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defaultThemeVersion="124226"/>
  <mc:AlternateContent xmlns:mc="http://schemas.openxmlformats.org/markup-compatibility/2006">
    <mc:Choice Requires="x15">
      <x15ac:absPath xmlns:x15ac="http://schemas.microsoft.com/office/spreadsheetml/2010/11/ac" url="F:\03.Documente\04.scoala\UAUIM\Concurs post\2022 vara\"/>
    </mc:Choice>
  </mc:AlternateContent>
  <xr:revisionPtr revIDLastSave="0" documentId="13_ncr:1_{9876842A-143B-4AB6-90D0-1D41185E030A}" xr6:coauthVersionLast="47" xr6:coauthVersionMax="47" xr10:uidLastSave="{00000000-0000-0000-0000-000000000000}"/>
  <bookViews>
    <workbookView xWindow="-120" yWindow="-120" windowWidth="29040" windowHeight="15990" tabRatio="928" activeTab="1"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_Hlk64449772" localSheetId="18">'I12'!$C$26</definedName>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I11a!$A$1:$I$33</definedName>
    <definedName name="_xlnm.Print_Area" localSheetId="16">I11b!$A$1:$H$20</definedName>
    <definedName name="_xlnm.Print_Area" localSheetId="17">I11c!$A$1:$G$81</definedName>
    <definedName name="_xlnm.Print_Area" localSheetId="18">'I12'!$A$1:$H$32</definedName>
    <definedName name="_xlnm.Print_Area" localSheetId="19">'I13'!$A$1:$H$58</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'I23'!$A$1:$D$24</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13" i="16" l="1"/>
  <c r="A14" i="16" s="1"/>
  <c r="A15" i="16" s="1"/>
  <c r="A16" i="16" s="1"/>
  <c r="A17" i="16" s="1"/>
  <c r="A18" i="16" s="1"/>
  <c r="A19" i="16" s="1"/>
  <c r="A20" i="16" s="1"/>
  <c r="A21" i="16" s="1"/>
  <c r="A22" i="16" s="1"/>
  <c r="A23" i="16" s="1"/>
  <c r="A24" i="16" s="1"/>
  <c r="A25" i="16" s="1"/>
  <c r="A26" i="16" s="1"/>
  <c r="A27" i="16" s="1"/>
  <c r="A28" i="16" s="1"/>
  <c r="A29" i="16" s="1"/>
  <c r="A30" i="16" s="1"/>
  <c r="A31" i="16" s="1"/>
  <c r="A32" i="16" s="1"/>
  <c r="A33" i="16" s="1"/>
  <c r="A34" i="16" s="1"/>
  <c r="A35" i="16" s="1"/>
  <c r="A36" i="16" s="1"/>
  <c r="A37" i="16" s="1"/>
  <c r="A38" i="16" s="1"/>
  <c r="A39" i="16" s="1"/>
  <c r="A40" i="16" s="1"/>
  <c r="A41" i="16" s="1"/>
  <c r="A42" i="16" s="1"/>
  <c r="A43" i="16" s="1"/>
  <c r="A44" i="16" s="1"/>
  <c r="A45" i="16" s="1"/>
  <c r="A46" i="16" s="1"/>
  <c r="A47" i="16" s="1"/>
  <c r="A48" i="16" s="1"/>
  <c r="A49" i="16" s="1"/>
  <c r="A50" i="16" s="1"/>
  <c r="A51" i="16" s="1"/>
  <c r="A52" i="16" s="1"/>
  <c r="A53" i="16" s="1"/>
  <c r="A54" i="16" s="1"/>
  <c r="A55" i="16" s="1"/>
  <c r="A12" i="15"/>
  <c r="A13" i="15" s="1"/>
  <c r="A14" i="15" s="1"/>
  <c r="A15" i="15" s="1"/>
  <c r="A16" i="15" s="1"/>
  <c r="A17" i="15" s="1"/>
  <c r="A18" i="15" s="1"/>
  <c r="A19" i="15" s="1"/>
  <c r="A20" i="15" s="1"/>
  <c r="A21" i="15" s="1"/>
  <c r="A22" i="15" s="1"/>
  <c r="A23" i="15" s="1"/>
  <c r="A24" i="15" s="1"/>
  <c r="A25" i="15" s="1"/>
  <c r="A26" i="15" s="1"/>
  <c r="A27" i="15" s="1"/>
  <c r="A28" i="15" s="1"/>
  <c r="A29" i="15" s="1"/>
  <c r="A11" i="14" l="1"/>
  <c r="A12" i="14" s="1"/>
  <c r="A13" i="14" s="1"/>
  <c r="A14" i="14" s="1"/>
  <c r="A15" i="14" s="1"/>
  <c r="A16" i="14" s="1"/>
  <c r="A17" i="14" s="1"/>
  <c r="A18" i="14" s="1"/>
  <c r="A19" i="14" s="1"/>
  <c r="A20" i="14" s="1"/>
  <c r="A21" i="14" s="1"/>
  <c r="A22" i="14" s="1"/>
  <c r="A23" i="14" s="1"/>
  <c r="A24" i="14" s="1"/>
  <c r="A25" i="14" s="1"/>
  <c r="A26" i="14" s="1"/>
  <c r="A27" i="14" s="1"/>
  <c r="A28" i="14" s="1"/>
  <c r="A29" i="14" s="1"/>
  <c r="A30" i="14" s="1"/>
  <c r="I33" i="14"/>
  <c r="A23" i="13" l="1"/>
  <c r="A22" i="37"/>
  <c r="A7" i="37"/>
  <c r="G20" i="37" s="1"/>
  <c r="H20" i="37"/>
  <c r="D29" i="36" s="1"/>
  <c r="A11" i="37"/>
  <c r="A12" i="37" s="1"/>
  <c r="A13" i="37" s="1"/>
  <c r="A14" i="37" s="1"/>
  <c r="A15" i="37" s="1"/>
  <c r="A16" i="37" s="1"/>
  <c r="A17" i="37" s="1"/>
  <c r="A18" i="37" s="1"/>
  <c r="A19" i="37" s="1"/>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24" i="25"/>
  <c r="D37" i="36" s="1"/>
  <c r="A11" i="25"/>
  <c r="A12" i="25" s="1"/>
  <c r="A13" i="25" s="1"/>
  <c r="A14" i="25" s="1"/>
  <c r="A15" i="25" s="1"/>
  <c r="A16" i="25" s="1"/>
  <c r="A17" i="25" s="1"/>
  <c r="A18" i="25" s="1"/>
  <c r="A19" i="25" s="1"/>
  <c r="A20" i="25" s="1"/>
  <c r="A21" i="25" s="1"/>
  <c r="A7" i="25"/>
  <c r="C24" i="25" s="1"/>
  <c r="D20" i="23"/>
  <c r="A11" i="24"/>
  <c r="A12" i="24" s="1"/>
  <c r="A13" i="24" s="1"/>
  <c r="A14" i="24" s="1"/>
  <c r="A15" i="24" s="1"/>
  <c r="A16" i="24" s="1"/>
  <c r="A17" i="24" s="1"/>
  <c r="A18" i="24" s="1"/>
  <c r="A19" i="24" s="1"/>
  <c r="A7" i="24"/>
  <c r="C20" i="24" s="1"/>
  <c r="A11" i="23"/>
  <c r="A12" i="23" s="1"/>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22" i="30"/>
  <c r="A11" i="30"/>
  <c r="A12" i="30"/>
  <c r="A13" i="30" s="1"/>
  <c r="A14" i="30" s="1"/>
  <c r="A15" i="30" s="1"/>
  <c r="A16" i="30" s="1"/>
  <c r="A17" i="30" s="1"/>
  <c r="A18" i="30" s="1"/>
  <c r="A19" i="30" s="1"/>
  <c r="A7" i="30"/>
  <c r="G20" i="30" s="1"/>
  <c r="A7" i="17"/>
  <c r="G20" i="17" s="1"/>
  <c r="A22" i="17"/>
  <c r="H20" i="17"/>
  <c r="D26" i="36" s="1"/>
  <c r="A11" i="17"/>
  <c r="A12" i="17"/>
  <c r="A13" i="17" s="1"/>
  <c r="A14" i="17" s="1"/>
  <c r="A15" i="17" s="1"/>
  <c r="A16" i="17" s="1"/>
  <c r="A17" i="17" s="1"/>
  <c r="A18" i="17" s="1"/>
  <c r="A19" i="17" s="1"/>
  <c r="A58" i="16"/>
  <c r="A7" i="16"/>
  <c r="G56" i="16" s="1"/>
  <c r="A32" i="15"/>
  <c r="A7" i="15"/>
  <c r="G30" i="15" s="1"/>
  <c r="A11" i="28"/>
  <c r="A12" i="28" s="1"/>
  <c r="A13" i="28" s="1"/>
  <c r="A14" i="28" s="1"/>
  <c r="A15" i="28" s="1"/>
  <c r="A7" i="28"/>
  <c r="F81" i="28" s="1"/>
  <c r="A11" i="29"/>
  <c r="A12" i="29" s="1"/>
  <c r="A13" i="29" s="1"/>
  <c r="A14" i="29" s="1"/>
  <c r="A15" i="29" s="1"/>
  <c r="A16" i="29" s="1"/>
  <c r="A17" i="29" s="1"/>
  <c r="A18" i="29" s="1"/>
  <c r="A19" i="29" s="1"/>
  <c r="A7" i="29"/>
  <c r="G20" i="29" s="1"/>
  <c r="A7" i="14"/>
  <c r="H33" i="14" s="1"/>
  <c r="A11" i="13"/>
  <c r="A12" i="13" s="1"/>
  <c r="A13" i="13" s="1"/>
  <c r="A14" i="13" s="1"/>
  <c r="A15" i="13" s="1"/>
  <c r="A16" i="13" s="1"/>
  <c r="A17" i="13" s="1"/>
  <c r="A18" i="13" s="1"/>
  <c r="A19" i="13" s="1"/>
  <c r="A7" i="13"/>
  <c r="H20" i="13" s="1"/>
  <c r="I20" i="12"/>
  <c r="D19" i="36" s="1"/>
  <c r="A11" i="12"/>
  <c r="A12" i="12" s="1"/>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s="1"/>
  <c r="A13" i="8" s="1"/>
  <c r="A14" i="8" s="1"/>
  <c r="A15" i="8" s="1"/>
  <c r="A16" i="8" s="1"/>
  <c r="A17" i="8" s="1"/>
  <c r="A18" i="8" s="1"/>
  <c r="A19" i="8" s="1"/>
  <c r="A11" i="7"/>
  <c r="A12" i="7" s="1"/>
  <c r="A13" i="7" s="1"/>
  <c r="A14" i="7" s="1"/>
  <c r="A15" i="7" s="1"/>
  <c r="A16" i="7" s="1"/>
  <c r="A17" i="7" s="1"/>
  <c r="A18" i="7" s="1"/>
  <c r="A19" i="7" s="1"/>
  <c r="A14" i="5"/>
  <c r="A15" i="5" s="1"/>
  <c r="A16" i="5" s="1"/>
  <c r="A17" i="5" s="1"/>
  <c r="A18" i="5" s="1"/>
  <c r="A19" i="5" s="1"/>
  <c r="A13" i="4"/>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81" i="28"/>
  <c r="D23" i="36" s="1"/>
  <c r="H56" i="16"/>
  <c r="D25" i="36" s="1"/>
  <c r="D20" i="24"/>
  <c r="D36" i="36" s="1"/>
  <c r="D20" i="20"/>
  <c r="D32" i="36" s="1"/>
  <c r="D20" i="18"/>
  <c r="D30" i="36" s="1"/>
  <c r="H20" i="30"/>
  <c r="D27" i="36" s="1"/>
  <c r="H30" i="15"/>
  <c r="D24" i="36" s="1"/>
  <c r="H20" i="29"/>
  <c r="D22" i="36" s="1"/>
  <c r="D21" i="36"/>
  <c r="I20" i="5"/>
  <c r="D12" i="36" s="1"/>
  <c r="D20" i="19"/>
  <c r="I20" i="10"/>
  <c r="D17" i="36" s="1"/>
  <c r="I20" i="6"/>
  <c r="D13" i="36" s="1"/>
  <c r="I20" i="4"/>
  <c r="A16" i="28" l="1"/>
  <c r="A17" i="28" s="1"/>
  <c r="A18" i="28" s="1"/>
  <c r="A19" i="28" s="1"/>
  <c r="A20" i="28" s="1"/>
  <c r="A21" i="28" s="1"/>
  <c r="A22" i="28" s="1"/>
  <c r="A23" i="28" s="1"/>
  <c r="A24" i="28" s="1"/>
  <c r="A25" i="28" s="1"/>
  <c r="A26" i="28" s="1"/>
  <c r="A27" i="28" s="1"/>
  <c r="A28" i="28" s="1"/>
  <c r="A29" i="28" s="1"/>
  <c r="A30" i="28" s="1"/>
  <c r="A31" i="28" s="1"/>
  <c r="A32" i="28" s="1"/>
  <c r="A33" i="28" s="1"/>
  <c r="A34" i="28" s="1"/>
  <c r="A35" i="28" s="1"/>
  <c r="A36" i="28" s="1"/>
  <c r="A37" i="28" s="1"/>
  <c r="A38" i="28" s="1"/>
  <c r="A39" i="28" s="1"/>
  <c r="A40" i="28" s="1"/>
  <c r="A41" i="28" s="1"/>
  <c r="A42" i="28" s="1"/>
  <c r="A43" i="28" s="1"/>
  <c r="A44" i="28" s="1"/>
  <c r="A45" i="28" s="1"/>
  <c r="A46" i="28" s="1"/>
  <c r="A47" i="28" s="1"/>
  <c r="A48" i="28" s="1"/>
  <c r="A49" i="28" s="1"/>
  <c r="A50" i="28" s="1"/>
  <c r="A51" i="28" s="1"/>
  <c r="A52" i="28" s="1"/>
  <c r="A53" i="28" s="1"/>
  <c r="A54" i="28" s="1"/>
  <c r="A55" i="28" s="1"/>
  <c r="A56" i="28" s="1"/>
  <c r="A57" i="28" s="1"/>
  <c r="A58" i="28" s="1"/>
  <c r="A59" i="28" s="1"/>
  <c r="A60" i="28" s="1"/>
  <c r="A61" i="28" s="1"/>
  <c r="A62" i="28" s="1"/>
  <c r="A63" i="28" s="1"/>
  <c r="A64" i="28" s="1"/>
  <c r="A65" i="28" s="1"/>
  <c r="A66" i="28" s="1"/>
  <c r="A67" i="28" s="1"/>
  <c r="A68" i="28" s="1"/>
  <c r="A69" i="28" s="1"/>
  <c r="A70" i="28" s="1"/>
  <c r="A71" i="28" s="1"/>
  <c r="A72" i="28" s="1"/>
  <c r="D43" i="36"/>
  <c r="D31" i="36"/>
  <c r="D42" i="36" s="1"/>
  <c r="D11" i="36"/>
  <c r="D35" i="36"/>
  <c r="D41" i="36" l="1"/>
  <c r="D44" i="36" s="1"/>
</calcChain>
</file>

<file path=xl/sharedStrings.xml><?xml version="1.0" encoding="utf-8"?>
<sst xmlns="http://schemas.openxmlformats.org/spreadsheetml/2006/main" count="1437" uniqueCount="680">
  <si>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</si>
  <si>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</si>
  <si>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</si>
  <si>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</si>
  <si>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</si>
  <si>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</si>
  <si>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</si>
  <si>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</si>
  <si>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</si>
  <si>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</si>
  <si>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</si>
  <si>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</si>
  <si>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</si>
  <si>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</si>
  <si>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</si>
  <si>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</si>
  <si>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</si>
  <si>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</si>
  <si>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</si>
  <si>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</si>
  <si>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</si>
  <si>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</si>
  <si>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</si>
  <si>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</si>
  <si>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</si>
  <si>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</si>
  <si>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</si>
  <si>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</si>
  <si>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</si>
  <si>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</si>
  <si>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</si>
  <si>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</si>
  <si>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</si>
  <si>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</si>
  <si>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</si>
  <si>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</si>
  <si>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</si>
  <si>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</si>
  <si>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</si>
  <si>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</si>
  <si>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</si>
  <si>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</si>
  <si>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</si>
  <si>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</si>
  <si>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</si>
  <si>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</si>
  <si>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</si>
  <si>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</si>
  <si>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</si>
  <si>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</si>
  <si>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</si>
  <si>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</si>
  <si>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</si>
  <si>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</si>
  <si>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</si>
  <si>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</si>
  <si>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</si>
  <si>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</si>
  <si>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</si>
  <si>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</si>
  <si>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</si>
  <si>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</si>
  <si>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</si>
  <si>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</si>
  <si>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</si>
  <si>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</si>
  <si>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</si>
  <si>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</si>
  <si>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</si>
  <si>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</si>
  <si>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</si>
  <si>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</si>
  <si>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</si>
  <si>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</si>
  <si>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</si>
  <si>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</si>
  <si>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</si>
  <si>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</si>
  <si>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</si>
  <si>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</si>
  <si>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</si>
  <si>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</si>
  <si>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</si>
  <si>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</si>
  <si>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</si>
  <si>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</si>
  <si>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</si>
  <si>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</si>
  <si>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</si>
  <si>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</si>
  <si>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</si>
  <si>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</si>
  <si>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</si>
  <si>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</si>
  <si>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</si>
  <si>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</si>
  <si>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</si>
  <si>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</si>
  <si>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</si>
  <si>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</si>
  <si>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</si>
  <si>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</si>
  <si>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</si>
  <si>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</si>
  <si>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</si>
  <si>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</si>
  <si>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</si>
  <si>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</si>
  <si>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</si>
  <si>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</si>
  <si>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</si>
  <si>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</si>
  <si>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</si>
  <si>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</si>
  <si>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</si>
  <si>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</si>
  <si>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</si>
  <si>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</si>
  <si>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</si>
  <si>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</si>
  <si>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</si>
  <si>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</si>
  <si>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</si>
  <si>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</si>
  <si>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</si>
  <si>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</si>
  <si>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</si>
  <si>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</si>
  <si>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</si>
  <si>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</si>
  <si>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</si>
  <si>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</si>
  <si>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</si>
  <si>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</si>
  <si>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</si>
  <si>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</si>
  <si>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</si>
  <si>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</si>
  <si>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</si>
  <si>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</si>
  <si>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</si>
  <si>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</si>
  <si>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</si>
  <si>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</si>
  <si>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</si>
  <si>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</si>
  <si>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</si>
  <si>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</si>
  <si>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</si>
  <si>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</si>
  <si>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</si>
  <si>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</si>
  <si>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</si>
  <si>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</si>
  <si>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</si>
  <si>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</si>
  <si>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</si>
  <si>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</si>
  <si>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</si>
  <si>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</si>
  <si>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</si>
  <si>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</si>
  <si>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</si>
  <si>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</si>
  <si>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</si>
  <si>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</si>
  <si>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</si>
  <si>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</si>
  <si>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</si>
  <si>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</si>
  <si>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</si>
  <si>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</si>
  <si>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</si>
  <si>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</si>
  <si>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</si>
  <si>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</si>
  <si>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</si>
  <si>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</si>
  <si>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</si>
  <si>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</si>
  <si>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</si>
  <si>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</si>
  <si>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</si>
  <si>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</si>
  <si>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</si>
  <si>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</si>
  <si>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</si>
  <si>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</si>
  <si>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</si>
  <si>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</si>
  <si>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</si>
  <si>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</si>
  <si>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</si>
  <si>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</si>
  <si>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</si>
  <si>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</si>
  <si>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</si>
  <si>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</si>
  <si>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</si>
  <si>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</si>
  <si>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</si>
  <si>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</si>
  <si>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</si>
  <si>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</si>
  <si>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</si>
  <si>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</si>
  <si>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</si>
  <si>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</si>
  <si>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</si>
  <si>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</si>
  <si>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</si>
  <si>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</si>
  <si>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</si>
  <si>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</si>
  <si>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</si>
  <si>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</si>
  <si>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</si>
  <si>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</si>
  <si>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</si>
  <si>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</si>
  <si>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</si>
  <si>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</si>
  <si>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</si>
  <si>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</si>
  <si>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</si>
  <si>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</si>
  <si>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</si>
  <si>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</si>
  <si>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</si>
  <si>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</si>
  <si>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</si>
  <si>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</si>
  <si>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</si>
  <si>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</si>
  <si>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</si>
  <si>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</si>
  <si>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</si>
  <si>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</si>
  <si>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</si>
  <si>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</si>
  <si>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</si>
  <si>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</si>
  <si>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</si>
  <si>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</si>
  <si>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</si>
  <si>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</si>
  <si>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</si>
  <si>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</si>
  <si>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</si>
  <si>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</si>
  <si>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</si>
  <si>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</si>
  <si>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</si>
  <si>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</si>
  <si>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</si>
  <si>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</si>
  <si>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</si>
  <si>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</si>
  <si>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</si>
  <si>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</si>
  <si>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</si>
  <si>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</si>
  <si>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</si>
  <si>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</si>
  <si>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</si>
  <si>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</si>
  <si>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</si>
  <si>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</si>
  <si>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</si>
  <si>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</si>
  <si>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</si>
  <si>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Petrea Sergiu-Cătălin</t>
  </si>
  <si>
    <t>Sergiu Cătălin Petrea</t>
  </si>
  <si>
    <t>Earthquake Hazard Impact and Urban Planning</t>
  </si>
  <si>
    <t>Springer Verlag</t>
  </si>
  <si>
    <t>978-94-007-7980-8</t>
  </si>
  <si>
    <t>978-94-007-7980-8, ISBN 978-94-007-7981-5 (eBook)</t>
  </si>
  <si>
    <t xml:space="preserve">Advanced Materials Research Vol. 649 (2013) pp 203-206 </t>
  </si>
  <si>
    <t xml:space="preserve">Trans Tech Publications, Switzerland </t>
  </si>
  <si>
    <t>www.scientific.net © (2013) Trans Tech Publications</t>
  </si>
  <si>
    <t>.</t>
  </si>
  <si>
    <t>Arhitectura de urgenţă. O abordare contemporană</t>
  </si>
  <si>
    <t>Universitară Ion Mincu Bucureşti</t>
  </si>
  <si>
    <t>978-606-638-036-2</t>
  </si>
  <si>
    <t>Provocările arhitecturii de urgenţă. Principii de proiectare</t>
  </si>
  <si>
    <t>978-606-638-037-9</t>
  </si>
  <si>
    <t>Locuinţe de urgenţă pentru sinistraţi, în cartea Locuirea de urgenţă. Bune practici şi proiecte din România</t>
  </si>
  <si>
    <t>978-606-638-026-3</t>
  </si>
  <si>
    <t>Exerciții de memorie în București, în cartea București – Locuri reinventate</t>
  </si>
  <si>
    <t>978-606-638-127-7</t>
  </si>
  <si>
    <t>Sergiu Cătălin Petrea și Adrian Moleavin</t>
  </si>
  <si>
    <t>Research by Design, Architectural Education and Quantum Cosmology</t>
  </si>
  <si>
    <t>Rethinking Social Action. Core Values. Working Papers of the LUMEN International Scientific Conference -6th edition</t>
  </si>
  <si>
    <t>Octombrie</t>
  </si>
  <si>
    <t>978-1-910129-05-0</t>
  </si>
  <si>
    <t>5</t>
  </si>
  <si>
    <t>7,5</t>
  </si>
  <si>
    <t>Sustainable Aspects Of Contemporary Wooden Architecture</t>
  </si>
  <si>
    <t>ICAR International Conference on Architectural Research</t>
  </si>
  <si>
    <t>2015</t>
  </si>
  <si>
    <t>Martie</t>
  </si>
  <si>
    <t>ISSN 2393-4433, ISSN-L 2393-4433, ISBN 978-606-638-112-3</t>
  </si>
  <si>
    <t>1</t>
  </si>
  <si>
    <r>
      <t>Traditional Sense of Space As Basis For A New Architectural</t>
    </r>
    <r>
      <rPr>
        <sz val="10"/>
        <color indexed="8"/>
        <rFont val="Arial Narrow"/>
        <family val="2"/>
      </rPr>
      <t xml:space="preserve"> </t>
    </r>
  </si>
  <si>
    <t>ISSN 2393-4433; ISSN-L 2393-4433; ISBN 978-606-638-112-3</t>
  </si>
  <si>
    <t>ISSN 2393-4425; ISSN-L 2393-4425</t>
  </si>
  <si>
    <r>
      <t>Aspecte durabile ale arhitecturii contemporane</t>
    </r>
    <r>
      <rPr>
        <sz val="10"/>
        <color indexed="8"/>
        <rFont val="Arial Narrow"/>
        <family val="2"/>
      </rPr>
      <t xml:space="preserve"> </t>
    </r>
  </si>
  <si>
    <r>
      <t>Provocări în spaţiul construit. 120 de ani de învăţământ superior de arhitectură</t>
    </r>
    <r>
      <rPr>
        <sz val="10"/>
        <color indexed="8"/>
        <rFont val="Arial Narrow"/>
        <family val="2"/>
      </rPr>
      <t>,</t>
    </r>
    <r>
      <rPr>
        <sz val="11"/>
        <color indexed="8"/>
        <rFont val="Calibri"/>
        <family val="2"/>
      </rPr>
      <t xml:space="preserve"> Editura Universitară Ion Mincu</t>
    </r>
  </si>
  <si>
    <t>2012</t>
  </si>
  <si>
    <t>Mai</t>
  </si>
  <si>
    <t>ISBN 978-606-638-017-1</t>
  </si>
  <si>
    <t>10</t>
  </si>
  <si>
    <r>
      <t>Spaţiul (construit) ca interacţiune şi eveniment</t>
    </r>
    <r>
      <rPr>
        <sz val="10"/>
        <color indexed="8"/>
        <rFont val="Arial Narrow"/>
        <family val="2"/>
      </rPr>
      <t xml:space="preserve"> </t>
    </r>
  </si>
  <si>
    <t>Six Points of Resistence for a Renewable Energy Based Architecture - A Case Study</t>
  </si>
  <si>
    <r>
      <t xml:space="preserve">Building and Environment Proceedings enviBUILD 2012, </t>
    </r>
    <r>
      <rPr>
        <sz val="11"/>
        <color indexed="8"/>
        <rFont val="Calibri"/>
        <family val="2"/>
      </rPr>
      <t>Editată de</t>
    </r>
    <r>
      <rPr>
        <i/>
        <sz val="11"/>
        <color indexed="8"/>
        <rFont val="Calibri"/>
        <family val="2"/>
      </rPr>
      <t xml:space="preserve"> </t>
    </r>
    <r>
      <rPr>
        <sz val="11"/>
        <color indexed="8"/>
        <rFont val="Calibri"/>
        <family val="2"/>
      </rPr>
      <t>Faculty of Civil Engineering, Brno, Cehia</t>
    </r>
  </si>
  <si>
    <t>ISBN 978-80-214-4600-7</t>
  </si>
  <si>
    <t>Green Architecture in Romania - Dialog between vernacularism and high-tech</t>
  </si>
  <si>
    <r>
      <t>Abstracts ICAR 2012, (RE)writing history,</t>
    </r>
    <r>
      <rPr>
        <b/>
        <i/>
        <sz val="10"/>
        <color indexed="8"/>
        <rFont val="Arial Narrow"/>
        <family val="2"/>
      </rPr>
      <t xml:space="preserve"> </t>
    </r>
    <r>
      <rPr>
        <sz val="11"/>
        <color indexed="8"/>
        <rFont val="Calibri"/>
        <family val="2"/>
      </rPr>
      <t>section 2-Intelligent buiding and adaptative structure, Editura Universitară Ion Mincu</t>
    </r>
  </si>
  <si>
    <t>ISBN 978-606-638-022-5</t>
  </si>
  <si>
    <t>Architectural Design in time of crisis</t>
  </si>
  <si>
    <r>
      <t>Abstracts ICAR 2012, (RE)writing history</t>
    </r>
    <r>
      <rPr>
        <sz val="11"/>
        <color indexed="8"/>
        <rFont val="Calibri"/>
        <family val="2"/>
      </rPr>
      <t>, section 6- Beyond discipline(s): Architectural education and research, Editura Universitară Ion Mincu</t>
    </r>
  </si>
  <si>
    <r>
      <t>Proceedings ICAR 2012, (RE)writing history,</t>
    </r>
    <r>
      <rPr>
        <b/>
        <i/>
        <sz val="11"/>
        <color indexed="8"/>
        <rFont val="Calibri"/>
        <family val="2"/>
      </rPr>
      <t xml:space="preserve"> </t>
    </r>
    <r>
      <rPr>
        <sz val="11"/>
        <color indexed="8"/>
        <rFont val="Calibri"/>
        <family val="2"/>
      </rPr>
      <t>section 2-Intelligent buiding and adaptative structure, Editura Universitară Ion Mincu</t>
    </r>
  </si>
  <si>
    <t>ISBN 978-606-638--023-2</t>
  </si>
  <si>
    <r>
      <t>Proceedings ICAR 2012, (RE)writing history</t>
    </r>
    <r>
      <rPr>
        <sz val="11"/>
        <color indexed="8"/>
        <rFont val="Calibri"/>
        <family val="2"/>
      </rPr>
      <t>, section 6- Beyond discipline(s): Architectural education and research, Editura Universitară Ion Mincu</t>
    </r>
  </si>
  <si>
    <t>Ipostaze inovatoare ale utilizării lemnului în arhitectură</t>
  </si>
  <si>
    <r>
      <t>Peisaj cultural, arhitectură, tendințe</t>
    </r>
    <r>
      <rPr>
        <sz val="10"/>
        <color indexed="8"/>
        <rFont val="Arial Narrow"/>
        <family val="2"/>
      </rPr>
      <t>, Editura Universitară Ion Mincu</t>
    </r>
  </si>
  <si>
    <t>Noiembrie</t>
  </si>
  <si>
    <t>ISBN 978-606-638-047-8</t>
  </si>
  <si>
    <t>8</t>
  </si>
  <si>
    <t>Sergiu Cătălin Petrea și Cristina Petrea</t>
  </si>
  <si>
    <t>Form follows energy</t>
  </si>
  <si>
    <t>revista Bursa Construcțiilor, nr 4/2012(639</t>
  </si>
  <si>
    <t>ISSN 1454-9956</t>
  </si>
  <si>
    <t>4</t>
  </si>
  <si>
    <t xml:space="preserve">Sergiu Cătălin Petrea </t>
  </si>
  <si>
    <t xml:space="preserve">Locuinţe în regim de urgenţă pentru sinistraţi </t>
  </si>
  <si>
    <r>
      <t xml:space="preserve">revista </t>
    </r>
    <r>
      <rPr>
        <i/>
        <sz val="10"/>
        <color indexed="8"/>
        <rFont val="Arial Narrow"/>
        <family val="2"/>
      </rPr>
      <t>Arhitext</t>
    </r>
    <r>
      <rPr>
        <sz val="10"/>
        <color indexed="8"/>
        <rFont val="Arial Narrow"/>
        <family val="2"/>
      </rPr>
      <t>, anul XVIII, nr. 6(220)/noi-dec 2011/</t>
    </r>
  </si>
  <si>
    <t>2011</t>
  </si>
  <si>
    <t>ISSN 1224-886x</t>
  </si>
  <si>
    <t>Alfabetul formal Marcel Iancu</t>
  </si>
  <si>
    <r>
      <t xml:space="preserve">revista </t>
    </r>
    <r>
      <rPr>
        <i/>
        <sz val="10"/>
        <color indexed="8"/>
        <rFont val="Arial Narrow"/>
        <family val="2"/>
      </rPr>
      <t>Arhitectura</t>
    </r>
    <r>
      <rPr>
        <sz val="10"/>
        <color indexed="8"/>
        <rFont val="Arial Narrow"/>
        <family val="2"/>
      </rPr>
      <t xml:space="preserve">, nr 3/2012(639), </t>
    </r>
  </si>
  <si>
    <t>ISSN 1220-3254</t>
  </si>
  <si>
    <t>3</t>
  </si>
  <si>
    <t>Sergiu Cătălin Petrea și Niculae Grama</t>
  </si>
  <si>
    <t>Utilizarea energiilor regenerabile în arhitectura bioclimatică</t>
  </si>
  <si>
    <r>
      <t xml:space="preserve">revista </t>
    </r>
    <r>
      <rPr>
        <i/>
        <sz val="10"/>
        <color indexed="8"/>
        <rFont val="Arial Narrow"/>
        <family val="2"/>
      </rPr>
      <t>Analele Arhitecturii</t>
    </r>
    <r>
      <rPr>
        <sz val="10"/>
        <color indexed="8"/>
        <rFont val="Arial Narrow"/>
        <family val="2"/>
      </rPr>
      <t>, anul 4, nr. 2/2010, Ed. Universitară Ion Mincu</t>
    </r>
  </si>
  <si>
    <t>2010</t>
  </si>
  <si>
    <t>Iunie</t>
  </si>
  <si>
    <t>ISSN 1842-7723</t>
  </si>
  <si>
    <t>Ipostaze ale arhitecturii de urgenţă</t>
  </si>
  <si>
    <r>
      <t xml:space="preserve">publicaţia </t>
    </r>
    <r>
      <rPr>
        <i/>
        <sz val="10"/>
        <color indexed="8"/>
        <rFont val="Arial Narrow"/>
        <family val="2"/>
      </rPr>
      <t>Argument 3/2011, Studii şi cercetări ştiinţifice de arhitectură şi urbanism</t>
    </r>
    <r>
      <rPr>
        <sz val="10"/>
        <color indexed="8"/>
        <rFont val="Arial Narrow"/>
        <family val="2"/>
      </rPr>
      <t xml:space="preserve">, Editura Universitară Ion Mincu </t>
    </r>
  </si>
  <si>
    <t>Iulie</t>
  </si>
  <si>
    <t>ISSN 2067-4252</t>
  </si>
  <si>
    <t>Eduardo Souto de Moura şi arhitectura portugheză</t>
  </si>
  <si>
    <t>revista Arhitext, anul XVIII, nr. 4 (218)/iulie-aug 2011</t>
  </si>
  <si>
    <r>
      <t>Proiectarea de arhitectură în timp de criză</t>
    </r>
    <r>
      <rPr>
        <sz val="10"/>
        <color indexed="8"/>
        <rFont val="Arial Narrow"/>
        <family val="2"/>
      </rPr>
      <t xml:space="preserve">, </t>
    </r>
  </si>
  <si>
    <t>revista Urbanism. Arhitectură. Construcţii, vol. 3, nr. 4/2012</t>
  </si>
  <si>
    <t>ISSN 2069-0509</t>
  </si>
  <si>
    <t>18</t>
  </si>
  <si>
    <t>Primele case pasive din România</t>
  </si>
  <si>
    <t>revista Urbanism. Arhitectură. Construcţii, vol. 4, nr. 1/2013</t>
  </si>
  <si>
    <t>2013</t>
  </si>
  <si>
    <t>16</t>
  </si>
  <si>
    <t xml:space="preserve"> Reviewers’ Board of ATINER's Book Publication on Architecture</t>
  </si>
  <si>
    <t>Architecture Anthology I: Sustainable Design</t>
  </si>
  <si>
    <t>ATINER's Book Publication on Architecture, Athens</t>
  </si>
  <si>
    <t>14 Mai</t>
  </si>
  <si>
    <t xml:space="preserve">Arhitectura bioclimatică- principii şi realizări, </t>
  </si>
  <si>
    <t xml:space="preserve">Conferinţa naţională de surse noi şi regenerabile de energie CNSNRE </t>
  </si>
  <si>
    <t>8-10 oct.UAUIM Bucuresti</t>
  </si>
  <si>
    <t xml:space="preserve">Arhitectura bioclimatică între concept şi realitate, </t>
  </si>
  <si>
    <t>Sesiunea de comunicări ştiinţifice Loc – Locuinţă – Locuire Identitate şi repere contemporane</t>
  </si>
  <si>
    <t>26 Iunie UAUIM Bucuresti</t>
  </si>
  <si>
    <t>Sesiunea de comunicări ştiintifice internaţionale Wind and Solar Power</t>
  </si>
  <si>
    <t>2 August 2010, ICPE Agigea</t>
  </si>
  <si>
    <t>Structurile de lemn–un atu al arhitecturii bioclimatice</t>
  </si>
  <si>
    <t xml:space="preserve">Sesiunea de comunicări ştiintifice internaţionale Wind and Solar Power </t>
  </si>
  <si>
    <t>31 August Agigea</t>
  </si>
  <si>
    <t>Avantajele sistemelor de încălzire cu biomasă</t>
  </si>
  <si>
    <t>Conferința națională Pensiunea turistică – soluții de amenajare, reamenajare și finanțare</t>
  </si>
  <si>
    <t>2 Noiembrie Bucuresti</t>
  </si>
  <si>
    <t>conferinţa internaţională Upgrade - dezvoltare prin continuitate</t>
  </si>
  <si>
    <t>23-24 Martie UAUIM Bucureşti</t>
  </si>
  <si>
    <t>Lucrările: Green Architecture in Romania şi Architectural Design in time of crisis</t>
  </si>
  <si>
    <t>conferinţa internaţională ICAR</t>
  </si>
  <si>
    <t>23-24 Mai UAUIM Bucureşti</t>
  </si>
  <si>
    <t>lucrările Premisele durabile ale arhitecturii contemporane şi Spațiul (construit) privit ca interacțiune  și   eveniment</t>
  </si>
  <si>
    <t>Conferinţa naţională Provocări în spaţiul construit. 120 de ani de învăţământ superior de arhitectură</t>
  </si>
  <si>
    <t>20 Mai ROMEXPO Bucureşti</t>
  </si>
  <si>
    <t>lucrările Proiectarea de arhitectură în timp de criză şi Locuinţa Pasivă în România</t>
  </si>
  <si>
    <t>conferinţa Cercetarea din arhitectură şi urbanism în condiţiile crizei economice</t>
  </si>
  <si>
    <t>12 mai INCERC Bucureşti</t>
  </si>
  <si>
    <t>Atingerea eficienței energetice prin proiectare adecvată și sisteme complete de instalații</t>
  </si>
  <si>
    <t xml:space="preserve">Conferinţa internațională Eficiența energetică germană în clădiri și case pasive românești </t>
  </si>
  <si>
    <t>16 Oct. Camera de Comerț Româno-Germană</t>
  </si>
  <si>
    <t>Conferinţa naţională Eficiența energetică în cadrul BNAB</t>
  </si>
  <si>
    <t>18 Oct. Muzeul de Istorie al României Bucureşti</t>
  </si>
  <si>
    <t>Strategii de reconstrucție a zonelor afectate de hazard centrate pe tradiție – studiu de caz Japonia</t>
  </si>
  <si>
    <t>Conferinţa naţională Arhitectura durabilă și problemele emergente - sărăcia și multihazardul în cadrul BNAB</t>
  </si>
  <si>
    <t>26 Oct. UAUIM Bucureşti</t>
  </si>
  <si>
    <t>Dacian Fortresses in Orastiei Mountains-a virtual approach</t>
  </si>
  <si>
    <t>Conferinţa internaţională Network for Digital Methods in the Arts and Humanities (NeDiMAH)</t>
  </si>
  <si>
    <t>3 Noiembrie UAUIM Bucureşti</t>
  </si>
  <si>
    <t>Perspectivă durabilă asupra anvelopantei arhitecturale</t>
  </si>
  <si>
    <t>Conferinţa naţională Anveloparea eficientă a clădirilor în cadrul BNAB</t>
  </si>
  <si>
    <t>6 Noiembrie Muzeul de Istorie al României Bucureşti</t>
  </si>
  <si>
    <t>Ipostaze inovatoare ale utilizării lemnului în arhitectură.</t>
  </si>
  <si>
    <t>Conferinţa naţională Peisaj cultural, arhitectură, tendințe</t>
  </si>
  <si>
    <t>8 Noiembrie Romexpo Bucuresti</t>
  </si>
  <si>
    <t>Despre o abordare durabilă a arhitecturii locuinței</t>
  </si>
  <si>
    <t>Conferinţa Viitorul construcțiilor rezidențiale: locuințele sustenabile</t>
  </si>
  <si>
    <t>29 Martie Romexpo Bucuresti</t>
  </si>
  <si>
    <t>Atingerea eficienței energetice prin proiectare adecvată și sisteme complete de instalații.</t>
  </si>
  <si>
    <t>Conferinţa internațională organizată de Camera de comerț româno-germană</t>
  </si>
  <si>
    <t>12 Noiembrie Bucuresti</t>
  </si>
  <si>
    <t>Sergiu Cătălin Petrea și Iulian Cuță</t>
  </si>
  <si>
    <t>Casa e4, o soluție locală pentru o problemă globală</t>
  </si>
  <si>
    <t>Conferința Local-global! din cadrul Anualei de Arhitectură</t>
  </si>
  <si>
    <t>12 Iunie Bucuresti</t>
  </si>
  <si>
    <t>Sergiu Cătălin Petrea, Iulian Cuță și Cerna Mladin</t>
  </si>
  <si>
    <t>The E4 Brickhouse of Romania - A Local Solution For an Energy Efficient Building</t>
  </si>
  <si>
    <t>Conferința organizată de URBAN-INCERC</t>
  </si>
  <si>
    <t>18 Octombrie Bucuresti</t>
  </si>
  <si>
    <t>Arhitectura Participativă – între arhitectura socială și dezvoltare durabilă</t>
  </si>
  <si>
    <t>Școala Internațională de Arhitectură Socială Participativă Arhipera</t>
  </si>
  <si>
    <t>19 Iulie Belciugatele</t>
  </si>
  <si>
    <t>Alimentarea cu energie termică din surse regenerabile în România</t>
  </si>
  <si>
    <t>20 Mai Bucuresti</t>
  </si>
  <si>
    <t>E4 - o posibilă variantă de locuire pentru Europa 2020</t>
  </si>
  <si>
    <t>Conferinţa ExpoEnergie</t>
  </si>
  <si>
    <t>18 Octombrie Romexpo Bucuresti</t>
  </si>
  <si>
    <t>Soluții eficiente de încălzire</t>
  </si>
  <si>
    <t>25 Noiembrie Bucuresti</t>
  </si>
  <si>
    <t>Conferinţa internațională organizată de UAUIM București</t>
  </si>
  <si>
    <t>26 Martie Bucuresti</t>
  </si>
  <si>
    <t>Traditional Sense of Space As Basis For A New Architectural</t>
  </si>
  <si>
    <t>25 Martie Bucuresti</t>
  </si>
  <si>
    <t>The E4 Brickhouse of Romania</t>
  </si>
  <si>
    <t>Colloque Francophone en Energie, Environnement, Economie et Thermodynamique – COFRET 14, Paris</t>
  </si>
  <si>
    <t>25 Aprilie  Paris</t>
  </si>
  <si>
    <t>WSED 2014 – O privire holistică UAUIM, București</t>
  </si>
  <si>
    <t>Forumul de Arhitectură Durabilă</t>
  </si>
  <si>
    <t>10 Aprilie  București</t>
  </si>
  <si>
    <t>Prezentarea Casa CHE, Premiul Saint Gobain și Nominalizare Arhitectura Locuinței, București</t>
  </si>
  <si>
    <t>Anuala de Arhitectură, București</t>
  </si>
  <si>
    <t>7 Iulie  București</t>
  </si>
  <si>
    <t>Prezentarea Centru de copii ISEA, Nominalizare Arhitectura Socio-Culturală</t>
  </si>
  <si>
    <t>Proiect premiat în cadrul Anualei de Arhitectură, București</t>
  </si>
  <si>
    <t>9 Iulie  București</t>
  </si>
  <si>
    <t>Prezentare Proiect Concept energetic – Reabilitare Sediul Central al TVR</t>
  </si>
  <si>
    <t>Conferinței "Smart Cities of Romania"</t>
  </si>
  <si>
    <t>22 Octombrie Bucuresti</t>
  </si>
  <si>
    <t>Workshopului W3 - EV 2015 Workshop “E-Mobility – New trends H2020 Projects” din Cadrul Conferinței ICPE 65</t>
  </si>
  <si>
    <t>2 Octombrie Bucuresti</t>
  </si>
  <si>
    <t>Prezentator la Conferința Casa E4 din cărămidă de la Wienerberger – Model de casă cu un consum de energie aproape de 0 (NzEB). Studiu de caz</t>
  </si>
  <si>
    <t>Filiala OAR Iași-Vaslui</t>
  </si>
  <si>
    <t>22 Mai Iași</t>
  </si>
  <si>
    <t>Prezentare Research by Design – Exerciții de arhitectură sustenabilă,</t>
  </si>
  <si>
    <t>SIASPA (Școala Internațională de Arhitectură Socială Participativă Arhipera)</t>
  </si>
  <si>
    <t>16 Iulie  Belciugatele</t>
  </si>
  <si>
    <t>Prezentator la Conferința Locuința E4 – o soluție locală pentru o problemă globală</t>
  </si>
  <si>
    <t>Filiala OAR Sibiu - Vâlcea</t>
  </si>
  <si>
    <t>19 Noiembrie Sibiu</t>
  </si>
  <si>
    <t>Casa CHE</t>
  </si>
  <si>
    <t>Conferința internațională RIFF 2015 București, la secțiunea Roofs and Insulation</t>
  </si>
  <si>
    <t>București</t>
  </si>
  <si>
    <t xml:space="preserve">Conferința națională Dulgher </t>
  </si>
  <si>
    <t>9 Martie OAR București</t>
  </si>
  <si>
    <t>Wood Office building Reci</t>
  </si>
  <si>
    <t>GIS - Conferință internațională</t>
  </si>
  <si>
    <t>22 Martie București</t>
  </si>
  <si>
    <t>The E4 House- A Local solution for a Global Challenge</t>
  </si>
  <si>
    <t xml:space="preserve">European Symposium on Diversity and Sustainability </t>
  </si>
  <si>
    <t>12 Aprilie UAIUM</t>
  </si>
  <si>
    <t>Incendiu și provocarea utilizării lemnului în arhitectură</t>
  </si>
  <si>
    <t>Conferință locală - Siguranță și responsabilitate în construcții</t>
  </si>
  <si>
    <t>9 Aprilie Romexpo</t>
  </si>
  <si>
    <t>Casa E4 osoluție locală pentru o provocare globală</t>
  </si>
  <si>
    <t>Conferință locală - Filiala OAR - Soluții complete pentru case durabile</t>
  </si>
  <si>
    <t>22 Aprilie Cluj Napoca</t>
  </si>
  <si>
    <t>20 Mai Pitești</t>
  </si>
  <si>
    <t>10 Iunie Brașov</t>
  </si>
  <si>
    <t>15 Iunie Timișoara</t>
  </si>
  <si>
    <t>Cărămida mereu actuală - Conceptul Casa E4 de la Winerberger</t>
  </si>
  <si>
    <t>Atelierele de la Sibiu UAIUM</t>
  </si>
  <si>
    <t>11 Iunie Sibiu</t>
  </si>
  <si>
    <t>Soluții complete de încălzire bazate pe surse regenerabile de energie</t>
  </si>
  <si>
    <t xml:space="preserve">Conferință internațională organizată de AHK - Eficiența energetică și energii regenerabile în infrastructura românească, producția de energie. </t>
  </si>
  <si>
    <t>12 Aprilie București</t>
  </si>
  <si>
    <t>Conferința internațională organizată de Camera de comerț Româno-Germană (AHK)</t>
  </si>
  <si>
    <t xml:space="preserve"> Eficiența energetică în industria românească, cu lucrarea Soluții complete de încălzire bazate pe surse de energie sustenabile</t>
  </si>
  <si>
    <r>
      <t xml:space="preserve">07 Noiembrie </t>
    </r>
    <r>
      <rPr>
        <sz val="11"/>
        <color rgb="FF000000"/>
        <rFont val="Calibri"/>
        <family val="2"/>
        <charset val="238"/>
      </rPr>
      <t>București</t>
    </r>
  </si>
  <si>
    <t>Sediul de birouri al Holzindustrie Schweighofer din Reci, Covasna, prima clădire din România cu structură integrală din lemn proiectată și certificată în standard Multicomfort</t>
  </si>
  <si>
    <r>
      <t xml:space="preserve">12 Decembrie </t>
    </r>
    <r>
      <rPr>
        <sz val="11"/>
        <color rgb="FF000000"/>
        <rFont val="Calibri"/>
        <family val="2"/>
        <charset val="238"/>
      </rPr>
      <t>București</t>
    </r>
  </si>
  <si>
    <t xml:space="preserve"> Econet meeting #3 Green Buildings organizat de Camera de comerț Româno-Germană (AHK)</t>
  </si>
  <si>
    <t>From sustainability to sensitivity and back -the story of DSBU project</t>
  </si>
  <si>
    <t>Building Educational Bucharest International Forum, seria de evenimente School + Hospital</t>
  </si>
  <si>
    <t>19 Octombrie București</t>
  </si>
  <si>
    <t>10 Iunie Sibiu</t>
  </si>
  <si>
    <t>Proiectarea clădirilor N-ZEB – Studii de caz</t>
  </si>
  <si>
    <t xml:space="preserve">Energia și mediul în context contemporan </t>
  </si>
  <si>
    <t>12 Octombrie București</t>
  </si>
  <si>
    <t>Prima clădire CLT de birouri multi comfort</t>
  </si>
  <si>
    <t>6 Noiembrie București</t>
  </si>
  <si>
    <t>Share Bucharest - Romanian Building Awards</t>
  </si>
  <si>
    <t xml:space="preserve">What does my Future City Look Like? </t>
  </si>
  <si>
    <t>Sustainable Schools for Sustainable Cities – a story of DSBU Project</t>
  </si>
  <si>
    <t>22 Noiembrie București</t>
  </si>
  <si>
    <t>Multi Comfort House and Energy efficiency</t>
  </si>
  <si>
    <t xml:space="preserve">Seminar Multi Comfort Concept </t>
  </si>
  <si>
    <t>29 Iunie Astana, Kazahstan,</t>
  </si>
  <si>
    <t xml:space="preserve">Multicomfort House Student contest </t>
  </si>
  <si>
    <t>31 Mai, Madrid, Spania</t>
  </si>
  <si>
    <t xml:space="preserve">ExpoWood 4iTech </t>
  </si>
  <si>
    <t>20 Aprilie București</t>
  </si>
  <si>
    <t>Conferința internațională organizată de Camera de comerț Româno-Germană (AHK) – Infrastructura energetică în orașe</t>
  </si>
  <si>
    <t>The e4 House-a local solution for a global challenge</t>
  </si>
  <si>
    <t>Asociația pentru Inovație în Arhitectură, Casa AIA</t>
  </si>
  <si>
    <t>Tecto Arhitectura -exercitii de sustenabilitate in România</t>
  </si>
  <si>
    <t>Sergiu Cătălin Petrea, Cristina Pintilie, Sabrina Ene-Butnariu</t>
  </si>
  <si>
    <t>Conferința Internațională despre Construcții Sustenabile și Eficiență Energetică, EURO-CONSTRUCȚII</t>
  </si>
  <si>
    <t>15 Mai București</t>
  </si>
  <si>
    <t>Conferința Internațională organizată de Camera de comerț Româno-Germană (AHK) - Eficiență energetică în industrie</t>
  </si>
  <si>
    <t>4 Iunie București</t>
  </si>
  <si>
    <t>Prima clădire de birouri MultiComfort din Romania</t>
  </si>
  <si>
    <t>17 Mai Brașov</t>
  </si>
  <si>
    <t xml:space="preserve">Performanța energetică a clădirilor – ediția a XIII-a – Exigențe vechi și noi impuse de EPBD 3 </t>
  </si>
  <si>
    <t>Sergiu Cătălin Petrea, Mihaela Muscoiu, Gabriel Golumbeanu</t>
  </si>
  <si>
    <t>Conferința Națională Fit-to-NZEB: Scheme de instruire innovative pentru renovarea clădirilor la nivel nZEB</t>
  </si>
  <si>
    <t>Renovarea clădirilor la nivel Nzeb- implicații asupra mediului academic din România</t>
  </si>
  <si>
    <t>Radu Pană, Sergiu Cătălin Petrea</t>
  </si>
  <si>
    <t>11 Iunie București</t>
  </si>
  <si>
    <t xml:space="preserve">DSBU - New School Campus </t>
  </si>
  <si>
    <t xml:space="preserve">Romanian Building Awards </t>
  </si>
  <si>
    <t>19 Aprilie București</t>
  </si>
  <si>
    <t>Executat</t>
  </si>
  <si>
    <t>Șef Proiect</t>
  </si>
  <si>
    <t>Amenajare Secţia de Primiri Urgenţe; Spital Municipal Rădăuţi, jud.Suceava</t>
  </si>
  <si>
    <t>Amenajare bloc operator; Spital municipal Rădăuți, jud. Suceava</t>
  </si>
  <si>
    <t xml:space="preserve"> Fermă zootehnică vaci de lapte; Strehaia, jud. Mehedinți</t>
  </si>
  <si>
    <t>Hale depozitare şi spaţii birouri; Bragadiru, jud. Ilfov</t>
  </si>
  <si>
    <t>Locuinţe în regim de urgenţă pentru sinistraţi</t>
  </si>
  <si>
    <t>Locuinţă unifamilială sustenabilă în Carpaţi; Sat Haleş, com. Tisău, jud. Buzău</t>
  </si>
  <si>
    <t>Centrală termică cu cogenerare de energie electrică şi termică pe biomasă; Rădăuţi, jud. Suceava</t>
  </si>
  <si>
    <t>Instalaţie industrială de uscare lemn; Rădăuţi, jud. Suceava</t>
  </si>
  <si>
    <t>Reparare, închidere centrala Porţile de Fier 2, faţada amonte şi aval; Porţile de Fier, jud. Mehedinţi</t>
  </si>
  <si>
    <t>Autorizat</t>
  </si>
  <si>
    <t>Centru de zi pentru copii; Rădăuți jud. Suceava</t>
  </si>
  <si>
    <t>Centru de servicii auto; Gura Humorului, jud. Suceava</t>
  </si>
  <si>
    <t>Hală producție lemn stratificat; Rădăuţi, jud. Suceava</t>
  </si>
  <si>
    <t>Extindere Hală Peleți; Rădăuţi, jud. Suceava</t>
  </si>
  <si>
    <t>Bazin de înot și anexe, Alexandria, Jud. Teleorman</t>
  </si>
  <si>
    <t>/</t>
  </si>
  <si>
    <t>Autorizat, în execuție</t>
  </si>
  <si>
    <t>Confidențial</t>
  </si>
  <si>
    <t>Locuințe prefabricate cu consum redus de energie</t>
  </si>
  <si>
    <t>Coautor</t>
  </si>
  <si>
    <t>Clădire de birouri și centru servicii auto, Suceava</t>
  </si>
  <si>
    <t>Ansamblu industrial, Covasna</t>
  </si>
  <si>
    <t>Campus Școlar - DSBU, București</t>
  </si>
  <si>
    <t>Monument de for public -în memoria polițiștilor rutieri căzuți la datorie, București</t>
  </si>
  <si>
    <t>Locuință cu consum aproape zero de energie - proiect pilot Wienerberger; București</t>
  </si>
  <si>
    <t>Locuință cu consum aproape zero de energie - proiect pilot Wienerberger; Jud. Ilfov</t>
  </si>
  <si>
    <t>Clădire administrativ în standard Multi Confort House - proiect pilot pentru Grupul Saint-Gobain; Jud. Bacău</t>
  </si>
  <si>
    <t>Clădire socială și Clădire administrativă în standard Multi Confort - proiect pilot pentru Grupul Saint-Gobain; jud. Covasna</t>
  </si>
  <si>
    <t>Hală depozitare frigorifică și magazin de prezentare; Com. Răchiteni, jud. Iași</t>
  </si>
  <si>
    <t xml:space="preserve"> Extindere și reamenajare spațiu comercial; Str.Bogdan Dragoș, Roman, jud. Neamț</t>
  </si>
  <si>
    <t>Hală prezentare şi desfacere echipamente electrice, birouri, depozite şi utilităţi; Popeşti Leordeni, jud. Ilfov</t>
  </si>
  <si>
    <t>Pensiune turistică; Eșelnița, jud.Mehedinți</t>
  </si>
  <si>
    <t xml:space="preserve">Autorizat </t>
  </si>
  <si>
    <t>Casă de vacanță prefabricată din lemn, cu consum redus de energie; Sucevița, jud.Suceava</t>
  </si>
  <si>
    <t>Construire depozit adezivi; Rădăuţi, jud. Suceava</t>
  </si>
  <si>
    <t>Laborator de testare betoane și asfalt; Bragadiru, jud.Ilfov</t>
  </si>
  <si>
    <t>Construire pensiune turistică S+P+1E+M; Sat Sătuc, Com. Berca, jud. Buzău</t>
  </si>
  <si>
    <t>Reabilitare imobil secol XIX; Str. Logofăt Luca Stroici, Sector 2, (Zonă protejată), Bucureşti</t>
  </si>
  <si>
    <t>Locuinţă şi spaţiu birouri P+1E în standard pasiv (Casa CHE) ; Str. Parcului, Suceava,jud.Suceava</t>
  </si>
  <si>
    <t xml:space="preserve"> Imobil apartamente şi birouri  S+P+2+M; Str. Drumul Sării, sector 6, Bucureşti</t>
  </si>
  <si>
    <t>Pensiune Turistică; Strehaia, jud. Mehedinţi</t>
  </si>
  <si>
    <t>Extindere hală existentă şi spaţii producţie; Com. Brăneşti, jud. Ilfov</t>
  </si>
  <si>
    <t>Recompartimentări şi amenajări interioare spaţii birouri; Rădăuţi, jud. Suceava</t>
  </si>
  <si>
    <t>Consolidare,supraînălţare pod şi mansardare, reabilitare termică,modificări interioare şi înlocuiri instalaţii locuinţă; Str. Lt. Virgil Lazarovici, Sector 2 (Zonă protejată), Bucureşti</t>
  </si>
  <si>
    <t>Extindere Restaurant Geralds Hotel; Rădăuţi, jud. Suceava</t>
  </si>
  <si>
    <t>Locuințe colective P+2E; Popești Leordeni, jud.Ilfov</t>
  </si>
  <si>
    <t>Amenajări Lanțuri de Cazinouri; București, Ilfov (aeroport Otopeni);</t>
  </si>
  <si>
    <t>Amenajare spațiu comercial; AFI Palace Cotroceni, București</t>
  </si>
  <si>
    <t>Reabilitare terasă exterioară, reparații acoperiș  și amenajări interioare, Centru Social de Zi - Casa Nifon, Mânăstirea Cernica, Ilfov</t>
  </si>
  <si>
    <t>Locuință în standard pasiv; Mogoșoaia, Jud. Ilfov</t>
  </si>
  <si>
    <t>Co-autor</t>
  </si>
  <si>
    <t>Locuință cu consum redus de energie; București, Ilfov</t>
  </si>
  <si>
    <t>Locuință în standard pasiv; Corbeanca, Jud. Ilfov</t>
  </si>
  <si>
    <t>Boutique Hotel, Suceava (zonă protejată)</t>
  </si>
  <si>
    <t>Extindere Centru de servicii auto; Gura Humorului, jud. Suceava</t>
  </si>
  <si>
    <t>Ansamblu locuințe cuplate, Otopeni, jud. Ilfov</t>
  </si>
  <si>
    <t>Mini-pensiune turistică în standard pasiv, Riezlern, Austria</t>
  </si>
  <si>
    <t>Amenajare sediu birouri, București</t>
  </si>
  <si>
    <t>Amsamblu locuințe cuplate,  Popești Leordeni, jud.Ilfov</t>
  </si>
  <si>
    <t>Consolidare, extindere, mansardare, recompartimentare interioară, modificări fațade și refacere împrejmuire, Sector 2 (Zonă protejată), Bucureşti</t>
  </si>
  <si>
    <t>Locuințe colective S+P+2E+M</t>
  </si>
  <si>
    <t>Service auto, jud. Giurgiu</t>
  </si>
  <si>
    <t>Depozit conform de cenuşă umedă inertă de la arderea deşeurilor de lemn</t>
  </si>
  <si>
    <t>Avizat</t>
  </si>
  <si>
    <t>Complementaritatea surselor fotovoltaice şi a captatoarelor termice în arhitectura clădirilor şi asigurarea utilităţii energiei electrice şi termice</t>
  </si>
  <si>
    <t xml:space="preserve">Ministerul Educaţiei şi Cercetării/ Alfa Bit </t>
  </si>
  <si>
    <t>coautor</t>
  </si>
  <si>
    <t>Cercetări privind integrarea conceptelor cald rece, eficienţa energetică, surse solare, inteligenţa artificială, control al câştigului solar şi sisteme de alimentare asistate de energie solară</t>
  </si>
  <si>
    <t>Participant la Expoziția/Conferința Internațională WSED, Wels, Austria cu proiectul The E4 Brickhouse of Romania - A LOCAL SOLUTION FOR AN ENERGY EFFICIENT BUILDING; Selecționare și expunere</t>
  </si>
  <si>
    <t>Participant în colectiv cu două soluţii la concursul internaţional Osaka Design Competition 2004, apreciate ca Excellent Work şi finalist cu lucrarea  Minimal shelter for refugees</t>
  </si>
  <si>
    <t>International Biennale of Architecture MBA Krakow 2017 -Audience Award - Lights in Krakow</t>
  </si>
  <si>
    <t xml:space="preserve">Premiul International Rigips Trophy 2018 – Categoria Innovation and Sustainability – First CLT Multi-comfort House Office Reci  </t>
  </si>
  <si>
    <t xml:space="preserve">Premiul II pentru „Energy &amp;Temperate Climates of the Green Solutions Awards” acordat de platforma internațională Construction 21, Katowice - First CLT Multi-comfort Office Reci  </t>
  </si>
  <si>
    <t xml:space="preserve">Selectare proiect faza internațională pentru Rigips Trophy 2017 - First CLT Multi-comfort office building  </t>
  </si>
  <si>
    <t>Romanian Green Building Awards - First CLT Multi-comfort office building  - Nominalizare (Shortlisted)</t>
  </si>
  <si>
    <t>Romanian Building Awards - First CLT Multi-comfort office building  - Nominalizare (Shortlisted)</t>
  </si>
  <si>
    <t xml:space="preserve">Nominalizare pentru „Arhitectura verde și energii alternative” la Bienala Națională de Arhitectură 2018 - First CLT Multi-comfort Office Reci  </t>
  </si>
  <si>
    <t xml:space="preserve">Premiul I pentru „Arhitectura verde și energii alternative” la Bienala Națională de Arhitectură 2018 - Prima clădire Multi-Comfort din CLT Reci  </t>
  </si>
  <si>
    <t>Nominalizare pentru „Arhitectura verde și energii alternative” la Bienala Națională de Arhitectură 2018 – Casa CHE</t>
  </si>
  <si>
    <t>Romanian Building Awards -  DSBU - New School Campus – Bucharest   - Nominalizare (Shortlisted).</t>
  </si>
  <si>
    <t xml:space="preserve">Premiul II la competiția națională „Turnul de apă Iosefin din Timișoara” </t>
  </si>
  <si>
    <t>Participant în colectiv la Concursul naţional de arhitectură Atelieru’ de lemn, Concurs de idei cu detalii la vedere. Nominalizare</t>
  </si>
  <si>
    <t>Participant în colectiv la Concursul naţional de arhitectură Concurs de soluții privind reamenajarea și înfrumusețarea accesului în sediul Consiliului Județean Iași. Mențiune</t>
  </si>
  <si>
    <t>Bienala de Arhitectură 2012, ediția 10 Premiul special al sponsorului SIKA pentru Locuinţă sustenabilă în Carpaţi</t>
  </si>
  <si>
    <t xml:space="preserve"> Anuala de Arhitectură București 2015, cu lucrarea CHE  casă în standard pasiv  Nominalizare la categoria Locuințe individuale</t>
  </si>
  <si>
    <t>Anuala de Arhitectură București 2015, cu lucrarea CHE  casă în standard pasiv Premiul Saint-Gobain pentru inovație</t>
  </si>
  <si>
    <t>Anuala de Arhitectură București 2015, cu lucrarea ISEA: centru pentru copii, Nominalizare la categoria funcțiunilor publice socio-culturale</t>
  </si>
  <si>
    <t>Concurs național de arhitectură - Campus Scoala Germană București - DSBU. Premiul I</t>
  </si>
  <si>
    <t>Expozitia Anatomia unei (pre)faceri prezinta proiectul de decorare  si ambientare a unui spatiu hotelier, rezultat al colaborarii dintre Dorina Horatau si biroul de arhitectura TECTO Arhitectura, 23 iunie – 29 august, Galeria Galateca, Bucuresti</t>
  </si>
  <si>
    <t>Expoziția Internațională WSED, Wels, Austria cu proiectul The E4 Brickhouse of Romania - A LOCAL SOLUTION FOR AN ENERGY EFFICIENT BUILDING</t>
  </si>
  <si>
    <t>Participant cu proiectul Povestea semnelor- despre puterea şi semnificaţia arhitecturii la expoziţia itinerantă Marcel Iancu – O interpretare contemporană organizată în Centrul cultural român din Tel Aviv, Israel. Coordonator expoziție: Prof. Dr. Arh. Augustin IOAN</t>
  </si>
  <si>
    <t>Participant cu panoul de studii şi proiecte edificate Activitatea practică arh. Sergiu Petrea, la expoziţia de proiecte "Comunitatea academică a UAUIM" (mai 2012), în cadrul conferinţei internaţionale ICAR 2012 - UAUIM Bucureşti</t>
  </si>
  <si>
    <t xml:space="preserve"> Membru în comisia de disciplină a OAR – Filiala București</t>
  </si>
  <si>
    <t>2014-2018</t>
  </si>
  <si>
    <t xml:space="preserve"> 2015-2016 </t>
  </si>
  <si>
    <t xml:space="preserve"> Membru în CN OAR</t>
  </si>
  <si>
    <t>Membru în Consiliul de lucru pentru normativul P118 din partea OAR</t>
  </si>
  <si>
    <t>2018-2022</t>
  </si>
  <si>
    <t>Coordonator Concurs Național pentru Studenți – Isover și membru în comisia de jurizare</t>
  </si>
  <si>
    <t>Membru în comisia de stabilire temă pentru Concursul Internațional pentru Studenți – Isover, Brest</t>
  </si>
  <si>
    <t>Organizator şi participant (prezentare monumente istorice şi şantiere de restaurare) în cadrul workshopului - Al treilea atelier româno-spaniol de restaurare, (Iaşi, Suceava, Dealu Frumos)</t>
  </si>
  <si>
    <t>12-23 iulie 2008</t>
  </si>
  <si>
    <t>Membru în juriul Concursului Național Studențesc RO-NZEB (RCEPB 2014) – Organizator AIIR Filiala Valahia + F.I.I.  București</t>
  </si>
  <si>
    <t>Coordonator Concurs Național pentru Studenți – MC SG și membru în comisia de jurizare</t>
  </si>
  <si>
    <t xml:space="preserve"> Concursul internațional pentru studenți Isover – Milano 2019 – faza internațională – Membru în comitetul de redactare a temei din partea UAUIM / Isover și Saint-Gobain România.</t>
  </si>
  <si>
    <t>Concursul internațional pentru studenți Isover – Dubai 2018 – faza internațională – Membru în comitetul de redactare a temei din partea UAUIM / Isover și Saint-Gobain România.</t>
  </si>
  <si>
    <t>Concursul internațional pentru studenți Isover – Madrid 2017 – faza internațională – Membru în comitetul de redactare a temei din partea UAUIM / Isover și Saint-Gobain România.</t>
  </si>
  <si>
    <t>Hale depozitare și spații frigorifice, Iași</t>
  </si>
  <si>
    <t>30 |20</t>
  </si>
  <si>
    <t>De la eficiență la sustenabilitate și înapoi</t>
  </si>
  <si>
    <t xml:space="preserve">MUST-ul Arhitectură 2019,  din cadrul Bienalei de Arhitectură Iași / Regionala de Arhitectură Moldova 2019 </t>
  </si>
  <si>
    <t>25.10, București</t>
  </si>
  <si>
    <t>Anuala de Arhitectură București 2019, secțiunea Secțiunea proiecte de arhitectură / arhitectură publică - Nominalizare cu lucrarea Art Safari</t>
  </si>
  <si>
    <t>Anuala de Arhitectură București 2019, secțiunea Secțiunea proiecte de arhitectură / arhitectură publică - Nominalizare cu lucrarea ReTurn</t>
  </si>
  <si>
    <t>Anuala de Arhitectură București 2019, secțiunea Secțiunea proiecte de arhitectură / arhitectură publică - Premiul secțiunii cu lucrarea Școală - Extindere nZEB</t>
  </si>
  <si>
    <t>iunie/2022</t>
  </si>
  <si>
    <t>International Good Living Forum - Cum construim acasă?</t>
  </si>
  <si>
    <t>Building Home 2020</t>
  </si>
  <si>
    <t>15.09, București</t>
  </si>
  <si>
    <t>O noua abordare in colaborarea Auditor Energetic- Arhitect</t>
  </si>
  <si>
    <r>
      <t xml:space="preserve">Workshop-ul AAECR - </t>
    </r>
    <r>
      <rPr>
        <i/>
        <sz val="12"/>
        <color theme="1"/>
        <rFont val="Arial Narrow"/>
        <family val="2"/>
        <charset val="238"/>
      </rPr>
      <t xml:space="preserve">NZEB </t>
    </r>
  </si>
  <si>
    <t>16.11, on-line</t>
  </si>
  <si>
    <t xml:space="preserve">Building Home 2021 International Good Living NZEB - XGRUP </t>
  </si>
  <si>
    <t>Dezbatere - Casa Verde. Casa Eficientă. Casa Inteligentă. Casa Frumoasă</t>
  </si>
  <si>
    <t>18.06, București</t>
  </si>
  <si>
    <t>DESPRE PERFORMANȚĂ ȘI SUSTENABILITATE</t>
  </si>
  <si>
    <r>
      <t xml:space="preserve">Atelier organizat de OAR București și Alumil România - </t>
    </r>
    <r>
      <rPr>
        <i/>
        <sz val="12"/>
        <color theme="1"/>
        <rFont val="Arial Narrow"/>
        <family val="2"/>
        <charset val="238"/>
      </rPr>
      <t>Casa bioclimatică Alumil</t>
    </r>
  </si>
  <si>
    <t>21.09, bucurești</t>
  </si>
  <si>
    <t>„Architectural design in time of crisis - from global problems to local solutions”</t>
  </si>
  <si>
    <t>Conferința Internațională DISASTERPROTECT</t>
  </si>
  <si>
    <t>23.11, on-line</t>
  </si>
  <si>
    <t>EDIFICARE CONSTRUCȚIE ÎN SCOP DIDACTIC – CERCETARE – Prototip Modulabil Sustenabil în Incinta Facultății de Instalații București (Zonă Protejată)</t>
  </si>
  <si>
    <t>În autorizare</t>
  </si>
  <si>
    <t>CONSTRUIRE CLĂDIRE BIROURI CLT, Jud. Bistrița-Năsăud</t>
  </si>
  <si>
    <t>„Îmbunătățirea stării de conservare a habitatelor de interes comunitar din parcul național Ceahlău prin implementarea de măsuri adecvate” Jud. Neamț</t>
  </si>
  <si>
    <r>
      <t xml:space="preserve">Expert în cadrul Strategiei de cercetare a UAUIM împotriva dezastrelor în domeniul protecției patrimoniului natural și construit, a zonelor urbane și rurale – </t>
    </r>
    <r>
      <rPr>
        <i/>
        <sz val="12"/>
        <color theme="1"/>
        <rFont val="Arial Narrow"/>
        <family val="2"/>
        <charset val="238"/>
      </rPr>
      <t>DISASTERPROTECT, Cod: UAUIM-FFCSU-2021-001, Perioada de implementare: 16 septembrie - 10 decembrie 2021</t>
    </r>
    <r>
      <rPr>
        <sz val="12"/>
        <color theme="1"/>
        <rFont val="Arial Narrow"/>
        <family val="2"/>
        <charset val="238"/>
      </rPr>
      <t>.</t>
    </r>
  </si>
  <si>
    <t>UAUIM</t>
  </si>
  <si>
    <r>
      <rPr>
        <sz val="7"/>
        <color theme="1"/>
        <rFont val="Times New Roman"/>
        <family val="1"/>
        <charset val="238"/>
      </rPr>
      <t xml:space="preserve"> </t>
    </r>
    <r>
      <rPr>
        <sz val="12"/>
        <color theme="1"/>
        <rFont val="Arial Narrow"/>
        <family val="2"/>
        <charset val="238"/>
      </rPr>
      <t>Expert evaluator, din partea UAUIM, în parteneriat cu UTCB-coordonator de proiect, în cadrul proiectului ”Servicii de expertiză pentru auditarea și revizuirea sistemului de reglementări tehnice.” Responsabil pentru evaluarea GP 120-2013 - Ghid privind proiectarea şi execuţia acoperişurilor verzi la clădiri noi şi existente; C 107/0-2002 - Normativ pentru proiectarea şi execuţia lucrărilor de izolaţii termice de clădiri, indicativ (revizuire C 107/82); GT 041-2002 - Ghid privind reabilitarea finisajelor pereţilor şi pardoselilor clădirilor civile; NP 009-1997 - Normativ privind proiectarea, realizarea şi exploatarea construcţiilor pentru case de copii; NP 065-2002 - Normativ privind proiectarea sălilor de sport(unitatea funcţională de bază) din punct de vedere al cerinţelor Legii 10/1995; NP 135-2013 - Normativ privind proiectarea faţadelor cu alcătuire ventilate.</t>
    </r>
  </si>
  <si>
    <t>UAUIM/UTCB</t>
  </si>
  <si>
    <t>autor</t>
  </si>
  <si>
    <r>
      <rPr>
        <sz val="7"/>
        <color theme="1"/>
        <rFont val="Times New Roman"/>
        <family val="1"/>
        <charset val="238"/>
      </rPr>
      <t xml:space="preserve"> </t>
    </r>
    <r>
      <rPr>
        <sz val="12"/>
        <color theme="1"/>
        <rFont val="Arial Narrow"/>
        <family val="2"/>
        <charset val="238"/>
      </rPr>
      <t>Expert evaluator, din partea UAUIM, în parteneriat cu UTCB-coordonator de proiect, membru în colectiv de elaborare NP 005-2022 - Normativ privind proiectarea și verificarea construcțiilor din lemn.</t>
    </r>
  </si>
  <si>
    <t xml:space="preserve">Coordonator în co-tutelă, din partea UAUIM, a echipei Team [re]SOURCE pentru competiția Solar Decathlon Europe 2023. Calificare în urma preselecției. Concursul a fost, ulterior, anulat din cauze externe. </t>
  </si>
  <si>
    <t>Sinteza Proiectării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</si>
</sst>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47">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0"/>
      <color indexed="8"/>
      <name val="Arial Narrow"/>
      <family val="2"/>
    </font>
    <font>
      <i/>
      <sz val="11"/>
      <color indexed="8"/>
      <name val="Calibri"/>
      <family val="2"/>
    </font>
    <font>
      <b/>
      <i/>
      <sz val="10"/>
      <color indexed="8"/>
      <name val="Arial Narrow"/>
      <family val="2"/>
    </font>
    <font>
      <b/>
      <i/>
      <sz val="11"/>
      <color indexed="8"/>
      <name val="Calibri"/>
      <family val="2"/>
    </font>
    <font>
      <i/>
      <sz val="10"/>
      <color indexed="8"/>
      <name val="Arial Narrow"/>
      <family val="2"/>
    </font>
    <font>
      <sz val="11"/>
      <color rgb="FF000000"/>
      <name val="Calibri"/>
      <family val="2"/>
      <charset val="238"/>
    </font>
    <font>
      <sz val="11"/>
      <color theme="1"/>
      <name val="Calibri"/>
      <family val="1"/>
    </font>
    <font>
      <sz val="11"/>
      <name val="Calibri"/>
      <family val="2"/>
      <charset val="238"/>
      <scheme val="minor"/>
    </font>
    <font>
      <sz val="12"/>
      <color theme="1"/>
      <name val="Arial Narrow"/>
      <family val="2"/>
      <charset val="238"/>
    </font>
    <font>
      <i/>
      <sz val="12"/>
      <color theme="1"/>
      <name val="Arial Narrow"/>
      <family val="2"/>
      <charset val="238"/>
    </font>
    <font>
      <sz val="7"/>
      <color theme="1"/>
      <name val="Times New Roman"/>
      <family val="1"/>
      <charset val="238"/>
    </font>
    <font>
      <sz val="12"/>
      <color theme="1"/>
      <name val="Symbol"/>
      <family val="1"/>
      <charset val="238"/>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8">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460">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4" xfId="0" applyFont="1" applyBorder="1" applyAlignment="1">
      <alignment horizontal="center" vertical="center" wrapText="1"/>
    </xf>
    <xf numFmtId="0" fontId="3" fillId="0" borderId="4" xfId="0" applyFont="1" applyBorder="1"/>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4" xfId="0" quotePrefix="1" applyNumberFormat="1"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xf>
    <xf numFmtId="16" fontId="3" fillId="0" borderId="2" xfId="0" quotePrefix="1" applyNumberFormat="1" applyFont="1" applyBorder="1" applyAlignment="1">
      <alignment horizontal="center" vertical="center" wrapText="1"/>
    </xf>
    <xf numFmtId="0" fontId="8"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0" fillId="0" borderId="0" xfId="0" applyFont="1" applyBorder="1"/>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4" xfId="0" applyFont="1" applyBorder="1" applyAlignment="1">
      <alignment horizontal="left"/>
    </xf>
    <xf numFmtId="0" fontId="3" fillId="0" borderId="2" xfId="0" applyFont="1" applyBorder="1" applyAlignment="1">
      <alignment horizontal="left"/>
    </xf>
    <xf numFmtId="0" fontId="3" fillId="0" borderId="37"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0" fillId="0" borderId="2"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9"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6" xfId="0" applyFont="1" applyFill="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40"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6" xfId="0" applyFont="1" applyBorder="1"/>
    <xf numFmtId="2" fontId="3" fillId="0" borderId="27" xfId="0" applyNumberFormat="1" applyFont="1" applyBorder="1" applyAlignment="1">
      <alignment horizontal="center" vertical="center" wrapText="1"/>
    </xf>
    <xf numFmtId="2" fontId="11" fillId="0" borderId="23" xfId="0" applyNumberFormat="1" applyFont="1" applyBorder="1" applyAlignment="1">
      <alignment horizontal="center" vertical="center" wrapText="1"/>
    </xf>
    <xf numFmtId="2" fontId="11" fillId="0" borderId="36" xfId="0" applyNumberFormat="1" applyFont="1" applyBorder="1" applyAlignment="1">
      <alignment horizontal="center" vertical="center"/>
    </xf>
    <xf numFmtId="2" fontId="3" fillId="0" borderId="40"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40"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8" fillId="0" borderId="36"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6"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20" fillId="0" borderId="41" xfId="0" applyFont="1" applyBorder="1"/>
    <xf numFmtId="0" fontId="14" fillId="0" borderId="41" xfId="0" applyFont="1" applyBorder="1"/>
    <xf numFmtId="0" fontId="0" fillId="0" borderId="41" xfId="0" applyFont="1" applyBorder="1"/>
    <xf numFmtId="0" fontId="20" fillId="0" borderId="41" xfId="0" applyFont="1" applyBorder="1" applyAlignment="1">
      <alignment horizontal="center" vertical="center" wrapText="1"/>
    </xf>
    <xf numFmtId="0" fontId="3" fillId="0" borderId="41" xfId="0" applyFont="1" applyBorder="1"/>
    <xf numFmtId="0" fontId="0" fillId="0" borderId="41" xfId="0" applyFont="1" applyFill="1" applyBorder="1" applyAlignment="1">
      <alignment horizontal="center" vertical="center" wrapText="1"/>
    </xf>
    <xf numFmtId="0" fontId="0" fillId="0" borderId="41" xfId="0" applyBorder="1"/>
    <xf numFmtId="0" fontId="3" fillId="0" borderId="41" xfId="0" applyFont="1" applyBorder="1" applyAlignment="1">
      <alignment horizontal="center" vertical="center" wrapText="1"/>
    </xf>
    <xf numFmtId="0" fontId="11" fillId="0" borderId="41" xfId="0" applyFont="1" applyFill="1" applyBorder="1" applyAlignment="1">
      <alignment horizontal="center" vertical="center"/>
    </xf>
    <xf numFmtId="0" fontId="14" fillId="0" borderId="41" xfId="0" applyFont="1" applyBorder="1" applyAlignment="1">
      <alignment horizontal="center" vertical="center"/>
    </xf>
    <xf numFmtId="0" fontId="14" fillId="0" borderId="41" xfId="0" applyNumberFormat="1" applyFont="1" applyFill="1" applyBorder="1" applyAlignment="1" applyProtection="1">
      <alignment horizontal="center" vertical="center" wrapText="1"/>
      <protection locked="0"/>
    </xf>
    <xf numFmtId="0" fontId="4" fillId="0" borderId="41" xfId="0" applyNumberFormat="1" applyFont="1" applyFill="1" applyBorder="1" applyAlignment="1" applyProtection="1">
      <alignment horizontal="center" vertical="center" wrapText="1"/>
      <protection locked="0"/>
    </xf>
    <xf numFmtId="2" fontId="3" fillId="0" borderId="41"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4"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49" fontId="14" fillId="0" borderId="31" xfId="0" applyNumberFormat="1" applyFont="1" applyBorder="1" applyAlignment="1">
      <alignment horizontal="center" vertical="center" wrapText="1"/>
    </xf>
    <xf numFmtId="165" fontId="14" fillId="0" borderId="2" xfId="0" applyNumberFormat="1" applyFont="1" applyBorder="1" applyAlignment="1" applyProtection="1">
      <alignment horizontal="center" vertical="center" wrapText="1"/>
      <protection locked="0"/>
    </xf>
    <xf numFmtId="0" fontId="11" fillId="0" borderId="2" xfId="0" applyFont="1" applyBorder="1" applyAlignment="1">
      <alignment horizontal="left" vertical="center" wrapText="1"/>
    </xf>
    <xf numFmtId="0" fontId="35" fillId="0" borderId="0" xfId="0" applyFont="1"/>
    <xf numFmtId="0" fontId="14" fillId="0" borderId="2"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left" vertical="center" wrapText="1"/>
      <protection locked="0"/>
    </xf>
    <xf numFmtId="0" fontId="11" fillId="0" borderId="6" xfId="0" applyFont="1" applyBorder="1" applyAlignment="1">
      <alignment horizontal="left" vertical="center" wrapText="1"/>
    </xf>
    <xf numFmtId="165" fontId="14" fillId="0" borderId="6" xfId="0" applyNumberFormat="1" applyFont="1" applyBorder="1" applyAlignment="1" applyProtection="1">
      <alignment horizontal="center" vertical="center" wrapText="1"/>
      <protection locked="0"/>
    </xf>
    <xf numFmtId="0" fontId="3" fillId="0" borderId="4" xfId="0" applyFont="1" applyBorder="1" applyAlignment="1">
      <alignment horizontal="left" wrapText="1"/>
    </xf>
    <xf numFmtId="165" fontId="3" fillId="0" borderId="40" xfId="0" applyNumberFormat="1" applyFont="1" applyBorder="1" applyAlignment="1">
      <alignment horizontal="center"/>
    </xf>
    <xf numFmtId="0" fontId="3" fillId="0" borderId="2" xfId="0" applyFont="1" applyBorder="1" applyAlignment="1">
      <alignment horizontal="left" wrapText="1"/>
    </xf>
    <xf numFmtId="165" fontId="3" fillId="0" borderId="23" xfId="0" applyNumberFormat="1" applyFont="1" applyBorder="1" applyAlignment="1">
      <alignment horizontal="center"/>
    </xf>
    <xf numFmtId="0" fontId="0" fillId="0" borderId="2" xfId="0" applyBorder="1" applyAlignment="1">
      <alignment horizontal="left" wrapText="1"/>
    </xf>
    <xf numFmtId="0" fontId="0" fillId="0" borderId="2" xfId="0" applyFont="1" applyBorder="1" applyAlignment="1">
      <alignment horizontal="left" wrapText="1"/>
    </xf>
    <xf numFmtId="165" fontId="3" fillId="0" borderId="23" xfId="0" applyNumberFormat="1" applyFont="1" applyBorder="1" applyAlignment="1">
      <alignment horizontal="center" vertical="center" wrapText="1"/>
    </xf>
    <xf numFmtId="49" fontId="14" fillId="0" borderId="3" xfId="0" applyNumberFormat="1" applyFont="1" applyBorder="1" applyAlignment="1" applyProtection="1">
      <alignment horizontal="left" vertical="center" wrapText="1"/>
      <protection locked="0"/>
    </xf>
    <xf numFmtId="0" fontId="3" fillId="0" borderId="3" xfId="0" applyFont="1" applyBorder="1" applyAlignment="1">
      <alignment horizontal="center"/>
    </xf>
    <xf numFmtId="0" fontId="3" fillId="0" borderId="3" xfId="0" applyFont="1" applyBorder="1" applyAlignment="1">
      <alignment horizontal="center" vertical="center" wrapText="1"/>
    </xf>
    <xf numFmtId="165" fontId="3" fillId="0" borderId="46" xfId="0" applyNumberFormat="1" applyFont="1" applyBorder="1" applyAlignment="1">
      <alignment horizontal="center" vertical="center" wrapText="1"/>
    </xf>
    <xf numFmtId="49" fontId="14" fillId="0" borderId="44" xfId="0" applyNumberFormat="1" applyFont="1" applyBorder="1" applyAlignment="1" applyProtection="1">
      <alignment horizontal="left" vertical="center" wrapText="1"/>
      <protection locked="0"/>
    </xf>
    <xf numFmtId="0" fontId="3" fillId="0" borderId="44" xfId="0" applyFont="1" applyBorder="1" applyAlignment="1">
      <alignment horizontal="left" wrapText="1"/>
    </xf>
    <xf numFmtId="0" fontId="3" fillId="0" borderId="3" xfId="0" applyFont="1" applyBorder="1" applyAlignment="1">
      <alignment horizontal="left" wrapText="1"/>
    </xf>
    <xf numFmtId="0" fontId="3" fillId="0" borderId="6" xfId="0" applyFont="1" applyBorder="1" applyAlignment="1">
      <alignment horizontal="center"/>
    </xf>
    <xf numFmtId="0" fontId="3" fillId="0" borderId="6" xfId="0" applyFont="1" applyBorder="1" applyAlignment="1">
      <alignment horizontal="left" wrapText="1"/>
    </xf>
    <xf numFmtId="165" fontId="3" fillId="0" borderId="36" xfId="0" applyNumberFormat="1" applyFont="1" applyBorder="1" applyAlignment="1">
      <alignment horizontal="center" vertical="center" wrapText="1"/>
    </xf>
    <xf numFmtId="16" fontId="14" fillId="0" borderId="2" xfId="0" quotePrefix="1" applyNumberFormat="1" applyFont="1" applyBorder="1" applyAlignment="1">
      <alignment horizontal="center" vertical="center" wrapText="1"/>
    </xf>
    <xf numFmtId="0" fontId="3" fillId="0" borderId="4" xfId="0" applyFont="1" applyBorder="1" applyAlignment="1">
      <alignment horizontal="left" vertical="center" wrapText="1"/>
    </xf>
    <xf numFmtId="2" fontId="8" fillId="0" borderId="40" xfId="0" applyNumberFormat="1" applyFont="1" applyBorder="1" applyAlignment="1">
      <alignment horizontal="center" vertical="center" wrapText="1"/>
    </xf>
    <xf numFmtId="0" fontId="41" fillId="0" borderId="2" xfId="0" applyFont="1" applyBorder="1" applyAlignment="1">
      <alignment horizontal="left" vertical="center" wrapText="1"/>
    </xf>
    <xf numFmtId="14" fontId="14" fillId="0" borderId="4" xfId="0" applyNumberFormat="1" applyFont="1" applyBorder="1" applyAlignment="1">
      <alignment horizontal="center" vertical="center" wrapText="1"/>
    </xf>
    <xf numFmtId="0" fontId="28" fillId="0" borderId="2" xfId="0" applyFont="1" applyBorder="1" applyAlignment="1">
      <alignment horizontal="left" vertical="center" wrapText="1"/>
    </xf>
    <xf numFmtId="15" fontId="14" fillId="0" borderId="2" xfId="0" applyNumberFormat="1" applyFont="1" applyBorder="1" applyAlignment="1">
      <alignment horizontal="center" vertical="center" wrapText="1"/>
    </xf>
    <xf numFmtId="0" fontId="42" fillId="0" borderId="2" xfId="0" applyFont="1" applyBorder="1" applyAlignment="1">
      <alignment horizontal="left" vertical="center" wrapText="1"/>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2" xfId="0" applyFont="1" applyBorder="1" applyAlignment="1">
      <alignment horizontal="center" vertical="top" wrapText="1"/>
    </xf>
    <xf numFmtId="0" fontId="0" fillId="0" borderId="42" xfId="0" applyBorder="1" applyAlignment="1">
      <alignment horizontal="center" vertical="top" wrapText="1"/>
    </xf>
    <xf numFmtId="0" fontId="23" fillId="0" borderId="0" xfId="0" applyFont="1" applyAlignment="1">
      <alignment horizontal="center" vertical="center"/>
    </xf>
    <xf numFmtId="0" fontId="31"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3" xfId="0" applyFont="1" applyBorder="1" applyAlignment="1">
      <alignment horizontal="center" vertical="center" wrapText="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43" fillId="0" borderId="0" xfId="0" applyFont="1"/>
    <xf numFmtId="0" fontId="3" fillId="0" borderId="3" xfId="0" quotePrefix="1" applyFont="1" applyBorder="1" applyAlignment="1">
      <alignment horizontal="center" vertical="center" wrapText="1"/>
    </xf>
    <xf numFmtId="2" fontId="3" fillId="0" borderId="46" xfId="0" applyNumberFormat="1" applyFont="1" applyBorder="1" applyAlignment="1">
      <alignment horizontal="center" vertical="center" wrapText="1"/>
    </xf>
    <xf numFmtId="49" fontId="44" fillId="0" borderId="6" xfId="0" applyNumberFormat="1" applyFont="1" applyBorder="1" applyAlignment="1" applyProtection="1">
      <alignment horizontal="left" vertical="center" wrapText="1"/>
      <protection locked="0"/>
    </xf>
    <xf numFmtId="0" fontId="43" fillId="0" borderId="2" xfId="0" applyFont="1" applyBorder="1" applyAlignment="1">
      <alignment horizontal="left" vertical="center" wrapText="1"/>
    </xf>
    <xf numFmtId="0" fontId="46" fillId="0" borderId="0" xfId="0" applyFont="1" applyAlignment="1">
      <alignment horizontal="justify" vertical="center"/>
    </xf>
    <xf numFmtId="0" fontId="14" fillId="0" borderId="47" xfId="0" applyFont="1" applyBorder="1" applyAlignment="1">
      <alignment horizontal="center" vertical="center" wrapText="1"/>
    </xf>
    <xf numFmtId="0" fontId="14" fillId="0" borderId="3" xfId="0" applyFont="1" applyBorder="1" applyAlignment="1">
      <alignment horizontal="center" vertical="center" wrapText="1"/>
    </xf>
    <xf numFmtId="4" fontId="3" fillId="0" borderId="46" xfId="0" applyNumberFormat="1"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www.scientific.net/"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zoomScale="120" zoomScaleNormal="120" workbookViewId="0">
      <selection activeCell="B7" sqref="B7:L7"/>
    </sheetView>
  </sheetViews>
  <sheetFormatPr defaultRowHeight="15"/>
  <cols>
    <col min="1" max="16384" width="9.140625" style="380"/>
  </cols>
  <sheetData>
    <row r="1" spans="2:12" ht="15.75">
      <c r="B1" s="378" t="s">
        <v>179</v>
      </c>
      <c r="C1" s="379"/>
      <c r="D1" s="379"/>
      <c r="E1" s="379"/>
      <c r="F1" s="379"/>
      <c r="G1" s="379"/>
      <c r="H1" s="379"/>
      <c r="I1" s="379"/>
      <c r="J1" s="379"/>
      <c r="K1" s="379"/>
    </row>
    <row r="2" spans="2:12" ht="15.75">
      <c r="B2" s="379"/>
      <c r="C2" s="379"/>
      <c r="D2" s="379"/>
      <c r="E2" s="379"/>
      <c r="F2" s="379"/>
      <c r="G2" s="379"/>
      <c r="H2" s="379"/>
      <c r="I2" s="379"/>
      <c r="J2" s="379"/>
      <c r="K2" s="379"/>
    </row>
    <row r="3" spans="2:12" ht="90" customHeight="1">
      <c r="B3" s="420" t="s">
        <v>183</v>
      </c>
      <c r="C3" s="420"/>
      <c r="D3" s="420"/>
      <c r="E3" s="420"/>
      <c r="F3" s="420"/>
      <c r="G3" s="420"/>
      <c r="H3" s="420"/>
      <c r="I3" s="420"/>
      <c r="J3" s="420"/>
      <c r="K3" s="420"/>
      <c r="L3" s="420"/>
    </row>
    <row r="4" spans="2:12" ht="135" customHeight="1">
      <c r="B4" s="421" t="s">
        <v>268</v>
      </c>
      <c r="C4" s="421"/>
      <c r="D4" s="421"/>
      <c r="E4" s="421"/>
      <c r="F4" s="421"/>
      <c r="G4" s="421"/>
      <c r="H4" s="421"/>
      <c r="I4" s="421"/>
      <c r="J4" s="421"/>
      <c r="K4" s="421"/>
      <c r="L4" s="421"/>
    </row>
    <row r="5" spans="2:12" ht="60" customHeight="1">
      <c r="B5" s="422" t="s">
        <v>269</v>
      </c>
      <c r="C5" s="422"/>
      <c r="D5" s="422"/>
      <c r="E5" s="422"/>
      <c r="F5" s="422"/>
      <c r="G5" s="422"/>
      <c r="H5" s="422"/>
      <c r="I5" s="422"/>
      <c r="J5" s="422"/>
      <c r="K5" s="422"/>
      <c r="L5" s="422"/>
    </row>
    <row r="6" spans="2:12" ht="60" customHeight="1">
      <c r="B6" s="422" t="s">
        <v>180</v>
      </c>
      <c r="C6" s="422"/>
      <c r="D6" s="422"/>
      <c r="E6" s="422"/>
      <c r="F6" s="422"/>
      <c r="G6" s="422"/>
      <c r="H6" s="422"/>
      <c r="I6" s="422"/>
      <c r="J6" s="422"/>
      <c r="K6" s="422"/>
      <c r="L6" s="422"/>
    </row>
    <row r="7" spans="2:12" ht="60" customHeight="1">
      <c r="B7" s="419" t="s">
        <v>184</v>
      </c>
      <c r="C7" s="419"/>
      <c r="D7" s="419"/>
      <c r="E7" s="419"/>
      <c r="F7" s="419"/>
      <c r="G7" s="419"/>
      <c r="H7" s="419"/>
      <c r="I7" s="419"/>
      <c r="J7" s="419"/>
      <c r="K7" s="419"/>
      <c r="L7" s="419"/>
    </row>
    <row r="8" spans="2:12" ht="15.75">
      <c r="B8" s="379"/>
      <c r="C8" s="379"/>
      <c r="D8" s="379"/>
      <c r="E8" s="379"/>
      <c r="F8" s="379"/>
      <c r="G8" s="379"/>
      <c r="H8" s="379"/>
      <c r="I8" s="379"/>
      <c r="J8" s="379"/>
      <c r="K8" s="379"/>
    </row>
    <row r="9" spans="2:12" ht="15.75">
      <c r="B9" s="379"/>
      <c r="C9" s="379"/>
      <c r="D9" s="379"/>
      <c r="E9" s="379"/>
      <c r="F9" s="379"/>
      <c r="G9" s="379"/>
      <c r="H9" s="379"/>
      <c r="I9" s="379"/>
      <c r="J9" s="379"/>
      <c r="K9" s="379"/>
    </row>
    <row r="10" spans="2:12" ht="15.75">
      <c r="B10" s="379"/>
      <c r="C10" s="379"/>
      <c r="D10" s="379"/>
      <c r="E10" s="379"/>
      <c r="F10" s="379"/>
      <c r="G10" s="379"/>
      <c r="H10" s="379"/>
      <c r="I10" s="379"/>
      <c r="J10" s="379"/>
      <c r="K10" s="379"/>
    </row>
    <row r="11" spans="2:12" ht="15.75">
      <c r="B11" s="379"/>
      <c r="C11" s="379"/>
      <c r="D11" s="379"/>
      <c r="E11" s="379"/>
      <c r="F11" s="379"/>
      <c r="G11" s="379"/>
      <c r="H11" s="379"/>
      <c r="I11" s="379"/>
      <c r="J11" s="379"/>
      <c r="K11" s="379"/>
    </row>
    <row r="12" spans="2:12" ht="15.75">
      <c r="B12" s="379"/>
      <c r="C12" s="379"/>
      <c r="D12" s="379"/>
      <c r="E12" s="379"/>
      <c r="F12" s="379"/>
      <c r="G12" s="379"/>
      <c r="H12" s="379"/>
      <c r="I12" s="379"/>
      <c r="J12" s="379"/>
      <c r="K12" s="379"/>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4" t="str">
        <f>'Date initiale'!C3</f>
        <v>Universitatea de Arhitectură și Urbanism "Ion Mincu" București</v>
      </c>
      <c r="B1" s="264"/>
      <c r="C1" s="264"/>
    </row>
    <row r="2" spans="1:12">
      <c r="A2" s="264" t="str">
        <f>'Date initiale'!B4&amp;" "&amp;'Date initiale'!C4</f>
        <v>Facultatea ARHITECTURA</v>
      </c>
      <c r="B2" s="264"/>
      <c r="C2" s="264"/>
    </row>
    <row r="3" spans="1:12">
      <c r="A3" s="264" t="str">
        <f>'Date initiale'!B5&amp;" "&amp;'Date initiale'!C5</f>
        <v>Departamentul Sinteza Proiectării</v>
      </c>
      <c r="B3" s="264"/>
      <c r="C3" s="264"/>
    </row>
    <row r="4" spans="1:12">
      <c r="A4" s="121" t="str">
        <f>'Date initiale'!C6&amp;", "&amp;'Date initiale'!C7</f>
        <v>Petrea Sergiu-Cătălin, 22</v>
      </c>
      <c r="B4" s="121"/>
      <c r="C4" s="121"/>
    </row>
    <row r="5" spans="1:12" s="187" customFormat="1">
      <c r="A5" s="121"/>
      <c r="B5" s="121"/>
      <c r="C5" s="121"/>
    </row>
    <row r="6" spans="1:12" ht="15.75">
      <c r="A6" s="436" t="s">
        <v>110</v>
      </c>
      <c r="B6" s="436"/>
      <c r="C6" s="436"/>
      <c r="D6" s="436"/>
      <c r="E6" s="436"/>
      <c r="F6" s="436"/>
      <c r="G6" s="436"/>
      <c r="H6" s="436"/>
      <c r="I6" s="436"/>
    </row>
    <row r="7" spans="1:12" ht="35.25" customHeight="1">
      <c r="A7" s="439"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39"/>
      <c r="C7" s="439"/>
      <c r="D7" s="439"/>
      <c r="E7" s="439"/>
      <c r="F7" s="439"/>
      <c r="G7" s="439"/>
      <c r="H7" s="439"/>
      <c r="I7" s="439"/>
    </row>
    <row r="8" spans="1:12" ht="15.75" thickBot="1">
      <c r="A8" s="68"/>
      <c r="B8" s="68"/>
      <c r="C8" s="68"/>
      <c r="D8" s="68"/>
      <c r="E8" s="68"/>
      <c r="F8" s="68"/>
      <c r="G8" s="68"/>
      <c r="H8" s="68"/>
      <c r="I8" s="68"/>
    </row>
    <row r="9" spans="1:12" ht="30.75" thickBot="1">
      <c r="A9" s="155" t="s">
        <v>55</v>
      </c>
      <c r="B9" s="156" t="s">
        <v>83</v>
      </c>
      <c r="C9" s="156" t="s">
        <v>52</v>
      </c>
      <c r="D9" s="156" t="s">
        <v>57</v>
      </c>
      <c r="E9" s="156" t="s">
        <v>80</v>
      </c>
      <c r="F9" s="157" t="s">
        <v>87</v>
      </c>
      <c r="G9" s="156" t="s">
        <v>58</v>
      </c>
      <c r="H9" s="156" t="s">
        <v>111</v>
      </c>
      <c r="I9" s="158" t="s">
        <v>90</v>
      </c>
      <c r="K9" s="270" t="s">
        <v>108</v>
      </c>
    </row>
    <row r="10" spans="1:12">
      <c r="A10" s="161">
        <v>1</v>
      </c>
      <c r="B10" s="162"/>
      <c r="C10" s="162"/>
      <c r="D10" s="162"/>
      <c r="E10" s="162"/>
      <c r="F10" s="145"/>
      <c r="G10" s="162"/>
      <c r="H10" s="162"/>
      <c r="I10" s="171"/>
      <c r="K10" s="271">
        <v>10</v>
      </c>
      <c r="L10" s="381" t="s">
        <v>247</v>
      </c>
    </row>
    <row r="11" spans="1:12">
      <c r="A11" s="163">
        <f>A10+1</f>
        <v>2</v>
      </c>
      <c r="B11" s="112"/>
      <c r="C11" s="39"/>
      <c r="D11" s="113"/>
      <c r="E11" s="39"/>
      <c r="F11" s="114"/>
      <c r="G11" s="114"/>
      <c r="H11" s="114"/>
      <c r="I11" s="321"/>
      <c r="K11" s="54"/>
    </row>
    <row r="12" spans="1:12">
      <c r="A12" s="164">
        <f t="shared" ref="A12:A19" si="0">A11+1</f>
        <v>3</v>
      </c>
      <c r="B12" s="165"/>
      <c r="C12" s="166"/>
      <c r="D12" s="113"/>
      <c r="E12" s="166"/>
      <c r="F12" s="154"/>
      <c r="G12" s="166"/>
      <c r="H12" s="154"/>
      <c r="I12" s="321"/>
    </row>
    <row r="13" spans="1:12">
      <c r="A13" s="167">
        <f t="shared" si="0"/>
        <v>4</v>
      </c>
      <c r="B13" s="112"/>
      <c r="C13" s="113"/>
      <c r="D13" s="113"/>
      <c r="E13" s="113"/>
      <c r="F13" s="114"/>
      <c r="G13" s="114"/>
      <c r="H13" s="114"/>
      <c r="I13" s="321"/>
    </row>
    <row r="14" spans="1:12">
      <c r="A14" s="163">
        <f t="shared" si="0"/>
        <v>5</v>
      </c>
      <c r="B14" s="112"/>
      <c r="C14" s="39"/>
      <c r="D14" s="113"/>
      <c r="E14" s="39"/>
      <c r="F14" s="114"/>
      <c r="G14" s="114"/>
      <c r="H14" s="114"/>
      <c r="I14" s="321"/>
    </row>
    <row r="15" spans="1:12">
      <c r="A15" s="167">
        <f t="shared" si="0"/>
        <v>6</v>
      </c>
      <c r="B15" s="112"/>
      <c r="C15" s="113"/>
      <c r="D15" s="113"/>
      <c r="E15" s="113"/>
      <c r="F15" s="114"/>
      <c r="G15" s="114"/>
      <c r="H15" s="114"/>
      <c r="I15" s="321"/>
    </row>
    <row r="16" spans="1:12">
      <c r="A16" s="163">
        <f t="shared" si="0"/>
        <v>7</v>
      </c>
      <c r="B16" s="112"/>
      <c r="C16" s="39"/>
      <c r="D16" s="113"/>
      <c r="E16" s="39"/>
      <c r="F16" s="114"/>
      <c r="G16" s="114"/>
      <c r="H16" s="114"/>
      <c r="I16" s="321"/>
    </row>
    <row r="17" spans="1:9">
      <c r="A17" s="164">
        <f t="shared" si="0"/>
        <v>8</v>
      </c>
      <c r="B17" s="165"/>
      <c r="C17" s="166"/>
      <c r="D17" s="113"/>
      <c r="E17" s="166"/>
      <c r="F17" s="154"/>
      <c r="G17" s="166"/>
      <c r="H17" s="154"/>
      <c r="I17" s="321"/>
    </row>
    <row r="18" spans="1:9">
      <c r="A18" s="167">
        <f t="shared" si="0"/>
        <v>9</v>
      </c>
      <c r="B18" s="112"/>
      <c r="C18" s="113"/>
      <c r="D18" s="113"/>
      <c r="E18" s="113"/>
      <c r="F18" s="114"/>
      <c r="G18" s="114"/>
      <c r="H18" s="114"/>
      <c r="I18" s="321"/>
    </row>
    <row r="19" spans="1:9" ht="15.75" thickBot="1">
      <c r="A19" s="168">
        <f t="shared" si="0"/>
        <v>10</v>
      </c>
      <c r="B19" s="117"/>
      <c r="C19" s="118"/>
      <c r="D19" s="152"/>
      <c r="E19" s="169"/>
      <c r="F19" s="169"/>
      <c r="G19" s="170"/>
      <c r="H19" s="170"/>
      <c r="I19" s="330"/>
    </row>
    <row r="20" spans="1:9" ht="16.5" thickBot="1">
      <c r="A20" s="366"/>
      <c r="H20" s="123" t="str">
        <f>"Total "&amp;LEFT(A7,2)</f>
        <v>Total I5</v>
      </c>
      <c r="I20" s="160">
        <f>SUM(I10:I19)</f>
        <v>0</v>
      </c>
    </row>
    <row r="21" spans="1:9" ht="15.75">
      <c r="A21" s="50"/>
    </row>
    <row r="22" spans="1:9"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4" t="str">
        <f>'Date initiale'!C3</f>
        <v>Universitatea de Arhitectură și Urbanism "Ion Mincu" București</v>
      </c>
      <c r="B1" s="264"/>
      <c r="C1" s="264"/>
    </row>
    <row r="2" spans="1:12">
      <c r="A2" s="264" t="str">
        <f>'Date initiale'!B4&amp;" "&amp;'Date initiale'!C4</f>
        <v>Facultatea ARHITECTURA</v>
      </c>
      <c r="B2" s="264"/>
      <c r="C2" s="264"/>
    </row>
    <row r="3" spans="1:12">
      <c r="A3" s="264" t="str">
        <f>'Date initiale'!B5&amp;" "&amp;'Date initiale'!C5</f>
        <v>Departamentul Sinteza Proiectării</v>
      </c>
      <c r="B3" s="264"/>
      <c r="C3" s="264"/>
    </row>
    <row r="4" spans="1:12">
      <c r="A4" s="121" t="str">
        <f>'Date initiale'!C6&amp;", "&amp;'Date initiale'!C7</f>
        <v>Petrea Sergiu-Cătălin, 22</v>
      </c>
      <c r="B4" s="121"/>
      <c r="C4" s="121"/>
    </row>
    <row r="5" spans="1:12" s="187" customFormat="1">
      <c r="A5" s="121"/>
      <c r="B5" s="121"/>
      <c r="C5" s="121"/>
    </row>
    <row r="6" spans="1:12" ht="15.75">
      <c r="A6" s="436" t="s">
        <v>110</v>
      </c>
      <c r="B6" s="436"/>
      <c r="C6" s="436"/>
      <c r="D6" s="436"/>
      <c r="E6" s="436"/>
      <c r="F6" s="436"/>
      <c r="G6" s="436"/>
      <c r="H6" s="436"/>
      <c r="I6" s="436"/>
    </row>
    <row r="7" spans="1:12" ht="15.75">
      <c r="A7" s="439" t="str">
        <f>'Descriere indicatori'!B9&amp;". "&amp;'Descriere indicatori'!C9</f>
        <v xml:space="preserve">I6. Articole in extenso în reviste ştiinţifice indexate ERIH şi clasificate în categoria NAT </v>
      </c>
      <c r="B7" s="439"/>
      <c r="C7" s="439"/>
      <c r="D7" s="439"/>
      <c r="E7" s="439"/>
      <c r="F7" s="439"/>
      <c r="G7" s="439"/>
      <c r="H7" s="439"/>
      <c r="I7" s="439"/>
    </row>
    <row r="8" spans="1:12" ht="15.75" thickBot="1">
      <c r="A8" s="172"/>
      <c r="B8" s="172"/>
      <c r="C8" s="172"/>
      <c r="D8" s="172"/>
      <c r="E8" s="172"/>
      <c r="F8" s="172"/>
      <c r="G8" s="172"/>
      <c r="H8" s="172"/>
      <c r="I8" s="172"/>
    </row>
    <row r="9" spans="1:12" ht="30.75" thickBot="1">
      <c r="A9" s="155" t="s">
        <v>55</v>
      </c>
      <c r="B9" s="156" t="s">
        <v>83</v>
      </c>
      <c r="C9" s="156" t="s">
        <v>52</v>
      </c>
      <c r="D9" s="156" t="s">
        <v>57</v>
      </c>
      <c r="E9" s="156" t="s">
        <v>80</v>
      </c>
      <c r="F9" s="157" t="s">
        <v>87</v>
      </c>
      <c r="G9" s="156" t="s">
        <v>58</v>
      </c>
      <c r="H9" s="156" t="s">
        <v>111</v>
      </c>
      <c r="I9" s="158" t="s">
        <v>90</v>
      </c>
      <c r="K9" s="270" t="s">
        <v>108</v>
      </c>
    </row>
    <row r="10" spans="1:12">
      <c r="A10" s="174">
        <v>1</v>
      </c>
      <c r="B10" s="107"/>
      <c r="C10" s="107"/>
      <c r="D10" s="107"/>
      <c r="E10" s="108"/>
      <c r="F10" s="109"/>
      <c r="G10" s="109"/>
      <c r="H10" s="109"/>
      <c r="I10" s="325"/>
      <c r="K10" s="271">
        <v>5</v>
      </c>
      <c r="L10" s="381" t="s">
        <v>247</v>
      </c>
    </row>
    <row r="11" spans="1:12">
      <c r="A11" s="175">
        <f>A10+1</f>
        <v>2</v>
      </c>
      <c r="B11" s="111"/>
      <c r="C11" s="112"/>
      <c r="D11" s="111"/>
      <c r="E11" s="113"/>
      <c r="F11" s="114"/>
      <c r="G11" s="115"/>
      <c r="H11" s="115"/>
      <c r="I11" s="321"/>
      <c r="K11" s="54"/>
    </row>
    <row r="12" spans="1:12">
      <c r="A12" s="175">
        <f t="shared" ref="A12:A19" si="0">A11+1</f>
        <v>3</v>
      </c>
      <c r="B12" s="112"/>
      <c r="C12" s="112"/>
      <c r="D12" s="112"/>
      <c r="E12" s="113"/>
      <c r="F12" s="114"/>
      <c r="G12" s="115"/>
      <c r="H12" s="115"/>
      <c r="I12" s="321"/>
    </row>
    <row r="13" spans="1:12">
      <c r="A13" s="175">
        <f t="shared" si="0"/>
        <v>4</v>
      </c>
      <c r="B13" s="112"/>
      <c r="C13" s="112"/>
      <c r="D13" s="112"/>
      <c r="E13" s="113"/>
      <c r="F13" s="114"/>
      <c r="G13" s="114"/>
      <c r="H13" s="114"/>
      <c r="I13" s="321"/>
    </row>
    <row r="14" spans="1:12">
      <c r="A14" s="175">
        <f t="shared" si="0"/>
        <v>5</v>
      </c>
      <c r="B14" s="112"/>
      <c r="C14" s="112"/>
      <c r="D14" s="112"/>
      <c r="E14" s="113"/>
      <c r="F14" s="114"/>
      <c r="G14" s="114"/>
      <c r="H14" s="114"/>
      <c r="I14" s="321"/>
    </row>
    <row r="15" spans="1:12">
      <c r="A15" s="175">
        <f t="shared" si="0"/>
        <v>6</v>
      </c>
      <c r="B15" s="112"/>
      <c r="C15" s="112"/>
      <c r="D15" s="112"/>
      <c r="E15" s="113"/>
      <c r="F15" s="114"/>
      <c r="G15" s="114"/>
      <c r="H15" s="114"/>
      <c r="I15" s="321"/>
    </row>
    <row r="16" spans="1:12">
      <c r="A16" s="175">
        <f t="shared" si="0"/>
        <v>7</v>
      </c>
      <c r="B16" s="112"/>
      <c r="C16" s="112"/>
      <c r="D16" s="112"/>
      <c r="E16" s="113"/>
      <c r="F16" s="114"/>
      <c r="G16" s="114"/>
      <c r="H16" s="114"/>
      <c r="I16" s="321"/>
    </row>
    <row r="17" spans="1:9">
      <c r="A17" s="175">
        <f t="shared" si="0"/>
        <v>8</v>
      </c>
      <c r="B17" s="112"/>
      <c r="C17" s="112"/>
      <c r="D17" s="112"/>
      <c r="E17" s="113"/>
      <c r="F17" s="114"/>
      <c r="G17" s="114"/>
      <c r="H17" s="114"/>
      <c r="I17" s="321"/>
    </row>
    <row r="18" spans="1:9">
      <c r="A18" s="175">
        <f t="shared" si="0"/>
        <v>9</v>
      </c>
      <c r="B18" s="112"/>
      <c r="C18" s="112"/>
      <c r="D18" s="112"/>
      <c r="E18" s="113"/>
      <c r="F18" s="114"/>
      <c r="G18" s="114"/>
      <c r="H18" s="114"/>
      <c r="I18" s="321"/>
    </row>
    <row r="19" spans="1:9" ht="15.75" thickBot="1">
      <c r="A19" s="176">
        <f t="shared" si="0"/>
        <v>10</v>
      </c>
      <c r="B19" s="117"/>
      <c r="C19" s="117"/>
      <c r="D19" s="117"/>
      <c r="E19" s="118"/>
      <c r="F19" s="119"/>
      <c r="G19" s="119"/>
      <c r="H19" s="119"/>
      <c r="I19" s="322"/>
    </row>
    <row r="20" spans="1:9" ht="15.75" thickBot="1">
      <c r="A20" s="365"/>
      <c r="B20" s="121"/>
      <c r="C20" s="121"/>
      <c r="D20" s="121"/>
      <c r="E20" s="121"/>
      <c r="F20" s="121"/>
      <c r="G20" s="121"/>
      <c r="H20" s="123" t="str">
        <f>"Total "&amp;LEFT(A7,2)</f>
        <v>Total I6</v>
      </c>
      <c r="I20" s="124">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64" t="str">
        <f>'Date initiale'!C3</f>
        <v>Universitatea de Arhitectură și Urbanism "Ion Mincu" București</v>
      </c>
      <c r="B1" s="264"/>
      <c r="C1" s="264"/>
      <c r="D1" s="6"/>
      <c r="E1" s="6"/>
      <c r="F1" s="6"/>
      <c r="G1" s="6"/>
      <c r="H1" s="6"/>
      <c r="I1" s="6"/>
      <c r="J1" s="6"/>
    </row>
    <row r="2" spans="1:12" ht="15.75">
      <c r="A2" s="264" t="str">
        <f>'Date initiale'!B4&amp;" "&amp;'Date initiale'!C4</f>
        <v>Facultatea ARHITECTURA</v>
      </c>
      <c r="B2" s="264"/>
      <c r="C2" s="264"/>
      <c r="D2" s="6"/>
      <c r="E2" s="6"/>
      <c r="F2" s="6"/>
      <c r="G2" s="6"/>
      <c r="H2" s="6"/>
      <c r="I2" s="6"/>
      <c r="J2" s="6"/>
    </row>
    <row r="3" spans="1:12" ht="15.75">
      <c r="A3" s="264" t="str">
        <f>'Date initiale'!B5&amp;" "&amp;'Date initiale'!C5</f>
        <v>Departamentul Sinteza Proiectării</v>
      </c>
      <c r="B3" s="264"/>
      <c r="C3" s="264"/>
      <c r="D3" s="6"/>
      <c r="E3" s="6"/>
      <c r="F3" s="6"/>
      <c r="G3" s="6"/>
      <c r="H3" s="6"/>
      <c r="I3" s="6"/>
      <c r="J3" s="6"/>
    </row>
    <row r="4" spans="1:12" ht="15.75">
      <c r="A4" s="268" t="str">
        <f>'Date initiale'!C6&amp;", "&amp;'Date initiale'!C7</f>
        <v>Petrea Sergiu-Cătălin, 22</v>
      </c>
      <c r="B4" s="268"/>
      <c r="C4" s="268"/>
      <c r="D4" s="6"/>
      <c r="E4" s="6"/>
      <c r="F4" s="6"/>
      <c r="G4" s="6"/>
      <c r="H4" s="6"/>
      <c r="I4" s="6"/>
      <c r="J4" s="6"/>
    </row>
    <row r="5" spans="1:12" s="187" customFormat="1" ht="15.75">
      <c r="A5" s="268"/>
      <c r="B5" s="268"/>
      <c r="C5" s="268"/>
      <c r="D5" s="6"/>
      <c r="E5" s="6"/>
      <c r="F5" s="6"/>
      <c r="G5" s="6"/>
      <c r="H5" s="6"/>
      <c r="I5" s="6"/>
      <c r="J5" s="6"/>
    </row>
    <row r="6" spans="1:12" ht="15.75">
      <c r="A6" s="440" t="s">
        <v>110</v>
      </c>
      <c r="B6" s="440"/>
      <c r="C6" s="440"/>
      <c r="D6" s="440"/>
      <c r="E6" s="440"/>
      <c r="F6" s="440"/>
      <c r="G6" s="440"/>
      <c r="H6" s="440"/>
      <c r="I6" s="440"/>
      <c r="J6" s="6"/>
    </row>
    <row r="7" spans="1:12" ht="15.75">
      <c r="A7" s="439" t="str">
        <f>'Descriere indicatori'!B10&amp;". "&amp;'Descriere indicatori'!C10</f>
        <v xml:space="preserve">I7. Articole in extenso în reviste ştiinţifice recunoscute în domenii conexe* </v>
      </c>
      <c r="B7" s="439"/>
      <c r="C7" s="439"/>
      <c r="D7" s="439"/>
      <c r="E7" s="439"/>
      <c r="F7" s="439"/>
      <c r="G7" s="439"/>
      <c r="H7" s="439"/>
      <c r="I7" s="439"/>
      <c r="J7" s="6"/>
    </row>
    <row r="8" spans="1:12" ht="16.5" thickBot="1">
      <c r="A8" s="173"/>
      <c r="B8" s="173"/>
      <c r="C8" s="173"/>
      <c r="D8" s="173"/>
      <c r="E8" s="173"/>
      <c r="F8" s="173"/>
      <c r="G8" s="173"/>
      <c r="H8" s="173"/>
      <c r="I8" s="173"/>
      <c r="J8" s="6"/>
    </row>
    <row r="9" spans="1:12" ht="30.75" thickBot="1">
      <c r="A9" s="155" t="s">
        <v>55</v>
      </c>
      <c r="B9" s="156" t="s">
        <v>83</v>
      </c>
      <c r="C9" s="156" t="s">
        <v>52</v>
      </c>
      <c r="D9" s="156" t="s">
        <v>57</v>
      </c>
      <c r="E9" s="156" t="s">
        <v>80</v>
      </c>
      <c r="F9" s="157" t="s">
        <v>87</v>
      </c>
      <c r="G9" s="156" t="s">
        <v>58</v>
      </c>
      <c r="H9" s="156" t="s">
        <v>111</v>
      </c>
      <c r="I9" s="158" t="s">
        <v>90</v>
      </c>
      <c r="J9" s="6"/>
      <c r="K9" s="270" t="s">
        <v>108</v>
      </c>
    </row>
    <row r="10" spans="1:12" ht="15.75">
      <c r="A10" s="178">
        <v>1</v>
      </c>
      <c r="B10" s="179"/>
      <c r="C10" s="144"/>
      <c r="D10" s="144"/>
      <c r="E10" s="144"/>
      <c r="F10" s="145"/>
      <c r="G10" s="144"/>
      <c r="H10" s="180"/>
      <c r="I10" s="325"/>
      <c r="J10" s="6"/>
      <c r="K10" s="271">
        <v>5</v>
      </c>
      <c r="L10" s="381" t="s">
        <v>247</v>
      </c>
    </row>
    <row r="11" spans="1:12" ht="15.75">
      <c r="A11" s="148">
        <f>A10+1</f>
        <v>2</v>
      </c>
      <c r="B11" s="140"/>
      <c r="C11" s="140"/>
      <c r="D11" s="140"/>
      <c r="E11" s="39"/>
      <c r="F11" s="115"/>
      <c r="G11" s="115"/>
      <c r="H11" s="115"/>
      <c r="I11" s="321"/>
      <c r="J11" s="48"/>
      <c r="K11" s="54"/>
    </row>
    <row r="12" spans="1:12" ht="15.75">
      <c r="A12" s="148">
        <f t="shared" ref="A12:A19" si="0">A11+1</f>
        <v>3</v>
      </c>
      <c r="B12" s="140"/>
      <c r="C12" s="113"/>
      <c r="D12" s="140"/>
      <c r="E12" s="181"/>
      <c r="F12" s="114"/>
      <c r="G12" s="115"/>
      <c r="H12" s="115"/>
      <c r="I12" s="321"/>
      <c r="J12" s="48"/>
    </row>
    <row r="13" spans="1:12" ht="15.75">
      <c r="A13" s="148">
        <f t="shared" si="0"/>
        <v>4</v>
      </c>
      <c r="B13" s="113"/>
      <c r="C13" s="113"/>
      <c r="D13" s="113"/>
      <c r="E13" s="181"/>
      <c r="F13" s="114"/>
      <c r="G13" s="115"/>
      <c r="H13" s="115"/>
      <c r="I13" s="321"/>
      <c r="J13" s="6"/>
    </row>
    <row r="14" spans="1:12" ht="15.75">
      <c r="A14" s="148">
        <f t="shared" si="0"/>
        <v>5</v>
      </c>
      <c r="B14" s="113"/>
      <c r="C14" s="113"/>
      <c r="D14" s="113"/>
      <c r="E14" s="181"/>
      <c r="F14" s="114"/>
      <c r="G14" s="114"/>
      <c r="H14" s="114"/>
      <c r="I14" s="321"/>
      <c r="J14" s="6"/>
    </row>
    <row r="15" spans="1:12" ht="15.75">
      <c r="A15" s="148">
        <f t="shared" si="0"/>
        <v>6</v>
      </c>
      <c r="B15" s="113"/>
      <c r="C15" s="113"/>
      <c r="D15" s="113"/>
      <c r="E15" s="181"/>
      <c r="F15" s="114"/>
      <c r="G15" s="114"/>
      <c r="H15" s="114"/>
      <c r="I15" s="321"/>
      <c r="J15" s="6"/>
    </row>
    <row r="16" spans="1:12" ht="15.75">
      <c r="A16" s="148">
        <f t="shared" si="0"/>
        <v>7</v>
      </c>
      <c r="B16" s="113"/>
      <c r="C16" s="113"/>
      <c r="D16" s="113"/>
      <c r="E16" s="39"/>
      <c r="F16" s="114"/>
      <c r="G16" s="114"/>
      <c r="H16" s="114"/>
      <c r="I16" s="321"/>
      <c r="J16" s="6"/>
    </row>
    <row r="17" spans="1:10" ht="15.75">
      <c r="A17" s="148">
        <f t="shared" si="0"/>
        <v>8</v>
      </c>
      <c r="B17" s="113"/>
      <c r="C17" s="113"/>
      <c r="D17" s="113"/>
      <c r="E17" s="181"/>
      <c r="F17" s="114"/>
      <c r="G17" s="114"/>
      <c r="H17" s="114"/>
      <c r="I17" s="321"/>
      <c r="J17" s="6"/>
    </row>
    <row r="18" spans="1:10" ht="15.75">
      <c r="A18" s="148">
        <f t="shared" si="0"/>
        <v>9</v>
      </c>
      <c r="B18" s="182"/>
      <c r="C18" s="183"/>
      <c r="D18" s="113"/>
      <c r="E18" s="181"/>
      <c r="F18" s="181"/>
      <c r="G18" s="181"/>
      <c r="H18" s="181"/>
      <c r="I18" s="331"/>
      <c r="J18" s="6"/>
    </row>
    <row r="19" spans="1:10" ht="16.5" thickBot="1">
      <c r="A19" s="177">
        <f t="shared" si="0"/>
        <v>10</v>
      </c>
      <c r="B19" s="118"/>
      <c r="C19" s="118"/>
      <c r="D19" s="118"/>
      <c r="E19" s="184"/>
      <c r="F19" s="119"/>
      <c r="G19" s="119"/>
      <c r="H19" s="119"/>
      <c r="I19" s="322"/>
      <c r="J19" s="6"/>
    </row>
    <row r="20" spans="1:10" ht="16.5" thickBot="1">
      <c r="A20" s="364"/>
      <c r="B20" s="121"/>
      <c r="C20" s="121"/>
      <c r="D20" s="121"/>
      <c r="E20" s="121"/>
      <c r="F20" s="121"/>
      <c r="G20" s="121"/>
      <c r="H20" s="123" t="str">
        <f>"Total "&amp;LEFT(A7,2)</f>
        <v>Total I7</v>
      </c>
      <c r="I20" s="124">
        <f>SUM(I10:I19)</f>
        <v>0</v>
      </c>
      <c r="J20" s="6"/>
    </row>
    <row r="21" spans="1:10">
      <c r="A21" s="41"/>
      <c r="B21" s="41"/>
      <c r="C21" s="41"/>
      <c r="D21" s="41"/>
      <c r="E21" s="41"/>
      <c r="F21" s="41"/>
      <c r="G21" s="41"/>
      <c r="H21" s="41"/>
      <c r="I21" s="42"/>
    </row>
    <row r="22" spans="1:10"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row r="23" spans="1:10">
      <c r="A23" s="43"/>
    </row>
    <row r="24" spans="1:10">
      <c r="A24" s="4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4" t="str">
        <f>'Date initiale'!C3</f>
        <v>Universitatea de Arhitectură și Urbanism "Ion Mincu" București</v>
      </c>
      <c r="B1" s="264"/>
      <c r="C1" s="264"/>
    </row>
    <row r="2" spans="1:12">
      <c r="A2" s="264" t="str">
        <f>'Date initiale'!B4&amp;" "&amp;'Date initiale'!C4</f>
        <v>Facultatea ARHITECTURA</v>
      </c>
      <c r="B2" s="264"/>
      <c r="C2" s="264"/>
    </row>
    <row r="3" spans="1:12">
      <c r="A3" s="264" t="str">
        <f>'Date initiale'!B5&amp;" "&amp;'Date initiale'!C5</f>
        <v>Departamentul Sinteza Proiectării</v>
      </c>
      <c r="B3" s="264"/>
      <c r="C3" s="264"/>
    </row>
    <row r="4" spans="1:12">
      <c r="A4" s="121" t="str">
        <f>'Date initiale'!C6&amp;", "&amp;'Date initiale'!C7</f>
        <v>Petrea Sergiu-Cătălin, 22</v>
      </c>
      <c r="B4" s="121"/>
      <c r="C4" s="121"/>
    </row>
    <row r="5" spans="1:12" s="187" customFormat="1">
      <c r="A5" s="121"/>
      <c r="B5" s="121"/>
      <c r="C5" s="121"/>
    </row>
    <row r="6" spans="1:12" ht="15.75">
      <c r="A6" s="436" t="s">
        <v>110</v>
      </c>
      <c r="B6" s="436"/>
      <c r="C6" s="436"/>
      <c r="D6" s="436"/>
      <c r="E6" s="436"/>
      <c r="F6" s="436"/>
      <c r="G6" s="436"/>
      <c r="H6" s="436"/>
      <c r="I6" s="436"/>
    </row>
    <row r="7" spans="1:12" ht="15.75">
      <c r="A7" s="439" t="str">
        <f>'Descriere indicatori'!B11&amp;". "&amp;'Descriere indicatori'!C11</f>
        <v xml:space="preserve">I8. Studii in extenso apărute în volume colective publicate la edituri de prestigiu internaţional* </v>
      </c>
      <c r="B7" s="439"/>
      <c r="C7" s="439"/>
      <c r="D7" s="439"/>
      <c r="E7" s="439"/>
      <c r="F7" s="439"/>
      <c r="G7" s="439"/>
      <c r="H7" s="439"/>
      <c r="I7" s="439"/>
    </row>
    <row r="8" spans="1:12" ht="15.75" thickBot="1">
      <c r="A8" s="172"/>
      <c r="B8" s="172"/>
      <c r="C8" s="172"/>
      <c r="D8" s="172"/>
      <c r="E8" s="172"/>
      <c r="F8" s="172"/>
      <c r="G8" s="172"/>
      <c r="H8" s="172"/>
      <c r="I8" s="172"/>
    </row>
    <row r="9" spans="1:12" ht="30.75" thickBot="1">
      <c r="A9" s="155" t="s">
        <v>55</v>
      </c>
      <c r="B9" s="156" t="s">
        <v>83</v>
      </c>
      <c r="C9" s="156" t="s">
        <v>52</v>
      </c>
      <c r="D9" s="156" t="s">
        <v>57</v>
      </c>
      <c r="E9" s="156" t="s">
        <v>80</v>
      </c>
      <c r="F9" s="157" t="s">
        <v>87</v>
      </c>
      <c r="G9" s="156" t="s">
        <v>58</v>
      </c>
      <c r="H9" s="156" t="s">
        <v>111</v>
      </c>
      <c r="I9" s="158" t="s">
        <v>90</v>
      </c>
      <c r="K9" s="270" t="s">
        <v>108</v>
      </c>
    </row>
    <row r="10" spans="1:12">
      <c r="A10" s="106">
        <v>1</v>
      </c>
      <c r="B10" s="107"/>
      <c r="C10" s="107"/>
      <c r="D10" s="107"/>
      <c r="E10" s="108"/>
      <c r="F10" s="109"/>
      <c r="G10" s="109"/>
      <c r="H10" s="109"/>
      <c r="I10" s="325"/>
      <c r="K10" s="271">
        <v>10</v>
      </c>
      <c r="L10" s="381" t="s">
        <v>248</v>
      </c>
    </row>
    <row r="11" spans="1:12">
      <c r="A11" s="167">
        <f>A10+1</f>
        <v>2</v>
      </c>
      <c r="B11" s="165"/>
      <c r="C11" s="112"/>
      <c r="D11" s="165"/>
      <c r="E11" s="113"/>
      <c r="F11" s="114"/>
      <c r="G11" s="114"/>
      <c r="H11" s="114"/>
      <c r="I11" s="321"/>
      <c r="K11" s="54"/>
    </row>
    <row r="12" spans="1:12">
      <c r="A12" s="167">
        <f t="shared" ref="A12:A18" si="0">A11+1</f>
        <v>3</v>
      </c>
      <c r="B12" s="112"/>
      <c r="C12" s="112"/>
      <c r="D12" s="112"/>
      <c r="E12" s="113"/>
      <c r="F12" s="114"/>
      <c r="G12" s="114"/>
      <c r="H12" s="114"/>
      <c r="I12" s="321"/>
    </row>
    <row r="13" spans="1:12">
      <c r="A13" s="167">
        <f t="shared" si="0"/>
        <v>4</v>
      </c>
      <c r="B13" s="112"/>
      <c r="C13" s="112"/>
      <c r="D13" s="112"/>
      <c r="E13" s="113"/>
      <c r="F13" s="114"/>
      <c r="G13" s="114"/>
      <c r="H13" s="114"/>
      <c r="I13" s="321"/>
    </row>
    <row r="14" spans="1:12">
      <c r="A14" s="167">
        <f t="shared" si="0"/>
        <v>5</v>
      </c>
      <c r="B14" s="112"/>
      <c r="C14" s="112"/>
      <c r="D14" s="112"/>
      <c r="E14" s="113"/>
      <c r="F14" s="114"/>
      <c r="G14" s="114"/>
      <c r="H14" s="114"/>
      <c r="I14" s="321"/>
    </row>
    <row r="15" spans="1:12">
      <c r="A15" s="167">
        <f t="shared" si="0"/>
        <v>6</v>
      </c>
      <c r="B15" s="112"/>
      <c r="C15" s="112"/>
      <c r="D15" s="112"/>
      <c r="E15" s="113"/>
      <c r="F15" s="114"/>
      <c r="G15" s="114"/>
      <c r="H15" s="114"/>
      <c r="I15" s="321"/>
    </row>
    <row r="16" spans="1:12">
      <c r="A16" s="167">
        <f t="shared" si="0"/>
        <v>7</v>
      </c>
      <c r="B16" s="112"/>
      <c r="C16" s="112"/>
      <c r="D16" s="112"/>
      <c r="E16" s="113"/>
      <c r="F16" s="114"/>
      <c r="G16" s="114"/>
      <c r="H16" s="114"/>
      <c r="I16" s="321"/>
    </row>
    <row r="17" spans="1:10">
      <c r="A17" s="167">
        <f t="shared" si="0"/>
        <v>8</v>
      </c>
      <c r="B17" s="112"/>
      <c r="C17" s="112"/>
      <c r="D17" s="112"/>
      <c r="E17" s="113"/>
      <c r="F17" s="114"/>
      <c r="G17" s="114"/>
      <c r="H17" s="114"/>
      <c r="I17" s="321"/>
    </row>
    <row r="18" spans="1:10">
      <c r="A18" s="167">
        <f t="shared" si="0"/>
        <v>9</v>
      </c>
      <c r="B18" s="112"/>
      <c r="C18" s="112"/>
      <c r="D18" s="112"/>
      <c r="E18" s="113"/>
      <c r="F18" s="114"/>
      <c r="G18" s="114"/>
      <c r="H18" s="114"/>
      <c r="I18" s="321"/>
    </row>
    <row r="19" spans="1:10" ht="15.75" thickBot="1">
      <c r="A19" s="122">
        <f>A18+1</f>
        <v>10</v>
      </c>
      <c r="B19" s="117"/>
      <c r="C19" s="117"/>
      <c r="D19" s="117"/>
      <c r="E19" s="118"/>
      <c r="F19" s="119"/>
      <c r="G19" s="119"/>
      <c r="H19" s="119"/>
      <c r="I19" s="322"/>
    </row>
    <row r="20" spans="1:10" ht="16.5" thickBot="1">
      <c r="A20" s="364"/>
      <c r="B20" s="121"/>
      <c r="C20" s="121"/>
      <c r="D20" s="121"/>
      <c r="E20" s="121"/>
      <c r="F20" s="121"/>
      <c r="G20" s="121"/>
      <c r="H20" s="123" t="str">
        <f>"Total "&amp;LEFT(A7,2)</f>
        <v>Total I8</v>
      </c>
      <c r="I20" s="124">
        <f>SUM(I10:I19)</f>
        <v>0</v>
      </c>
      <c r="J20" s="6"/>
    </row>
    <row r="22" spans="1:10"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87" customWidth="1"/>
    <col min="8" max="8" width="10" customWidth="1"/>
    <col min="9" max="10" width="9.7109375" customWidth="1"/>
  </cols>
  <sheetData>
    <row r="1" spans="1:12">
      <c r="A1" s="264" t="str">
        <f>'Date initiale'!C3</f>
        <v>Universitatea de Arhitectură și Urbanism "Ion Mincu" București</v>
      </c>
      <c r="B1" s="264"/>
      <c r="C1" s="264"/>
    </row>
    <row r="2" spans="1:12">
      <c r="A2" s="264" t="str">
        <f>'Date initiale'!B4&amp;" "&amp;'Date initiale'!C4</f>
        <v>Facultatea ARHITECTURA</v>
      </c>
      <c r="B2" s="264"/>
      <c r="C2" s="264"/>
    </row>
    <row r="3" spans="1:12">
      <c r="A3" s="264" t="str">
        <f>'Date initiale'!B5&amp;" "&amp;'Date initiale'!C5</f>
        <v>Departamentul Sinteza Proiectării</v>
      </c>
      <c r="B3" s="264"/>
      <c r="C3" s="264"/>
    </row>
    <row r="4" spans="1:12">
      <c r="A4" s="121" t="str">
        <f>'Date initiale'!C6&amp;", "&amp;'Date initiale'!C7</f>
        <v>Petrea Sergiu-Cătălin, 22</v>
      </c>
      <c r="B4" s="121"/>
      <c r="C4" s="121"/>
    </row>
    <row r="5" spans="1:12" s="187" customFormat="1">
      <c r="A5" s="121"/>
      <c r="B5" s="121"/>
      <c r="C5" s="121"/>
    </row>
    <row r="6" spans="1:12" ht="15.75">
      <c r="A6" s="436" t="s">
        <v>110</v>
      </c>
      <c r="B6" s="436"/>
      <c r="C6" s="436"/>
      <c r="D6" s="436"/>
      <c r="E6" s="436"/>
      <c r="F6" s="436"/>
      <c r="G6" s="436"/>
      <c r="H6" s="436"/>
      <c r="I6" s="436"/>
    </row>
    <row r="7" spans="1:12" ht="15.75" customHeight="1">
      <c r="A7" s="439" t="str">
        <f>'Descriere indicatori'!B12&amp;". "&amp;'Descriere indicatori'!C12</f>
        <v xml:space="preserve">I9. Studii in extenso apărute în volume colective publicate la edituri de prestigiu naţional* </v>
      </c>
      <c r="B7" s="439"/>
      <c r="C7" s="439"/>
      <c r="D7" s="439"/>
      <c r="E7" s="439"/>
      <c r="F7" s="439"/>
      <c r="G7" s="439"/>
      <c r="H7" s="439"/>
      <c r="I7" s="439"/>
      <c r="J7" s="188"/>
    </row>
    <row r="8" spans="1:12" ht="16.5" thickBot="1">
      <c r="A8" s="186"/>
      <c r="B8" s="186"/>
      <c r="C8" s="186"/>
      <c r="D8" s="186"/>
      <c r="E8" s="186"/>
      <c r="F8" s="186"/>
      <c r="G8" s="172"/>
      <c r="H8" s="186"/>
      <c r="I8" s="186"/>
      <c r="J8" s="186"/>
    </row>
    <row r="9" spans="1:12" ht="30.75" thickBot="1">
      <c r="A9" s="155" t="s">
        <v>55</v>
      </c>
      <c r="B9" s="156" t="s">
        <v>83</v>
      </c>
      <c r="C9" s="156" t="s">
        <v>56</v>
      </c>
      <c r="D9" s="156" t="s">
        <v>57</v>
      </c>
      <c r="E9" s="156" t="s">
        <v>80</v>
      </c>
      <c r="F9" s="157" t="s">
        <v>87</v>
      </c>
      <c r="G9" s="156" t="s">
        <v>58</v>
      </c>
      <c r="H9" s="156" t="s">
        <v>111</v>
      </c>
      <c r="I9" s="158" t="s">
        <v>90</v>
      </c>
      <c r="K9" s="270" t="s">
        <v>108</v>
      </c>
    </row>
    <row r="10" spans="1:12">
      <c r="A10" s="189">
        <v>1</v>
      </c>
      <c r="B10" s="179"/>
      <c r="C10" s="179"/>
      <c r="D10" s="179"/>
      <c r="E10" s="144"/>
      <c r="F10" s="145"/>
      <c r="G10" s="109"/>
      <c r="H10" s="145"/>
      <c r="I10" s="325"/>
      <c r="K10" s="271">
        <v>7</v>
      </c>
      <c r="L10" s="381" t="s">
        <v>248</v>
      </c>
    </row>
    <row r="11" spans="1:12">
      <c r="A11" s="190">
        <f>A10+1</f>
        <v>2</v>
      </c>
      <c r="B11" s="165"/>
      <c r="C11" s="165"/>
      <c r="D11" s="165"/>
      <c r="E11" s="181"/>
      <c r="F11" s="114"/>
      <c r="G11" s="114"/>
      <c r="H11" s="114"/>
      <c r="I11" s="321"/>
      <c r="K11" s="54"/>
    </row>
    <row r="12" spans="1:12">
      <c r="A12" s="190">
        <f t="shared" ref="A12:A19" si="0">A11+1</f>
        <v>3</v>
      </c>
      <c r="B12" s="165"/>
      <c r="C12" s="112"/>
      <c r="D12" s="165"/>
      <c r="E12" s="181"/>
      <c r="F12" s="114"/>
      <c r="G12" s="114"/>
      <c r="H12" s="114"/>
      <c r="I12" s="321"/>
    </row>
    <row r="13" spans="1:12">
      <c r="A13" s="190">
        <f t="shared" si="0"/>
        <v>4</v>
      </c>
      <c r="B13" s="165"/>
      <c r="C13" s="112"/>
      <c r="D13" s="165"/>
      <c r="E13" s="181"/>
      <c r="F13" s="114"/>
      <c r="G13" s="114"/>
      <c r="H13" s="114"/>
      <c r="I13" s="321"/>
    </row>
    <row r="14" spans="1:12">
      <c r="A14" s="190">
        <f t="shared" si="0"/>
        <v>5</v>
      </c>
      <c r="B14" s="191"/>
      <c r="C14" s="191"/>
      <c r="D14" s="191"/>
      <c r="E14" s="191"/>
      <c r="F14" s="191"/>
      <c r="G14" s="114"/>
      <c r="H14" s="191"/>
      <c r="I14" s="332"/>
    </row>
    <row r="15" spans="1:12">
      <c r="A15" s="190">
        <f t="shared" si="0"/>
        <v>6</v>
      </c>
      <c r="B15" s="191"/>
      <c r="C15" s="191"/>
      <c r="D15" s="191"/>
      <c r="E15" s="191"/>
      <c r="F15" s="191"/>
      <c r="G15" s="114"/>
      <c r="H15" s="191"/>
      <c r="I15" s="332"/>
    </row>
    <row r="16" spans="1:12">
      <c r="A16" s="190">
        <f t="shared" si="0"/>
        <v>7</v>
      </c>
      <c r="B16" s="191"/>
      <c r="C16" s="191"/>
      <c r="D16" s="191"/>
      <c r="E16" s="191"/>
      <c r="F16" s="191"/>
      <c r="G16" s="114"/>
      <c r="H16" s="191"/>
      <c r="I16" s="332"/>
    </row>
    <row r="17" spans="1:10">
      <c r="A17" s="190">
        <f t="shared" si="0"/>
        <v>8</v>
      </c>
      <c r="B17" s="191"/>
      <c r="C17" s="191"/>
      <c r="D17" s="191"/>
      <c r="E17" s="191"/>
      <c r="F17" s="191"/>
      <c r="G17" s="114"/>
      <c r="H17" s="191"/>
      <c r="I17" s="332"/>
    </row>
    <row r="18" spans="1:10">
      <c r="A18" s="190">
        <f t="shared" si="0"/>
        <v>9</v>
      </c>
      <c r="B18" s="191"/>
      <c r="C18" s="191"/>
      <c r="D18" s="191"/>
      <c r="E18" s="191"/>
      <c r="F18" s="191"/>
      <c r="G18" s="114"/>
      <c r="H18" s="191"/>
      <c r="I18" s="332"/>
    </row>
    <row r="19" spans="1:10" ht="15.75" thickBot="1">
      <c r="A19" s="150">
        <f t="shared" si="0"/>
        <v>10</v>
      </c>
      <c r="B19" s="192"/>
      <c r="C19" s="192"/>
      <c r="D19" s="192"/>
      <c r="E19" s="192"/>
      <c r="F19" s="192"/>
      <c r="G19" s="119"/>
      <c r="H19" s="192"/>
      <c r="I19" s="333"/>
    </row>
    <row r="20" spans="1:10" s="187" customFormat="1" ht="16.5" thickBot="1">
      <c r="A20" s="364"/>
      <c r="B20" s="121"/>
      <c r="C20" s="121"/>
      <c r="D20" s="121"/>
      <c r="E20" s="121"/>
      <c r="F20" s="121"/>
      <c r="G20" s="121"/>
      <c r="H20" s="123" t="str">
        <f>"Total "&amp;LEFT(A7,2)</f>
        <v>Total I9</v>
      </c>
      <c r="I20" s="124">
        <f>SUM(I10:I19)</f>
        <v>0</v>
      </c>
      <c r="J20" s="6"/>
    </row>
    <row r="22" spans="1:10"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workbookViewId="0">
      <selection activeCell="B26" sqref="B26"/>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4" t="str">
        <f>'Date initiale'!C3</f>
        <v>Universitatea de Arhitectură și Urbanism "Ion Mincu" București</v>
      </c>
      <c r="B1" s="264"/>
      <c r="C1" s="264"/>
    </row>
    <row r="2" spans="1:12">
      <c r="A2" s="264" t="str">
        <f>'Date initiale'!B4&amp;" "&amp;'Date initiale'!C4</f>
        <v>Facultatea ARHITECTURA</v>
      </c>
      <c r="B2" s="264"/>
      <c r="C2" s="264"/>
    </row>
    <row r="3" spans="1:12">
      <c r="A3" s="264" t="str">
        <f>'Date initiale'!B5&amp;" "&amp;'Date initiale'!C5</f>
        <v>Departamentul Sinteza Proiectării</v>
      </c>
      <c r="B3" s="264"/>
      <c r="C3" s="264"/>
    </row>
    <row r="4" spans="1:12">
      <c r="A4" s="121" t="str">
        <f>'Date initiale'!C6&amp;", "&amp;'Date initiale'!C7</f>
        <v>Petrea Sergiu-Cătălin, 22</v>
      </c>
      <c r="B4" s="121"/>
      <c r="C4" s="121"/>
    </row>
    <row r="5" spans="1:12" s="187" customFormat="1">
      <c r="A5" s="121"/>
      <c r="B5" s="121"/>
      <c r="C5" s="121"/>
    </row>
    <row r="6" spans="1:12" ht="15.75">
      <c r="A6" s="436" t="s">
        <v>110</v>
      </c>
      <c r="B6" s="436"/>
      <c r="C6" s="436"/>
      <c r="D6" s="436"/>
      <c r="E6" s="436"/>
      <c r="F6" s="436"/>
      <c r="G6" s="436"/>
      <c r="H6" s="436"/>
      <c r="I6" s="436"/>
    </row>
    <row r="7" spans="1:12" ht="39" customHeight="1">
      <c r="A7" s="439" t="str">
        <f>'Descriere indicatori'!B13&amp;". "&amp;'Descriere indicatori'!C13</f>
        <v xml:space="preserve">I10. Studii in extenso apărute în volume colective publicate la edituri recunoscute în domeniu*, precum şi studiile aferente proiectelor* </v>
      </c>
      <c r="B7" s="439"/>
      <c r="C7" s="439"/>
      <c r="D7" s="439"/>
      <c r="E7" s="439"/>
      <c r="F7" s="439"/>
      <c r="G7" s="439"/>
      <c r="H7" s="439"/>
      <c r="I7" s="439"/>
    </row>
    <row r="8" spans="1:12" s="187" customFormat="1" ht="17.25" customHeight="1" thickBot="1">
      <c r="A8" s="36"/>
      <c r="B8" s="186"/>
      <c r="C8" s="186"/>
      <c r="D8" s="186"/>
      <c r="E8" s="186"/>
      <c r="F8" s="186"/>
      <c r="G8" s="186"/>
      <c r="H8" s="186"/>
      <c r="I8" s="186"/>
    </row>
    <row r="9" spans="1:12" ht="30.75" thickBot="1">
      <c r="A9" s="155" t="s">
        <v>55</v>
      </c>
      <c r="B9" s="156" t="s">
        <v>83</v>
      </c>
      <c r="C9" s="156" t="s">
        <v>56</v>
      </c>
      <c r="D9" s="156" t="s">
        <v>57</v>
      </c>
      <c r="E9" s="156" t="s">
        <v>80</v>
      </c>
      <c r="F9" s="157" t="s">
        <v>87</v>
      </c>
      <c r="G9" s="156" t="s">
        <v>58</v>
      </c>
      <c r="H9" s="156" t="s">
        <v>111</v>
      </c>
      <c r="I9" s="158" t="s">
        <v>90</v>
      </c>
      <c r="K9" s="270" t="s">
        <v>108</v>
      </c>
    </row>
    <row r="10" spans="1:12" ht="15.75">
      <c r="A10" s="189">
        <v>1</v>
      </c>
      <c r="B10" s="108"/>
      <c r="C10" s="144"/>
      <c r="D10" s="240"/>
      <c r="E10" s="241"/>
      <c r="F10" s="144"/>
      <c r="G10" s="144"/>
      <c r="H10" s="144"/>
      <c r="I10" s="334"/>
      <c r="J10" s="201"/>
      <c r="K10" s="271" t="s">
        <v>160</v>
      </c>
      <c r="L10" s="381" t="s">
        <v>249</v>
      </c>
    </row>
    <row r="11" spans="1:12" ht="15.75">
      <c r="A11" s="242">
        <f>A10+1</f>
        <v>2</v>
      </c>
      <c r="B11" s="141"/>
      <c r="C11" s="166"/>
      <c r="D11" s="113"/>
      <c r="E11" s="181"/>
      <c r="F11" s="166"/>
      <c r="G11" s="166"/>
      <c r="H11" s="166"/>
      <c r="I11" s="326"/>
      <c r="J11" s="201"/>
      <c r="K11" s="54"/>
      <c r="L11" s="381" t="s">
        <v>250</v>
      </c>
    </row>
    <row r="12" spans="1:12">
      <c r="A12" s="242">
        <f t="shared" ref="A12:A19" si="0">A11+1</f>
        <v>3</v>
      </c>
      <c r="B12" s="141"/>
      <c r="C12" s="141"/>
      <c r="D12" s="141"/>
      <c r="E12" s="39"/>
      <c r="F12" s="114"/>
      <c r="G12" s="114"/>
      <c r="H12" s="114"/>
      <c r="I12" s="321"/>
    </row>
    <row r="13" spans="1:12">
      <c r="A13" s="242">
        <f t="shared" si="0"/>
        <v>4</v>
      </c>
      <c r="B13" s="113"/>
      <c r="C13" s="113"/>
      <c r="D13" s="141"/>
      <c r="E13" s="39"/>
      <c r="F13" s="114"/>
      <c r="G13" s="114"/>
      <c r="H13" s="114"/>
      <c r="I13" s="321"/>
    </row>
    <row r="14" spans="1:12">
      <c r="A14" s="242">
        <f t="shared" si="0"/>
        <v>5</v>
      </c>
      <c r="B14" s="141"/>
      <c r="C14" s="113"/>
      <c r="D14" s="113"/>
      <c r="E14" s="181"/>
      <c r="F14" s="114"/>
      <c r="G14" s="114"/>
      <c r="H14" s="114"/>
      <c r="I14" s="321"/>
    </row>
    <row r="15" spans="1:12">
      <c r="A15" s="242">
        <f t="shared" si="0"/>
        <v>6</v>
      </c>
      <c r="B15" s="165"/>
      <c r="C15" s="165"/>
      <c r="D15" s="165"/>
      <c r="E15" s="181"/>
      <c r="F15" s="114"/>
      <c r="G15" s="114"/>
      <c r="H15" s="114"/>
      <c r="I15" s="321"/>
    </row>
    <row r="16" spans="1:12">
      <c r="A16" s="242">
        <f t="shared" si="0"/>
        <v>7</v>
      </c>
      <c r="B16" s="165"/>
      <c r="C16" s="112"/>
      <c r="D16" s="165"/>
      <c r="E16" s="181"/>
      <c r="F16" s="114"/>
      <c r="G16" s="114"/>
      <c r="H16" s="114"/>
      <c r="I16" s="321"/>
    </row>
    <row r="17" spans="1:9">
      <c r="A17" s="242">
        <f t="shared" si="0"/>
        <v>8</v>
      </c>
      <c r="B17" s="165"/>
      <c r="C17" s="112"/>
      <c r="D17" s="165"/>
      <c r="E17" s="181"/>
      <c r="F17" s="114"/>
      <c r="G17" s="114"/>
      <c r="H17" s="114"/>
      <c r="I17" s="321"/>
    </row>
    <row r="18" spans="1:9">
      <c r="A18" s="242">
        <f t="shared" si="0"/>
        <v>9</v>
      </c>
      <c r="B18" s="181"/>
      <c r="C18" s="39"/>
      <c r="D18" s="39"/>
      <c r="E18" s="39"/>
      <c r="F18" s="114"/>
      <c r="G18" s="114"/>
      <c r="H18" s="114"/>
      <c r="I18" s="321"/>
    </row>
    <row r="19" spans="1:9" ht="15.75" thickBot="1">
      <c r="A19" s="243">
        <f t="shared" si="0"/>
        <v>10</v>
      </c>
      <c r="B19" s="151"/>
      <c r="C19" s="118"/>
      <c r="D19" s="118"/>
      <c r="E19" s="184"/>
      <c r="F19" s="119"/>
      <c r="G19" s="119"/>
      <c r="H19" s="119"/>
      <c r="I19" s="322"/>
    </row>
    <row r="20" spans="1:9" ht="15.75" thickBot="1">
      <c r="A20" s="364"/>
      <c r="B20" s="244"/>
      <c r="C20" s="149"/>
      <c r="D20" s="185"/>
      <c r="E20" s="185"/>
      <c r="F20" s="185"/>
      <c r="G20" s="185"/>
      <c r="H20" s="123" t="str">
        <f>"Total "&amp;LEFT(A7,3)</f>
        <v>Total I10</v>
      </c>
      <c r="I20" s="245">
        <f>SUM(I10:I19)</f>
        <v>0</v>
      </c>
    </row>
    <row r="21" spans="1:9">
      <c r="A21" s="21"/>
      <c r="B21" s="16"/>
      <c r="C21" s="18"/>
      <c r="D21" s="21"/>
    </row>
    <row r="22" spans="1:9"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row r="23" spans="1:9" ht="48" customHeight="1">
      <c r="A23" s="43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38"/>
      <c r="C23" s="438"/>
      <c r="D23" s="438"/>
      <c r="E23" s="438"/>
      <c r="F23" s="438"/>
      <c r="G23" s="438"/>
      <c r="H23" s="438"/>
      <c r="I23" s="438"/>
    </row>
    <row r="24" spans="1:9">
      <c r="A24" s="21"/>
      <c r="B24" s="18"/>
      <c r="C24" s="18"/>
      <c r="D24" s="21"/>
    </row>
    <row r="25" spans="1:9">
      <c r="A25" s="21"/>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39"/>
  <sheetViews>
    <sheetView topLeftCell="A28" workbookViewId="0">
      <selection activeCell="C36" sqref="C36"/>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64" t="str">
        <f>'Date initiale'!C3</f>
        <v>Universitatea de Arhitectură și Urbanism "Ion Mincu" București</v>
      </c>
      <c r="B1" s="264"/>
      <c r="C1" s="264"/>
    </row>
    <row r="2" spans="1:12">
      <c r="A2" s="264" t="str">
        <f>'Date initiale'!B4&amp;" "&amp;'Date initiale'!C4</f>
        <v>Facultatea ARHITECTURA</v>
      </c>
      <c r="B2" s="264"/>
      <c r="C2" s="264"/>
    </row>
    <row r="3" spans="1:12">
      <c r="A3" s="264" t="str">
        <f>'Date initiale'!B5&amp;" "&amp;'Date initiale'!C5</f>
        <v>Departamentul Sinteza Proiectării</v>
      </c>
      <c r="B3" s="264"/>
      <c r="C3" s="264"/>
    </row>
    <row r="4" spans="1:12">
      <c r="A4" s="121" t="str">
        <f>'Date initiale'!C6&amp;", "&amp;'Date initiale'!C7</f>
        <v>Petrea Sergiu-Cătălin, 22</v>
      </c>
      <c r="B4" s="121"/>
      <c r="C4" s="121"/>
    </row>
    <row r="5" spans="1:12" s="187" customFormat="1">
      <c r="A5" s="121"/>
      <c r="B5" s="121"/>
      <c r="C5" s="121"/>
    </row>
    <row r="6" spans="1:12" ht="15.75">
      <c r="A6" s="436" t="s">
        <v>110</v>
      </c>
      <c r="B6" s="436"/>
      <c r="C6" s="436"/>
      <c r="D6" s="436"/>
      <c r="E6" s="436"/>
      <c r="F6" s="436"/>
      <c r="G6" s="436"/>
      <c r="H6" s="436"/>
      <c r="I6" s="436"/>
      <c r="J6" s="37"/>
    </row>
    <row r="7" spans="1:12" ht="39" customHeight="1">
      <c r="A7" s="439"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39"/>
      <c r="C7" s="439"/>
      <c r="D7" s="439"/>
      <c r="E7" s="439"/>
      <c r="F7" s="439"/>
      <c r="G7" s="439"/>
      <c r="H7" s="439"/>
      <c r="I7" s="439"/>
      <c r="J7" s="36"/>
    </row>
    <row r="8" spans="1:12" ht="19.5" customHeight="1" thickBot="1">
      <c r="A8" s="60"/>
      <c r="B8" s="60"/>
      <c r="C8" s="60"/>
      <c r="D8" s="60"/>
      <c r="E8" s="60"/>
      <c r="F8" s="60"/>
      <c r="G8" s="60"/>
      <c r="H8" s="60"/>
      <c r="I8" s="60"/>
      <c r="J8" s="36"/>
    </row>
    <row r="9" spans="1:12" ht="63" customHeight="1" thickBot="1">
      <c r="A9" s="231" t="s">
        <v>55</v>
      </c>
      <c r="B9" s="232" t="s">
        <v>83</v>
      </c>
      <c r="C9" s="233" t="s">
        <v>52</v>
      </c>
      <c r="D9" s="233" t="s">
        <v>134</v>
      </c>
      <c r="E9" s="232" t="s">
        <v>87</v>
      </c>
      <c r="F9" s="233" t="s">
        <v>53</v>
      </c>
      <c r="G9" s="233" t="s">
        <v>79</v>
      </c>
      <c r="H9" s="232" t="s">
        <v>54</v>
      </c>
      <c r="I9" s="239" t="s">
        <v>147</v>
      </c>
      <c r="J9" s="2"/>
      <c r="K9" s="270" t="s">
        <v>108</v>
      </c>
    </row>
    <row r="10" spans="1:12" ht="90">
      <c r="A10" s="61">
        <v>1</v>
      </c>
      <c r="B10" s="165" t="s">
        <v>290</v>
      </c>
      <c r="C10" s="165" t="s">
        <v>291</v>
      </c>
      <c r="D10" s="165" t="s">
        <v>292</v>
      </c>
      <c r="E10" s="141">
        <v>2015</v>
      </c>
      <c r="F10" s="141" t="s">
        <v>293</v>
      </c>
      <c r="G10" s="165" t="s">
        <v>294</v>
      </c>
      <c r="H10" s="165" t="s">
        <v>295</v>
      </c>
      <c r="I10" s="387" t="s">
        <v>296</v>
      </c>
      <c r="K10" s="271" t="s">
        <v>161</v>
      </c>
      <c r="L10" s="381" t="s">
        <v>251</v>
      </c>
    </row>
    <row r="11" spans="1:12" ht="63">
      <c r="A11" s="62">
        <f>A10+1</f>
        <v>2</v>
      </c>
      <c r="B11" s="165" t="s">
        <v>290</v>
      </c>
      <c r="C11" s="388" t="s">
        <v>297</v>
      </c>
      <c r="D11" s="388" t="s">
        <v>298</v>
      </c>
      <c r="E11" s="141" t="s">
        <v>299</v>
      </c>
      <c r="F11" s="165" t="s">
        <v>300</v>
      </c>
      <c r="G11" s="165" t="s">
        <v>301</v>
      </c>
      <c r="H11" s="165" t="s">
        <v>302</v>
      </c>
      <c r="I11" s="387" t="s">
        <v>296</v>
      </c>
      <c r="K11" s="54"/>
    </row>
    <row r="12" spans="1:12" ht="63">
      <c r="A12" s="62">
        <f t="shared" ref="A12:A30" si="0">A11+1</f>
        <v>3</v>
      </c>
      <c r="B12" s="165" t="s">
        <v>290</v>
      </c>
      <c r="C12" s="388" t="s">
        <v>303</v>
      </c>
      <c r="D12" s="388" t="s">
        <v>298</v>
      </c>
      <c r="E12" s="141" t="s">
        <v>299</v>
      </c>
      <c r="F12" s="165" t="s">
        <v>300</v>
      </c>
      <c r="G12" s="165" t="s">
        <v>304</v>
      </c>
      <c r="H12" s="389">
        <v>1</v>
      </c>
      <c r="I12" s="387" t="s">
        <v>296</v>
      </c>
    </row>
    <row r="13" spans="1:12" ht="63">
      <c r="A13" s="62">
        <f t="shared" si="0"/>
        <v>4</v>
      </c>
      <c r="B13" s="165" t="s">
        <v>290</v>
      </c>
      <c r="C13" s="388" t="s">
        <v>297</v>
      </c>
      <c r="D13" s="388" t="s">
        <v>298</v>
      </c>
      <c r="E13" s="141" t="s">
        <v>299</v>
      </c>
      <c r="F13" s="165" t="s">
        <v>300</v>
      </c>
      <c r="G13" s="165" t="s">
        <v>305</v>
      </c>
      <c r="H13" s="165" t="s">
        <v>302</v>
      </c>
      <c r="I13" s="387">
        <v>7.5</v>
      </c>
    </row>
    <row r="14" spans="1:12" ht="63">
      <c r="A14" s="62">
        <f t="shared" si="0"/>
        <v>5</v>
      </c>
      <c r="B14" s="165" t="s">
        <v>290</v>
      </c>
      <c r="C14" s="388" t="s">
        <v>303</v>
      </c>
      <c r="D14" s="388" t="s">
        <v>298</v>
      </c>
      <c r="E14" s="141" t="s">
        <v>299</v>
      </c>
      <c r="F14" s="165" t="s">
        <v>300</v>
      </c>
      <c r="G14" s="165" t="s">
        <v>305</v>
      </c>
      <c r="H14" s="165" t="s">
        <v>302</v>
      </c>
      <c r="I14" s="387">
        <v>7.5</v>
      </c>
    </row>
    <row r="15" spans="1:12" ht="93.75">
      <c r="A15" s="62">
        <f t="shared" si="0"/>
        <v>6</v>
      </c>
      <c r="B15" s="165" t="s">
        <v>290</v>
      </c>
      <c r="C15" s="165" t="s">
        <v>306</v>
      </c>
      <c r="D15" s="388" t="s">
        <v>307</v>
      </c>
      <c r="E15" s="141" t="s">
        <v>308</v>
      </c>
      <c r="F15" s="165" t="s">
        <v>309</v>
      </c>
      <c r="G15" s="165" t="s">
        <v>310</v>
      </c>
      <c r="H15" s="165" t="s">
        <v>311</v>
      </c>
      <c r="I15" s="387">
        <v>7.5</v>
      </c>
    </row>
    <row r="16" spans="1:12" s="187" customFormat="1" ht="93.75">
      <c r="A16" s="62">
        <f t="shared" si="0"/>
        <v>7</v>
      </c>
      <c r="B16" s="165" t="s">
        <v>290</v>
      </c>
      <c r="C16" s="165" t="s">
        <v>312</v>
      </c>
      <c r="D16" s="388" t="s">
        <v>307</v>
      </c>
      <c r="E16" s="141" t="s">
        <v>308</v>
      </c>
      <c r="F16" s="165" t="s">
        <v>309</v>
      </c>
      <c r="G16" s="165" t="s">
        <v>310</v>
      </c>
      <c r="H16" s="165" t="s">
        <v>311</v>
      </c>
      <c r="I16" s="387">
        <v>7.5</v>
      </c>
    </row>
    <row r="17" spans="1:10" s="187" customFormat="1" ht="108">
      <c r="A17" s="62">
        <f t="shared" si="0"/>
        <v>8</v>
      </c>
      <c r="B17" s="165" t="s">
        <v>272</v>
      </c>
      <c r="C17" s="165" t="s">
        <v>313</v>
      </c>
      <c r="D17" s="388" t="s">
        <v>314</v>
      </c>
      <c r="E17" s="141" t="s">
        <v>308</v>
      </c>
      <c r="F17" s="165" t="s">
        <v>309</v>
      </c>
      <c r="G17" s="165" t="s">
        <v>315</v>
      </c>
      <c r="H17" s="165" t="s">
        <v>311</v>
      </c>
      <c r="I17" s="390">
        <v>15</v>
      </c>
    </row>
    <row r="18" spans="1:10" s="187" customFormat="1" ht="106.5">
      <c r="A18" s="62">
        <f t="shared" si="0"/>
        <v>9</v>
      </c>
      <c r="B18" s="165" t="s">
        <v>290</v>
      </c>
      <c r="C18" s="165" t="s">
        <v>316</v>
      </c>
      <c r="D18" s="388" t="s">
        <v>317</v>
      </c>
      <c r="E18" s="141" t="s">
        <v>308</v>
      </c>
      <c r="F18" s="165" t="s">
        <v>309</v>
      </c>
      <c r="G18" s="165" t="s">
        <v>318</v>
      </c>
      <c r="H18" s="165" t="s">
        <v>311</v>
      </c>
      <c r="I18" s="390">
        <v>15</v>
      </c>
    </row>
    <row r="19" spans="1:10" s="187" customFormat="1" ht="121.5">
      <c r="A19" s="62">
        <f t="shared" si="0"/>
        <v>10</v>
      </c>
      <c r="B19" s="165" t="s">
        <v>290</v>
      </c>
      <c r="C19" s="165" t="s">
        <v>319</v>
      </c>
      <c r="D19" s="388" t="s">
        <v>320</v>
      </c>
      <c r="E19" s="141" t="s">
        <v>308</v>
      </c>
      <c r="F19" s="165" t="s">
        <v>309</v>
      </c>
      <c r="G19" s="165" t="s">
        <v>318</v>
      </c>
      <c r="H19" s="165" t="s">
        <v>302</v>
      </c>
      <c r="I19" s="390">
        <v>15</v>
      </c>
    </row>
    <row r="20" spans="1:10" s="187" customFormat="1" ht="107.25">
      <c r="A20" s="62">
        <f t="shared" si="0"/>
        <v>11</v>
      </c>
      <c r="B20" s="165" t="s">
        <v>290</v>
      </c>
      <c r="C20" s="165" t="s">
        <v>316</v>
      </c>
      <c r="D20" s="388" t="s">
        <v>321</v>
      </c>
      <c r="E20" s="141" t="s">
        <v>308</v>
      </c>
      <c r="F20" s="165" t="s">
        <v>309</v>
      </c>
      <c r="G20" s="165" t="s">
        <v>322</v>
      </c>
      <c r="H20" s="165" t="s">
        <v>302</v>
      </c>
      <c r="I20" s="390">
        <v>15</v>
      </c>
    </row>
    <row r="21" spans="1:10" s="187" customFormat="1" ht="122.25">
      <c r="A21" s="62">
        <f t="shared" si="0"/>
        <v>12</v>
      </c>
      <c r="B21" s="165" t="s">
        <v>290</v>
      </c>
      <c r="C21" s="165" t="s">
        <v>319</v>
      </c>
      <c r="D21" s="388" t="s">
        <v>323</v>
      </c>
      <c r="E21" s="141" t="s">
        <v>308</v>
      </c>
      <c r="F21" s="165" t="s">
        <v>309</v>
      </c>
      <c r="G21" s="165" t="s">
        <v>318</v>
      </c>
      <c r="H21" s="165" t="s">
        <v>302</v>
      </c>
      <c r="I21" s="390">
        <v>15</v>
      </c>
    </row>
    <row r="22" spans="1:10" s="187" customFormat="1" ht="55.5">
      <c r="A22" s="62">
        <f t="shared" si="0"/>
        <v>13</v>
      </c>
      <c r="B22" s="165" t="s">
        <v>290</v>
      </c>
      <c r="C22" s="165" t="s">
        <v>324</v>
      </c>
      <c r="D22" s="165" t="s">
        <v>325</v>
      </c>
      <c r="E22" s="141" t="s">
        <v>308</v>
      </c>
      <c r="F22" s="165" t="s">
        <v>326</v>
      </c>
      <c r="G22" s="165" t="s">
        <v>327</v>
      </c>
      <c r="H22" s="165" t="s">
        <v>328</v>
      </c>
      <c r="I22" s="387">
        <v>10</v>
      </c>
    </row>
    <row r="23" spans="1:10" s="187" customFormat="1" ht="47.25">
      <c r="A23" s="62">
        <f t="shared" si="0"/>
        <v>14</v>
      </c>
      <c r="B23" s="165" t="s">
        <v>329</v>
      </c>
      <c r="C23" s="165" t="s">
        <v>330</v>
      </c>
      <c r="D23" s="388" t="s">
        <v>331</v>
      </c>
      <c r="E23" s="141" t="s">
        <v>308</v>
      </c>
      <c r="F23" s="165" t="s">
        <v>293</v>
      </c>
      <c r="G23" s="165" t="s">
        <v>332</v>
      </c>
      <c r="H23" s="165" t="s">
        <v>333</v>
      </c>
      <c r="I23" s="387">
        <v>5</v>
      </c>
    </row>
    <row r="24" spans="1:10" s="187" customFormat="1" ht="41.25">
      <c r="A24" s="62">
        <f t="shared" si="0"/>
        <v>15</v>
      </c>
      <c r="B24" s="165" t="s">
        <v>334</v>
      </c>
      <c r="C24" s="165" t="s">
        <v>335</v>
      </c>
      <c r="D24" s="388" t="s">
        <v>336</v>
      </c>
      <c r="E24" s="141" t="s">
        <v>337</v>
      </c>
      <c r="F24" s="165" t="s">
        <v>280</v>
      </c>
      <c r="G24" s="165" t="s">
        <v>338</v>
      </c>
      <c r="H24" s="165" t="s">
        <v>295</v>
      </c>
      <c r="I24" s="387">
        <v>5</v>
      </c>
    </row>
    <row r="25" spans="1:10" s="187" customFormat="1" ht="30">
      <c r="A25" s="62">
        <f t="shared" si="0"/>
        <v>16</v>
      </c>
      <c r="B25" s="165" t="s">
        <v>334</v>
      </c>
      <c r="C25" s="165" t="s">
        <v>339</v>
      </c>
      <c r="D25" s="388" t="s">
        <v>340</v>
      </c>
      <c r="E25" s="141" t="s">
        <v>308</v>
      </c>
      <c r="F25" s="165" t="s">
        <v>280</v>
      </c>
      <c r="G25" s="165" t="s">
        <v>341</v>
      </c>
      <c r="H25" s="165" t="s">
        <v>342</v>
      </c>
      <c r="I25" s="387">
        <v>10</v>
      </c>
    </row>
    <row r="26" spans="1:10" s="187" customFormat="1" ht="54">
      <c r="A26" s="62">
        <f t="shared" si="0"/>
        <v>17</v>
      </c>
      <c r="B26" s="165" t="s">
        <v>343</v>
      </c>
      <c r="C26" s="165" t="s">
        <v>344</v>
      </c>
      <c r="D26" s="388" t="s">
        <v>345</v>
      </c>
      <c r="E26" s="141" t="s">
        <v>346</v>
      </c>
      <c r="F26" s="165" t="s">
        <v>347</v>
      </c>
      <c r="G26" s="165" t="s">
        <v>348</v>
      </c>
      <c r="H26" s="165" t="s">
        <v>328</v>
      </c>
      <c r="I26" s="387">
        <v>5</v>
      </c>
    </row>
    <row r="27" spans="1:10" s="187" customFormat="1" ht="66.75">
      <c r="A27" s="62">
        <f t="shared" si="0"/>
        <v>18</v>
      </c>
      <c r="B27" s="165" t="s">
        <v>334</v>
      </c>
      <c r="C27" s="165" t="s">
        <v>349</v>
      </c>
      <c r="D27" s="388" t="s">
        <v>350</v>
      </c>
      <c r="E27" s="141" t="s">
        <v>337</v>
      </c>
      <c r="F27" s="165" t="s">
        <v>351</v>
      </c>
      <c r="G27" s="165" t="s">
        <v>352</v>
      </c>
      <c r="H27" s="165" t="s">
        <v>328</v>
      </c>
      <c r="I27" s="387">
        <v>5</v>
      </c>
    </row>
    <row r="28" spans="1:10" s="187" customFormat="1" ht="47.25">
      <c r="A28" s="62">
        <f t="shared" si="0"/>
        <v>19</v>
      </c>
      <c r="B28" s="165" t="s">
        <v>334</v>
      </c>
      <c r="C28" s="165" t="s">
        <v>353</v>
      </c>
      <c r="D28" s="388" t="s">
        <v>354</v>
      </c>
      <c r="E28" s="141" t="s">
        <v>337</v>
      </c>
      <c r="F28" s="165" t="s">
        <v>351</v>
      </c>
      <c r="G28" s="165" t="s">
        <v>338</v>
      </c>
      <c r="H28" s="165" t="s">
        <v>333</v>
      </c>
      <c r="I28" s="387">
        <v>5</v>
      </c>
    </row>
    <row r="29" spans="1:10" ht="63">
      <c r="A29" s="62">
        <f t="shared" si="0"/>
        <v>20</v>
      </c>
      <c r="B29" s="165" t="s">
        <v>290</v>
      </c>
      <c r="C29" s="165" t="s">
        <v>355</v>
      </c>
      <c r="D29" s="388" t="s">
        <v>356</v>
      </c>
      <c r="E29" s="141" t="s">
        <v>308</v>
      </c>
      <c r="F29" s="165" t="s">
        <v>309</v>
      </c>
      <c r="G29" s="165" t="s">
        <v>357</v>
      </c>
      <c r="H29" s="165" t="s">
        <v>358</v>
      </c>
      <c r="I29" s="387">
        <v>5</v>
      </c>
    </row>
    <row r="30" spans="1:10" ht="63.75" thickBot="1">
      <c r="A30" s="62">
        <f t="shared" si="0"/>
        <v>21</v>
      </c>
      <c r="B30" s="391" t="s">
        <v>290</v>
      </c>
      <c r="C30" s="391" t="s">
        <v>359</v>
      </c>
      <c r="D30" s="392" t="s">
        <v>360</v>
      </c>
      <c r="E30" s="151" t="s">
        <v>361</v>
      </c>
      <c r="F30" s="391" t="s">
        <v>309</v>
      </c>
      <c r="G30" s="391" t="s">
        <v>357</v>
      </c>
      <c r="H30" s="391" t="s">
        <v>362</v>
      </c>
      <c r="I30" s="393">
        <v>5</v>
      </c>
    </row>
    <row r="31" spans="1:10" ht="15.75">
      <c r="A31" s="62"/>
      <c r="B31" s="20"/>
      <c r="C31" s="20"/>
      <c r="D31" s="20"/>
      <c r="E31" s="20"/>
      <c r="F31" s="27"/>
      <c r="G31" s="22"/>
      <c r="H31" s="20"/>
      <c r="I31" s="335"/>
      <c r="J31" s="23"/>
    </row>
    <row r="32" spans="1:10" ht="16.5" thickBot="1">
      <c r="A32" s="63"/>
      <c r="B32" s="49"/>
      <c r="C32" s="64"/>
      <c r="D32" s="49"/>
      <c r="E32" s="49"/>
      <c r="F32" s="64"/>
      <c r="G32" s="64"/>
      <c r="H32" s="64"/>
      <c r="I32" s="336"/>
    </row>
    <row r="33" spans="1:9" ht="16.5" thickBot="1">
      <c r="A33" s="363"/>
      <c r="C33" s="21"/>
      <c r="D33" s="25"/>
      <c r="E33" s="18"/>
      <c r="H33" s="123" t="str">
        <f>"Total "&amp;LEFT(A7,4)</f>
        <v>Total I11a</v>
      </c>
      <c r="I33" s="385">
        <f>SUM(I10:I32)</f>
        <v>160</v>
      </c>
    </row>
    <row r="34" spans="1:9" ht="15.75">
      <c r="A34" s="52"/>
      <c r="C34" s="21"/>
      <c r="D34" s="26"/>
      <c r="E34" s="18"/>
    </row>
    <row r="35" spans="1:9">
      <c r="C35" s="21"/>
      <c r="D35" s="26"/>
      <c r="E35" s="18"/>
      <c r="F35" s="21"/>
      <c r="G35" s="21"/>
    </row>
    <row r="36" spans="1:9">
      <c r="C36" s="21"/>
      <c r="D36" s="25"/>
      <c r="E36" s="18"/>
      <c r="F36" s="21"/>
      <c r="G36" s="21"/>
    </row>
    <row r="37" spans="1:9">
      <c r="C37" s="21"/>
      <c r="D37" s="25"/>
      <c r="E37" s="18"/>
      <c r="F37" s="21"/>
      <c r="G37" s="21"/>
    </row>
    <row r="38" spans="1:9">
      <c r="C38" s="21"/>
      <c r="D38" s="25"/>
      <c r="E38" s="18"/>
      <c r="F38" s="21"/>
      <c r="G38" s="21"/>
    </row>
    <row r="39" spans="1:9">
      <c r="C39" s="21"/>
      <c r="D39" s="16"/>
      <c r="E39" s="18"/>
      <c r="F39" s="21"/>
      <c r="G39" s="21"/>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21"/>
  <sheetViews>
    <sheetView workbookViewId="0">
      <selection activeCell="L14" sqref="L14"/>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87" customWidth="1"/>
    <col min="8" max="8" width="9.7109375" customWidth="1"/>
  </cols>
  <sheetData>
    <row r="1" spans="1:11" ht="15.75">
      <c r="A1" s="264" t="str">
        <f>'Date initiale'!C3</f>
        <v>Universitatea de Arhitectură și Urbanism "Ion Mincu" București</v>
      </c>
      <c r="B1" s="264"/>
      <c r="C1" s="264"/>
      <c r="D1" s="17"/>
    </row>
    <row r="2" spans="1:11" ht="15.75">
      <c r="A2" s="264" t="str">
        <f>'Date initiale'!B4&amp;" "&amp;'Date initiale'!C4</f>
        <v>Facultatea ARHITECTURA</v>
      </c>
      <c r="B2" s="264"/>
      <c r="C2" s="264"/>
      <c r="D2" s="17"/>
    </row>
    <row r="3" spans="1:11" ht="15.75">
      <c r="A3" s="264" t="str">
        <f>'Date initiale'!B5&amp;" "&amp;'Date initiale'!C5</f>
        <v>Departamentul Sinteza Proiectării</v>
      </c>
      <c r="B3" s="264"/>
      <c r="C3" s="264"/>
      <c r="D3" s="17"/>
    </row>
    <row r="4" spans="1:11">
      <c r="A4" s="121" t="str">
        <f>'Date initiale'!C6&amp;", "&amp;'Date initiale'!C7</f>
        <v>Petrea Sergiu-Cătălin, 22</v>
      </c>
      <c r="B4" s="121"/>
      <c r="C4" s="121"/>
    </row>
    <row r="5" spans="1:11" s="187" customFormat="1">
      <c r="A5" s="121"/>
      <c r="B5" s="121"/>
      <c r="C5" s="121"/>
    </row>
    <row r="6" spans="1:11" ht="15.75">
      <c r="A6" s="436" t="s">
        <v>110</v>
      </c>
      <c r="B6" s="436"/>
      <c r="C6" s="436"/>
      <c r="D6" s="436"/>
      <c r="E6" s="436"/>
      <c r="F6" s="436"/>
      <c r="G6" s="436"/>
      <c r="H6" s="436"/>
      <c r="I6" s="37"/>
      <c r="J6" s="37"/>
    </row>
    <row r="7" spans="1:11" ht="48" customHeight="1">
      <c r="A7" s="439"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39"/>
      <c r="C7" s="439"/>
      <c r="D7" s="439"/>
      <c r="E7" s="439"/>
      <c r="F7" s="439"/>
      <c r="G7" s="439"/>
      <c r="H7" s="439"/>
      <c r="I7" s="188"/>
      <c r="J7" s="188"/>
    </row>
    <row r="8" spans="1:11" ht="21.75" customHeight="1" thickBot="1">
      <c r="A8" s="58"/>
      <c r="B8" s="58"/>
      <c r="C8" s="58"/>
      <c r="D8" s="58"/>
      <c r="E8" s="58"/>
      <c r="F8" s="58"/>
      <c r="G8" s="58"/>
      <c r="H8" s="58"/>
    </row>
    <row r="9" spans="1:11" ht="30.75" thickBot="1">
      <c r="A9" s="155" t="s">
        <v>55</v>
      </c>
      <c r="B9" s="221" t="s">
        <v>83</v>
      </c>
      <c r="C9" s="221" t="s">
        <v>136</v>
      </c>
      <c r="D9" s="221" t="s">
        <v>137</v>
      </c>
      <c r="E9" s="221" t="s">
        <v>75</v>
      </c>
      <c r="F9" s="221" t="s">
        <v>76</v>
      </c>
      <c r="G9" s="234" t="s">
        <v>135</v>
      </c>
      <c r="H9" s="239" t="s">
        <v>147</v>
      </c>
      <c r="J9" s="270" t="s">
        <v>108</v>
      </c>
    </row>
    <row r="10" spans="1:11" ht="60">
      <c r="A10" s="202">
        <v>1</v>
      </c>
      <c r="B10" s="125" t="s">
        <v>363</v>
      </c>
      <c r="C10" s="125" t="s">
        <v>364</v>
      </c>
      <c r="D10" s="203" t="s">
        <v>365</v>
      </c>
      <c r="E10" s="204">
        <v>2015</v>
      </c>
      <c r="F10" s="205" t="s">
        <v>366</v>
      </c>
      <c r="G10" s="206" t="s">
        <v>280</v>
      </c>
      <c r="H10" s="337">
        <v>10</v>
      </c>
      <c r="J10" s="271" t="s">
        <v>252</v>
      </c>
      <c r="K10" s="381" t="s">
        <v>255</v>
      </c>
    </row>
    <row r="11" spans="1:11">
      <c r="A11" s="207">
        <f>A10+1</f>
        <v>2</v>
      </c>
      <c r="B11" s="129"/>
      <c r="C11" s="129"/>
      <c r="D11" s="129"/>
      <c r="E11" s="129"/>
      <c r="F11" s="208"/>
      <c r="G11" s="209"/>
      <c r="H11" s="326"/>
      <c r="J11" s="271" t="s">
        <v>253</v>
      </c>
    </row>
    <row r="12" spans="1:11" ht="15.75">
      <c r="A12" s="207">
        <f t="shared" ref="A12:A19" si="0">A11+1</f>
        <v>3</v>
      </c>
      <c r="B12" s="211"/>
      <c r="C12" s="211"/>
      <c r="D12" s="211"/>
      <c r="E12" s="211"/>
      <c r="F12" s="212"/>
      <c r="G12" s="213"/>
      <c r="H12" s="338"/>
      <c r="I12" s="24"/>
      <c r="J12" s="271" t="s">
        <v>254</v>
      </c>
    </row>
    <row r="13" spans="1:11" ht="15.75">
      <c r="A13" s="207">
        <f t="shared" si="0"/>
        <v>4</v>
      </c>
      <c r="B13" s="129"/>
      <c r="C13" s="129"/>
      <c r="D13" s="129"/>
      <c r="E13" s="129"/>
      <c r="F13" s="208"/>
      <c r="G13" s="209"/>
      <c r="H13" s="326"/>
      <c r="I13" s="24"/>
    </row>
    <row r="14" spans="1:11" s="187" customFormat="1">
      <c r="A14" s="207">
        <f t="shared" si="0"/>
        <v>5</v>
      </c>
      <c r="B14" s="129"/>
      <c r="C14" s="129"/>
      <c r="D14" s="129"/>
      <c r="E14" s="129"/>
      <c r="F14" s="208"/>
      <c r="G14" s="209"/>
      <c r="H14" s="326"/>
    </row>
    <row r="15" spans="1:11" s="187" customFormat="1" ht="15.75">
      <c r="A15" s="207">
        <f t="shared" si="0"/>
        <v>6</v>
      </c>
      <c r="B15" s="129"/>
      <c r="C15" s="129"/>
      <c r="D15" s="129"/>
      <c r="E15" s="129"/>
      <c r="F15" s="208"/>
      <c r="G15" s="209"/>
      <c r="H15" s="326"/>
      <c r="I15" s="24"/>
    </row>
    <row r="16" spans="1:11" s="187" customFormat="1">
      <c r="A16" s="207">
        <f t="shared" si="0"/>
        <v>7</v>
      </c>
      <c r="B16" s="129"/>
      <c r="C16" s="129"/>
      <c r="D16" s="129"/>
      <c r="E16" s="129"/>
      <c r="F16" s="208"/>
      <c r="G16" s="209"/>
      <c r="H16" s="326"/>
    </row>
    <row r="17" spans="1:9" s="187" customFormat="1" ht="15.75">
      <c r="A17" s="207">
        <f t="shared" si="0"/>
        <v>8</v>
      </c>
      <c r="B17" s="211"/>
      <c r="C17" s="211"/>
      <c r="D17" s="211"/>
      <c r="E17" s="211"/>
      <c r="F17" s="212"/>
      <c r="G17" s="213"/>
      <c r="H17" s="338"/>
      <c r="I17" s="24"/>
    </row>
    <row r="18" spans="1:9" s="187" customFormat="1" ht="15.75">
      <c r="A18" s="207">
        <f t="shared" si="0"/>
        <v>9</v>
      </c>
      <c r="B18" s="129"/>
      <c r="C18" s="129"/>
      <c r="D18" s="129"/>
      <c r="E18" s="129"/>
      <c r="F18" s="208"/>
      <c r="G18" s="209"/>
      <c r="H18" s="326"/>
      <c r="I18" s="24"/>
    </row>
    <row r="19" spans="1:9" ht="15.75" thickBot="1">
      <c r="A19" s="214">
        <f t="shared" si="0"/>
        <v>10</v>
      </c>
      <c r="B19" s="136"/>
      <c r="C19" s="136"/>
      <c r="D19" s="136"/>
      <c r="E19" s="136"/>
      <c r="F19" s="215"/>
      <c r="G19" s="216"/>
      <c r="H19" s="339"/>
    </row>
    <row r="20" spans="1:9" ht="15.75" thickBot="1">
      <c r="A20" s="362"/>
      <c r="B20" s="218"/>
      <c r="C20" s="218"/>
      <c r="D20" s="218"/>
      <c r="E20" s="218"/>
      <c r="F20" s="219"/>
      <c r="G20" s="159" t="str">
        <f>"Total "&amp;LEFT(A7,4)</f>
        <v>Total I11b</v>
      </c>
      <c r="H20" s="277">
        <f>SUM(H10:H19)</f>
        <v>10</v>
      </c>
    </row>
    <row r="21" spans="1:9" ht="15.75">
      <c r="A21" s="28"/>
      <c r="B21" s="28"/>
      <c r="C21" s="28"/>
      <c r="D21" s="28"/>
      <c r="E21" s="28"/>
      <c r="F21" s="28"/>
      <c r="G21" s="28"/>
      <c r="H21" s="28"/>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K87"/>
  <sheetViews>
    <sheetView topLeftCell="A67" workbookViewId="0">
      <selection activeCell="K76" sqref="K76"/>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64" t="str">
        <f>'Date initiale'!C3</f>
        <v>Universitatea de Arhitectură și Urbanism "Ion Mincu" București</v>
      </c>
      <c r="B1" s="264"/>
      <c r="C1" s="264"/>
    </row>
    <row r="2" spans="1:10">
      <c r="A2" s="264" t="str">
        <f>'Date initiale'!B4&amp;" "&amp;'Date initiale'!C4</f>
        <v>Facultatea ARHITECTURA</v>
      </c>
      <c r="B2" s="264"/>
      <c r="C2" s="264"/>
    </row>
    <row r="3" spans="1:10">
      <c r="A3" s="264" t="str">
        <f>'Date initiale'!B5&amp;" "&amp;'Date initiale'!C5</f>
        <v>Departamentul Sinteza Proiectării</v>
      </c>
      <c r="B3" s="264"/>
      <c r="C3" s="264"/>
    </row>
    <row r="4" spans="1:10">
      <c r="A4" s="121" t="str">
        <f>'Date initiale'!C6&amp;", "&amp;'Date initiale'!C7</f>
        <v>Petrea Sergiu-Cătălin, 22</v>
      </c>
      <c r="B4" s="121"/>
      <c r="C4" s="121"/>
    </row>
    <row r="5" spans="1:10" s="187" customFormat="1">
      <c r="A5" s="121"/>
      <c r="B5" s="121"/>
      <c r="C5" s="121"/>
    </row>
    <row r="6" spans="1:10" ht="15.75">
      <c r="A6" s="441" t="s">
        <v>110</v>
      </c>
      <c r="B6" s="441"/>
      <c r="C6" s="441"/>
      <c r="D6" s="441"/>
      <c r="E6" s="441"/>
      <c r="F6" s="441"/>
      <c r="G6" s="441"/>
    </row>
    <row r="7" spans="1:10" ht="15.75">
      <c r="A7" s="439" t="str">
        <f>'Descriere indicatori'!B14&amp;"c. "&amp;'Descriere indicatori'!C16</f>
        <v>I11c. Susţinere comunicare publică în cadrul conferinţelor, colocviilor, seminariilor internaţionale/naţionale</v>
      </c>
      <c r="B7" s="439"/>
      <c r="C7" s="439"/>
      <c r="D7" s="439"/>
      <c r="E7" s="439"/>
      <c r="F7" s="439"/>
      <c r="G7" s="439"/>
      <c r="H7" s="188"/>
    </row>
    <row r="8" spans="1:10" s="187" customFormat="1" ht="16.5" thickBot="1">
      <c r="A8" s="186"/>
      <c r="B8" s="186"/>
      <c r="C8" s="186"/>
      <c r="D8" s="186"/>
      <c r="E8" s="186"/>
      <c r="F8" s="186"/>
      <c r="G8" s="186"/>
      <c r="H8" s="186"/>
    </row>
    <row r="9" spans="1:10" ht="30.75" thickBot="1">
      <c r="A9" s="155" t="s">
        <v>55</v>
      </c>
      <c r="B9" s="221" t="s">
        <v>83</v>
      </c>
      <c r="C9" s="221" t="s">
        <v>73</v>
      </c>
      <c r="D9" s="221" t="s">
        <v>74</v>
      </c>
      <c r="E9" s="221" t="s">
        <v>75</v>
      </c>
      <c r="F9" s="221" t="s">
        <v>76</v>
      </c>
      <c r="G9" s="239" t="s">
        <v>147</v>
      </c>
      <c r="I9" s="270" t="s">
        <v>108</v>
      </c>
    </row>
    <row r="10" spans="1:10" ht="45">
      <c r="A10" s="223">
        <v>1</v>
      </c>
      <c r="B10" s="165" t="s">
        <v>343</v>
      </c>
      <c r="C10" s="165" t="s">
        <v>367</v>
      </c>
      <c r="D10" s="165" t="s">
        <v>368</v>
      </c>
      <c r="E10" s="204">
        <v>2008</v>
      </c>
      <c r="F10" s="394" t="s">
        <v>369</v>
      </c>
      <c r="G10" s="395">
        <v>2.5</v>
      </c>
      <c r="I10" s="271" t="s">
        <v>163</v>
      </c>
      <c r="J10" s="381" t="s">
        <v>256</v>
      </c>
    </row>
    <row r="11" spans="1:10" ht="45">
      <c r="A11" s="224">
        <f>A10+1</f>
        <v>2</v>
      </c>
      <c r="B11" s="165" t="s">
        <v>343</v>
      </c>
      <c r="C11" s="165" t="s">
        <v>370</v>
      </c>
      <c r="D11" s="396" t="s">
        <v>371</v>
      </c>
      <c r="E11" s="225">
        <v>2009</v>
      </c>
      <c r="F11" s="394" t="s">
        <v>372</v>
      </c>
      <c r="G11" s="397">
        <v>1.5</v>
      </c>
    </row>
    <row r="12" spans="1:10" ht="45">
      <c r="A12" s="224">
        <f t="shared" ref="A12:A72" si="0">A11+1</f>
        <v>3</v>
      </c>
      <c r="B12" s="165" t="s">
        <v>343</v>
      </c>
      <c r="C12" s="165" t="s">
        <v>344</v>
      </c>
      <c r="D12" s="165" t="s">
        <v>373</v>
      </c>
      <c r="E12" s="225">
        <v>2010</v>
      </c>
      <c r="F12" s="396" t="s">
        <v>374</v>
      </c>
      <c r="G12" s="397">
        <v>2.5</v>
      </c>
    </row>
    <row r="13" spans="1:10" ht="30">
      <c r="A13" s="224">
        <f t="shared" si="0"/>
        <v>4</v>
      </c>
      <c r="B13" s="165" t="s">
        <v>343</v>
      </c>
      <c r="C13" s="165" t="s">
        <v>375</v>
      </c>
      <c r="D13" s="165" t="s">
        <v>376</v>
      </c>
      <c r="E13" s="225">
        <v>2011</v>
      </c>
      <c r="F13" s="396" t="s">
        <v>377</v>
      </c>
      <c r="G13" s="397">
        <v>2.5</v>
      </c>
    </row>
    <row r="14" spans="1:10" ht="45">
      <c r="A14" s="224">
        <f t="shared" si="0"/>
        <v>5</v>
      </c>
      <c r="B14" s="165" t="s">
        <v>272</v>
      </c>
      <c r="C14" s="165" t="s">
        <v>378</v>
      </c>
      <c r="D14" s="165" t="s">
        <v>379</v>
      </c>
      <c r="E14" s="225">
        <v>2011</v>
      </c>
      <c r="F14" s="396" t="s">
        <v>380</v>
      </c>
      <c r="G14" s="397">
        <v>5</v>
      </c>
    </row>
    <row r="15" spans="1:10" ht="60">
      <c r="A15" s="224">
        <f t="shared" si="0"/>
        <v>6</v>
      </c>
      <c r="B15" s="165" t="s">
        <v>272</v>
      </c>
      <c r="C15" s="165" t="s">
        <v>349</v>
      </c>
      <c r="D15" s="165" t="s">
        <v>381</v>
      </c>
      <c r="E15" s="225">
        <v>2011</v>
      </c>
      <c r="F15" s="396" t="s">
        <v>382</v>
      </c>
      <c r="G15" s="397">
        <v>3</v>
      </c>
    </row>
    <row r="16" spans="1:10" s="187" customFormat="1" ht="45">
      <c r="A16" s="224">
        <f t="shared" si="0"/>
        <v>7</v>
      </c>
      <c r="B16" s="165" t="s">
        <v>272</v>
      </c>
      <c r="C16" s="398" t="s">
        <v>383</v>
      </c>
      <c r="D16" s="165" t="s">
        <v>384</v>
      </c>
      <c r="E16" s="225">
        <v>2012</v>
      </c>
      <c r="F16" s="396" t="s">
        <v>385</v>
      </c>
      <c r="G16" s="397">
        <v>10</v>
      </c>
    </row>
    <row r="17" spans="1:7" s="187" customFormat="1" ht="60">
      <c r="A17" s="224">
        <f t="shared" si="0"/>
        <v>8</v>
      </c>
      <c r="B17" s="165" t="s">
        <v>290</v>
      </c>
      <c r="C17" s="399" t="s">
        <v>386</v>
      </c>
      <c r="D17" s="165" t="s">
        <v>387</v>
      </c>
      <c r="E17" s="225">
        <v>2012</v>
      </c>
      <c r="F17" s="396" t="s">
        <v>388</v>
      </c>
      <c r="G17" s="397">
        <v>3</v>
      </c>
    </row>
    <row r="18" spans="1:7" s="187" customFormat="1" ht="45">
      <c r="A18" s="224">
        <f t="shared" si="0"/>
        <v>9</v>
      </c>
      <c r="B18" s="165" t="s">
        <v>272</v>
      </c>
      <c r="C18" s="399" t="s">
        <v>389</v>
      </c>
      <c r="D18" s="165" t="s">
        <v>390</v>
      </c>
      <c r="E18" s="225">
        <v>2012</v>
      </c>
      <c r="F18" s="396" t="s">
        <v>391</v>
      </c>
      <c r="G18" s="397">
        <v>5</v>
      </c>
    </row>
    <row r="19" spans="1:7" s="187" customFormat="1" ht="75">
      <c r="A19" s="224">
        <f t="shared" si="0"/>
        <v>10</v>
      </c>
      <c r="B19" s="165" t="s">
        <v>272</v>
      </c>
      <c r="C19" s="165" t="s">
        <v>392</v>
      </c>
      <c r="D19" s="165" t="s">
        <v>393</v>
      </c>
      <c r="E19" s="225">
        <v>2012</v>
      </c>
      <c r="F19" s="396" t="s">
        <v>394</v>
      </c>
      <c r="G19" s="397">
        <v>5</v>
      </c>
    </row>
    <row r="20" spans="1:7" s="187" customFormat="1" ht="75">
      <c r="A20" s="224">
        <f t="shared" si="0"/>
        <v>11</v>
      </c>
      <c r="B20" s="165" t="s">
        <v>272</v>
      </c>
      <c r="C20" s="165" t="s">
        <v>330</v>
      </c>
      <c r="D20" s="165" t="s">
        <v>395</v>
      </c>
      <c r="E20" s="225">
        <v>2012</v>
      </c>
      <c r="F20" s="396" t="s">
        <v>396</v>
      </c>
      <c r="G20" s="397">
        <v>1.5</v>
      </c>
    </row>
    <row r="21" spans="1:7" s="187" customFormat="1" ht="45">
      <c r="A21" s="224">
        <f t="shared" si="0"/>
        <v>12</v>
      </c>
      <c r="B21" s="165" t="s">
        <v>272</v>
      </c>
      <c r="C21" s="165" t="s">
        <v>397</v>
      </c>
      <c r="D21" s="165" t="s">
        <v>398</v>
      </c>
      <c r="E21" s="225">
        <v>2012</v>
      </c>
      <c r="F21" s="396" t="s">
        <v>399</v>
      </c>
      <c r="G21" s="397">
        <v>5</v>
      </c>
    </row>
    <row r="22" spans="1:7" s="187" customFormat="1" ht="60">
      <c r="A22" s="224">
        <f t="shared" si="0"/>
        <v>13</v>
      </c>
      <c r="B22" s="165" t="s">
        <v>272</v>
      </c>
      <c r="C22" s="165" t="s">
        <v>400</v>
      </c>
      <c r="D22" s="165" t="s">
        <v>401</v>
      </c>
      <c r="E22" s="225">
        <v>2012</v>
      </c>
      <c r="F22" s="396" t="s">
        <v>402</v>
      </c>
      <c r="G22" s="397">
        <v>5</v>
      </c>
    </row>
    <row r="23" spans="1:7" s="187" customFormat="1" ht="90">
      <c r="A23" s="224">
        <f t="shared" si="0"/>
        <v>14</v>
      </c>
      <c r="B23" s="165" t="s">
        <v>272</v>
      </c>
      <c r="C23" s="165" t="s">
        <v>403</v>
      </c>
      <c r="D23" s="165" t="s">
        <v>404</v>
      </c>
      <c r="E23" s="225">
        <v>2012</v>
      </c>
      <c r="F23" s="396" t="s">
        <v>405</v>
      </c>
      <c r="G23" s="397">
        <v>1.5</v>
      </c>
    </row>
    <row r="24" spans="1:7" s="187" customFormat="1" ht="60">
      <c r="A24" s="224">
        <f t="shared" si="0"/>
        <v>15</v>
      </c>
      <c r="B24" s="165" t="s">
        <v>272</v>
      </c>
      <c r="C24" s="165" t="s">
        <v>406</v>
      </c>
      <c r="D24" s="165" t="s">
        <v>407</v>
      </c>
      <c r="E24" s="225">
        <v>2012</v>
      </c>
      <c r="F24" s="396" t="s">
        <v>408</v>
      </c>
      <c r="G24" s="397">
        <v>3</v>
      </c>
    </row>
    <row r="25" spans="1:7" s="187" customFormat="1" ht="45">
      <c r="A25" s="224">
        <f t="shared" si="0"/>
        <v>16</v>
      </c>
      <c r="B25" s="165" t="s">
        <v>272</v>
      </c>
      <c r="C25" s="165" t="s">
        <v>409</v>
      </c>
      <c r="D25" s="165" t="s">
        <v>410</v>
      </c>
      <c r="E25" s="225">
        <v>2013</v>
      </c>
      <c r="F25" s="396" t="s">
        <v>411</v>
      </c>
      <c r="G25" s="397">
        <v>3</v>
      </c>
    </row>
    <row r="26" spans="1:7" s="187" customFormat="1" ht="45">
      <c r="A26" s="224">
        <f t="shared" si="0"/>
        <v>17</v>
      </c>
      <c r="B26" s="165" t="s">
        <v>272</v>
      </c>
      <c r="C26" s="165" t="s">
        <v>412</v>
      </c>
      <c r="D26" s="165" t="s">
        <v>413</v>
      </c>
      <c r="E26" s="225">
        <v>2013</v>
      </c>
      <c r="F26" s="396" t="s">
        <v>414</v>
      </c>
      <c r="G26" s="397">
        <v>5</v>
      </c>
    </row>
    <row r="27" spans="1:7" s="187" customFormat="1" ht="30">
      <c r="A27" s="224">
        <f t="shared" si="0"/>
        <v>18</v>
      </c>
      <c r="B27" s="165" t="s">
        <v>415</v>
      </c>
      <c r="C27" s="165" t="s">
        <v>416</v>
      </c>
      <c r="D27" s="165" t="s">
        <v>417</v>
      </c>
      <c r="E27" s="225">
        <v>2013</v>
      </c>
      <c r="F27" s="396" t="s">
        <v>418</v>
      </c>
      <c r="G27" s="397">
        <v>1.5</v>
      </c>
    </row>
    <row r="28" spans="1:7" s="187" customFormat="1" ht="45">
      <c r="A28" s="224">
        <f t="shared" si="0"/>
        <v>19</v>
      </c>
      <c r="B28" s="165" t="s">
        <v>419</v>
      </c>
      <c r="C28" s="165" t="s">
        <v>420</v>
      </c>
      <c r="D28" s="165" t="s">
        <v>421</v>
      </c>
      <c r="E28" s="225">
        <v>2013</v>
      </c>
      <c r="F28" s="396" t="s">
        <v>422</v>
      </c>
      <c r="G28" s="397">
        <v>5</v>
      </c>
    </row>
    <row r="29" spans="1:7" s="187" customFormat="1" ht="45">
      <c r="A29" s="224">
        <f t="shared" si="0"/>
        <v>20</v>
      </c>
      <c r="B29" s="165" t="s">
        <v>272</v>
      </c>
      <c r="C29" s="165" t="s">
        <v>423</v>
      </c>
      <c r="D29" s="165" t="s">
        <v>424</v>
      </c>
      <c r="E29" s="225">
        <v>2013</v>
      </c>
      <c r="F29" s="396" t="s">
        <v>425</v>
      </c>
      <c r="G29" s="397">
        <v>3</v>
      </c>
    </row>
    <row r="30" spans="1:7" s="187" customFormat="1" ht="30">
      <c r="A30" s="224">
        <f t="shared" si="0"/>
        <v>21</v>
      </c>
      <c r="B30" s="165" t="s">
        <v>272</v>
      </c>
      <c r="C30" s="165" t="s">
        <v>426</v>
      </c>
      <c r="D30" s="165" t="s">
        <v>413</v>
      </c>
      <c r="E30" s="225">
        <v>2014</v>
      </c>
      <c r="F30" s="396" t="s">
        <v>427</v>
      </c>
      <c r="G30" s="397">
        <v>5</v>
      </c>
    </row>
    <row r="31" spans="1:7" s="187" customFormat="1" ht="60">
      <c r="A31" s="224">
        <f t="shared" si="0"/>
        <v>22</v>
      </c>
      <c r="B31" s="165" t="s">
        <v>272</v>
      </c>
      <c r="C31" s="165" t="s">
        <v>428</v>
      </c>
      <c r="D31" s="165" t="s">
        <v>429</v>
      </c>
      <c r="E31" s="225">
        <v>2014</v>
      </c>
      <c r="F31" s="396" t="s">
        <v>430</v>
      </c>
      <c r="G31" s="397">
        <v>5</v>
      </c>
    </row>
    <row r="32" spans="1:7" s="187" customFormat="1" ht="45">
      <c r="A32" s="224">
        <f t="shared" si="0"/>
        <v>23</v>
      </c>
      <c r="B32" s="165" t="s">
        <v>272</v>
      </c>
      <c r="C32" s="165" t="s">
        <v>431</v>
      </c>
      <c r="D32" s="165" t="s">
        <v>413</v>
      </c>
      <c r="E32" s="225">
        <v>2014</v>
      </c>
      <c r="F32" s="396" t="s">
        <v>432</v>
      </c>
      <c r="G32" s="397">
        <v>5</v>
      </c>
    </row>
    <row r="33" spans="1:7" s="187" customFormat="1" ht="30">
      <c r="A33" s="224">
        <f t="shared" si="0"/>
        <v>24</v>
      </c>
      <c r="B33" s="165" t="s">
        <v>290</v>
      </c>
      <c r="C33" s="165" t="s">
        <v>297</v>
      </c>
      <c r="D33" s="165" t="s">
        <v>433</v>
      </c>
      <c r="E33" s="225">
        <v>2015</v>
      </c>
      <c r="F33" s="396" t="s">
        <v>434</v>
      </c>
      <c r="G33" s="397">
        <v>2.5</v>
      </c>
    </row>
    <row r="34" spans="1:7" s="187" customFormat="1" ht="30">
      <c r="A34" s="224">
        <f t="shared" si="0"/>
        <v>25</v>
      </c>
      <c r="B34" s="165" t="s">
        <v>290</v>
      </c>
      <c r="C34" s="165" t="s">
        <v>435</v>
      </c>
      <c r="D34" s="165" t="s">
        <v>433</v>
      </c>
      <c r="E34" s="225">
        <v>2015</v>
      </c>
      <c r="F34" s="396" t="s">
        <v>436</v>
      </c>
      <c r="G34" s="397">
        <v>2.5</v>
      </c>
    </row>
    <row r="35" spans="1:7" s="187" customFormat="1" ht="45">
      <c r="A35" s="224">
        <f t="shared" si="0"/>
        <v>26</v>
      </c>
      <c r="B35" s="165" t="s">
        <v>419</v>
      </c>
      <c r="C35" s="165" t="s">
        <v>437</v>
      </c>
      <c r="D35" s="165" t="s">
        <v>438</v>
      </c>
      <c r="E35" s="225">
        <v>2014</v>
      </c>
      <c r="F35" s="396" t="s">
        <v>439</v>
      </c>
      <c r="G35" s="397">
        <v>1.5</v>
      </c>
    </row>
    <row r="36" spans="1:7" s="187" customFormat="1" ht="30">
      <c r="A36" s="224">
        <f t="shared" si="0"/>
        <v>27</v>
      </c>
      <c r="B36" s="165" t="s">
        <v>272</v>
      </c>
      <c r="C36" s="165" t="s">
        <v>440</v>
      </c>
      <c r="D36" s="165" t="s">
        <v>441</v>
      </c>
      <c r="E36" s="225">
        <v>2014</v>
      </c>
      <c r="F36" s="396" t="s">
        <v>442</v>
      </c>
      <c r="G36" s="397">
        <v>3</v>
      </c>
    </row>
    <row r="37" spans="1:7" s="187" customFormat="1" ht="45">
      <c r="A37" s="224">
        <f t="shared" si="0"/>
        <v>28</v>
      </c>
      <c r="B37" s="165" t="s">
        <v>272</v>
      </c>
      <c r="C37" s="165" t="s">
        <v>443</v>
      </c>
      <c r="D37" s="165" t="s">
        <v>444</v>
      </c>
      <c r="E37" s="225">
        <v>2015</v>
      </c>
      <c r="F37" s="396" t="s">
        <v>445</v>
      </c>
      <c r="G37" s="397">
        <v>3</v>
      </c>
    </row>
    <row r="38" spans="1:7" s="187" customFormat="1" ht="45">
      <c r="A38" s="224">
        <f t="shared" si="0"/>
        <v>29</v>
      </c>
      <c r="B38" s="165" t="s">
        <v>272</v>
      </c>
      <c r="C38" s="165" t="s">
        <v>446</v>
      </c>
      <c r="D38" s="165" t="s">
        <v>447</v>
      </c>
      <c r="E38" s="225">
        <v>2015</v>
      </c>
      <c r="F38" s="396" t="s">
        <v>448</v>
      </c>
      <c r="G38" s="400">
        <v>3</v>
      </c>
    </row>
    <row r="39" spans="1:7" s="187" customFormat="1" ht="45">
      <c r="A39" s="224">
        <f t="shared" si="0"/>
        <v>30</v>
      </c>
      <c r="B39" s="165" t="s">
        <v>272</v>
      </c>
      <c r="C39" s="165" t="s">
        <v>449</v>
      </c>
      <c r="D39" s="165" t="s">
        <v>450</v>
      </c>
      <c r="E39" s="225">
        <v>2015</v>
      </c>
      <c r="F39" s="396" t="s">
        <v>451</v>
      </c>
      <c r="G39" s="400">
        <v>1.5</v>
      </c>
    </row>
    <row r="40" spans="1:7" s="187" customFormat="1" ht="45">
      <c r="A40" s="224">
        <f t="shared" si="0"/>
        <v>31</v>
      </c>
      <c r="B40" s="165" t="s">
        <v>272</v>
      </c>
      <c r="C40" s="165" t="s">
        <v>449</v>
      </c>
      <c r="D40" s="165" t="s">
        <v>452</v>
      </c>
      <c r="E40" s="225">
        <v>2015</v>
      </c>
      <c r="F40" s="396" t="s">
        <v>453</v>
      </c>
      <c r="G40" s="400">
        <v>2.5</v>
      </c>
    </row>
    <row r="41" spans="1:7" s="187" customFormat="1" ht="60">
      <c r="A41" s="224">
        <f t="shared" si="0"/>
        <v>32</v>
      </c>
      <c r="B41" s="165" t="s">
        <v>272</v>
      </c>
      <c r="C41" s="165" t="s">
        <v>454</v>
      </c>
      <c r="D41" s="165" t="s">
        <v>455</v>
      </c>
      <c r="E41" s="225">
        <v>2015</v>
      </c>
      <c r="F41" s="396" t="s">
        <v>456</v>
      </c>
      <c r="G41" s="400">
        <v>3</v>
      </c>
    </row>
    <row r="42" spans="1:7" s="187" customFormat="1" ht="45">
      <c r="A42" s="224">
        <f t="shared" si="0"/>
        <v>33</v>
      </c>
      <c r="B42" s="165" t="s">
        <v>272</v>
      </c>
      <c r="C42" s="165" t="s">
        <v>457</v>
      </c>
      <c r="D42" s="165" t="s">
        <v>458</v>
      </c>
      <c r="E42" s="225">
        <v>2015</v>
      </c>
      <c r="F42" s="396" t="s">
        <v>459</v>
      </c>
      <c r="G42" s="400">
        <v>3</v>
      </c>
    </row>
    <row r="43" spans="1:7" s="187" customFormat="1" ht="45">
      <c r="A43" s="224">
        <f t="shared" si="0"/>
        <v>34</v>
      </c>
      <c r="B43" s="165" t="s">
        <v>272</v>
      </c>
      <c r="C43" s="165" t="s">
        <v>460</v>
      </c>
      <c r="D43" s="165" t="s">
        <v>461</v>
      </c>
      <c r="E43" s="225">
        <v>2015</v>
      </c>
      <c r="F43" s="396" t="s">
        <v>462</v>
      </c>
      <c r="G43" s="400">
        <v>3</v>
      </c>
    </row>
    <row r="44" spans="1:7" s="187" customFormat="1" ht="45">
      <c r="A44" s="224">
        <f t="shared" si="0"/>
        <v>35</v>
      </c>
      <c r="B44" s="401" t="s">
        <v>272</v>
      </c>
      <c r="C44" s="401" t="s">
        <v>463</v>
      </c>
      <c r="D44" s="401" t="s">
        <v>464</v>
      </c>
      <c r="E44" s="402">
        <v>2015</v>
      </c>
      <c r="F44" s="403" t="s">
        <v>465</v>
      </c>
      <c r="G44" s="404">
        <v>5</v>
      </c>
    </row>
    <row r="45" spans="1:7" s="187" customFormat="1" ht="45">
      <c r="A45" s="224">
        <f t="shared" si="0"/>
        <v>36</v>
      </c>
      <c r="B45" s="165" t="s">
        <v>272</v>
      </c>
      <c r="C45" s="165" t="s">
        <v>406</v>
      </c>
      <c r="D45" s="165" t="s">
        <v>466</v>
      </c>
      <c r="E45" s="225">
        <v>2016</v>
      </c>
      <c r="F45" s="396" t="s">
        <v>467</v>
      </c>
      <c r="G45" s="400">
        <v>3</v>
      </c>
    </row>
    <row r="46" spans="1:7" s="187" customFormat="1" ht="30">
      <c r="A46" s="224">
        <f t="shared" si="0"/>
        <v>37</v>
      </c>
      <c r="B46" s="165" t="s">
        <v>272</v>
      </c>
      <c r="C46" s="405" t="s">
        <v>468</v>
      </c>
      <c r="D46" s="405" t="s">
        <v>469</v>
      </c>
      <c r="E46" s="225">
        <v>2016</v>
      </c>
      <c r="F46" s="406" t="s">
        <v>470</v>
      </c>
      <c r="G46" s="404">
        <v>5</v>
      </c>
    </row>
    <row r="47" spans="1:7" s="187" customFormat="1" ht="30">
      <c r="A47" s="224">
        <f t="shared" si="0"/>
        <v>38</v>
      </c>
      <c r="B47" s="165" t="s">
        <v>272</v>
      </c>
      <c r="C47" s="401" t="s">
        <v>471</v>
      </c>
      <c r="D47" s="401" t="s">
        <v>472</v>
      </c>
      <c r="E47" s="225">
        <v>2016</v>
      </c>
      <c r="F47" s="407" t="s">
        <v>473</v>
      </c>
      <c r="G47" s="404">
        <v>5</v>
      </c>
    </row>
    <row r="48" spans="1:7" s="187" customFormat="1" ht="30">
      <c r="A48" s="224">
        <f t="shared" si="0"/>
        <v>39</v>
      </c>
      <c r="B48" s="165" t="s">
        <v>272</v>
      </c>
      <c r="C48" s="401" t="s">
        <v>474</v>
      </c>
      <c r="D48" s="401" t="s">
        <v>475</v>
      </c>
      <c r="E48" s="225">
        <v>2016</v>
      </c>
      <c r="F48" s="407" t="s">
        <v>476</v>
      </c>
      <c r="G48" s="400">
        <v>3</v>
      </c>
    </row>
    <row r="49" spans="1:7" s="187" customFormat="1" ht="45">
      <c r="A49" s="224">
        <f t="shared" si="0"/>
        <v>40</v>
      </c>
      <c r="B49" s="165" t="s">
        <v>272</v>
      </c>
      <c r="C49" s="401" t="s">
        <v>477</v>
      </c>
      <c r="D49" s="401" t="s">
        <v>478</v>
      </c>
      <c r="E49" s="225">
        <v>2016</v>
      </c>
      <c r="F49" s="407" t="s">
        <v>479</v>
      </c>
      <c r="G49" s="400">
        <v>3</v>
      </c>
    </row>
    <row r="50" spans="1:7" s="187" customFormat="1" ht="30">
      <c r="A50" s="224">
        <f t="shared" si="0"/>
        <v>41</v>
      </c>
      <c r="B50" s="165" t="s">
        <v>272</v>
      </c>
      <c r="C50" s="401" t="s">
        <v>477</v>
      </c>
      <c r="D50" s="401" t="s">
        <v>478</v>
      </c>
      <c r="E50" s="225">
        <v>2016</v>
      </c>
      <c r="F50" s="407" t="s">
        <v>480</v>
      </c>
      <c r="G50" s="400">
        <v>3</v>
      </c>
    </row>
    <row r="51" spans="1:7" s="187" customFormat="1" ht="30">
      <c r="A51" s="224">
        <f t="shared" si="0"/>
        <v>42</v>
      </c>
      <c r="B51" s="165" t="s">
        <v>272</v>
      </c>
      <c r="C51" s="401" t="s">
        <v>477</v>
      </c>
      <c r="D51" s="401" t="s">
        <v>478</v>
      </c>
      <c r="E51" s="225">
        <v>2016</v>
      </c>
      <c r="F51" s="407" t="s">
        <v>481</v>
      </c>
      <c r="G51" s="400">
        <v>3</v>
      </c>
    </row>
    <row r="52" spans="1:7" s="187" customFormat="1" ht="30">
      <c r="A52" s="224">
        <f t="shared" si="0"/>
        <v>43</v>
      </c>
      <c r="B52" s="165" t="s">
        <v>272</v>
      </c>
      <c r="C52" s="401" t="s">
        <v>477</v>
      </c>
      <c r="D52" s="401" t="s">
        <v>478</v>
      </c>
      <c r="E52" s="225">
        <v>2016</v>
      </c>
      <c r="F52" s="407" t="s">
        <v>482</v>
      </c>
      <c r="G52" s="400">
        <v>3</v>
      </c>
    </row>
    <row r="53" spans="1:7" s="187" customFormat="1" ht="30">
      <c r="A53" s="224">
        <f t="shared" si="0"/>
        <v>44</v>
      </c>
      <c r="B53" s="165" t="s">
        <v>272</v>
      </c>
      <c r="C53" s="401" t="s">
        <v>483</v>
      </c>
      <c r="D53" s="401" t="s">
        <v>484</v>
      </c>
      <c r="E53" s="225">
        <v>2016</v>
      </c>
      <c r="F53" s="407" t="s">
        <v>485</v>
      </c>
      <c r="G53" s="400">
        <v>3</v>
      </c>
    </row>
    <row r="54" spans="1:7" s="187" customFormat="1" ht="60.75" thickBot="1">
      <c r="A54" s="224">
        <f t="shared" si="0"/>
        <v>45</v>
      </c>
      <c r="B54" s="391" t="s">
        <v>272</v>
      </c>
      <c r="C54" s="391" t="s">
        <v>486</v>
      </c>
      <c r="D54" s="391" t="s">
        <v>487</v>
      </c>
      <c r="E54" s="408">
        <v>2016</v>
      </c>
      <c r="F54" s="409" t="s">
        <v>488</v>
      </c>
      <c r="G54" s="410">
        <v>5</v>
      </c>
    </row>
    <row r="55" spans="1:7" s="187" customFormat="1" ht="60.75" thickBot="1">
      <c r="A55" s="224">
        <f t="shared" si="0"/>
        <v>46</v>
      </c>
      <c r="B55" s="391" t="s">
        <v>272</v>
      </c>
      <c r="C55" s="391" t="s">
        <v>490</v>
      </c>
      <c r="D55" s="129" t="s">
        <v>489</v>
      </c>
      <c r="E55" s="129">
        <v>2017</v>
      </c>
      <c r="F55" s="411" t="s">
        <v>491</v>
      </c>
      <c r="G55" s="410">
        <v>5</v>
      </c>
    </row>
    <row r="56" spans="1:7" s="187" customFormat="1" ht="75.75" thickBot="1">
      <c r="A56" s="224">
        <f t="shared" si="0"/>
        <v>47</v>
      </c>
      <c r="B56" s="391" t="s">
        <v>272</v>
      </c>
      <c r="C56" s="391" t="s">
        <v>492</v>
      </c>
      <c r="D56" s="129" t="s">
        <v>494</v>
      </c>
      <c r="E56" s="129">
        <v>2017</v>
      </c>
      <c r="F56" s="411" t="s">
        <v>493</v>
      </c>
      <c r="G56" s="410">
        <v>3</v>
      </c>
    </row>
    <row r="57" spans="1:7" s="187" customFormat="1" ht="30.75" thickBot="1">
      <c r="A57" s="224">
        <f t="shared" si="0"/>
        <v>48</v>
      </c>
      <c r="B57" s="391" t="s">
        <v>272</v>
      </c>
      <c r="C57" s="391" t="s">
        <v>324</v>
      </c>
      <c r="D57" s="401" t="s">
        <v>484</v>
      </c>
      <c r="E57" s="129">
        <v>2017</v>
      </c>
      <c r="F57" s="226" t="s">
        <v>498</v>
      </c>
      <c r="G57" s="410">
        <v>5</v>
      </c>
    </row>
    <row r="58" spans="1:7" s="187" customFormat="1" ht="45.75" thickBot="1">
      <c r="A58" s="224">
        <f t="shared" si="0"/>
        <v>49</v>
      </c>
      <c r="B58" s="391" t="s">
        <v>272</v>
      </c>
      <c r="C58" s="391" t="s">
        <v>495</v>
      </c>
      <c r="D58" s="401" t="s">
        <v>496</v>
      </c>
      <c r="E58" s="129">
        <v>2017</v>
      </c>
      <c r="F58" s="226" t="s">
        <v>497</v>
      </c>
      <c r="G58" s="410">
        <v>5</v>
      </c>
    </row>
    <row r="59" spans="1:7" s="187" customFormat="1" ht="45.75" thickBot="1">
      <c r="A59" s="224">
        <f t="shared" si="0"/>
        <v>50</v>
      </c>
      <c r="B59" s="391" t="s">
        <v>272</v>
      </c>
      <c r="C59" s="391" t="s">
        <v>499</v>
      </c>
      <c r="D59" s="401" t="s">
        <v>500</v>
      </c>
      <c r="E59" s="129">
        <v>2017</v>
      </c>
      <c r="F59" s="226" t="s">
        <v>501</v>
      </c>
      <c r="G59" s="326">
        <v>3</v>
      </c>
    </row>
    <row r="60" spans="1:7" s="187" customFormat="1" ht="45.75" thickBot="1">
      <c r="A60" s="224">
        <f t="shared" si="0"/>
        <v>51</v>
      </c>
      <c r="B60" s="391" t="s">
        <v>272</v>
      </c>
      <c r="C60" s="391" t="s">
        <v>502</v>
      </c>
      <c r="D60" s="401" t="s">
        <v>504</v>
      </c>
      <c r="E60" s="129">
        <v>2017</v>
      </c>
      <c r="F60" s="226" t="s">
        <v>503</v>
      </c>
      <c r="G60" s="410">
        <v>5</v>
      </c>
    </row>
    <row r="61" spans="1:7" s="187" customFormat="1" ht="45.75" thickBot="1">
      <c r="A61" s="224">
        <f t="shared" si="0"/>
        <v>52</v>
      </c>
      <c r="B61" s="391" t="s">
        <v>272</v>
      </c>
      <c r="C61" s="391" t="s">
        <v>506</v>
      </c>
      <c r="D61" s="401" t="s">
        <v>505</v>
      </c>
      <c r="E61" s="129">
        <v>2017</v>
      </c>
      <c r="F61" s="226" t="s">
        <v>507</v>
      </c>
      <c r="G61" s="326">
        <v>3</v>
      </c>
    </row>
    <row r="62" spans="1:7" s="187" customFormat="1" ht="45.75" thickBot="1">
      <c r="A62" s="224">
        <f t="shared" si="0"/>
        <v>53</v>
      </c>
      <c r="B62" s="391" t="s">
        <v>272</v>
      </c>
      <c r="C62" s="391" t="s">
        <v>508</v>
      </c>
      <c r="D62" s="401" t="s">
        <v>509</v>
      </c>
      <c r="E62" s="129">
        <v>2017</v>
      </c>
      <c r="F62" s="226" t="s">
        <v>510</v>
      </c>
      <c r="G62" s="326">
        <v>5</v>
      </c>
    </row>
    <row r="63" spans="1:7" s="187" customFormat="1" ht="45.75" thickBot="1">
      <c r="A63" s="224">
        <f t="shared" si="0"/>
        <v>54</v>
      </c>
      <c r="B63" s="391" t="s">
        <v>272</v>
      </c>
      <c r="C63" s="391" t="s">
        <v>508</v>
      </c>
      <c r="D63" s="401" t="s">
        <v>511</v>
      </c>
      <c r="E63" s="129">
        <v>2017</v>
      </c>
      <c r="F63" s="226" t="s">
        <v>512</v>
      </c>
      <c r="G63" s="326">
        <v>5</v>
      </c>
    </row>
    <row r="64" spans="1:7" s="187" customFormat="1" ht="30.75" thickBot="1">
      <c r="A64" s="224">
        <f t="shared" si="0"/>
        <v>55</v>
      </c>
      <c r="B64" s="391" t="s">
        <v>272</v>
      </c>
      <c r="C64" s="391" t="s">
        <v>324</v>
      </c>
      <c r="D64" s="401" t="s">
        <v>513</v>
      </c>
      <c r="E64" s="129">
        <v>2018</v>
      </c>
      <c r="F64" s="226" t="s">
        <v>514</v>
      </c>
      <c r="G64" s="326">
        <v>3</v>
      </c>
    </row>
    <row r="65" spans="1:11" s="187" customFormat="1" ht="45.75" thickBot="1">
      <c r="A65" s="224">
        <f t="shared" si="0"/>
        <v>56</v>
      </c>
      <c r="B65" s="391" t="s">
        <v>272</v>
      </c>
      <c r="C65" s="391" t="s">
        <v>486</v>
      </c>
      <c r="D65" s="401" t="s">
        <v>515</v>
      </c>
      <c r="E65" s="129">
        <v>2018</v>
      </c>
      <c r="F65" s="226" t="s">
        <v>418</v>
      </c>
      <c r="G65" s="326">
        <v>5</v>
      </c>
    </row>
    <row r="66" spans="1:11" s="187" customFormat="1" ht="45.75" thickBot="1">
      <c r="A66" s="224">
        <f t="shared" si="0"/>
        <v>57</v>
      </c>
      <c r="B66" s="391" t="s">
        <v>272</v>
      </c>
      <c r="C66" s="391" t="s">
        <v>516</v>
      </c>
      <c r="D66" s="401" t="s">
        <v>517</v>
      </c>
      <c r="E66" s="129">
        <v>2018</v>
      </c>
      <c r="F66" s="226" t="s">
        <v>497</v>
      </c>
      <c r="G66" s="326">
        <v>3</v>
      </c>
    </row>
    <row r="67" spans="1:11" s="187" customFormat="1" ht="45.75" thickBot="1">
      <c r="A67" s="224">
        <f t="shared" si="0"/>
        <v>58</v>
      </c>
      <c r="B67" s="391" t="s">
        <v>519</v>
      </c>
      <c r="C67" s="391" t="s">
        <v>518</v>
      </c>
      <c r="D67" s="401" t="s">
        <v>520</v>
      </c>
      <c r="E67" s="129">
        <v>2018</v>
      </c>
      <c r="F67" s="226" t="s">
        <v>521</v>
      </c>
      <c r="G67" s="326">
        <v>1</v>
      </c>
    </row>
    <row r="68" spans="1:11" s="187" customFormat="1" ht="45.75" thickBot="1">
      <c r="A68" s="224">
        <f t="shared" si="0"/>
        <v>59</v>
      </c>
      <c r="B68" s="391" t="s">
        <v>272</v>
      </c>
      <c r="C68" s="391" t="s">
        <v>486</v>
      </c>
      <c r="D68" s="401" t="s">
        <v>522</v>
      </c>
      <c r="E68" s="129">
        <v>2019</v>
      </c>
      <c r="F68" s="226" t="s">
        <v>523</v>
      </c>
      <c r="G68" s="326">
        <v>5</v>
      </c>
    </row>
    <row r="69" spans="1:11" s="187" customFormat="1" ht="45.75" thickBot="1">
      <c r="A69" s="224">
        <f t="shared" si="0"/>
        <v>60</v>
      </c>
      <c r="B69" s="391" t="s">
        <v>527</v>
      </c>
      <c r="C69" s="391" t="s">
        <v>524</v>
      </c>
      <c r="D69" s="401" t="s">
        <v>526</v>
      </c>
      <c r="E69" s="129">
        <v>2019</v>
      </c>
      <c r="F69" s="226" t="s">
        <v>525</v>
      </c>
      <c r="G69" s="326">
        <v>1</v>
      </c>
    </row>
    <row r="70" spans="1:11" s="187" customFormat="1" ht="45.75" thickBot="1">
      <c r="A70" s="224">
        <f t="shared" si="0"/>
        <v>61</v>
      </c>
      <c r="B70" s="391" t="s">
        <v>530</v>
      </c>
      <c r="C70" s="391" t="s">
        <v>529</v>
      </c>
      <c r="D70" s="401" t="s">
        <v>528</v>
      </c>
      <c r="E70" s="129">
        <v>2019</v>
      </c>
      <c r="F70" s="226" t="s">
        <v>531</v>
      </c>
      <c r="G70" s="326">
        <v>1.5</v>
      </c>
    </row>
    <row r="71" spans="1:11" ht="30.75" thickBot="1">
      <c r="A71" s="224">
        <f t="shared" si="0"/>
        <v>62</v>
      </c>
      <c r="B71" s="391" t="s">
        <v>272</v>
      </c>
      <c r="C71" s="391" t="s">
        <v>532</v>
      </c>
      <c r="D71" s="401" t="s">
        <v>533</v>
      </c>
      <c r="E71" s="129">
        <v>2019</v>
      </c>
      <c r="F71" s="208" t="s">
        <v>534</v>
      </c>
      <c r="G71" s="326">
        <v>5</v>
      </c>
    </row>
    <row r="72" spans="1:11" ht="45.75" thickBot="1">
      <c r="A72" s="224">
        <f t="shared" si="0"/>
        <v>63</v>
      </c>
      <c r="B72" s="391" t="s">
        <v>272</v>
      </c>
      <c r="C72" s="391" t="s">
        <v>646</v>
      </c>
      <c r="D72" s="401" t="s">
        <v>647</v>
      </c>
      <c r="E72" s="129">
        <v>2019</v>
      </c>
      <c r="F72" s="208" t="s">
        <v>648</v>
      </c>
      <c r="G72" s="326">
        <v>5</v>
      </c>
    </row>
    <row r="73" spans="1:11" s="187" customFormat="1" ht="30.75" thickBot="1">
      <c r="A73" s="224">
        <v>65</v>
      </c>
      <c r="B73" s="391" t="s">
        <v>272</v>
      </c>
      <c r="C73" s="391" t="s">
        <v>653</v>
      </c>
      <c r="D73" s="401" t="s">
        <v>654</v>
      </c>
      <c r="E73" s="129">
        <v>2020</v>
      </c>
      <c r="F73" s="208" t="s">
        <v>655</v>
      </c>
      <c r="G73" s="326">
        <v>5</v>
      </c>
      <c r="K73" s="451"/>
    </row>
    <row r="74" spans="1:11" s="187" customFormat="1" ht="45.75" thickBot="1">
      <c r="A74" s="224">
        <v>65</v>
      </c>
      <c r="B74" s="391" t="s">
        <v>527</v>
      </c>
      <c r="C74" s="391" t="s">
        <v>656</v>
      </c>
      <c r="D74" s="401" t="s">
        <v>657</v>
      </c>
      <c r="E74" s="129">
        <v>2020</v>
      </c>
      <c r="F74" s="208" t="s">
        <v>658</v>
      </c>
      <c r="G74" s="326">
        <v>1</v>
      </c>
    </row>
    <row r="75" spans="1:11" s="187" customFormat="1" ht="45.75" thickBot="1">
      <c r="A75" s="224">
        <v>66</v>
      </c>
      <c r="B75" s="391" t="s">
        <v>272</v>
      </c>
      <c r="C75" s="391" t="s">
        <v>660</v>
      </c>
      <c r="D75" s="401" t="s">
        <v>659</v>
      </c>
      <c r="E75" s="129">
        <v>2021</v>
      </c>
      <c r="F75" s="208" t="s">
        <v>661</v>
      </c>
      <c r="G75" s="326">
        <v>3</v>
      </c>
    </row>
    <row r="76" spans="1:11" ht="31.5" thickBot="1">
      <c r="A76" s="224">
        <v>67</v>
      </c>
      <c r="B76" s="391" t="s">
        <v>272</v>
      </c>
      <c r="C76" s="391" t="s">
        <v>662</v>
      </c>
      <c r="D76" s="401" t="s">
        <v>663</v>
      </c>
      <c r="E76" s="129">
        <v>2021</v>
      </c>
      <c r="F76" s="208" t="s">
        <v>664</v>
      </c>
      <c r="G76" s="326">
        <v>3</v>
      </c>
    </row>
    <row r="77" spans="1:11" s="187" customFormat="1" ht="32.25" thickBot="1">
      <c r="A77" s="224">
        <v>68</v>
      </c>
      <c r="B77" s="391" t="s">
        <v>272</v>
      </c>
      <c r="C77" s="454" t="s">
        <v>665</v>
      </c>
      <c r="D77" s="401" t="s">
        <v>666</v>
      </c>
      <c r="E77" s="403">
        <v>2021</v>
      </c>
      <c r="F77" s="452" t="s">
        <v>667</v>
      </c>
      <c r="G77" s="453">
        <v>3</v>
      </c>
    </row>
    <row r="78" spans="1:11" s="187" customFormat="1">
      <c r="A78" s="224"/>
      <c r="B78" s="403"/>
      <c r="C78" s="403"/>
      <c r="D78" s="403"/>
      <c r="E78" s="403"/>
      <c r="F78" s="452"/>
      <c r="G78" s="453"/>
    </row>
    <row r="79" spans="1:11" s="187" customFormat="1">
      <c r="A79" s="224"/>
      <c r="B79" s="403"/>
      <c r="C79" s="403"/>
      <c r="D79" s="403"/>
      <c r="E79" s="403"/>
      <c r="F79" s="452"/>
      <c r="G79" s="453"/>
    </row>
    <row r="80" spans="1:11" ht="15.75" thickBot="1">
      <c r="A80" s="224"/>
      <c r="B80" s="136"/>
      <c r="C80" s="227"/>
      <c r="D80" s="228"/>
      <c r="E80" s="136"/>
      <c r="F80" s="229"/>
      <c r="G80" s="339"/>
    </row>
    <row r="81" spans="1:7" ht="15.75" thickBot="1">
      <c r="A81" s="357"/>
      <c r="B81" s="219"/>
      <c r="C81" s="219"/>
      <c r="D81" s="230"/>
      <c r="E81" s="219"/>
      <c r="F81" s="159" t="str">
        <f>"Total "&amp;LEFT(A7,4)</f>
        <v>Total I11c</v>
      </c>
      <c r="G81" s="160">
        <f>SUM(G10:G80)</f>
        <v>241.5</v>
      </c>
    </row>
    <row r="82" spans="1:7">
      <c r="D82" s="32"/>
    </row>
    <row r="83" spans="1:7">
      <c r="D83" s="32"/>
    </row>
    <row r="84" spans="1:7">
      <c r="B84" s="32"/>
      <c r="D84" s="32"/>
    </row>
    <row r="85" spans="1:7">
      <c r="B85" s="32"/>
      <c r="D85" s="32"/>
    </row>
    <row r="86" spans="1:7">
      <c r="B86" s="18"/>
      <c r="D86" s="18"/>
    </row>
    <row r="87" spans="1:7">
      <c r="B87" s="21"/>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32"/>
  <sheetViews>
    <sheetView topLeftCell="A19" workbookViewId="0">
      <selection activeCell="K28" sqref="K28"/>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s>
  <sheetData>
    <row r="1" spans="1:11" ht="15.75">
      <c r="A1" s="264" t="str">
        <f>'Date initiale'!C3</f>
        <v>Universitatea de Arhitectură și Urbanism "Ion Mincu" București</v>
      </c>
      <c r="B1" s="264"/>
      <c r="C1" s="264"/>
      <c r="D1" s="17"/>
      <c r="E1" s="17"/>
      <c r="F1" s="17"/>
    </row>
    <row r="2" spans="1:11" ht="15.75">
      <c r="A2" s="264" t="str">
        <f>'Date initiale'!B4&amp;" "&amp;'Date initiale'!C4</f>
        <v>Facultatea ARHITECTURA</v>
      </c>
      <c r="B2" s="264"/>
      <c r="C2" s="264"/>
      <c r="D2" s="17"/>
      <c r="E2" s="17"/>
      <c r="F2" s="17"/>
    </row>
    <row r="3" spans="1:11" ht="15.75">
      <c r="A3" s="264" t="str">
        <f>'Date initiale'!B5&amp;" "&amp;'Date initiale'!C5</f>
        <v>Departamentul Sinteza Proiectării</v>
      </c>
      <c r="B3" s="264"/>
      <c r="C3" s="264"/>
      <c r="D3" s="17"/>
      <c r="E3" s="17"/>
      <c r="F3" s="17"/>
    </row>
    <row r="4" spans="1:11" ht="15.75">
      <c r="A4" s="265" t="str">
        <f>'Date initiale'!C6&amp;", "&amp;'Date initiale'!C7</f>
        <v>Petrea Sergiu-Cătălin, 22</v>
      </c>
      <c r="B4" s="265"/>
      <c r="C4" s="265"/>
      <c r="D4" s="17"/>
      <c r="E4" s="17"/>
      <c r="F4" s="17"/>
    </row>
    <row r="5" spans="1:11" s="187" customFormat="1" ht="15.75">
      <c r="A5" s="265"/>
      <c r="B5" s="265"/>
      <c r="C5" s="265"/>
      <c r="D5" s="17"/>
      <c r="E5" s="17"/>
      <c r="F5" s="17"/>
    </row>
    <row r="6" spans="1:11" ht="15.75">
      <c r="A6" s="436" t="s">
        <v>110</v>
      </c>
      <c r="B6" s="436"/>
      <c r="C6" s="436"/>
      <c r="D6" s="436"/>
      <c r="E6" s="436"/>
      <c r="F6" s="436"/>
      <c r="G6" s="436"/>
      <c r="H6" s="436"/>
    </row>
    <row r="7" spans="1:11" ht="50.25" customHeight="1">
      <c r="A7" s="439"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39"/>
      <c r="C7" s="439"/>
      <c r="D7" s="439"/>
      <c r="E7" s="439"/>
      <c r="F7" s="439"/>
      <c r="G7" s="439"/>
      <c r="H7" s="439"/>
      <c r="I7" s="30"/>
      <c r="K7" s="30"/>
    </row>
    <row r="8" spans="1:11" ht="16.5" thickBot="1">
      <c r="A8" s="51"/>
      <c r="B8" s="51"/>
      <c r="C8" s="51"/>
      <c r="D8" s="51"/>
      <c r="E8" s="51"/>
      <c r="F8" s="51"/>
      <c r="G8" s="51"/>
      <c r="H8" s="51"/>
    </row>
    <row r="9" spans="1:11" ht="46.5" customHeight="1" thickBot="1">
      <c r="A9" s="193" t="s">
        <v>55</v>
      </c>
      <c r="B9" s="221" t="s">
        <v>72</v>
      </c>
      <c r="C9" s="238" t="s">
        <v>70</v>
      </c>
      <c r="D9" s="238" t="s">
        <v>71</v>
      </c>
      <c r="E9" s="221" t="s">
        <v>139</v>
      </c>
      <c r="F9" s="221" t="s">
        <v>138</v>
      </c>
      <c r="G9" s="238" t="s">
        <v>87</v>
      </c>
      <c r="H9" s="239" t="s">
        <v>147</v>
      </c>
      <c r="J9" s="270" t="s">
        <v>108</v>
      </c>
      <c r="K9" s="187"/>
    </row>
    <row r="10" spans="1:11" ht="30">
      <c r="A10" s="236">
        <v>1</v>
      </c>
      <c r="B10" s="125" t="s">
        <v>552</v>
      </c>
      <c r="C10" s="412" t="s">
        <v>537</v>
      </c>
      <c r="D10" s="125" t="s">
        <v>554</v>
      </c>
      <c r="E10" s="125" t="s">
        <v>535</v>
      </c>
      <c r="F10" s="125" t="s">
        <v>536</v>
      </c>
      <c r="G10" s="129">
        <v>2008</v>
      </c>
      <c r="H10" s="326">
        <v>20</v>
      </c>
      <c r="J10" s="271" t="s">
        <v>645</v>
      </c>
      <c r="K10" s="381" t="s">
        <v>257</v>
      </c>
    </row>
    <row r="11" spans="1:11" ht="30">
      <c r="A11" s="236">
        <v>2</v>
      </c>
      <c r="B11" s="125" t="s">
        <v>552</v>
      </c>
      <c r="C11" s="412" t="s">
        <v>538</v>
      </c>
      <c r="D11" s="125" t="s">
        <v>554</v>
      </c>
      <c r="E11" s="125" t="s">
        <v>535</v>
      </c>
      <c r="F11" s="125" t="s">
        <v>536</v>
      </c>
      <c r="G11" s="129">
        <v>2008</v>
      </c>
      <c r="H11" s="326">
        <v>20</v>
      </c>
    </row>
    <row r="12" spans="1:11">
      <c r="A12" s="236">
        <f t="shared" ref="A12:A29" si="0">A11+1</f>
        <v>3</v>
      </c>
      <c r="B12" s="125" t="s">
        <v>552</v>
      </c>
      <c r="C12" s="412" t="s">
        <v>541</v>
      </c>
      <c r="D12" s="125" t="s">
        <v>554</v>
      </c>
      <c r="E12" s="125" t="s">
        <v>535</v>
      </c>
      <c r="F12" s="125" t="s">
        <v>536</v>
      </c>
      <c r="G12" s="129">
        <v>2010</v>
      </c>
      <c r="H12" s="326">
        <v>20</v>
      </c>
    </row>
    <row r="13" spans="1:11" s="187" customFormat="1" ht="30">
      <c r="A13" s="236">
        <f t="shared" si="0"/>
        <v>4</v>
      </c>
      <c r="B13" s="125" t="s">
        <v>552</v>
      </c>
      <c r="C13" s="412" t="s">
        <v>542</v>
      </c>
      <c r="D13" s="125" t="s">
        <v>554</v>
      </c>
      <c r="E13" s="125" t="s">
        <v>535</v>
      </c>
      <c r="F13" s="125" t="s">
        <v>536</v>
      </c>
      <c r="G13" s="129">
        <v>2012</v>
      </c>
      <c r="H13" s="326">
        <v>20</v>
      </c>
    </row>
    <row r="14" spans="1:11" s="187" customFormat="1" ht="45">
      <c r="A14" s="236">
        <f t="shared" si="0"/>
        <v>5</v>
      </c>
      <c r="B14" s="125" t="s">
        <v>552</v>
      </c>
      <c r="C14" s="412" t="s">
        <v>543</v>
      </c>
      <c r="D14" s="125" t="s">
        <v>554</v>
      </c>
      <c r="E14" s="125" t="s">
        <v>535</v>
      </c>
      <c r="F14" s="125" t="s">
        <v>536</v>
      </c>
      <c r="G14" s="129">
        <v>2011</v>
      </c>
      <c r="H14" s="326">
        <v>30</v>
      </c>
    </row>
    <row r="15" spans="1:11" s="187" customFormat="1" ht="45">
      <c r="A15" s="236">
        <f t="shared" si="0"/>
        <v>6</v>
      </c>
      <c r="B15" s="125" t="s">
        <v>552</v>
      </c>
      <c r="C15" s="412" t="s">
        <v>545</v>
      </c>
      <c r="D15" s="125" t="s">
        <v>554</v>
      </c>
      <c r="E15" s="129" t="s">
        <v>546</v>
      </c>
      <c r="F15" s="125" t="s">
        <v>536</v>
      </c>
      <c r="G15" s="129">
        <v>2012</v>
      </c>
      <c r="H15" s="326">
        <v>20</v>
      </c>
    </row>
    <row r="16" spans="1:11" s="187" customFormat="1">
      <c r="A16" s="236">
        <f t="shared" si="0"/>
        <v>7</v>
      </c>
      <c r="B16" s="125" t="s">
        <v>552</v>
      </c>
      <c r="C16" s="412" t="s">
        <v>547</v>
      </c>
      <c r="D16" s="125" t="s">
        <v>554</v>
      </c>
      <c r="E16" s="125" t="s">
        <v>535</v>
      </c>
      <c r="F16" s="125" t="s">
        <v>536</v>
      </c>
      <c r="G16" s="129">
        <v>2013</v>
      </c>
      <c r="H16" s="326">
        <v>20</v>
      </c>
    </row>
    <row r="17" spans="1:8" s="187" customFormat="1" ht="30">
      <c r="A17" s="236">
        <f t="shared" si="0"/>
        <v>8</v>
      </c>
      <c r="B17" s="125" t="s">
        <v>552</v>
      </c>
      <c r="C17" s="412" t="s">
        <v>562</v>
      </c>
      <c r="D17" s="125" t="s">
        <v>554</v>
      </c>
      <c r="E17" s="125" t="s">
        <v>535</v>
      </c>
      <c r="F17" s="125" t="s">
        <v>536</v>
      </c>
      <c r="G17" s="129">
        <v>2014</v>
      </c>
      <c r="H17" s="326">
        <v>30</v>
      </c>
    </row>
    <row r="18" spans="1:8" s="187" customFormat="1" ht="45">
      <c r="A18" s="236">
        <f t="shared" si="0"/>
        <v>9</v>
      </c>
      <c r="B18" s="125" t="s">
        <v>552</v>
      </c>
      <c r="C18" s="412" t="s">
        <v>564</v>
      </c>
      <c r="D18" s="125" t="s">
        <v>554</v>
      </c>
      <c r="E18" s="125" t="s">
        <v>535</v>
      </c>
      <c r="F18" s="125" t="s">
        <v>536</v>
      </c>
      <c r="G18" s="129">
        <v>2014</v>
      </c>
      <c r="H18" s="326">
        <v>30</v>
      </c>
    </row>
    <row r="19" spans="1:8" s="187" customFormat="1" ht="30">
      <c r="A19" s="236">
        <f t="shared" si="0"/>
        <v>10</v>
      </c>
      <c r="B19" s="125" t="s">
        <v>552</v>
      </c>
      <c r="C19" s="412" t="s">
        <v>561</v>
      </c>
      <c r="D19" s="125" t="s">
        <v>554</v>
      </c>
      <c r="E19" s="125" t="s">
        <v>535</v>
      </c>
      <c r="F19" s="125" t="s">
        <v>536</v>
      </c>
      <c r="G19" s="125">
        <v>2015</v>
      </c>
      <c r="H19" s="326">
        <v>30</v>
      </c>
    </row>
    <row r="20" spans="1:8" s="187" customFormat="1" ht="30">
      <c r="A20" s="236">
        <f t="shared" si="0"/>
        <v>11</v>
      </c>
      <c r="B20" s="125" t="s">
        <v>552</v>
      </c>
      <c r="C20" s="412" t="s">
        <v>555</v>
      </c>
      <c r="D20" s="125" t="s">
        <v>554</v>
      </c>
      <c r="E20" s="125" t="s">
        <v>535</v>
      </c>
      <c r="F20" s="129" t="s">
        <v>556</v>
      </c>
      <c r="G20" s="129">
        <v>2016</v>
      </c>
      <c r="H20" s="326">
        <v>10</v>
      </c>
    </row>
    <row r="21" spans="1:8" s="187" customFormat="1" ht="30">
      <c r="A21" s="236">
        <f t="shared" si="0"/>
        <v>12</v>
      </c>
      <c r="B21" s="125" t="s">
        <v>552</v>
      </c>
      <c r="C21" s="412" t="s">
        <v>557</v>
      </c>
      <c r="D21" s="125" t="s">
        <v>554</v>
      </c>
      <c r="E21" s="125" t="s">
        <v>535</v>
      </c>
      <c r="F21" s="125" t="s">
        <v>536</v>
      </c>
      <c r="G21" s="129">
        <v>2016</v>
      </c>
      <c r="H21" s="326">
        <v>20</v>
      </c>
    </row>
    <row r="22" spans="1:8" s="187" customFormat="1">
      <c r="A22" s="236">
        <f t="shared" si="0"/>
        <v>13</v>
      </c>
      <c r="B22" s="125" t="s">
        <v>552</v>
      </c>
      <c r="C22" s="412" t="s">
        <v>558</v>
      </c>
      <c r="D22" s="125" t="s">
        <v>554</v>
      </c>
      <c r="E22" s="125" t="s">
        <v>535</v>
      </c>
      <c r="F22" s="125" t="s">
        <v>536</v>
      </c>
      <c r="G22" s="129">
        <v>2016</v>
      </c>
      <c r="H22" s="326">
        <v>30</v>
      </c>
    </row>
    <row r="23" spans="1:8" s="187" customFormat="1" ht="30">
      <c r="A23" s="236">
        <f t="shared" si="0"/>
        <v>14</v>
      </c>
      <c r="B23" s="125" t="s">
        <v>552</v>
      </c>
      <c r="C23" s="412" t="s">
        <v>560</v>
      </c>
      <c r="D23" s="125" t="s">
        <v>554</v>
      </c>
      <c r="E23" s="125" t="s">
        <v>535</v>
      </c>
      <c r="F23" s="125" t="s">
        <v>536</v>
      </c>
      <c r="G23" s="129">
        <v>2017</v>
      </c>
      <c r="H23" s="326">
        <v>30</v>
      </c>
    </row>
    <row r="24" spans="1:8" s="187" customFormat="1">
      <c r="A24" s="236">
        <f t="shared" si="0"/>
        <v>15</v>
      </c>
      <c r="B24" s="125" t="s">
        <v>552</v>
      </c>
      <c r="C24" s="412" t="s">
        <v>559</v>
      </c>
      <c r="D24" s="125" t="s">
        <v>554</v>
      </c>
      <c r="E24" s="125" t="s">
        <v>535</v>
      </c>
      <c r="F24" s="125" t="s">
        <v>536</v>
      </c>
      <c r="G24" s="129">
        <v>2018</v>
      </c>
      <c r="H24" s="326">
        <v>30</v>
      </c>
    </row>
    <row r="25" spans="1:8" s="187" customFormat="1" ht="45">
      <c r="A25" s="236">
        <f t="shared" si="0"/>
        <v>16</v>
      </c>
      <c r="B25" s="125" t="s">
        <v>552</v>
      </c>
      <c r="C25" s="412" t="s">
        <v>563</v>
      </c>
      <c r="D25" s="125" t="s">
        <v>554</v>
      </c>
      <c r="E25" s="125" t="s">
        <v>535</v>
      </c>
      <c r="F25" s="125" t="s">
        <v>536</v>
      </c>
      <c r="G25" s="129">
        <v>2019</v>
      </c>
      <c r="H25" s="326">
        <v>30</v>
      </c>
    </row>
    <row r="26" spans="1:8" s="187" customFormat="1" ht="60">
      <c r="A26" s="236">
        <f t="shared" si="0"/>
        <v>17</v>
      </c>
      <c r="B26" s="125" t="s">
        <v>552</v>
      </c>
      <c r="C26" s="412" t="s">
        <v>668</v>
      </c>
      <c r="D26" s="125" t="s">
        <v>554</v>
      </c>
      <c r="E26" s="125" t="s">
        <v>669</v>
      </c>
      <c r="F26" s="125" t="s">
        <v>536</v>
      </c>
      <c r="G26" s="129">
        <v>2020</v>
      </c>
      <c r="H26" s="326">
        <v>20</v>
      </c>
    </row>
    <row r="27" spans="1:8" s="187" customFormat="1" ht="60">
      <c r="A27" s="236">
        <f t="shared" si="0"/>
        <v>18</v>
      </c>
      <c r="B27" s="125" t="s">
        <v>552</v>
      </c>
      <c r="C27" s="412" t="s">
        <v>671</v>
      </c>
      <c r="D27" s="125" t="s">
        <v>554</v>
      </c>
      <c r="E27" s="129" t="s">
        <v>669</v>
      </c>
      <c r="F27" s="125" t="s">
        <v>536</v>
      </c>
      <c r="G27" s="129">
        <v>2020</v>
      </c>
      <c r="H27" s="326">
        <v>20</v>
      </c>
    </row>
    <row r="28" spans="1:8" ht="30">
      <c r="A28" s="236">
        <f t="shared" si="0"/>
        <v>19</v>
      </c>
      <c r="B28" s="125" t="s">
        <v>552</v>
      </c>
      <c r="C28" s="412" t="s">
        <v>670</v>
      </c>
      <c r="D28" s="125" t="s">
        <v>554</v>
      </c>
      <c r="E28" s="129" t="s">
        <v>669</v>
      </c>
      <c r="F28" s="125" t="s">
        <v>536</v>
      </c>
      <c r="G28" s="129">
        <v>2021</v>
      </c>
      <c r="H28" s="331">
        <v>20</v>
      </c>
    </row>
    <row r="29" spans="1:8" ht="15.75" thickBot="1">
      <c r="A29" s="236">
        <f t="shared" si="0"/>
        <v>20</v>
      </c>
      <c r="B29" s="229"/>
      <c r="C29" s="227"/>
      <c r="D29" s="136"/>
      <c r="E29" s="136"/>
      <c r="F29" s="136"/>
      <c r="G29" s="136"/>
      <c r="H29" s="339"/>
    </row>
    <row r="30" spans="1:8" ht="15.75" thickBot="1">
      <c r="A30" s="357"/>
      <c r="B30" s="219"/>
      <c r="C30" s="219"/>
      <c r="D30" s="219"/>
      <c r="E30" s="219"/>
      <c r="F30" s="219"/>
      <c r="G30" s="159" t="str">
        <f>"Total "&amp;LEFT(A7,3)</f>
        <v>Total I12</v>
      </c>
      <c r="H30" s="160">
        <f>SUM(H10:H29)</f>
        <v>450</v>
      </c>
    </row>
    <row r="32" spans="1:8" ht="53.25" customHeight="1">
      <c r="A32" s="43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2" s="438"/>
      <c r="C32" s="438"/>
      <c r="D32" s="438"/>
      <c r="E32" s="438"/>
      <c r="F32" s="438"/>
      <c r="G32" s="438"/>
      <c r="H32" s="438"/>
    </row>
  </sheetData>
  <mergeCells count="3">
    <mergeCell ref="A7:H7"/>
    <mergeCell ref="A6:H6"/>
    <mergeCell ref="A32:H3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C10"/>
  <sheetViews>
    <sheetView showGridLines="0" showRowColHeaders="0" tabSelected="1" zoomScale="130" zoomScaleNormal="130" workbookViewId="0">
      <selection activeCell="C19" sqref="C19"/>
    </sheetView>
  </sheetViews>
  <sheetFormatPr defaultRowHeight="15"/>
  <cols>
    <col min="1" max="1" width="9.140625" style="187"/>
    <col min="2" max="2" width="28.5703125" customWidth="1"/>
    <col min="3" max="3" width="39" customWidth="1"/>
  </cols>
  <sheetData>
    <row r="1" spans="2:3">
      <c r="B1" s="86" t="s">
        <v>101</v>
      </c>
    </row>
    <row r="3" spans="2:3" ht="31.5">
      <c r="B3" s="368" t="s">
        <v>91</v>
      </c>
      <c r="C3" s="69" t="s">
        <v>102</v>
      </c>
    </row>
    <row r="4" spans="2:3" ht="15.75">
      <c r="B4" s="368" t="s">
        <v>92</v>
      </c>
      <c r="C4" s="372" t="s">
        <v>51</v>
      </c>
    </row>
    <row r="5" spans="2:3" ht="15.75">
      <c r="B5" s="368" t="s">
        <v>93</v>
      </c>
      <c r="C5" s="372" t="s">
        <v>679</v>
      </c>
    </row>
    <row r="6" spans="2:3" ht="15.75">
      <c r="B6" s="369" t="s">
        <v>96</v>
      </c>
      <c r="C6" s="372" t="s">
        <v>271</v>
      </c>
    </row>
    <row r="7" spans="2:3" ht="15.75">
      <c r="B7" s="368" t="s">
        <v>175</v>
      </c>
      <c r="C7" s="372">
        <v>22</v>
      </c>
    </row>
    <row r="8" spans="2:3" ht="15.75">
      <c r="B8" s="368" t="s">
        <v>105</v>
      </c>
      <c r="C8" s="372" t="s">
        <v>143</v>
      </c>
    </row>
    <row r="9" spans="2:3" ht="15.75">
      <c r="B9" s="370" t="s">
        <v>95</v>
      </c>
      <c r="C9" s="373" t="s">
        <v>652</v>
      </c>
    </row>
    <row r="10" spans="2:3" ht="15" customHeight="1">
      <c r="B10" s="370" t="s">
        <v>94</v>
      </c>
      <c r="C10" s="374">
        <v>17</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58"/>
  <sheetViews>
    <sheetView topLeftCell="A37" workbookViewId="0">
      <selection activeCell="C52" sqref="C52"/>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s>
  <sheetData>
    <row r="1" spans="1:11" ht="15.75">
      <c r="A1" s="264" t="str">
        <f>'Date initiale'!C3</f>
        <v>Universitatea de Arhitectură și Urbanism "Ion Mincu" București</v>
      </c>
      <c r="B1" s="264"/>
      <c r="C1" s="264"/>
      <c r="D1" s="17"/>
    </row>
    <row r="2" spans="1:11" ht="15.75">
      <c r="A2" s="264" t="str">
        <f>'Date initiale'!B4&amp;" "&amp;'Date initiale'!C4</f>
        <v>Facultatea ARHITECTURA</v>
      </c>
      <c r="B2" s="264"/>
      <c r="C2" s="264"/>
      <c r="D2" s="17"/>
    </row>
    <row r="3" spans="1:11" ht="15.75">
      <c r="A3" s="264" t="str">
        <f>'Date initiale'!B5&amp;" "&amp;'Date initiale'!C5</f>
        <v>Departamentul Sinteza Proiectării</v>
      </c>
      <c r="B3" s="264"/>
      <c r="C3" s="264"/>
      <c r="D3" s="17"/>
    </row>
    <row r="4" spans="1:11">
      <c r="A4" s="121" t="str">
        <f>'Date initiale'!C6&amp;", "&amp;'Date initiale'!C7</f>
        <v>Petrea Sergiu-Cătălin, 22</v>
      </c>
      <c r="B4" s="121"/>
      <c r="C4" s="121"/>
    </row>
    <row r="5" spans="1:11" s="187" customFormat="1">
      <c r="A5" s="121"/>
      <c r="B5" s="121"/>
      <c r="C5" s="121"/>
    </row>
    <row r="6" spans="1:11" ht="15.75">
      <c r="A6" s="442" t="s">
        <v>110</v>
      </c>
      <c r="B6" s="442"/>
      <c r="C6" s="442"/>
      <c r="D6" s="442"/>
      <c r="E6" s="442"/>
      <c r="F6" s="442"/>
      <c r="G6" s="442"/>
      <c r="H6" s="442"/>
    </row>
    <row r="7" spans="1:11" ht="36" customHeight="1">
      <c r="A7" s="439"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39"/>
      <c r="C7" s="439"/>
      <c r="D7" s="439"/>
      <c r="E7" s="439"/>
      <c r="F7" s="439"/>
      <c r="G7" s="439"/>
      <c r="H7" s="439"/>
    </row>
    <row r="8" spans="1:11" ht="16.5" thickBot="1">
      <c r="A8" s="51"/>
      <c r="B8" s="51"/>
      <c r="C8" s="51"/>
      <c r="D8" s="51"/>
      <c r="E8" s="51"/>
      <c r="F8" s="51"/>
      <c r="G8" s="51"/>
      <c r="H8" s="51"/>
    </row>
    <row r="9" spans="1:11" ht="54" customHeight="1" thickBot="1">
      <c r="A9" s="193" t="s">
        <v>55</v>
      </c>
      <c r="B9" s="221" t="s">
        <v>72</v>
      </c>
      <c r="C9" s="238" t="s">
        <v>70</v>
      </c>
      <c r="D9" s="238" t="s">
        <v>71</v>
      </c>
      <c r="E9" s="221" t="s">
        <v>139</v>
      </c>
      <c r="F9" s="221" t="s">
        <v>138</v>
      </c>
      <c r="G9" s="238" t="s">
        <v>87</v>
      </c>
      <c r="H9" s="239" t="s">
        <v>147</v>
      </c>
      <c r="J9" s="270" t="s">
        <v>108</v>
      </c>
    </row>
    <row r="10" spans="1:11" s="187" customFormat="1" ht="15.75" thickBot="1">
      <c r="A10" s="202">
        <v>1</v>
      </c>
      <c r="B10" s="125" t="s">
        <v>552</v>
      </c>
      <c r="C10" s="246" t="s">
        <v>644</v>
      </c>
      <c r="D10" s="125" t="s">
        <v>554</v>
      </c>
      <c r="E10" s="125" t="s">
        <v>535</v>
      </c>
      <c r="F10" s="125" t="s">
        <v>536</v>
      </c>
      <c r="G10" s="125">
        <v>2007</v>
      </c>
      <c r="H10" s="341">
        <v>10</v>
      </c>
      <c r="J10" s="271"/>
    </row>
    <row r="11" spans="1:11" ht="30.75" thickBot="1">
      <c r="A11" s="250">
        <v>2</v>
      </c>
      <c r="B11" s="251" t="s">
        <v>552</v>
      </c>
      <c r="C11" s="286" t="s">
        <v>565</v>
      </c>
      <c r="D11" s="125" t="s">
        <v>554</v>
      </c>
      <c r="E11" s="125" t="s">
        <v>535</v>
      </c>
      <c r="F11" s="125" t="s">
        <v>536</v>
      </c>
      <c r="G11" s="251">
        <v>2007</v>
      </c>
      <c r="H11" s="342">
        <v>10</v>
      </c>
      <c r="J11" s="271" t="s">
        <v>162</v>
      </c>
      <c r="K11" t="s">
        <v>257</v>
      </c>
    </row>
    <row r="12" spans="1:11" ht="30.75" thickBot="1">
      <c r="A12" s="237">
        <v>3</v>
      </c>
      <c r="B12" s="251" t="s">
        <v>552</v>
      </c>
      <c r="C12" s="246" t="s">
        <v>566</v>
      </c>
      <c r="D12" s="125" t="s">
        <v>554</v>
      </c>
      <c r="E12" s="125" t="s">
        <v>535</v>
      </c>
      <c r="F12" s="125" t="s">
        <v>536</v>
      </c>
      <c r="G12" s="129">
        <v>2007</v>
      </c>
      <c r="H12" s="331">
        <v>10</v>
      </c>
    </row>
    <row r="13" spans="1:11" ht="45.75" thickBot="1">
      <c r="A13" s="237">
        <f t="shared" ref="A13:A55" si="0">A12+1</f>
        <v>4</v>
      </c>
      <c r="B13" s="251" t="s">
        <v>552</v>
      </c>
      <c r="C13" s="246" t="s">
        <v>567</v>
      </c>
      <c r="D13" s="125" t="s">
        <v>554</v>
      </c>
      <c r="E13" s="125" t="s">
        <v>535</v>
      </c>
      <c r="F13" s="125" t="s">
        <v>536</v>
      </c>
      <c r="G13" s="129">
        <v>2008</v>
      </c>
      <c r="H13" s="331">
        <v>10</v>
      </c>
    </row>
    <row r="14" spans="1:11">
      <c r="A14" s="237">
        <f t="shared" si="0"/>
        <v>5</v>
      </c>
      <c r="B14" s="251" t="s">
        <v>552</v>
      </c>
      <c r="C14" s="246" t="s">
        <v>568</v>
      </c>
      <c r="D14" s="125" t="s">
        <v>554</v>
      </c>
      <c r="E14" s="129" t="s">
        <v>569</v>
      </c>
      <c r="F14" s="125" t="s">
        <v>536</v>
      </c>
      <c r="G14" s="129">
        <v>2008</v>
      </c>
      <c r="H14" s="331">
        <v>10</v>
      </c>
    </row>
    <row r="15" spans="1:11" s="187" customFormat="1" ht="30">
      <c r="A15" s="237">
        <f t="shared" si="0"/>
        <v>6</v>
      </c>
      <c r="B15" s="125" t="s">
        <v>552</v>
      </c>
      <c r="C15" s="412" t="s">
        <v>539</v>
      </c>
      <c r="D15" s="125" t="s">
        <v>554</v>
      </c>
      <c r="E15" s="125" t="s">
        <v>535</v>
      </c>
      <c r="F15" s="125" t="s">
        <v>536</v>
      </c>
      <c r="G15" s="129">
        <v>2008</v>
      </c>
      <c r="H15" s="326">
        <v>10</v>
      </c>
    </row>
    <row r="16" spans="1:11" s="187" customFormat="1" ht="30.75" thickBot="1">
      <c r="A16" s="237">
        <f t="shared" si="0"/>
        <v>7</v>
      </c>
      <c r="B16" s="125" t="s">
        <v>552</v>
      </c>
      <c r="C16" s="412" t="s">
        <v>540</v>
      </c>
      <c r="D16" s="125" t="s">
        <v>554</v>
      </c>
      <c r="E16" s="125" t="s">
        <v>535</v>
      </c>
      <c r="F16" s="125" t="s">
        <v>536</v>
      </c>
      <c r="G16" s="129">
        <v>2009</v>
      </c>
      <c r="H16" s="326">
        <v>10</v>
      </c>
    </row>
    <row r="17" spans="1:8" ht="45.75" thickBot="1">
      <c r="A17" s="237">
        <f t="shared" si="0"/>
        <v>8</v>
      </c>
      <c r="B17" s="251" t="s">
        <v>552</v>
      </c>
      <c r="C17" s="246" t="s">
        <v>570</v>
      </c>
      <c r="D17" s="125" t="s">
        <v>554</v>
      </c>
      <c r="E17" s="125" t="s">
        <v>535</v>
      </c>
      <c r="F17" s="125" t="s">
        <v>536</v>
      </c>
      <c r="G17" s="129">
        <v>2008</v>
      </c>
      <c r="H17" s="331">
        <v>10</v>
      </c>
    </row>
    <row r="18" spans="1:8" s="187" customFormat="1" ht="30.75" thickBot="1">
      <c r="A18" s="237">
        <f t="shared" si="0"/>
        <v>9</v>
      </c>
      <c r="B18" s="251" t="s">
        <v>552</v>
      </c>
      <c r="C18" s="246" t="s">
        <v>571</v>
      </c>
      <c r="D18" s="125" t="s">
        <v>554</v>
      </c>
      <c r="E18" s="125" t="s">
        <v>535</v>
      </c>
      <c r="F18" s="125" t="s">
        <v>536</v>
      </c>
      <c r="G18" s="129">
        <v>2008</v>
      </c>
      <c r="H18" s="331">
        <v>10</v>
      </c>
    </row>
    <row r="19" spans="1:8" s="187" customFormat="1" ht="30.75" thickBot="1">
      <c r="A19" s="237">
        <f t="shared" si="0"/>
        <v>10</v>
      </c>
      <c r="B19" s="251" t="s">
        <v>552</v>
      </c>
      <c r="C19" s="246" t="s">
        <v>572</v>
      </c>
      <c r="D19" s="125" t="s">
        <v>554</v>
      </c>
      <c r="E19" s="125" t="s">
        <v>535</v>
      </c>
      <c r="F19" s="125" t="s">
        <v>536</v>
      </c>
      <c r="G19" s="129">
        <v>2010</v>
      </c>
      <c r="H19" s="331">
        <v>10</v>
      </c>
    </row>
    <row r="20" spans="1:8" s="187" customFormat="1" ht="30.75" thickBot="1">
      <c r="A20" s="237">
        <f t="shared" si="0"/>
        <v>11</v>
      </c>
      <c r="B20" s="251" t="s">
        <v>552</v>
      </c>
      <c r="C20" s="246" t="s">
        <v>573</v>
      </c>
      <c r="D20" s="125" t="s">
        <v>554</v>
      </c>
      <c r="E20" s="129" t="s">
        <v>569</v>
      </c>
      <c r="F20" s="125" t="s">
        <v>536</v>
      </c>
      <c r="G20" s="129">
        <v>2010</v>
      </c>
      <c r="H20" s="331">
        <v>10</v>
      </c>
    </row>
    <row r="21" spans="1:8" ht="30.75" thickBot="1">
      <c r="A21" s="237">
        <f t="shared" si="0"/>
        <v>12</v>
      </c>
      <c r="B21" s="251" t="s">
        <v>552</v>
      </c>
      <c r="C21" s="246" t="s">
        <v>574</v>
      </c>
      <c r="D21" s="125" t="s">
        <v>554</v>
      </c>
      <c r="E21" s="125" t="s">
        <v>535</v>
      </c>
      <c r="F21" s="125" t="s">
        <v>536</v>
      </c>
      <c r="G21" s="129">
        <v>2011</v>
      </c>
      <c r="H21" s="331">
        <v>10</v>
      </c>
    </row>
    <row r="22" spans="1:8" s="187" customFormat="1" ht="45">
      <c r="A22" s="237">
        <f t="shared" si="0"/>
        <v>13</v>
      </c>
      <c r="B22" s="251" t="s">
        <v>552</v>
      </c>
      <c r="C22" s="246" t="s">
        <v>575</v>
      </c>
      <c r="D22" s="125" t="s">
        <v>554</v>
      </c>
      <c r="E22" s="125" t="s">
        <v>535</v>
      </c>
      <c r="F22" s="125" t="s">
        <v>536</v>
      </c>
      <c r="G22" s="129">
        <v>2011</v>
      </c>
      <c r="H22" s="331">
        <v>10</v>
      </c>
    </row>
    <row r="23" spans="1:8" s="187" customFormat="1" ht="30.75" thickBot="1">
      <c r="A23" s="237">
        <f t="shared" si="0"/>
        <v>14</v>
      </c>
      <c r="B23" s="125" t="s">
        <v>552</v>
      </c>
      <c r="C23" s="412" t="s">
        <v>544</v>
      </c>
      <c r="D23" s="125" t="s">
        <v>554</v>
      </c>
      <c r="E23" s="125" t="s">
        <v>535</v>
      </c>
      <c r="F23" s="125" t="s">
        <v>536</v>
      </c>
      <c r="G23" s="129">
        <v>2011</v>
      </c>
      <c r="H23" s="326">
        <v>10</v>
      </c>
    </row>
    <row r="24" spans="1:8" s="187" customFormat="1" ht="30.75" thickBot="1">
      <c r="A24" s="237">
        <f t="shared" si="0"/>
        <v>15</v>
      </c>
      <c r="B24" s="251" t="s">
        <v>552</v>
      </c>
      <c r="C24" s="246" t="s">
        <v>576</v>
      </c>
      <c r="D24" s="125" t="s">
        <v>554</v>
      </c>
      <c r="E24" s="125" t="s">
        <v>535</v>
      </c>
      <c r="F24" s="125" t="s">
        <v>536</v>
      </c>
      <c r="G24" s="129">
        <v>2011</v>
      </c>
      <c r="H24" s="331">
        <v>10</v>
      </c>
    </row>
    <row r="25" spans="1:8" s="187" customFormat="1" ht="15.75" thickBot="1">
      <c r="A25" s="237">
        <f t="shared" si="0"/>
        <v>16</v>
      </c>
      <c r="B25" s="251" t="s">
        <v>552</v>
      </c>
      <c r="C25" s="246" t="s">
        <v>577</v>
      </c>
      <c r="D25" s="125" t="s">
        <v>554</v>
      </c>
      <c r="E25" s="129" t="s">
        <v>569</v>
      </c>
      <c r="F25" s="125" t="s">
        <v>536</v>
      </c>
      <c r="G25" s="129">
        <v>2012</v>
      </c>
      <c r="H25" s="331">
        <v>10</v>
      </c>
    </row>
    <row r="26" spans="1:8" s="187" customFormat="1" ht="30.75" thickBot="1">
      <c r="A26" s="237">
        <f t="shared" si="0"/>
        <v>17</v>
      </c>
      <c r="B26" s="251" t="s">
        <v>552</v>
      </c>
      <c r="C26" s="246" t="s">
        <v>578</v>
      </c>
      <c r="D26" s="125" t="s">
        <v>554</v>
      </c>
      <c r="E26" s="125" t="s">
        <v>535</v>
      </c>
      <c r="F26" s="125" t="s">
        <v>536</v>
      </c>
      <c r="G26" s="129">
        <v>2012</v>
      </c>
      <c r="H26" s="331">
        <v>10</v>
      </c>
    </row>
    <row r="27" spans="1:8" s="187" customFormat="1" ht="30.75" thickBot="1">
      <c r="A27" s="237">
        <f t="shared" si="0"/>
        <v>18</v>
      </c>
      <c r="B27" s="251" t="s">
        <v>552</v>
      </c>
      <c r="C27" s="246" t="s">
        <v>579</v>
      </c>
      <c r="D27" s="125" t="s">
        <v>554</v>
      </c>
      <c r="E27" s="125" t="s">
        <v>535</v>
      </c>
      <c r="F27" s="125" t="s">
        <v>536</v>
      </c>
      <c r="G27" s="129">
        <v>2012</v>
      </c>
      <c r="H27" s="331">
        <v>10</v>
      </c>
    </row>
    <row r="28" spans="1:8" s="187" customFormat="1" ht="60.75" thickBot="1">
      <c r="A28" s="237">
        <f t="shared" si="0"/>
        <v>19</v>
      </c>
      <c r="B28" s="251" t="s">
        <v>552</v>
      </c>
      <c r="C28" s="246" t="s">
        <v>580</v>
      </c>
      <c r="D28" s="125" t="s">
        <v>554</v>
      </c>
      <c r="E28" s="125" t="s">
        <v>535</v>
      </c>
      <c r="F28" s="125" t="s">
        <v>536</v>
      </c>
      <c r="G28" s="129">
        <v>2012</v>
      </c>
      <c r="H28" s="331">
        <v>10</v>
      </c>
    </row>
    <row r="29" spans="1:8" s="187" customFormat="1" ht="30">
      <c r="A29" s="237">
        <f t="shared" si="0"/>
        <v>20</v>
      </c>
      <c r="B29" s="251" t="s">
        <v>552</v>
      </c>
      <c r="C29" s="246" t="s">
        <v>581</v>
      </c>
      <c r="D29" s="125" t="s">
        <v>554</v>
      </c>
      <c r="E29" s="125" t="s">
        <v>535</v>
      </c>
      <c r="F29" s="125" t="s">
        <v>536</v>
      </c>
      <c r="G29" s="129">
        <v>2013</v>
      </c>
      <c r="H29" s="331">
        <v>10</v>
      </c>
    </row>
    <row r="30" spans="1:8" s="187" customFormat="1" ht="30">
      <c r="A30" s="237">
        <f t="shared" si="0"/>
        <v>21</v>
      </c>
      <c r="B30" s="125" t="s">
        <v>552</v>
      </c>
      <c r="C30" s="412" t="s">
        <v>548</v>
      </c>
      <c r="D30" s="125" t="s">
        <v>554</v>
      </c>
      <c r="E30" s="125" t="s">
        <v>535</v>
      </c>
      <c r="F30" s="125" t="s">
        <v>536</v>
      </c>
      <c r="G30" s="129">
        <v>2013</v>
      </c>
      <c r="H30" s="326">
        <v>10</v>
      </c>
    </row>
    <row r="31" spans="1:8" s="187" customFormat="1" ht="30.75" thickBot="1">
      <c r="A31" s="237">
        <f t="shared" si="0"/>
        <v>22</v>
      </c>
      <c r="B31" s="125" t="s">
        <v>552</v>
      </c>
      <c r="C31" s="412" t="s">
        <v>549</v>
      </c>
      <c r="D31" s="125" t="s">
        <v>554</v>
      </c>
      <c r="E31" s="125" t="s">
        <v>535</v>
      </c>
      <c r="F31" s="125" t="s">
        <v>536</v>
      </c>
      <c r="G31" s="129">
        <v>2013</v>
      </c>
      <c r="H31" s="326">
        <v>10</v>
      </c>
    </row>
    <row r="32" spans="1:8" s="187" customFormat="1" ht="30.75" thickBot="1">
      <c r="A32" s="237">
        <f t="shared" si="0"/>
        <v>23</v>
      </c>
      <c r="B32" s="251" t="s">
        <v>552</v>
      </c>
      <c r="C32" s="246" t="s">
        <v>582</v>
      </c>
      <c r="D32" s="125" t="s">
        <v>554</v>
      </c>
      <c r="E32" s="125" t="s">
        <v>535</v>
      </c>
      <c r="F32" s="125" t="s">
        <v>536</v>
      </c>
      <c r="G32" s="129">
        <v>2013</v>
      </c>
      <c r="H32" s="331">
        <v>10</v>
      </c>
    </row>
    <row r="33" spans="1:8" s="187" customFormat="1" ht="30.75" thickBot="1">
      <c r="A33" s="237">
        <f t="shared" si="0"/>
        <v>24</v>
      </c>
      <c r="B33" s="251" t="s">
        <v>552</v>
      </c>
      <c r="C33" s="246" t="s">
        <v>583</v>
      </c>
      <c r="D33" s="125" t="s">
        <v>554</v>
      </c>
      <c r="E33" s="125" t="s">
        <v>535</v>
      </c>
      <c r="F33" s="125" t="s">
        <v>536</v>
      </c>
      <c r="G33" s="129">
        <v>2013</v>
      </c>
      <c r="H33" s="331">
        <v>10</v>
      </c>
    </row>
    <row r="34" spans="1:8" s="187" customFormat="1" ht="30.75" thickBot="1">
      <c r="A34" s="237">
        <f t="shared" si="0"/>
        <v>25</v>
      </c>
      <c r="B34" s="251" t="s">
        <v>552</v>
      </c>
      <c r="C34" s="246" t="s">
        <v>584</v>
      </c>
      <c r="D34" s="125" t="s">
        <v>554</v>
      </c>
      <c r="E34" s="125" t="s">
        <v>535</v>
      </c>
      <c r="F34" s="129" t="s">
        <v>587</v>
      </c>
      <c r="G34" s="129">
        <v>2014</v>
      </c>
      <c r="H34" s="331">
        <v>5</v>
      </c>
    </row>
    <row r="35" spans="1:8" s="187" customFormat="1" ht="45">
      <c r="A35" s="237">
        <f t="shared" si="0"/>
        <v>26</v>
      </c>
      <c r="B35" s="251" t="s">
        <v>552</v>
      </c>
      <c r="C35" s="246" t="s">
        <v>585</v>
      </c>
      <c r="D35" s="125" t="s">
        <v>554</v>
      </c>
      <c r="E35" s="125" t="s">
        <v>535</v>
      </c>
      <c r="F35" s="129" t="s">
        <v>587</v>
      </c>
      <c r="G35" s="129">
        <v>2013</v>
      </c>
      <c r="H35" s="331">
        <v>5</v>
      </c>
    </row>
    <row r="36" spans="1:8" s="187" customFormat="1">
      <c r="A36" s="237">
        <f t="shared" si="0"/>
        <v>27</v>
      </c>
      <c r="B36" s="125" t="s">
        <v>552</v>
      </c>
      <c r="C36" s="412" t="s">
        <v>550</v>
      </c>
      <c r="D36" s="125" t="s">
        <v>554</v>
      </c>
      <c r="E36" s="125" t="s">
        <v>535</v>
      </c>
      <c r="F36" s="125" t="s">
        <v>536</v>
      </c>
      <c r="G36" s="129">
        <v>2014</v>
      </c>
      <c r="H36" s="326">
        <v>10</v>
      </c>
    </row>
    <row r="37" spans="1:8" s="187" customFormat="1" ht="30.75" thickBot="1">
      <c r="A37" s="237">
        <f t="shared" si="0"/>
        <v>28</v>
      </c>
      <c r="B37" s="125" t="s">
        <v>552</v>
      </c>
      <c r="C37" s="246" t="s">
        <v>551</v>
      </c>
      <c r="D37" s="125" t="s">
        <v>554</v>
      </c>
      <c r="E37" s="125" t="s">
        <v>535</v>
      </c>
      <c r="F37" s="125" t="s">
        <v>536</v>
      </c>
      <c r="G37" s="129">
        <v>2015</v>
      </c>
      <c r="H37" s="326">
        <v>10</v>
      </c>
    </row>
    <row r="38" spans="1:8" s="187" customFormat="1" ht="30.75" thickBot="1">
      <c r="A38" s="237">
        <f t="shared" si="0"/>
        <v>29</v>
      </c>
      <c r="B38" s="251" t="s">
        <v>552</v>
      </c>
      <c r="C38" s="246" t="s">
        <v>586</v>
      </c>
      <c r="D38" s="125" t="s">
        <v>554</v>
      </c>
      <c r="E38" s="129" t="s">
        <v>569</v>
      </c>
      <c r="F38" s="129" t="s">
        <v>587</v>
      </c>
      <c r="G38" s="129">
        <v>2014</v>
      </c>
      <c r="H38" s="331">
        <v>5</v>
      </c>
    </row>
    <row r="39" spans="1:8" s="187" customFormat="1" ht="30.75" thickBot="1">
      <c r="A39" s="237">
        <f t="shared" si="0"/>
        <v>30</v>
      </c>
      <c r="B39" s="251" t="s">
        <v>552</v>
      </c>
      <c r="C39" s="246" t="s">
        <v>588</v>
      </c>
      <c r="D39" s="125" t="s">
        <v>554</v>
      </c>
      <c r="E39" s="129" t="s">
        <v>569</v>
      </c>
      <c r="F39" s="129" t="s">
        <v>587</v>
      </c>
      <c r="G39" s="129">
        <v>2014</v>
      </c>
      <c r="H39" s="331">
        <v>5</v>
      </c>
    </row>
    <row r="40" spans="1:8" s="187" customFormat="1" ht="30.75" thickBot="1">
      <c r="A40" s="237">
        <f t="shared" si="0"/>
        <v>31</v>
      </c>
      <c r="B40" s="251" t="s">
        <v>552</v>
      </c>
      <c r="C40" s="246" t="s">
        <v>582</v>
      </c>
      <c r="D40" s="125" t="s">
        <v>554</v>
      </c>
      <c r="E40" s="125" t="s">
        <v>535</v>
      </c>
      <c r="F40" s="125" t="s">
        <v>536</v>
      </c>
      <c r="G40" s="129">
        <v>2014</v>
      </c>
      <c r="H40" s="331">
        <v>10</v>
      </c>
    </row>
    <row r="41" spans="1:8" s="187" customFormat="1" ht="30.75" thickBot="1">
      <c r="A41" s="237">
        <f t="shared" si="0"/>
        <v>32</v>
      </c>
      <c r="B41" s="251" t="s">
        <v>552</v>
      </c>
      <c r="C41" s="246" t="s">
        <v>582</v>
      </c>
      <c r="D41" s="125" t="s">
        <v>554</v>
      </c>
      <c r="E41" s="125" t="s">
        <v>535</v>
      </c>
      <c r="F41" s="125" t="s">
        <v>536</v>
      </c>
      <c r="G41" s="129">
        <v>2014</v>
      </c>
      <c r="H41" s="331">
        <v>10</v>
      </c>
    </row>
    <row r="42" spans="1:8" s="187" customFormat="1" ht="30.75" thickBot="1">
      <c r="A42" s="237">
        <f t="shared" si="0"/>
        <v>33</v>
      </c>
      <c r="B42" s="251" t="s">
        <v>552</v>
      </c>
      <c r="C42" s="246" t="s">
        <v>589</v>
      </c>
      <c r="D42" s="125" t="s">
        <v>554</v>
      </c>
      <c r="E42" s="129" t="s">
        <v>569</v>
      </c>
      <c r="F42" s="129" t="s">
        <v>587</v>
      </c>
      <c r="G42" s="129">
        <v>2015</v>
      </c>
      <c r="H42" s="331">
        <v>5</v>
      </c>
    </row>
    <row r="43" spans="1:8" s="187" customFormat="1" ht="15.75" thickBot="1">
      <c r="A43" s="237">
        <f t="shared" si="0"/>
        <v>34</v>
      </c>
      <c r="B43" s="251" t="s">
        <v>552</v>
      </c>
      <c r="C43" s="246" t="s">
        <v>590</v>
      </c>
      <c r="D43" s="125" t="s">
        <v>554</v>
      </c>
      <c r="E43" s="129" t="s">
        <v>569</v>
      </c>
      <c r="F43" s="129" t="s">
        <v>587</v>
      </c>
      <c r="G43" s="129">
        <v>2015</v>
      </c>
      <c r="H43" s="331">
        <v>5</v>
      </c>
    </row>
    <row r="44" spans="1:8" s="187" customFormat="1" ht="30.75" thickBot="1">
      <c r="A44" s="237">
        <f t="shared" si="0"/>
        <v>35</v>
      </c>
      <c r="B44" s="251" t="s">
        <v>552</v>
      </c>
      <c r="C44" s="246" t="s">
        <v>591</v>
      </c>
      <c r="D44" s="125" t="s">
        <v>554</v>
      </c>
      <c r="E44" s="125" t="s">
        <v>535</v>
      </c>
      <c r="F44" s="125" t="s">
        <v>536</v>
      </c>
      <c r="G44" s="129">
        <v>2015</v>
      </c>
      <c r="H44" s="331">
        <v>10</v>
      </c>
    </row>
    <row r="45" spans="1:8" s="187" customFormat="1" ht="15.75" thickBot="1">
      <c r="A45" s="237">
        <f t="shared" si="0"/>
        <v>36</v>
      </c>
      <c r="B45" s="251" t="s">
        <v>552</v>
      </c>
      <c r="C45" s="246" t="s">
        <v>592</v>
      </c>
      <c r="D45" s="125" t="s">
        <v>554</v>
      </c>
      <c r="E45" s="125" t="s">
        <v>535</v>
      </c>
      <c r="F45" s="129" t="s">
        <v>587</v>
      </c>
      <c r="G45" s="129">
        <v>2015</v>
      </c>
      <c r="H45" s="331">
        <v>5</v>
      </c>
    </row>
    <row r="46" spans="1:8" s="187" customFormat="1" ht="30.75" thickBot="1">
      <c r="A46" s="237">
        <f t="shared" si="0"/>
        <v>37</v>
      </c>
      <c r="B46" s="251" t="s">
        <v>552</v>
      </c>
      <c r="C46" s="246" t="s">
        <v>593</v>
      </c>
      <c r="D46" s="125" t="s">
        <v>554</v>
      </c>
      <c r="E46" s="125" t="s">
        <v>535</v>
      </c>
      <c r="F46" s="129" t="s">
        <v>587</v>
      </c>
      <c r="G46" s="129">
        <v>2015</v>
      </c>
      <c r="H46" s="331">
        <v>5</v>
      </c>
    </row>
    <row r="47" spans="1:8" s="187" customFormat="1">
      <c r="A47" s="237">
        <f t="shared" si="0"/>
        <v>38</v>
      </c>
      <c r="B47" s="251" t="s">
        <v>552</v>
      </c>
      <c r="C47" s="246" t="s">
        <v>594</v>
      </c>
      <c r="D47" s="125" t="s">
        <v>554</v>
      </c>
      <c r="E47" s="125" t="s">
        <v>535</v>
      </c>
      <c r="F47" s="129" t="s">
        <v>587</v>
      </c>
      <c r="G47" s="129">
        <v>2016</v>
      </c>
      <c r="H47" s="331">
        <v>5</v>
      </c>
    </row>
    <row r="48" spans="1:8" s="187" customFormat="1" ht="30.75" thickBot="1">
      <c r="A48" s="237">
        <f t="shared" si="0"/>
        <v>39</v>
      </c>
      <c r="B48" s="125" t="s">
        <v>552</v>
      </c>
      <c r="C48" s="412" t="s">
        <v>557</v>
      </c>
      <c r="D48" s="125" t="s">
        <v>554</v>
      </c>
      <c r="E48" s="129" t="s">
        <v>553</v>
      </c>
      <c r="F48" s="125" t="s">
        <v>536</v>
      </c>
      <c r="G48" s="129">
        <v>2016</v>
      </c>
      <c r="H48" s="326">
        <v>10</v>
      </c>
    </row>
    <row r="49" spans="1:8" s="187" customFormat="1" ht="30.75" thickBot="1">
      <c r="A49" s="237">
        <f t="shared" si="0"/>
        <v>40</v>
      </c>
      <c r="B49" s="251" t="s">
        <v>552</v>
      </c>
      <c r="C49" s="246" t="s">
        <v>595</v>
      </c>
      <c r="D49" s="125" t="s">
        <v>554</v>
      </c>
      <c r="E49" s="125" t="s">
        <v>535</v>
      </c>
      <c r="F49" s="129" t="s">
        <v>587</v>
      </c>
      <c r="G49" s="129">
        <v>2016</v>
      </c>
      <c r="H49" s="331">
        <v>5</v>
      </c>
    </row>
    <row r="50" spans="1:8" s="187" customFormat="1" ht="30.75" thickBot="1">
      <c r="A50" s="237">
        <f t="shared" si="0"/>
        <v>41</v>
      </c>
      <c r="B50" s="251" t="s">
        <v>552</v>
      </c>
      <c r="C50" s="246" t="s">
        <v>598</v>
      </c>
      <c r="D50" s="125" t="s">
        <v>554</v>
      </c>
      <c r="E50" s="129" t="s">
        <v>553</v>
      </c>
      <c r="F50" s="125" t="s">
        <v>536</v>
      </c>
      <c r="G50" s="129">
        <v>2016</v>
      </c>
      <c r="H50" s="331">
        <v>10</v>
      </c>
    </row>
    <row r="51" spans="1:8" s="187" customFormat="1" ht="60.75" thickBot="1">
      <c r="A51" s="237">
        <f t="shared" si="0"/>
        <v>42</v>
      </c>
      <c r="B51" s="251" t="s">
        <v>552</v>
      </c>
      <c r="C51" s="246" t="s">
        <v>596</v>
      </c>
      <c r="D51" s="125" t="s">
        <v>554</v>
      </c>
      <c r="E51" s="129" t="s">
        <v>553</v>
      </c>
      <c r="F51" s="129" t="s">
        <v>587</v>
      </c>
      <c r="G51" s="129">
        <v>2018</v>
      </c>
      <c r="H51" s="331">
        <v>5</v>
      </c>
    </row>
    <row r="52" spans="1:8" s="187" customFormat="1" ht="30.75" thickBot="1">
      <c r="A52" s="237">
        <f t="shared" si="0"/>
        <v>43</v>
      </c>
      <c r="B52" s="251" t="s">
        <v>552</v>
      </c>
      <c r="C52" s="246" t="s">
        <v>597</v>
      </c>
      <c r="D52" s="125" t="s">
        <v>554</v>
      </c>
      <c r="E52" s="129" t="s">
        <v>553</v>
      </c>
      <c r="F52" s="129" t="s">
        <v>587</v>
      </c>
      <c r="G52" s="129">
        <v>2018</v>
      </c>
      <c r="H52" s="331">
        <v>5</v>
      </c>
    </row>
    <row r="53" spans="1:8" s="187" customFormat="1">
      <c r="A53" s="237">
        <f t="shared" si="0"/>
        <v>44</v>
      </c>
      <c r="B53" s="251"/>
      <c r="C53" s="129"/>
      <c r="D53" s="412"/>
      <c r="E53" s="129"/>
      <c r="F53" s="129"/>
      <c r="G53" s="129"/>
      <c r="H53" s="331"/>
    </row>
    <row r="54" spans="1:8">
      <c r="A54" s="237">
        <f t="shared" si="0"/>
        <v>45</v>
      </c>
      <c r="B54" s="211"/>
      <c r="C54" s="211"/>
      <c r="D54" s="211"/>
      <c r="E54" s="211"/>
      <c r="F54" s="211"/>
      <c r="G54" s="211"/>
      <c r="H54" s="338"/>
    </row>
    <row r="55" spans="1:8" s="59" customFormat="1" ht="15.75" thickBot="1">
      <c r="A55" s="237">
        <f t="shared" si="0"/>
        <v>46</v>
      </c>
      <c r="B55" s="66"/>
      <c r="C55" s="247"/>
      <c r="D55" s="248"/>
      <c r="E55" s="248"/>
      <c r="F55" s="248"/>
      <c r="G55" s="248"/>
      <c r="H55" s="343"/>
    </row>
    <row r="56" spans="1:8" ht="15.75" thickBot="1">
      <c r="A56" s="360"/>
      <c r="B56" s="249"/>
      <c r="C56" s="219"/>
      <c r="D56" s="219"/>
      <c r="E56" s="219"/>
      <c r="F56" s="219"/>
      <c r="G56" s="159" t="str">
        <f>"Total "&amp;LEFT(A7,3)</f>
        <v>Total I13</v>
      </c>
      <c r="H56" s="160">
        <f>SUM(H11:H55)</f>
        <v>360</v>
      </c>
    </row>
    <row r="58" spans="1:8" ht="53.25" customHeight="1">
      <c r="A58" s="43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58" s="438"/>
      <c r="C58" s="438"/>
      <c r="D58" s="438"/>
      <c r="E58" s="438"/>
      <c r="F58" s="438"/>
      <c r="G58" s="438"/>
      <c r="H58" s="438"/>
    </row>
  </sheetData>
  <mergeCells count="3">
    <mergeCell ref="A7:H7"/>
    <mergeCell ref="A6:H6"/>
    <mergeCell ref="A58:H58"/>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workbookViewId="0">
      <selection activeCell="L16" sqref="L16"/>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 min="10" max="10" width="10.42578125" customWidth="1"/>
  </cols>
  <sheetData>
    <row r="1" spans="1:11" ht="15.75">
      <c r="A1" s="264" t="str">
        <f>'Date initiale'!C3</f>
        <v>Universitatea de Arhitectură și Urbanism "Ion Mincu" București</v>
      </c>
      <c r="B1" s="264"/>
      <c r="C1" s="264"/>
      <c r="D1" s="17"/>
      <c r="E1" s="17"/>
      <c r="F1" s="17"/>
    </row>
    <row r="2" spans="1:11" ht="15.75">
      <c r="A2" s="264" t="str">
        <f>'Date initiale'!B4&amp;" "&amp;'Date initiale'!C4</f>
        <v>Facultatea ARHITECTURA</v>
      </c>
      <c r="B2" s="264"/>
      <c r="C2" s="264"/>
      <c r="D2" s="17"/>
      <c r="E2" s="17"/>
      <c r="F2" s="17"/>
    </row>
    <row r="3" spans="1:11" ht="15.75">
      <c r="A3" s="264" t="str">
        <f>'Date initiale'!B5&amp;" "&amp;'Date initiale'!C5</f>
        <v>Departamentul Sinteza Proiectării</v>
      </c>
      <c r="B3" s="264"/>
      <c r="C3" s="264"/>
      <c r="D3" s="17"/>
      <c r="E3" s="17"/>
      <c r="F3" s="17"/>
    </row>
    <row r="4" spans="1:11" ht="15.75">
      <c r="A4" s="265" t="str">
        <f>'Date initiale'!C6&amp;", "&amp;'Date initiale'!C7</f>
        <v>Petrea Sergiu-Cătălin, 22</v>
      </c>
      <c r="B4" s="265"/>
      <c r="C4" s="265"/>
      <c r="D4" s="17"/>
      <c r="E4" s="17"/>
      <c r="F4" s="17"/>
    </row>
    <row r="5" spans="1:11" s="187" customFormat="1" ht="15.75">
      <c r="A5" s="265"/>
      <c r="B5" s="265"/>
      <c r="C5" s="265"/>
      <c r="D5" s="17"/>
      <c r="E5" s="17"/>
      <c r="F5" s="17"/>
    </row>
    <row r="6" spans="1:11" ht="15.75">
      <c r="A6" s="436" t="s">
        <v>110</v>
      </c>
      <c r="B6" s="436"/>
      <c r="C6" s="436"/>
      <c r="D6" s="436"/>
      <c r="E6" s="436"/>
      <c r="F6" s="436"/>
      <c r="G6" s="436"/>
      <c r="H6" s="436"/>
    </row>
    <row r="7" spans="1:11" ht="54" customHeight="1">
      <c r="A7" s="439"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39"/>
      <c r="C7" s="439"/>
      <c r="D7" s="439"/>
      <c r="E7" s="439"/>
      <c r="F7" s="439"/>
      <c r="G7" s="439"/>
      <c r="H7" s="439"/>
    </row>
    <row r="8" spans="1:11" s="187" customFormat="1" ht="16.5" thickBot="1">
      <c r="A8" s="56"/>
      <c r="B8" s="56"/>
      <c r="C8" s="56"/>
      <c r="D8" s="56"/>
      <c r="E8" s="56"/>
      <c r="F8" s="70"/>
      <c r="G8" s="70"/>
      <c r="H8" s="70"/>
    </row>
    <row r="9" spans="1:11" ht="60.75" thickBot="1">
      <c r="A9" s="193" t="s">
        <v>55</v>
      </c>
      <c r="B9" s="221" t="s">
        <v>72</v>
      </c>
      <c r="C9" s="238" t="s">
        <v>70</v>
      </c>
      <c r="D9" s="238" t="s">
        <v>71</v>
      </c>
      <c r="E9" s="221" t="s">
        <v>140</v>
      </c>
      <c r="F9" s="221" t="s">
        <v>138</v>
      </c>
      <c r="G9" s="238" t="s">
        <v>87</v>
      </c>
      <c r="H9" s="239" t="s">
        <v>147</v>
      </c>
      <c r="J9" s="270" t="s">
        <v>108</v>
      </c>
    </row>
    <row r="10" spans="1:11" ht="30">
      <c r="A10" s="254">
        <v>1</v>
      </c>
      <c r="B10" s="255" t="s">
        <v>552</v>
      </c>
      <c r="C10" s="246" t="s">
        <v>599</v>
      </c>
      <c r="D10" s="412" t="s">
        <v>554</v>
      </c>
      <c r="E10" s="255" t="s">
        <v>600</v>
      </c>
      <c r="F10" s="255" t="s">
        <v>556</v>
      </c>
      <c r="G10" s="129">
        <v>2014</v>
      </c>
      <c r="H10" s="129">
        <v>7.5</v>
      </c>
      <c r="J10" s="271" t="s">
        <v>164</v>
      </c>
      <c r="K10" s="381" t="s">
        <v>257</v>
      </c>
    </row>
    <row r="11" spans="1:11">
      <c r="A11" s="236">
        <f>A10+1</f>
        <v>2</v>
      </c>
      <c r="B11" s="252"/>
      <c r="C11" s="225"/>
      <c r="D11" s="225"/>
      <c r="E11" s="253"/>
      <c r="F11" s="253"/>
      <c r="G11" s="225"/>
      <c r="H11" s="210"/>
      <c r="J11" s="54"/>
    </row>
    <row r="12" spans="1:11">
      <c r="A12" s="236">
        <f t="shared" ref="A12:A19" si="0">A11+1</f>
        <v>3</v>
      </c>
      <c r="B12" s="208"/>
      <c r="C12" s="129"/>
      <c r="D12" s="129"/>
      <c r="E12" s="129"/>
      <c r="F12" s="129"/>
      <c r="G12" s="129"/>
      <c r="H12" s="210"/>
    </row>
    <row r="13" spans="1:11">
      <c r="A13" s="236">
        <f t="shared" si="0"/>
        <v>4</v>
      </c>
      <c r="B13" s="129"/>
      <c r="C13" s="129"/>
      <c r="D13" s="129"/>
      <c r="E13" s="129"/>
      <c r="F13" s="129"/>
      <c r="G13" s="129"/>
      <c r="H13" s="210"/>
    </row>
    <row r="14" spans="1:11" s="187" customFormat="1">
      <c r="A14" s="236">
        <f t="shared" si="0"/>
        <v>5</v>
      </c>
      <c r="B14" s="208"/>
      <c r="C14" s="129"/>
      <c r="D14" s="129"/>
      <c r="E14" s="129"/>
      <c r="F14" s="129"/>
      <c r="G14" s="129"/>
      <c r="H14" s="210"/>
    </row>
    <row r="15" spans="1:11" s="187" customFormat="1">
      <c r="A15" s="236">
        <f t="shared" si="0"/>
        <v>6</v>
      </c>
      <c r="B15" s="129"/>
      <c r="C15" s="129"/>
      <c r="D15" s="129"/>
      <c r="E15" s="129"/>
      <c r="F15" s="129"/>
      <c r="G15" s="129"/>
      <c r="H15" s="210"/>
    </row>
    <row r="16" spans="1:11" s="187" customFormat="1">
      <c r="A16" s="236">
        <f t="shared" si="0"/>
        <v>7</v>
      </c>
      <c r="B16" s="208"/>
      <c r="C16" s="129"/>
      <c r="D16" s="129"/>
      <c r="E16" s="129"/>
      <c r="F16" s="129"/>
      <c r="G16" s="129"/>
      <c r="H16" s="210"/>
    </row>
    <row r="17" spans="1:8" s="187" customFormat="1">
      <c r="A17" s="236">
        <f t="shared" si="0"/>
        <v>8</v>
      </c>
      <c r="B17" s="129"/>
      <c r="C17" s="129"/>
      <c r="D17" s="129"/>
      <c r="E17" s="129"/>
      <c r="F17" s="129"/>
      <c r="G17" s="129"/>
      <c r="H17" s="210"/>
    </row>
    <row r="18" spans="1:8" s="187" customFormat="1">
      <c r="A18" s="236">
        <f t="shared" si="0"/>
        <v>9</v>
      </c>
      <c r="B18" s="208"/>
      <c r="C18" s="129"/>
      <c r="D18" s="129"/>
      <c r="E18" s="129"/>
      <c r="F18" s="129"/>
      <c r="G18" s="129"/>
      <c r="H18" s="210"/>
    </row>
    <row r="19" spans="1:8" s="187" customFormat="1" ht="15.75" thickBot="1">
      <c r="A19" s="257">
        <f t="shared" si="0"/>
        <v>10</v>
      </c>
      <c r="B19" s="136"/>
      <c r="C19" s="136"/>
      <c r="D19" s="136"/>
      <c r="E19" s="136"/>
      <c r="F19" s="136"/>
      <c r="G19" s="136"/>
      <c r="H19" s="217"/>
    </row>
    <row r="20" spans="1:8" s="187" customFormat="1" ht="15.75" thickBot="1">
      <c r="A20" s="360"/>
      <c r="B20" s="249"/>
      <c r="C20" s="219"/>
      <c r="D20" s="219"/>
      <c r="E20" s="219"/>
      <c r="F20" s="219"/>
      <c r="G20" s="159" t="str">
        <f>"Total "&amp;LEFT(A7,4)</f>
        <v>Total I14a</v>
      </c>
      <c r="H20" s="160">
        <f>SUM(H10:H19)</f>
        <v>7.5</v>
      </c>
    </row>
    <row r="21" spans="1:8" s="187" customFormat="1"/>
    <row r="22" spans="1:8" s="187" customFormat="1" ht="53.25" customHeight="1">
      <c r="A22" s="43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8"/>
      <c r="C22" s="438"/>
      <c r="D22" s="438"/>
      <c r="E22" s="438"/>
      <c r="F22" s="438"/>
      <c r="G22" s="438"/>
      <c r="H22" s="438"/>
    </row>
    <row r="40" spans="1:9" ht="15.75" thickBot="1"/>
    <row r="41" spans="1:9" s="187" customFormat="1" ht="54" customHeight="1" thickBot="1">
      <c r="A41" s="220" t="s">
        <v>69</v>
      </c>
      <c r="B41" s="221" t="s">
        <v>72</v>
      </c>
      <c r="C41" s="238" t="s">
        <v>70</v>
      </c>
      <c r="D41" s="238" t="s">
        <v>71</v>
      </c>
      <c r="E41" s="221" t="s">
        <v>139</v>
      </c>
      <c r="F41" s="221" t="s">
        <v>139</v>
      </c>
      <c r="G41" s="221" t="s">
        <v>138</v>
      </c>
      <c r="H41" s="238" t="s">
        <v>87</v>
      </c>
      <c r="I41" s="239"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2"/>
  <sheetViews>
    <sheetView workbookViewId="0">
      <selection activeCell="L21" sqref="L21"/>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s>
  <sheetData>
    <row r="1" spans="1:11" ht="15.75">
      <c r="A1" s="267" t="str">
        <f>'Date initiale'!C3</f>
        <v>Universitatea de Arhitectură și Urbanism "Ion Mincu" București</v>
      </c>
      <c r="B1" s="267"/>
      <c r="C1" s="267"/>
      <c r="D1" s="44"/>
      <c r="E1" s="44"/>
      <c r="F1" s="44"/>
      <c r="G1" s="44"/>
      <c r="H1" s="44"/>
    </row>
    <row r="2" spans="1:11" ht="15.75">
      <c r="A2" s="267" t="str">
        <f>'Date initiale'!B4&amp;" "&amp;'Date initiale'!C4</f>
        <v>Facultatea ARHITECTURA</v>
      </c>
      <c r="B2" s="267"/>
      <c r="C2" s="267"/>
      <c r="D2" s="44"/>
      <c r="E2" s="44"/>
      <c r="F2" s="44"/>
      <c r="G2" s="44"/>
      <c r="H2" s="44"/>
    </row>
    <row r="3" spans="1:11" ht="15.75">
      <c r="A3" s="267" t="str">
        <f>'Date initiale'!B5&amp;" "&amp;'Date initiale'!C5</f>
        <v>Departamentul Sinteza Proiectării</v>
      </c>
      <c r="B3" s="267"/>
      <c r="C3" s="267"/>
      <c r="D3" s="44"/>
      <c r="E3" s="44"/>
      <c r="F3" s="44"/>
      <c r="G3" s="44"/>
      <c r="H3" s="44"/>
    </row>
    <row r="4" spans="1:11" ht="15.75">
      <c r="A4" s="268" t="str">
        <f>'Date initiale'!C6&amp;", "&amp;'Date initiale'!C7</f>
        <v>Petrea Sergiu-Cătălin, 22</v>
      </c>
      <c r="B4" s="268"/>
      <c r="C4" s="268"/>
      <c r="D4" s="44"/>
      <c r="E4" s="44"/>
      <c r="F4" s="44"/>
      <c r="G4" s="44"/>
      <c r="H4" s="44"/>
    </row>
    <row r="5" spans="1:11" s="187" customFormat="1" ht="15.75">
      <c r="A5" s="268"/>
      <c r="B5" s="268"/>
      <c r="C5" s="268"/>
      <c r="D5" s="44"/>
      <c r="E5" s="44"/>
      <c r="F5" s="44"/>
      <c r="G5" s="44"/>
      <c r="H5" s="44"/>
    </row>
    <row r="6" spans="1:11" ht="15.75">
      <c r="A6" s="443" t="s">
        <v>110</v>
      </c>
      <c r="B6" s="443"/>
      <c r="C6" s="443"/>
      <c r="D6" s="443"/>
      <c r="E6" s="443"/>
      <c r="F6" s="443"/>
      <c r="G6" s="443"/>
      <c r="H6" s="443"/>
    </row>
    <row r="7" spans="1:11" ht="36.75" customHeight="1">
      <c r="A7" s="439" t="str">
        <f>'Descriere indicatori'!B19&amp;"b. "&amp;'Descriere indicatori'!C20</f>
        <v xml:space="preserve">I14b. Proiect urbanistic şi peisagistic la nivelul Planurilor Generale / Zonale ale Localităţilor (inclusiv studii de fundamentare, de inserţie, de oportunitate) avizate** </v>
      </c>
      <c r="B7" s="439"/>
      <c r="C7" s="439"/>
      <c r="D7" s="439"/>
      <c r="E7" s="439"/>
      <c r="F7" s="439"/>
      <c r="G7" s="439"/>
      <c r="H7" s="439"/>
    </row>
    <row r="8" spans="1:11" ht="19.5" customHeight="1" thickBot="1">
      <c r="A8" s="57"/>
      <c r="B8" s="57"/>
      <c r="C8" s="57"/>
      <c r="D8" s="57"/>
      <c r="E8" s="57"/>
      <c r="F8" s="57"/>
      <c r="G8" s="57"/>
      <c r="H8" s="57"/>
    </row>
    <row r="9" spans="1:11" ht="60.75" thickBot="1">
      <c r="A9" s="155" t="s">
        <v>55</v>
      </c>
      <c r="B9" s="221" t="s">
        <v>72</v>
      </c>
      <c r="C9" s="238" t="s">
        <v>70</v>
      </c>
      <c r="D9" s="238" t="s">
        <v>71</v>
      </c>
      <c r="E9" s="221" t="s">
        <v>140</v>
      </c>
      <c r="F9" s="221" t="s">
        <v>138</v>
      </c>
      <c r="G9" s="238" t="s">
        <v>87</v>
      </c>
      <c r="H9" s="239" t="s">
        <v>147</v>
      </c>
      <c r="J9" s="270" t="s">
        <v>108</v>
      </c>
    </row>
    <row r="10" spans="1:11">
      <c r="A10" s="258">
        <v>1</v>
      </c>
      <c r="B10" s="259"/>
      <c r="C10" s="260"/>
      <c r="D10" s="204"/>
      <c r="E10" s="126"/>
      <c r="F10" s="126"/>
      <c r="G10" s="204"/>
      <c r="H10" s="341"/>
      <c r="J10" s="271" t="s">
        <v>165</v>
      </c>
      <c r="K10" s="381" t="s">
        <v>257</v>
      </c>
    </row>
    <row r="11" spans="1:11" s="187" customFormat="1">
      <c r="A11" s="207">
        <f>A10+1</f>
        <v>2</v>
      </c>
      <c r="B11" s="208"/>
      <c r="C11" s="246"/>
      <c r="D11" s="129"/>
      <c r="E11" s="129"/>
      <c r="F11" s="129"/>
      <c r="G11" s="218"/>
      <c r="H11" s="326"/>
    </row>
    <row r="12" spans="1:11" s="187" customFormat="1">
      <c r="A12" s="207">
        <f t="shared" ref="A12:A19" si="0">A11+1</f>
        <v>3</v>
      </c>
      <c r="B12" s="208"/>
      <c r="C12" s="261"/>
      <c r="D12" s="129"/>
      <c r="E12" s="262"/>
      <c r="F12" s="262"/>
      <c r="G12" s="262"/>
      <c r="H12" s="326"/>
    </row>
    <row r="13" spans="1:11" s="187" customFormat="1">
      <c r="A13" s="207">
        <f t="shared" si="0"/>
        <v>4</v>
      </c>
      <c r="B13" s="208"/>
      <c r="C13" s="246"/>
      <c r="D13" s="129"/>
      <c r="E13" s="129"/>
      <c r="F13" s="129"/>
      <c r="G13" s="218"/>
      <c r="H13" s="326"/>
    </row>
    <row r="14" spans="1:11" s="187" customFormat="1">
      <c r="A14" s="207">
        <f t="shared" si="0"/>
        <v>5</v>
      </c>
      <c r="B14" s="208"/>
      <c r="C14" s="261"/>
      <c r="D14" s="129"/>
      <c r="E14" s="262"/>
      <c r="F14" s="262"/>
      <c r="G14" s="262"/>
      <c r="H14" s="326"/>
    </row>
    <row r="15" spans="1:11" s="187" customFormat="1">
      <c r="A15" s="207">
        <f t="shared" si="0"/>
        <v>6</v>
      </c>
      <c r="B15" s="208"/>
      <c r="C15" s="261"/>
      <c r="D15" s="129"/>
      <c r="E15" s="262"/>
      <c r="F15" s="262"/>
      <c r="G15" s="262"/>
      <c r="H15" s="326"/>
    </row>
    <row r="16" spans="1:11">
      <c r="A16" s="207">
        <f t="shared" si="0"/>
        <v>7</v>
      </c>
      <c r="B16" s="208"/>
      <c r="C16" s="246"/>
      <c r="D16" s="129"/>
      <c r="E16" s="129"/>
      <c r="F16" s="129"/>
      <c r="G16" s="218"/>
      <c r="H16" s="326"/>
    </row>
    <row r="17" spans="1:8">
      <c r="A17" s="207">
        <f t="shared" si="0"/>
        <v>8</v>
      </c>
      <c r="B17" s="208"/>
      <c r="C17" s="261"/>
      <c r="D17" s="129"/>
      <c r="E17" s="262"/>
      <c r="F17" s="262"/>
      <c r="G17" s="262"/>
      <c r="H17" s="326"/>
    </row>
    <row r="18" spans="1:8">
      <c r="A18" s="207">
        <f t="shared" si="0"/>
        <v>9</v>
      </c>
      <c r="B18" s="208"/>
      <c r="C18" s="261"/>
      <c r="D18" s="129"/>
      <c r="E18" s="262"/>
      <c r="F18" s="262"/>
      <c r="G18" s="262"/>
      <c r="H18" s="326"/>
    </row>
    <row r="19" spans="1:8" ht="15.75" thickBot="1">
      <c r="A19" s="214">
        <f t="shared" si="0"/>
        <v>10</v>
      </c>
      <c r="B19" s="136"/>
      <c r="C19" s="263"/>
      <c r="D19" s="136"/>
      <c r="E19" s="136"/>
      <c r="F19" s="136"/>
      <c r="G19" s="136"/>
      <c r="H19" s="339"/>
    </row>
    <row r="20" spans="1:8" ht="16.5" thickBot="1">
      <c r="A20" s="361"/>
      <c r="G20" s="159" t="str">
        <f>"Total "&amp;LEFT(A7,4)</f>
        <v>Total I14b</v>
      </c>
      <c r="H20" s="280">
        <f>SUM(H10:H19)</f>
        <v>0</v>
      </c>
    </row>
    <row r="22" spans="1:8" ht="53.25" customHeight="1">
      <c r="A22" s="43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8"/>
      <c r="C22" s="438"/>
      <c r="D22" s="438"/>
      <c r="E22" s="438"/>
      <c r="F22" s="438"/>
      <c r="G22" s="438"/>
      <c r="H22" s="438"/>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41"/>
  <sheetViews>
    <sheetView topLeftCell="A11" workbookViewId="0">
      <selection activeCell="J13" sqref="J13"/>
    </sheetView>
  </sheetViews>
  <sheetFormatPr defaultColWidth="9.140625" defaultRowHeight="15"/>
  <cols>
    <col min="1" max="1" width="5.140625" style="187" customWidth="1"/>
    <col min="2" max="2" width="10.5703125" style="187" customWidth="1"/>
    <col min="3" max="3" width="43.140625" style="187" customWidth="1"/>
    <col min="4" max="4" width="24" style="187" customWidth="1"/>
    <col min="5" max="5" width="14.28515625" style="187" customWidth="1"/>
    <col min="6" max="6" width="11.85546875" style="187" customWidth="1"/>
    <col min="7" max="7" width="10" style="187" customWidth="1"/>
    <col min="8" max="8" width="9.7109375" style="187" customWidth="1"/>
    <col min="9" max="9" width="9.140625" style="187"/>
    <col min="10" max="10" width="10.28515625" style="187" customWidth="1"/>
    <col min="11" max="16384" width="9.140625" style="187"/>
  </cols>
  <sheetData>
    <row r="1" spans="1:11" ht="15.75">
      <c r="A1" s="264" t="str">
        <f>'Date initiale'!C3</f>
        <v>Universitatea de Arhitectură și Urbanism "Ion Mincu" București</v>
      </c>
      <c r="B1" s="264"/>
      <c r="C1" s="264"/>
      <c r="D1" s="17"/>
      <c r="E1" s="17"/>
      <c r="F1" s="17"/>
    </row>
    <row r="2" spans="1:11" ht="15.75">
      <c r="A2" s="264" t="str">
        <f>'Date initiale'!B4&amp;" "&amp;'Date initiale'!C4</f>
        <v>Facultatea ARHITECTURA</v>
      </c>
      <c r="B2" s="264"/>
      <c r="C2" s="264"/>
      <c r="D2" s="17"/>
      <c r="E2" s="17"/>
      <c r="F2" s="17"/>
    </row>
    <row r="3" spans="1:11" ht="15.75">
      <c r="A3" s="264" t="str">
        <f>'Date initiale'!B5&amp;" "&amp;'Date initiale'!C5</f>
        <v>Departamentul Sinteza Proiectării</v>
      </c>
      <c r="B3" s="264"/>
      <c r="C3" s="264"/>
      <c r="D3" s="17"/>
      <c r="E3" s="17"/>
      <c r="F3" s="17"/>
    </row>
    <row r="4" spans="1:11" ht="15.75">
      <c r="A4" s="265" t="str">
        <f>'Date initiale'!C6&amp;", "&amp;'Date initiale'!C7</f>
        <v>Petrea Sergiu-Cătălin, 22</v>
      </c>
      <c r="B4" s="265"/>
      <c r="C4" s="265"/>
      <c r="D4" s="17"/>
      <c r="E4" s="17"/>
      <c r="F4" s="17"/>
    </row>
    <row r="5" spans="1:11" ht="15.75">
      <c r="A5" s="265"/>
      <c r="B5" s="265"/>
      <c r="C5" s="265"/>
      <c r="D5" s="17"/>
      <c r="E5" s="17"/>
      <c r="F5" s="17"/>
    </row>
    <row r="6" spans="1:11" ht="15.75">
      <c r="A6" s="436" t="s">
        <v>110</v>
      </c>
      <c r="B6" s="436"/>
      <c r="C6" s="436"/>
      <c r="D6" s="436"/>
      <c r="E6" s="436"/>
      <c r="F6" s="436"/>
      <c r="G6" s="436"/>
      <c r="H6" s="436"/>
    </row>
    <row r="7" spans="1:11" ht="52.5" customHeight="1">
      <c r="A7" s="439"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39"/>
      <c r="C7" s="439"/>
      <c r="D7" s="439"/>
      <c r="E7" s="439"/>
      <c r="F7" s="439"/>
      <c r="G7" s="439"/>
      <c r="H7" s="439"/>
    </row>
    <row r="8" spans="1:11" ht="16.5" thickBot="1">
      <c r="A8" s="56"/>
      <c r="B8" s="56"/>
      <c r="C8" s="56"/>
      <c r="D8" s="56"/>
      <c r="E8" s="56"/>
      <c r="F8" s="70"/>
      <c r="G8" s="70"/>
      <c r="H8" s="70"/>
    </row>
    <row r="9" spans="1:11" ht="60.75" thickBot="1">
      <c r="A9" s="193" t="s">
        <v>55</v>
      </c>
      <c r="B9" s="221" t="s">
        <v>72</v>
      </c>
      <c r="C9" s="238" t="s">
        <v>141</v>
      </c>
      <c r="D9" s="238" t="s">
        <v>71</v>
      </c>
      <c r="E9" s="221" t="s">
        <v>140</v>
      </c>
      <c r="F9" s="221" t="s">
        <v>138</v>
      </c>
      <c r="G9" s="238" t="s">
        <v>87</v>
      </c>
      <c r="H9" s="239" t="s">
        <v>147</v>
      </c>
      <c r="J9" s="270" t="s">
        <v>108</v>
      </c>
    </row>
    <row r="10" spans="1:11" ht="60">
      <c r="A10" s="254">
        <v>1</v>
      </c>
      <c r="B10" s="275" t="s">
        <v>552</v>
      </c>
      <c r="C10" s="246" t="s">
        <v>601</v>
      </c>
      <c r="D10" s="246" t="s">
        <v>602</v>
      </c>
      <c r="E10" s="129" t="s">
        <v>600</v>
      </c>
      <c r="F10" s="129" t="s">
        <v>603</v>
      </c>
      <c r="G10" s="129">
        <v>2007</v>
      </c>
      <c r="H10" s="129">
        <v>5</v>
      </c>
      <c r="J10" s="271" t="s">
        <v>166</v>
      </c>
      <c r="K10" s="381" t="s">
        <v>257</v>
      </c>
    </row>
    <row r="11" spans="1:11" ht="75">
      <c r="A11" s="236">
        <f>A10+1</f>
        <v>2</v>
      </c>
      <c r="B11" s="252" t="s">
        <v>552</v>
      </c>
      <c r="C11" s="246" t="s">
        <v>604</v>
      </c>
      <c r="D11" s="246" t="s">
        <v>602</v>
      </c>
      <c r="E11" s="129" t="s">
        <v>600</v>
      </c>
      <c r="F11" s="129" t="s">
        <v>603</v>
      </c>
      <c r="G11" s="129">
        <v>2007</v>
      </c>
      <c r="H11" s="129">
        <v>5</v>
      </c>
    </row>
    <row r="12" spans="1:11" ht="110.25">
      <c r="A12" s="236">
        <f t="shared" ref="A12:A19" si="0">A11+1</f>
        <v>3</v>
      </c>
      <c r="B12" s="252" t="s">
        <v>552</v>
      </c>
      <c r="C12" s="455" t="s">
        <v>672</v>
      </c>
      <c r="D12" s="129" t="s">
        <v>673</v>
      </c>
      <c r="E12" s="129" t="s">
        <v>600</v>
      </c>
      <c r="F12" s="129" t="s">
        <v>603</v>
      </c>
      <c r="G12" s="129">
        <v>2021</v>
      </c>
      <c r="H12" s="326">
        <v>2</v>
      </c>
    </row>
    <row r="13" spans="1:11" ht="315">
      <c r="A13" s="236">
        <f t="shared" si="0"/>
        <v>4</v>
      </c>
      <c r="B13" s="252" t="s">
        <v>552</v>
      </c>
      <c r="C13" s="456" t="s">
        <v>674</v>
      </c>
      <c r="D13" s="129" t="s">
        <v>675</v>
      </c>
      <c r="E13" s="129" t="s">
        <v>600</v>
      </c>
      <c r="F13" s="129" t="s">
        <v>676</v>
      </c>
      <c r="G13" s="129">
        <v>2021</v>
      </c>
      <c r="H13" s="326">
        <v>15</v>
      </c>
    </row>
    <row r="14" spans="1:11" ht="78.75">
      <c r="A14" s="236">
        <f t="shared" si="0"/>
        <v>5</v>
      </c>
      <c r="B14" s="252" t="s">
        <v>552</v>
      </c>
      <c r="C14" s="456" t="s">
        <v>677</v>
      </c>
      <c r="D14" s="129" t="s">
        <v>675</v>
      </c>
      <c r="E14" s="129" t="s">
        <v>600</v>
      </c>
      <c r="F14" s="129" t="s">
        <v>603</v>
      </c>
      <c r="G14" s="129">
        <v>2022</v>
      </c>
      <c r="H14" s="326">
        <v>7.5</v>
      </c>
    </row>
    <row r="15" spans="1:11">
      <c r="A15" s="236">
        <f t="shared" si="0"/>
        <v>6</v>
      </c>
      <c r="B15" s="129"/>
      <c r="C15" s="129"/>
      <c r="D15" s="129"/>
      <c r="E15" s="129"/>
      <c r="F15" s="129"/>
      <c r="G15" s="129"/>
      <c r="H15" s="326"/>
    </row>
    <row r="16" spans="1:11">
      <c r="A16" s="236">
        <f t="shared" si="0"/>
        <v>7</v>
      </c>
      <c r="B16" s="208"/>
      <c r="C16" s="129"/>
      <c r="D16" s="129"/>
      <c r="E16" s="129"/>
      <c r="F16" s="129"/>
      <c r="G16" s="129"/>
      <c r="H16" s="326"/>
    </row>
    <row r="17" spans="1:8">
      <c r="A17" s="236">
        <f t="shared" si="0"/>
        <v>8</v>
      </c>
      <c r="B17" s="129"/>
      <c r="C17" s="129"/>
      <c r="D17" s="129"/>
      <c r="E17" s="129"/>
      <c r="F17" s="129"/>
      <c r="G17" s="129"/>
      <c r="H17" s="326"/>
    </row>
    <row r="18" spans="1:8">
      <c r="A18" s="236">
        <f t="shared" si="0"/>
        <v>9</v>
      </c>
      <c r="B18" s="208"/>
      <c r="C18" s="129"/>
      <c r="D18" s="129"/>
      <c r="E18" s="129"/>
      <c r="F18" s="129"/>
      <c r="G18" s="129"/>
      <c r="H18" s="326"/>
    </row>
    <row r="19" spans="1:8" ht="15.75" thickBot="1">
      <c r="A19" s="257">
        <f t="shared" si="0"/>
        <v>10</v>
      </c>
      <c r="B19" s="136"/>
      <c r="C19" s="136"/>
      <c r="D19" s="136"/>
      <c r="E19" s="136"/>
      <c r="F19" s="136"/>
      <c r="G19" s="136"/>
      <c r="H19" s="339"/>
    </row>
    <row r="20" spans="1:8" ht="15.75" thickBot="1">
      <c r="A20" s="360"/>
      <c r="B20" s="249"/>
      <c r="C20" s="219"/>
      <c r="D20" s="219"/>
      <c r="E20" s="219"/>
      <c r="F20" s="219"/>
      <c r="G20" s="159" t="str">
        <f>"Total "&amp;LEFT(A7,4)</f>
        <v>Total I14c</v>
      </c>
      <c r="H20" s="160">
        <f>SUM(H10:H19)</f>
        <v>34.5</v>
      </c>
    </row>
    <row r="22" spans="1:8" ht="53.25" customHeight="1">
      <c r="A22" s="43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8"/>
      <c r="C22" s="438"/>
      <c r="D22" s="438"/>
      <c r="E22" s="438"/>
      <c r="F22" s="438"/>
      <c r="G22" s="438"/>
      <c r="H22" s="438"/>
    </row>
    <row r="40" spans="1:9" ht="15.75" thickBot="1"/>
    <row r="41" spans="1:9" ht="54" customHeight="1" thickBot="1">
      <c r="A41" s="220" t="s">
        <v>69</v>
      </c>
      <c r="B41" s="221" t="s">
        <v>72</v>
      </c>
      <c r="C41" s="238" t="s">
        <v>70</v>
      </c>
      <c r="D41" s="238" t="s">
        <v>71</v>
      </c>
      <c r="E41" s="221" t="s">
        <v>139</v>
      </c>
      <c r="F41" s="221" t="s">
        <v>139</v>
      </c>
      <c r="G41" s="221" t="s">
        <v>138</v>
      </c>
      <c r="H41" s="238" t="s">
        <v>87</v>
      </c>
      <c r="I41" s="239"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41"/>
  <sheetViews>
    <sheetView workbookViewId="0">
      <selection activeCell="K22" sqref="K22"/>
    </sheetView>
  </sheetViews>
  <sheetFormatPr defaultColWidth="9.140625" defaultRowHeight="15"/>
  <cols>
    <col min="1" max="1" width="5.140625" style="187" customWidth="1"/>
    <col min="2" max="2" width="10.5703125" style="187" customWidth="1"/>
    <col min="3" max="3" width="43.140625" style="187" customWidth="1"/>
    <col min="4" max="4" width="24" style="187" customWidth="1"/>
    <col min="5" max="5" width="14.28515625" style="187" customWidth="1"/>
    <col min="6" max="6" width="11.85546875" style="187" customWidth="1"/>
    <col min="7" max="7" width="10" style="187" customWidth="1"/>
    <col min="8" max="8" width="9.7109375" style="187" customWidth="1"/>
    <col min="9" max="9" width="9.140625" style="187"/>
    <col min="10" max="10" width="10.28515625" style="187" customWidth="1"/>
    <col min="11" max="16384" width="9.140625" style="187"/>
  </cols>
  <sheetData>
    <row r="1" spans="1:11" ht="15.75">
      <c r="A1" s="264" t="str">
        <f>'Date initiale'!C3</f>
        <v>Universitatea de Arhitectură și Urbanism "Ion Mincu" București</v>
      </c>
      <c r="B1" s="264"/>
      <c r="C1" s="264"/>
      <c r="D1" s="377"/>
      <c r="E1" s="377"/>
      <c r="F1" s="377"/>
    </row>
    <row r="2" spans="1:11" ht="15.75">
      <c r="A2" s="264" t="str">
        <f>'Date initiale'!B4&amp;" "&amp;'Date initiale'!C4</f>
        <v>Facultatea ARHITECTURA</v>
      </c>
      <c r="B2" s="264"/>
      <c r="C2" s="264"/>
      <c r="D2" s="377"/>
      <c r="E2" s="377"/>
      <c r="F2" s="377"/>
    </row>
    <row r="3" spans="1:11" ht="15.75">
      <c r="A3" s="264" t="str">
        <f>'Date initiale'!B5&amp;" "&amp;'Date initiale'!C5</f>
        <v>Departamentul Sinteza Proiectării</v>
      </c>
      <c r="B3" s="264"/>
      <c r="C3" s="264"/>
      <c r="D3" s="377"/>
      <c r="E3" s="377"/>
      <c r="F3" s="377"/>
    </row>
    <row r="4" spans="1:11" ht="15.75">
      <c r="A4" s="376" t="str">
        <f>'Date initiale'!C6&amp;", "&amp;'Date initiale'!C7</f>
        <v>Petrea Sergiu-Cătălin, 22</v>
      </c>
      <c r="B4" s="376"/>
      <c r="C4" s="376"/>
      <c r="D4" s="377"/>
      <c r="E4" s="377"/>
      <c r="F4" s="377"/>
    </row>
    <row r="5" spans="1:11" ht="15.75">
      <c r="A5" s="376"/>
      <c r="B5" s="376"/>
      <c r="C5" s="376"/>
      <c r="D5" s="377"/>
      <c r="E5" s="377"/>
      <c r="F5" s="377"/>
    </row>
    <row r="6" spans="1:11" ht="15.75">
      <c r="A6" s="436" t="s">
        <v>110</v>
      </c>
      <c r="B6" s="436"/>
      <c r="C6" s="436"/>
      <c r="D6" s="436"/>
      <c r="E6" s="436"/>
      <c r="F6" s="436"/>
      <c r="G6" s="436"/>
      <c r="H6" s="436"/>
    </row>
    <row r="7" spans="1:11" ht="52.5" customHeight="1">
      <c r="A7" s="439"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39"/>
      <c r="C7" s="439"/>
      <c r="D7" s="439"/>
      <c r="E7" s="439"/>
      <c r="F7" s="439"/>
      <c r="G7" s="439"/>
      <c r="H7" s="439"/>
    </row>
    <row r="8" spans="1:11" ht="16.5" thickBot="1">
      <c r="A8" s="56"/>
      <c r="B8" s="56"/>
      <c r="C8" s="56"/>
      <c r="D8" s="56"/>
      <c r="E8" s="56"/>
      <c r="F8" s="70"/>
      <c r="G8" s="70"/>
      <c r="H8" s="70"/>
    </row>
    <row r="9" spans="1:11" ht="60.75" thickBot="1">
      <c r="A9" s="193" t="s">
        <v>55</v>
      </c>
      <c r="B9" s="221" t="s">
        <v>72</v>
      </c>
      <c r="C9" s="238" t="s">
        <v>141</v>
      </c>
      <c r="D9" s="238" t="s">
        <v>71</v>
      </c>
      <c r="E9" s="221" t="s">
        <v>140</v>
      </c>
      <c r="F9" s="221" t="s">
        <v>138</v>
      </c>
      <c r="G9" s="238" t="s">
        <v>87</v>
      </c>
      <c r="H9" s="239" t="s">
        <v>147</v>
      </c>
      <c r="J9" s="270" t="s">
        <v>108</v>
      </c>
    </row>
    <row r="10" spans="1:11">
      <c r="A10" s="254">
        <v>1</v>
      </c>
      <c r="B10" s="255"/>
      <c r="C10" s="255"/>
      <c r="D10" s="255"/>
      <c r="E10" s="255"/>
      <c r="F10" s="255"/>
      <c r="G10" s="255"/>
      <c r="H10" s="256"/>
      <c r="J10" s="271">
        <v>20</v>
      </c>
      <c r="K10" s="381" t="s">
        <v>257</v>
      </c>
    </row>
    <row r="11" spans="1:11">
      <c r="A11" s="236">
        <f>A10+1</f>
        <v>2</v>
      </c>
      <c r="B11" s="252"/>
      <c r="C11" s="225"/>
      <c r="D11" s="225"/>
      <c r="E11" s="253"/>
      <c r="F11" s="253"/>
      <c r="G11" s="225"/>
      <c r="H11" s="326"/>
    </row>
    <row r="12" spans="1:11">
      <c r="A12" s="236">
        <f t="shared" ref="A12:A19" si="0">A11+1</f>
        <v>3</v>
      </c>
      <c r="B12" s="208"/>
      <c r="C12" s="129"/>
      <c r="D12" s="129"/>
      <c r="E12" s="129"/>
      <c r="F12" s="129"/>
      <c r="G12" s="129"/>
      <c r="H12" s="326"/>
    </row>
    <row r="13" spans="1:11">
      <c r="A13" s="236">
        <f t="shared" si="0"/>
        <v>4</v>
      </c>
      <c r="B13" s="129"/>
      <c r="C13" s="129"/>
      <c r="D13" s="129"/>
      <c r="E13" s="129"/>
      <c r="F13" s="129"/>
      <c r="G13" s="129"/>
      <c r="H13" s="326"/>
    </row>
    <row r="14" spans="1:11">
      <c r="A14" s="236">
        <f t="shared" si="0"/>
        <v>5</v>
      </c>
      <c r="B14" s="208"/>
      <c r="C14" s="129"/>
      <c r="D14" s="129"/>
      <c r="E14" s="129"/>
      <c r="F14" s="129"/>
      <c r="G14" s="129"/>
      <c r="H14" s="326"/>
    </row>
    <row r="15" spans="1:11">
      <c r="A15" s="236">
        <f t="shared" si="0"/>
        <v>6</v>
      </c>
      <c r="B15" s="129"/>
      <c r="C15" s="129"/>
      <c r="D15" s="129"/>
      <c r="E15" s="129"/>
      <c r="F15" s="129"/>
      <c r="G15" s="129"/>
      <c r="H15" s="326"/>
    </row>
    <row r="16" spans="1:11">
      <c r="A16" s="236">
        <f t="shared" si="0"/>
        <v>7</v>
      </c>
      <c r="B16" s="208"/>
      <c r="C16" s="129"/>
      <c r="D16" s="129"/>
      <c r="E16" s="129"/>
      <c r="F16" s="129"/>
      <c r="G16" s="129"/>
      <c r="H16" s="326"/>
    </row>
    <row r="17" spans="1:8">
      <c r="A17" s="236">
        <f t="shared" si="0"/>
        <v>8</v>
      </c>
      <c r="B17" s="129"/>
      <c r="C17" s="129"/>
      <c r="D17" s="129"/>
      <c r="E17" s="129"/>
      <c r="F17" s="129"/>
      <c r="G17" s="129"/>
      <c r="H17" s="326"/>
    </row>
    <row r="18" spans="1:8">
      <c r="A18" s="236">
        <f t="shared" si="0"/>
        <v>9</v>
      </c>
      <c r="B18" s="208"/>
      <c r="C18" s="129"/>
      <c r="D18" s="129"/>
      <c r="E18" s="129"/>
      <c r="F18" s="129"/>
      <c r="G18" s="129"/>
      <c r="H18" s="326"/>
    </row>
    <row r="19" spans="1:8" ht="15.75" thickBot="1">
      <c r="A19" s="257">
        <f t="shared" si="0"/>
        <v>10</v>
      </c>
      <c r="B19" s="136"/>
      <c r="C19" s="136"/>
      <c r="D19" s="136"/>
      <c r="E19" s="136"/>
      <c r="F19" s="136"/>
      <c r="G19" s="136"/>
      <c r="H19" s="339"/>
    </row>
    <row r="20" spans="1:8" ht="15.75" thickBot="1">
      <c r="A20" s="360"/>
      <c r="B20" s="249"/>
      <c r="C20" s="219"/>
      <c r="D20" s="219"/>
      <c r="E20" s="219"/>
      <c r="F20" s="219"/>
      <c r="G20" s="159" t="str">
        <f>"Total "&amp;LEFT(A7,4)</f>
        <v>Total I15.</v>
      </c>
      <c r="H20" s="160">
        <f>SUM(H10:H19)</f>
        <v>0</v>
      </c>
    </row>
    <row r="22" spans="1:8" ht="53.25" customHeight="1">
      <c r="A22" s="438"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38"/>
      <c r="C22" s="438"/>
      <c r="D22" s="438"/>
      <c r="E22" s="438"/>
      <c r="F22" s="438"/>
      <c r="G22" s="438"/>
      <c r="H22" s="438"/>
    </row>
    <row r="40" spans="1:9" ht="15.75" thickBot="1"/>
    <row r="41" spans="1:9" ht="54" customHeight="1" thickBot="1">
      <c r="A41" s="220" t="s">
        <v>69</v>
      </c>
      <c r="B41" s="221" t="s">
        <v>72</v>
      </c>
      <c r="C41" s="238" t="s">
        <v>70</v>
      </c>
      <c r="D41" s="238" t="s">
        <v>71</v>
      </c>
      <c r="E41" s="221" t="s">
        <v>139</v>
      </c>
      <c r="F41" s="221" t="s">
        <v>139</v>
      </c>
      <c r="G41" s="221" t="s">
        <v>138</v>
      </c>
      <c r="H41" s="238" t="s">
        <v>87</v>
      </c>
      <c r="I41" s="239"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31"/>
  <sheetViews>
    <sheetView workbookViewId="0">
      <selection activeCell="G19" sqref="G19"/>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64" t="str">
        <f>'Date initiale'!C3</f>
        <v>Universitatea de Arhitectură și Urbanism "Ion Mincu" București</v>
      </c>
      <c r="B1" s="264"/>
      <c r="C1" s="264"/>
      <c r="D1" s="17"/>
      <c r="E1" s="40"/>
    </row>
    <row r="2" spans="1:8" ht="15.75">
      <c r="A2" s="264" t="str">
        <f>'Date initiale'!B4&amp;" "&amp;'Date initiale'!C4</f>
        <v>Facultatea ARHITECTURA</v>
      </c>
      <c r="B2" s="264"/>
      <c r="C2" s="264"/>
      <c r="D2" s="2"/>
      <c r="E2" s="40"/>
    </row>
    <row r="3" spans="1:8" ht="15.75">
      <c r="A3" s="264" t="str">
        <f>'Date initiale'!B5&amp;" "&amp;'Date initiale'!C5</f>
        <v>Departamentul Sinteza Proiectării</v>
      </c>
      <c r="B3" s="264"/>
      <c r="C3" s="264"/>
      <c r="D3" s="17"/>
      <c r="E3" s="40"/>
    </row>
    <row r="4" spans="1:8">
      <c r="A4" s="121" t="str">
        <f>'Date initiale'!C6&amp;", "&amp;'Date initiale'!C7</f>
        <v>Petrea Sergiu-Cătălin, 22</v>
      </c>
      <c r="B4" s="121"/>
      <c r="C4" s="121"/>
    </row>
    <row r="5" spans="1:8" s="187" customFormat="1">
      <c r="A5" s="121"/>
      <c r="B5" s="121"/>
      <c r="C5" s="121"/>
    </row>
    <row r="6" spans="1:8" ht="15.75">
      <c r="A6" s="444" t="s">
        <v>110</v>
      </c>
      <c r="B6" s="444"/>
      <c r="C6" s="444"/>
      <c r="D6" s="444"/>
    </row>
    <row r="7" spans="1:8" s="187" customFormat="1" ht="90.75" customHeight="1">
      <c r="A7" s="439"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39"/>
      <c r="C7" s="439"/>
      <c r="D7" s="439"/>
      <c r="E7" s="188"/>
      <c r="F7" s="188"/>
      <c r="G7" s="188"/>
      <c r="H7" s="188"/>
    </row>
    <row r="8" spans="1:8" ht="18.75" customHeight="1" thickBot="1">
      <c r="A8" s="68"/>
      <c r="B8" s="68"/>
      <c r="C8" s="68"/>
      <c r="D8" s="68"/>
    </row>
    <row r="9" spans="1:8" ht="45.75" customHeight="1" thickBot="1">
      <c r="A9" s="193" t="s">
        <v>55</v>
      </c>
      <c r="B9" s="221" t="s">
        <v>77</v>
      </c>
      <c r="C9" s="221" t="s">
        <v>87</v>
      </c>
      <c r="D9" s="222" t="s">
        <v>147</v>
      </c>
      <c r="E9" s="31"/>
      <c r="F9" s="270" t="s">
        <v>108</v>
      </c>
    </row>
    <row r="10" spans="1:8" ht="30">
      <c r="A10" s="254">
        <v>1</v>
      </c>
      <c r="B10" s="246" t="s">
        <v>605</v>
      </c>
      <c r="C10" s="275">
        <v>2014</v>
      </c>
      <c r="D10" s="344">
        <v>10</v>
      </c>
      <c r="E10">
        <v>1</v>
      </c>
      <c r="F10" s="271" t="s">
        <v>167</v>
      </c>
      <c r="G10" s="381" t="s">
        <v>258</v>
      </c>
    </row>
    <row r="11" spans="1:8">
      <c r="A11" s="236">
        <f>A10+1</f>
        <v>2</v>
      </c>
      <c r="B11" s="246" t="s">
        <v>610</v>
      </c>
      <c r="C11" s="225">
        <v>2017</v>
      </c>
      <c r="D11" s="340">
        <v>10</v>
      </c>
      <c r="E11">
        <v>1</v>
      </c>
    </row>
    <row r="12" spans="1:8" s="187" customFormat="1" ht="30">
      <c r="A12" s="236">
        <f t="shared" ref="A12:A19" si="0">A11+1</f>
        <v>3</v>
      </c>
      <c r="B12" s="246" t="s">
        <v>606</v>
      </c>
      <c r="C12" s="129">
        <v>2004</v>
      </c>
      <c r="D12" s="326">
        <v>10</v>
      </c>
      <c r="E12" s="187">
        <v>1</v>
      </c>
    </row>
    <row r="13" spans="1:8" s="187" customFormat="1">
      <c r="A13" s="236">
        <f t="shared" si="0"/>
        <v>4</v>
      </c>
      <c r="B13" s="246" t="s">
        <v>607</v>
      </c>
      <c r="C13" s="129">
        <v>2017</v>
      </c>
      <c r="D13" s="326">
        <v>10</v>
      </c>
      <c r="E13" s="55">
        <v>5</v>
      </c>
    </row>
    <row r="14" spans="1:8" s="187" customFormat="1" ht="30">
      <c r="A14" s="236">
        <f t="shared" si="0"/>
        <v>5</v>
      </c>
      <c r="B14" s="246" t="s">
        <v>608</v>
      </c>
      <c r="C14" s="129">
        <v>2018</v>
      </c>
      <c r="D14" s="326">
        <v>10</v>
      </c>
      <c r="E14" s="55">
        <v>5</v>
      </c>
    </row>
    <row r="15" spans="1:8" ht="30">
      <c r="A15" s="236">
        <f t="shared" si="0"/>
        <v>6</v>
      </c>
      <c r="B15" s="246" t="s">
        <v>609</v>
      </c>
      <c r="C15" s="129">
        <v>2018</v>
      </c>
      <c r="D15" s="326">
        <v>10</v>
      </c>
      <c r="E15" s="55">
        <v>5</v>
      </c>
    </row>
    <row r="16" spans="1:8" ht="30">
      <c r="A16" s="236">
        <f t="shared" si="0"/>
        <v>7</v>
      </c>
      <c r="B16" s="246" t="s">
        <v>678</v>
      </c>
      <c r="C16" s="129">
        <v>2021</v>
      </c>
      <c r="D16" s="326">
        <v>5</v>
      </c>
    </row>
    <row r="17" spans="1:4">
      <c r="A17" s="236">
        <f t="shared" si="0"/>
        <v>8</v>
      </c>
      <c r="B17" s="274"/>
      <c r="C17" s="129"/>
      <c r="D17" s="326"/>
    </row>
    <row r="18" spans="1:4">
      <c r="A18" s="236">
        <f t="shared" si="0"/>
        <v>9</v>
      </c>
      <c r="B18" s="274"/>
      <c r="C18" s="129"/>
      <c r="D18" s="326"/>
    </row>
    <row r="19" spans="1:4" ht="15.75" thickBot="1">
      <c r="A19" s="257">
        <f t="shared" si="0"/>
        <v>10</v>
      </c>
      <c r="B19" s="276"/>
      <c r="C19" s="136"/>
      <c r="D19" s="339"/>
    </row>
    <row r="20" spans="1:4" ht="15.75" thickBot="1">
      <c r="A20" s="359"/>
      <c r="B20" s="218"/>
      <c r="C20" s="159" t="str">
        <f>"Total "&amp;LEFT(A7,3)</f>
        <v>Total I16</v>
      </c>
      <c r="D20" s="277">
        <f>SUM(D10:D19)</f>
        <v>65</v>
      </c>
    </row>
    <row r="21" spans="1:4" ht="15.75">
      <c r="A21" s="34"/>
      <c r="B21" s="23"/>
      <c r="C21" s="23"/>
      <c r="D21" s="23"/>
    </row>
    <row r="22" spans="1:4">
      <c r="A22" s="21"/>
      <c r="B22" s="21"/>
      <c r="C22" s="21"/>
      <c r="D22" s="21"/>
    </row>
    <row r="26" spans="1:4">
      <c r="A26" s="21"/>
      <c r="B26" s="18"/>
    </row>
    <row r="27" spans="1:4">
      <c r="A27" s="21"/>
      <c r="B27" s="18"/>
    </row>
    <row r="28" spans="1:4">
      <c r="A28" s="21"/>
    </row>
    <row r="29" spans="1:4">
      <c r="A29" s="21"/>
    </row>
    <row r="30" spans="1:4">
      <c r="A30" s="21"/>
    </row>
    <row r="31" spans="1:4">
      <c r="A31" s="21"/>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K20"/>
  <sheetViews>
    <sheetView workbookViewId="0">
      <selection activeCell="B17" sqref="B17"/>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64" t="str">
        <f>'Date initiale'!C3</f>
        <v>Universitatea de Arhitectură și Urbanism "Ion Mincu" București</v>
      </c>
      <c r="B1" s="264"/>
      <c r="C1" s="264"/>
      <c r="D1" s="17"/>
    </row>
    <row r="2" spans="1:11" ht="15.75">
      <c r="A2" s="264" t="str">
        <f>'Date initiale'!B4&amp;" "&amp;'Date initiale'!C4</f>
        <v>Facultatea ARHITECTURA</v>
      </c>
      <c r="B2" s="264"/>
      <c r="C2" s="264"/>
      <c r="D2" s="2"/>
    </row>
    <row r="3" spans="1:11" ht="15.75">
      <c r="A3" s="264" t="str">
        <f>'Date initiale'!B5&amp;" "&amp;'Date initiale'!C5</f>
        <v>Departamentul Sinteza Proiectării</v>
      </c>
      <c r="B3" s="264"/>
      <c r="C3" s="264"/>
      <c r="D3" s="17"/>
    </row>
    <row r="4" spans="1:11">
      <c r="A4" s="121" t="str">
        <f>'Date initiale'!C6&amp;", "&amp;'Date initiale'!C7</f>
        <v>Petrea Sergiu-Cătălin, 22</v>
      </c>
      <c r="B4" s="121"/>
      <c r="C4" s="121"/>
    </row>
    <row r="5" spans="1:11" s="187" customFormat="1">
      <c r="A5" s="121"/>
      <c r="B5" s="121"/>
      <c r="C5" s="121"/>
    </row>
    <row r="6" spans="1:11">
      <c r="A6" s="445" t="s">
        <v>110</v>
      </c>
      <c r="B6" s="445"/>
      <c r="C6" s="445"/>
      <c r="D6" s="445"/>
    </row>
    <row r="7" spans="1:11" s="187" customFormat="1" ht="40.5" customHeight="1">
      <c r="A7" s="446"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46"/>
      <c r="C7" s="446"/>
      <c r="D7" s="446"/>
    </row>
    <row r="8" spans="1:11" ht="15.75" thickBot="1"/>
    <row r="9" spans="1:11" ht="48.75" customHeight="1" thickBot="1">
      <c r="A9" s="193" t="s">
        <v>55</v>
      </c>
      <c r="B9" s="156" t="s">
        <v>77</v>
      </c>
      <c r="C9" s="156" t="s">
        <v>87</v>
      </c>
      <c r="D9" s="291" t="s">
        <v>147</v>
      </c>
      <c r="F9" s="270" t="s">
        <v>108</v>
      </c>
    </row>
    <row r="10" spans="1:11" ht="30">
      <c r="A10" s="315">
        <v>1</v>
      </c>
      <c r="B10" s="246" t="s">
        <v>618</v>
      </c>
      <c r="C10" s="162">
        <v>2012</v>
      </c>
      <c r="D10" s="345">
        <v>5</v>
      </c>
      <c r="E10">
        <v>6</v>
      </c>
      <c r="F10" s="271" t="s">
        <v>168</v>
      </c>
      <c r="G10" s="381" t="s">
        <v>259</v>
      </c>
      <c r="K10" s="21"/>
    </row>
    <row r="11" spans="1:11" s="187" customFormat="1" ht="30">
      <c r="A11" s="316">
        <f>A10+1</f>
        <v>2</v>
      </c>
      <c r="B11" s="246" t="s">
        <v>619</v>
      </c>
      <c r="C11" s="39">
        <v>2012</v>
      </c>
      <c r="D11" s="338">
        <v>7.5</v>
      </c>
      <c r="E11" s="187">
        <v>4</v>
      </c>
      <c r="K11" s="21"/>
    </row>
    <row r="12" spans="1:11" s="187" customFormat="1">
      <c r="A12" s="316">
        <f t="shared" ref="A12:A19" si="0">A11+1</f>
        <v>3</v>
      </c>
      <c r="B12" s="298" t="s">
        <v>624</v>
      </c>
      <c r="C12" s="39">
        <v>2016</v>
      </c>
      <c r="D12" s="338">
        <v>10</v>
      </c>
      <c r="E12" s="187">
        <v>3</v>
      </c>
      <c r="K12" s="21"/>
    </row>
    <row r="13" spans="1:11" s="187" customFormat="1">
      <c r="A13" s="316">
        <f t="shared" si="0"/>
        <v>4</v>
      </c>
      <c r="B13" s="298" t="s">
        <v>612</v>
      </c>
      <c r="C13" s="39">
        <v>2017</v>
      </c>
      <c r="D13" s="338">
        <v>4</v>
      </c>
      <c r="E13" s="55">
        <v>5</v>
      </c>
      <c r="K13" s="21"/>
    </row>
    <row r="14" spans="1:11" s="187" customFormat="1">
      <c r="A14" s="316">
        <f t="shared" si="0"/>
        <v>5</v>
      </c>
      <c r="B14" s="298" t="s">
        <v>611</v>
      </c>
      <c r="C14" s="39">
        <v>2017</v>
      </c>
      <c r="D14" s="338">
        <v>4</v>
      </c>
      <c r="E14" s="55">
        <v>5</v>
      </c>
      <c r="K14" s="21"/>
    </row>
    <row r="15" spans="1:11" s="187" customFormat="1">
      <c r="A15" s="316">
        <f t="shared" si="0"/>
        <v>6</v>
      </c>
      <c r="B15" s="298" t="s">
        <v>616</v>
      </c>
      <c r="C15" s="39">
        <v>2019</v>
      </c>
      <c r="D15" s="338">
        <v>4</v>
      </c>
      <c r="E15" s="55">
        <v>5</v>
      </c>
      <c r="K15" s="21"/>
    </row>
    <row r="16" spans="1:11" s="187" customFormat="1">
      <c r="A16" s="316">
        <f t="shared" si="0"/>
        <v>7</v>
      </c>
      <c r="B16" s="298" t="s">
        <v>617</v>
      </c>
      <c r="C16" s="39">
        <v>2019</v>
      </c>
      <c r="D16" s="338">
        <v>5</v>
      </c>
      <c r="E16" s="55">
        <v>6</v>
      </c>
      <c r="K16" s="21"/>
    </row>
    <row r="17" spans="1:11" s="187" customFormat="1">
      <c r="A17" s="316">
        <f t="shared" si="0"/>
        <v>8</v>
      </c>
      <c r="B17" s="298"/>
      <c r="C17" s="139"/>
      <c r="D17" s="413"/>
      <c r="K17" s="21"/>
    </row>
    <row r="18" spans="1:11" s="187" customFormat="1">
      <c r="A18" s="316">
        <f t="shared" si="0"/>
        <v>9</v>
      </c>
      <c r="B18" s="298"/>
      <c r="C18" s="39"/>
      <c r="D18" s="338"/>
      <c r="K18" s="21"/>
    </row>
    <row r="19" spans="1:11" ht="15.75" thickBot="1">
      <c r="A19" s="317">
        <f t="shared" si="0"/>
        <v>10</v>
      </c>
      <c r="B19" s="298"/>
      <c r="C19" s="152"/>
      <c r="D19" s="343"/>
      <c r="K19" s="21"/>
    </row>
    <row r="20" spans="1:11" ht="15.75" thickBot="1">
      <c r="A20" s="355"/>
      <c r="B20" s="121"/>
      <c r="C20" s="123" t="str">
        <f>"Total "&amp;LEFT(A7,3)</f>
        <v>Total I17</v>
      </c>
      <c r="D20" s="124">
        <f>SUM(D10:D19)</f>
        <v>39.5</v>
      </c>
      <c r="K20" s="54"/>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K31"/>
  <sheetViews>
    <sheetView topLeftCell="A4" workbookViewId="0">
      <selection activeCell="F19" sqref="F19"/>
    </sheetView>
  </sheetViews>
  <sheetFormatPr defaultRowHeight="15"/>
  <cols>
    <col min="1" max="1" width="5.140625" customWidth="1"/>
    <col min="2" max="2" width="103.140625" customWidth="1"/>
    <col min="3" max="3" width="10.5703125" customWidth="1"/>
    <col min="4" max="4" width="9.7109375" customWidth="1"/>
  </cols>
  <sheetData>
    <row r="1" spans="1:11" ht="15.75">
      <c r="A1" s="264" t="str">
        <f>'Date initiale'!C3</f>
        <v>Universitatea de Arhitectură și Urbanism "Ion Mincu" București</v>
      </c>
      <c r="B1" s="264"/>
      <c r="C1" s="264"/>
      <c r="D1" s="17"/>
      <c r="E1" s="40"/>
    </row>
    <row r="2" spans="1:11" ht="15.75">
      <c r="A2" s="264" t="str">
        <f>'Date initiale'!B4&amp;" "&amp;'Date initiale'!C4</f>
        <v>Facultatea ARHITECTURA</v>
      </c>
      <c r="B2" s="264"/>
      <c r="C2" s="264"/>
      <c r="D2" s="40"/>
      <c r="E2" s="40"/>
    </row>
    <row r="3" spans="1:11" ht="15.75">
      <c r="A3" s="264" t="str">
        <f>'Date initiale'!B5&amp;" "&amp;'Date initiale'!C5</f>
        <v>Departamentul Sinteza Proiectării</v>
      </c>
      <c r="B3" s="264"/>
      <c r="C3" s="264"/>
      <c r="D3" s="17"/>
      <c r="E3" s="40"/>
    </row>
    <row r="4" spans="1:11">
      <c r="A4" s="121" t="str">
        <f>'Date initiale'!C6&amp;", "&amp;'Date initiale'!C7</f>
        <v>Petrea Sergiu-Cătălin, 22</v>
      </c>
      <c r="B4" s="121"/>
      <c r="C4" s="121"/>
    </row>
    <row r="5" spans="1:11" s="187" customFormat="1">
      <c r="A5" s="121"/>
      <c r="B5" s="121"/>
      <c r="C5" s="121"/>
    </row>
    <row r="6" spans="1:11" ht="34.5" customHeight="1">
      <c r="A6" s="444" t="s">
        <v>110</v>
      </c>
      <c r="B6" s="444"/>
      <c r="C6" s="444"/>
      <c r="D6" s="444"/>
    </row>
    <row r="7" spans="1:11" s="187" customFormat="1" ht="34.5" customHeight="1">
      <c r="A7" s="446"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46"/>
      <c r="C7" s="446"/>
      <c r="D7" s="446"/>
    </row>
    <row r="8" spans="1:11" ht="16.5" customHeight="1" thickBot="1">
      <c r="A8" s="57"/>
      <c r="B8" s="57"/>
      <c r="C8" s="57"/>
      <c r="D8" s="57"/>
    </row>
    <row r="9" spans="1:11" ht="42.75" customHeight="1" thickBot="1">
      <c r="A9" s="193" t="s">
        <v>55</v>
      </c>
      <c r="B9" s="156" t="s">
        <v>77</v>
      </c>
      <c r="C9" s="156" t="s">
        <v>87</v>
      </c>
      <c r="D9" s="291" t="s">
        <v>78</v>
      </c>
      <c r="E9" s="31"/>
      <c r="F9" s="270" t="s">
        <v>108</v>
      </c>
    </row>
    <row r="10" spans="1:11" ht="30">
      <c r="A10" s="161">
        <v>1</v>
      </c>
      <c r="B10" s="298" t="s">
        <v>613</v>
      </c>
      <c r="C10" s="39">
        <v>2018</v>
      </c>
      <c r="D10" s="338">
        <v>1</v>
      </c>
      <c r="E10" s="31">
        <v>5</v>
      </c>
      <c r="F10" s="271" t="s">
        <v>169</v>
      </c>
      <c r="G10" s="381" t="s">
        <v>260</v>
      </c>
      <c r="K10" s="21"/>
    </row>
    <row r="11" spans="1:11" ht="30">
      <c r="A11" s="163">
        <f>A10+1</f>
        <v>2</v>
      </c>
      <c r="B11" s="298" t="s">
        <v>614</v>
      </c>
      <c r="C11" s="39">
        <v>2018</v>
      </c>
      <c r="D11" s="338">
        <v>2</v>
      </c>
      <c r="E11">
        <v>5</v>
      </c>
      <c r="K11" s="21"/>
    </row>
    <row r="12" spans="1:11" ht="30">
      <c r="A12" s="163">
        <f t="shared" ref="A12:A19" si="0">A11+1</f>
        <v>3</v>
      </c>
      <c r="B12" s="298" t="s">
        <v>615</v>
      </c>
      <c r="C12" s="39">
        <v>2018</v>
      </c>
      <c r="D12" s="341">
        <v>1</v>
      </c>
      <c r="E12">
        <v>5</v>
      </c>
      <c r="K12" s="54"/>
    </row>
    <row r="13" spans="1:11">
      <c r="A13" s="163">
        <f t="shared" si="0"/>
        <v>4</v>
      </c>
      <c r="B13" s="412" t="s">
        <v>620</v>
      </c>
      <c r="C13" s="139">
        <v>2012</v>
      </c>
      <c r="D13" s="341">
        <v>5</v>
      </c>
      <c r="E13">
        <v>2</v>
      </c>
    </row>
    <row r="14" spans="1:11" ht="30">
      <c r="A14" s="163">
        <f t="shared" si="0"/>
        <v>5</v>
      </c>
      <c r="B14" s="246" t="s">
        <v>621</v>
      </c>
      <c r="C14" s="39">
        <v>2015</v>
      </c>
      <c r="D14" s="326">
        <v>2.5</v>
      </c>
      <c r="E14">
        <v>2</v>
      </c>
    </row>
    <row r="15" spans="1:11" ht="30">
      <c r="A15" s="163">
        <f t="shared" si="0"/>
        <v>6</v>
      </c>
      <c r="B15" s="246" t="s">
        <v>622</v>
      </c>
      <c r="C15" s="39">
        <v>2015</v>
      </c>
      <c r="D15" s="326">
        <v>5</v>
      </c>
      <c r="E15">
        <v>2</v>
      </c>
    </row>
    <row r="16" spans="1:11" ht="30">
      <c r="A16" s="163">
        <f t="shared" si="0"/>
        <v>7</v>
      </c>
      <c r="B16" s="246" t="s">
        <v>623</v>
      </c>
      <c r="C16" s="39">
        <v>2015</v>
      </c>
      <c r="D16" s="326">
        <v>2.5</v>
      </c>
      <c r="E16">
        <v>2</v>
      </c>
    </row>
    <row r="17" spans="1:8" s="35" customFormat="1" ht="30">
      <c r="A17" s="163">
        <f t="shared" si="0"/>
        <v>8</v>
      </c>
      <c r="B17" s="298" t="s">
        <v>649</v>
      </c>
      <c r="C17" s="39">
        <v>2019</v>
      </c>
      <c r="D17" s="326">
        <v>1</v>
      </c>
    </row>
    <row r="18" spans="1:8" ht="30">
      <c r="A18" s="163">
        <f t="shared" si="0"/>
        <v>9</v>
      </c>
      <c r="B18" s="298" t="s">
        <v>650</v>
      </c>
      <c r="C18" s="39">
        <v>2019</v>
      </c>
      <c r="D18" s="326">
        <v>1</v>
      </c>
    </row>
    <row r="19" spans="1:8" ht="30.75" thickBot="1">
      <c r="A19" s="310">
        <f t="shared" si="0"/>
        <v>10</v>
      </c>
      <c r="B19" s="298" t="s">
        <v>651</v>
      </c>
      <c r="C19" s="39">
        <v>2019</v>
      </c>
      <c r="D19" s="339">
        <v>2</v>
      </c>
    </row>
    <row r="20" spans="1:8" s="21" customFormat="1" ht="15.75" thickBot="1">
      <c r="A20" s="358"/>
      <c r="B20" s="318"/>
      <c r="C20" s="123" t="str">
        <f>"Total "&amp;LEFT(A7,3)</f>
        <v>Total I18</v>
      </c>
      <c r="D20" s="319">
        <f>SUM(D10:D19)</f>
        <v>23</v>
      </c>
    </row>
    <row r="21" spans="1:8">
      <c r="B21" s="18"/>
    </row>
    <row r="22" spans="1:8" ht="53.25" customHeight="1">
      <c r="A22" s="438"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38"/>
      <c r="C22" s="438"/>
      <c r="D22" s="438"/>
      <c r="E22" s="273"/>
      <c r="F22" s="273"/>
      <c r="G22" s="273"/>
      <c r="H22" s="273"/>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K20"/>
  <sheetViews>
    <sheetView workbookViewId="0">
      <selection activeCell="G26" sqref="G26"/>
    </sheetView>
  </sheetViews>
  <sheetFormatPr defaultRowHeight="15"/>
  <cols>
    <col min="1" max="1" width="5.140625" customWidth="1"/>
    <col min="2" max="2" width="27.140625" customWidth="1"/>
    <col min="3" max="3" width="75.7109375" customWidth="1"/>
    <col min="4" max="4" width="10.5703125" style="187" customWidth="1"/>
    <col min="5" max="5" width="9.7109375" customWidth="1"/>
    <col min="7" max="7" width="14.140625" customWidth="1"/>
  </cols>
  <sheetData>
    <row r="1" spans="1:11">
      <c r="A1" s="266" t="str">
        <f>'Date initiale'!C3</f>
        <v>Universitatea de Arhitectură și Urbanism "Ion Mincu" București</v>
      </c>
      <c r="B1" s="266"/>
      <c r="D1" s="266"/>
    </row>
    <row r="2" spans="1:11" ht="15.75">
      <c r="A2" s="264" t="str">
        <f>'Date initiale'!B4&amp;" "&amp;'Date initiale'!C4</f>
        <v>Facultatea ARHITECTURA</v>
      </c>
      <c r="B2" s="264"/>
      <c r="C2" s="17"/>
      <c r="D2" s="264"/>
      <c r="E2" s="17"/>
    </row>
    <row r="3" spans="1:11" ht="15.75">
      <c r="A3" s="264" t="str">
        <f>'Date initiale'!B5&amp;" "&amp;'Date initiale'!C5</f>
        <v>Departamentul Sinteza Proiectării</v>
      </c>
      <c r="B3" s="264"/>
      <c r="C3" s="17"/>
      <c r="D3" s="264"/>
      <c r="E3" s="17"/>
    </row>
    <row r="4" spans="1:11" ht="15.75">
      <c r="A4" s="437" t="str">
        <f>'Date initiale'!C6&amp;", "&amp;'Date initiale'!C7</f>
        <v>Petrea Sergiu-Cătălin, 22</v>
      </c>
      <c r="B4" s="437"/>
      <c r="C4" s="447"/>
      <c r="D4" s="447"/>
      <c r="E4" s="447"/>
    </row>
    <row r="5" spans="1:11" s="187" customFormat="1" ht="15.75">
      <c r="A5" s="265"/>
      <c r="B5" s="265"/>
      <c r="C5" s="17"/>
      <c r="D5" s="265"/>
      <c r="E5" s="17"/>
    </row>
    <row r="6" spans="1:11" ht="15.75">
      <c r="A6" s="442" t="s">
        <v>110</v>
      </c>
      <c r="B6" s="442"/>
      <c r="C6" s="442"/>
      <c r="D6" s="442"/>
      <c r="E6" s="442"/>
    </row>
    <row r="7" spans="1:11" ht="67.5" customHeight="1">
      <c r="A7" s="446"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46"/>
      <c r="C7" s="446"/>
      <c r="D7" s="446"/>
      <c r="E7" s="446"/>
      <c r="F7" s="38"/>
      <c r="G7" s="38"/>
      <c r="H7" s="38"/>
      <c r="I7" s="38"/>
    </row>
    <row r="8" spans="1:11" s="21" customFormat="1" ht="20.25" customHeight="1" thickBot="1">
      <c r="A8" s="57"/>
      <c r="B8" s="57"/>
      <c r="C8" s="57"/>
      <c r="D8" s="57"/>
      <c r="E8" s="57"/>
      <c r="F8" s="65"/>
      <c r="G8" s="65"/>
      <c r="H8" s="65"/>
      <c r="I8" s="65"/>
    </row>
    <row r="9" spans="1:11" ht="30.75" thickBot="1">
      <c r="A9" s="155" t="s">
        <v>55</v>
      </c>
      <c r="B9" s="221" t="s">
        <v>150</v>
      </c>
      <c r="C9" s="221" t="s">
        <v>82</v>
      </c>
      <c r="D9" s="221" t="s">
        <v>81</v>
      </c>
      <c r="E9" s="239" t="s">
        <v>147</v>
      </c>
      <c r="G9" s="270" t="s">
        <v>108</v>
      </c>
      <c r="K9" s="21"/>
    </row>
    <row r="10" spans="1:11" s="187" customFormat="1">
      <c r="A10" s="285">
        <v>1</v>
      </c>
      <c r="B10" s="286"/>
      <c r="C10" s="287"/>
      <c r="D10" s="251"/>
      <c r="E10" s="334"/>
      <c r="G10" s="271" t="s">
        <v>170</v>
      </c>
      <c r="H10" s="381" t="s">
        <v>261</v>
      </c>
      <c r="K10" s="21"/>
    </row>
    <row r="11" spans="1:11" s="187" customFormat="1">
      <c r="A11" s="207">
        <f>A10+1</f>
        <v>2</v>
      </c>
      <c r="B11" s="246"/>
      <c r="C11" s="283"/>
      <c r="D11" s="129"/>
      <c r="E11" s="326"/>
      <c r="K11" s="21"/>
    </row>
    <row r="12" spans="1:11" s="187" customFormat="1">
      <c r="A12" s="207">
        <f t="shared" ref="A12:A19" si="0">A11+1</f>
        <v>3</v>
      </c>
      <c r="B12" s="246"/>
      <c r="C12" s="283"/>
      <c r="D12" s="129"/>
      <c r="E12" s="326"/>
      <c r="K12" s="21"/>
    </row>
    <row r="13" spans="1:11" s="187" customFormat="1">
      <c r="A13" s="207">
        <f t="shared" si="0"/>
        <v>4</v>
      </c>
      <c r="B13" s="246"/>
      <c r="C13" s="283"/>
      <c r="D13" s="129"/>
      <c r="E13" s="326"/>
      <c r="K13" s="21"/>
    </row>
    <row r="14" spans="1:11">
      <c r="A14" s="207">
        <f t="shared" si="0"/>
        <v>5</v>
      </c>
      <c r="B14" s="246"/>
      <c r="C14" s="283"/>
      <c r="D14" s="129"/>
      <c r="E14" s="326"/>
      <c r="K14" s="21"/>
    </row>
    <row r="15" spans="1:11" s="187" customFormat="1">
      <c r="A15" s="207">
        <f t="shared" si="0"/>
        <v>6</v>
      </c>
      <c r="B15" s="246"/>
      <c r="C15" s="283"/>
      <c r="D15" s="129"/>
      <c r="E15" s="326"/>
      <c r="K15" s="21"/>
    </row>
    <row r="16" spans="1:11" s="187" customFormat="1">
      <c r="A16" s="207">
        <f t="shared" si="0"/>
        <v>7</v>
      </c>
      <c r="B16" s="246"/>
      <c r="C16" s="283"/>
      <c r="D16" s="129"/>
      <c r="E16" s="326"/>
      <c r="K16" s="21"/>
    </row>
    <row r="17" spans="1:11" s="187" customFormat="1">
      <c r="A17" s="207">
        <f t="shared" si="0"/>
        <v>8</v>
      </c>
      <c r="B17" s="246"/>
      <c r="C17" s="283"/>
      <c r="D17" s="129"/>
      <c r="E17" s="326"/>
      <c r="K17" s="21"/>
    </row>
    <row r="18" spans="1:11" s="187" customFormat="1">
      <c r="A18" s="207">
        <f t="shared" si="0"/>
        <v>9</v>
      </c>
      <c r="B18" s="246"/>
      <c r="C18" s="283"/>
      <c r="D18" s="129"/>
      <c r="E18" s="326"/>
      <c r="K18" s="21"/>
    </row>
    <row r="19" spans="1:11" s="187" customFormat="1" ht="15.75" thickBot="1">
      <c r="A19" s="214">
        <f t="shared" si="0"/>
        <v>10</v>
      </c>
      <c r="B19" s="288"/>
      <c r="C19" s="289"/>
      <c r="D19" s="136"/>
      <c r="E19" s="339"/>
      <c r="K19" s="21"/>
    </row>
    <row r="20" spans="1:11" ht="15.75" thickBot="1">
      <c r="A20" s="357"/>
      <c r="B20" s="219"/>
      <c r="C20" s="284"/>
      <c r="D20" s="159" t="str">
        <f>"Total "&amp;LEFT(A7,3)</f>
        <v>Total I19</v>
      </c>
      <c r="E20" s="160">
        <f>SUM(E10:E19)</f>
        <v>0</v>
      </c>
      <c r="K20" s="55"/>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25"/>
  <sheetViews>
    <sheetView workbookViewId="0">
      <selection activeCell="H13" sqref="H13"/>
    </sheetView>
  </sheetViews>
  <sheetFormatPr defaultRowHeight="15"/>
  <cols>
    <col min="1" max="1" width="5.140625" customWidth="1"/>
    <col min="2" max="2" width="86.28515625" customWidth="1"/>
    <col min="3" max="3" width="17.140625" style="187" customWidth="1"/>
    <col min="4" max="4" width="10.5703125" customWidth="1"/>
    <col min="5" max="5" width="9.7109375" customWidth="1"/>
    <col min="7" max="7" width="13.42578125" customWidth="1"/>
  </cols>
  <sheetData>
    <row r="1" spans="1:8" ht="15.75">
      <c r="A1" s="264" t="str">
        <f>'Date initiale'!C3</f>
        <v>Universitatea de Arhitectură și Urbanism "Ion Mincu" București</v>
      </c>
      <c r="B1" s="264"/>
      <c r="C1" s="264"/>
      <c r="D1" s="264"/>
      <c r="E1" s="17"/>
    </row>
    <row r="2" spans="1:8" ht="15.75">
      <c r="A2" s="264" t="str">
        <f>'Date initiale'!B4&amp;" "&amp;'Date initiale'!C4</f>
        <v>Facultatea ARHITECTURA</v>
      </c>
      <c r="B2" s="264"/>
      <c r="C2" s="264"/>
      <c r="D2" s="264"/>
      <c r="E2" s="17"/>
    </row>
    <row r="3" spans="1:8" ht="15.75">
      <c r="A3" s="264" t="str">
        <f>'Date initiale'!B5&amp;" "&amp;'Date initiale'!C5</f>
        <v>Departamentul Sinteza Proiectării</v>
      </c>
      <c r="B3" s="264"/>
      <c r="C3" s="264"/>
      <c r="D3" s="264"/>
      <c r="E3" s="17"/>
    </row>
    <row r="4" spans="1:8">
      <c r="A4" s="121" t="str">
        <f>'Date initiale'!C6&amp;", "&amp;'Date initiale'!C7</f>
        <v>Petrea Sergiu-Cătălin, 22</v>
      </c>
      <c r="B4" s="121"/>
      <c r="C4" s="121"/>
      <c r="D4" s="121"/>
    </row>
    <row r="5" spans="1:8" s="187" customFormat="1">
      <c r="A5" s="121"/>
      <c r="B5" s="121"/>
      <c r="C5" s="121"/>
      <c r="D5" s="121"/>
    </row>
    <row r="6" spans="1:8" ht="15.75">
      <c r="A6" s="448" t="s">
        <v>110</v>
      </c>
      <c r="B6" s="449"/>
      <c r="C6" s="449"/>
      <c r="D6" s="449"/>
      <c r="E6" s="450"/>
    </row>
    <row r="7" spans="1:8" s="187" customFormat="1" ht="15.75">
      <c r="A7" s="446" t="str">
        <f>'Descriere indicatori'!B27&amp;". "&amp;'Descriere indicatori'!C27</f>
        <v xml:space="preserve">I20. Expoziţii profesionale în domeniu organizate la nivel internaţional / naţional sau local în calitate de autor, coautor, curator </v>
      </c>
      <c r="B7" s="446"/>
      <c r="C7" s="446"/>
      <c r="D7" s="446"/>
      <c r="E7" s="446"/>
      <c r="F7" s="282"/>
    </row>
    <row r="8" spans="1:8" s="187" customFormat="1" ht="32.25" customHeight="1" thickBot="1">
      <c r="A8" s="56"/>
      <c r="B8" s="56"/>
      <c r="C8" s="56"/>
      <c r="D8" s="56"/>
      <c r="E8" s="56"/>
    </row>
    <row r="9" spans="1:8" ht="30.75" thickBot="1">
      <c r="A9" s="155" t="s">
        <v>55</v>
      </c>
      <c r="B9" s="290" t="s">
        <v>152</v>
      </c>
      <c r="C9" s="156" t="s">
        <v>151</v>
      </c>
      <c r="D9" s="156" t="s">
        <v>87</v>
      </c>
      <c r="E9" s="291" t="s">
        <v>147</v>
      </c>
      <c r="G9" s="270" t="s">
        <v>108</v>
      </c>
    </row>
    <row r="10" spans="1:8" ht="45">
      <c r="A10" s="295">
        <v>1</v>
      </c>
      <c r="B10" s="246" t="s">
        <v>625</v>
      </c>
      <c r="C10" s="129" t="s">
        <v>556</v>
      </c>
      <c r="D10" s="39">
        <v>2015</v>
      </c>
      <c r="E10" s="347">
        <v>1.5</v>
      </c>
      <c r="F10">
        <v>2</v>
      </c>
      <c r="G10" s="271" t="s">
        <v>169</v>
      </c>
      <c r="H10" s="381" t="s">
        <v>262</v>
      </c>
    </row>
    <row r="11" spans="1:8" ht="30">
      <c r="A11" s="296">
        <f>A10+1</f>
        <v>2</v>
      </c>
      <c r="B11" s="246" t="s">
        <v>626</v>
      </c>
      <c r="C11" s="39" t="s">
        <v>556</v>
      </c>
      <c r="D11" s="39">
        <v>2014</v>
      </c>
      <c r="E11" s="347">
        <v>10</v>
      </c>
      <c r="F11">
        <v>1</v>
      </c>
      <c r="G11" s="271" t="s">
        <v>171</v>
      </c>
    </row>
    <row r="12" spans="1:8" ht="45">
      <c r="A12" s="296">
        <f t="shared" ref="A12:A19" si="0">A11+1</f>
        <v>3</v>
      </c>
      <c r="B12" s="246" t="s">
        <v>627</v>
      </c>
      <c r="C12" s="39" t="s">
        <v>556</v>
      </c>
      <c r="D12" s="39">
        <v>2006</v>
      </c>
      <c r="E12" s="346">
        <v>10</v>
      </c>
      <c r="F12">
        <v>1</v>
      </c>
      <c r="G12" s="271" t="s">
        <v>172</v>
      </c>
    </row>
    <row r="13" spans="1:8" ht="45">
      <c r="A13" s="296">
        <f t="shared" si="0"/>
        <v>4</v>
      </c>
      <c r="B13" s="246" t="s">
        <v>628</v>
      </c>
      <c r="C13" s="39" t="s">
        <v>556</v>
      </c>
      <c r="D13" s="39">
        <v>2012</v>
      </c>
      <c r="E13" s="346">
        <v>3</v>
      </c>
      <c r="F13">
        <v>1</v>
      </c>
    </row>
    <row r="14" spans="1:8">
      <c r="A14" s="296">
        <f t="shared" si="0"/>
        <v>5</v>
      </c>
      <c r="B14" s="298"/>
      <c r="C14" s="39"/>
      <c r="D14" s="39"/>
      <c r="E14" s="347"/>
    </row>
    <row r="15" spans="1:8">
      <c r="A15" s="296">
        <f t="shared" si="0"/>
        <v>6</v>
      </c>
      <c r="B15" s="298"/>
      <c r="C15" s="39"/>
      <c r="D15" s="39"/>
      <c r="E15" s="347"/>
    </row>
    <row r="16" spans="1:8">
      <c r="A16" s="296">
        <f t="shared" si="0"/>
        <v>7</v>
      </c>
      <c r="B16" s="298"/>
      <c r="C16" s="39"/>
      <c r="D16" s="39"/>
      <c r="E16" s="347"/>
    </row>
    <row r="17" spans="1:5">
      <c r="A17" s="296">
        <f t="shared" si="0"/>
        <v>8</v>
      </c>
      <c r="B17" s="298"/>
      <c r="C17" s="39"/>
      <c r="D17" s="39"/>
      <c r="E17" s="326"/>
    </row>
    <row r="18" spans="1:5" s="54" customFormat="1">
      <c r="A18" s="296">
        <f t="shared" si="0"/>
        <v>9</v>
      </c>
      <c r="B18" s="300"/>
      <c r="C18" s="182"/>
      <c r="D18" s="182"/>
      <c r="E18" s="348"/>
    </row>
    <row r="19" spans="1:5" s="54" customFormat="1" ht="15.75" thickBot="1">
      <c r="A19" s="302">
        <f t="shared" si="0"/>
        <v>10</v>
      </c>
      <c r="B19" s="303"/>
      <c r="C19" s="304"/>
      <c r="D19" s="304"/>
      <c r="E19" s="349"/>
    </row>
    <row r="20" spans="1:5" ht="15.75" thickBot="1">
      <c r="A20" s="356"/>
      <c r="B20" s="293"/>
      <c r="C20" s="294"/>
      <c r="D20" s="159" t="str">
        <f>"Total "&amp;LEFT(A7,3)</f>
        <v>Total I20</v>
      </c>
      <c r="E20" s="124">
        <f>SUM(E10:E19)</f>
        <v>24.5</v>
      </c>
    </row>
    <row r="21" spans="1:5">
      <c r="B21" s="18"/>
    </row>
    <row r="22" spans="1:5">
      <c r="B22" s="21"/>
    </row>
    <row r="23" spans="1:5">
      <c r="B23" s="21"/>
    </row>
    <row r="24" spans="1:5">
      <c r="B24" s="21"/>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D47"/>
  <sheetViews>
    <sheetView showGridLines="0" showRowColHeaders="0" zoomScale="130" zoomScaleNormal="130" workbookViewId="0">
      <selection activeCell="C4" sqref="C4"/>
    </sheetView>
  </sheetViews>
  <sheetFormatPr defaultRowHeight="15"/>
  <cols>
    <col min="1" max="1" width="4.28515625" style="187" customWidth="1"/>
    <col min="2" max="2" width="8.7109375" customWidth="1"/>
    <col min="3" max="3" width="72" customWidth="1"/>
    <col min="4" max="4" width="7.7109375" customWidth="1"/>
  </cols>
  <sheetData>
    <row r="1" spans="2:4">
      <c r="B1" s="423" t="s">
        <v>102</v>
      </c>
      <c r="C1" s="423"/>
      <c r="D1" s="423"/>
    </row>
    <row r="2" spans="2:4" s="187" customFormat="1">
      <c r="B2" s="371" t="str">
        <f>"Facultatea de "&amp;'Date initiale'!C4</f>
        <v>Facultatea de ARHITECTURA</v>
      </c>
      <c r="C2" s="371"/>
      <c r="D2" s="371"/>
    </row>
    <row r="3" spans="2:4">
      <c r="B3" s="423" t="str">
        <f>"Departamentul "&amp;'Date initiale'!C5</f>
        <v>Departamentul Sinteza Proiectării</v>
      </c>
      <c r="C3" s="423"/>
      <c r="D3" s="423"/>
    </row>
    <row r="4" spans="2:4">
      <c r="B4" s="371" t="str">
        <f>"Nume și prenume: "&amp;'Date initiale'!C6</f>
        <v>Nume și prenume: Petrea Sergiu-Cătălin</v>
      </c>
      <c r="C4" s="371"/>
      <c r="D4" s="371"/>
    </row>
    <row r="5" spans="2:4" s="187" customFormat="1">
      <c r="B5" s="371" t="str">
        <f>"Post: "&amp;'Date initiale'!C7</f>
        <v>Post: 22</v>
      </c>
      <c r="C5" s="371"/>
      <c r="D5" s="371"/>
    </row>
    <row r="6" spans="2:4">
      <c r="B6" s="371" t="str">
        <f>"Standard de referință: "&amp;'Date initiale'!C8</f>
        <v>Standard de referință: conferențiar universitar</v>
      </c>
      <c r="C6" s="371"/>
      <c r="D6" s="371"/>
    </row>
    <row r="7" spans="2:4">
      <c r="B7" s="187"/>
      <c r="C7" s="187"/>
      <c r="D7" s="187"/>
    </row>
    <row r="8" spans="2:4" s="187" customFormat="1" ht="15.75">
      <c r="B8" s="426" t="s">
        <v>177</v>
      </c>
      <c r="C8" s="426"/>
      <c r="D8" s="426"/>
    </row>
    <row r="9" spans="2:4" ht="34.5" customHeight="1">
      <c r="B9" s="424" t="s">
        <v>185</v>
      </c>
      <c r="C9" s="425"/>
      <c r="D9" s="425"/>
    </row>
    <row r="10" spans="2:4" ht="30">
      <c r="B10" s="90" t="s">
        <v>63</v>
      </c>
      <c r="C10" s="90" t="s">
        <v>176</v>
      </c>
      <c r="D10" s="90" t="s">
        <v>147</v>
      </c>
    </row>
    <row r="11" spans="2:4">
      <c r="B11" s="91" t="s">
        <v>19</v>
      </c>
      <c r="C11" s="11" t="s">
        <v>20</v>
      </c>
      <c r="D11" s="100">
        <f>'I1'!I20</f>
        <v>30</v>
      </c>
    </row>
    <row r="12" spans="2:4" ht="15" customHeight="1">
      <c r="B12" s="92" t="s">
        <v>21</v>
      </c>
      <c r="C12" s="11" t="s">
        <v>22</v>
      </c>
      <c r="D12" s="101">
        <f>'I2'!I20</f>
        <v>20</v>
      </c>
    </row>
    <row r="13" spans="2:4">
      <c r="B13" s="92" t="s">
        <v>23</v>
      </c>
      <c r="C13" s="29" t="s">
        <v>24</v>
      </c>
      <c r="D13" s="101">
        <f>'I3'!I20</f>
        <v>20</v>
      </c>
    </row>
    <row r="14" spans="2:4">
      <c r="B14" s="92" t="s">
        <v>26</v>
      </c>
      <c r="C14" s="11" t="s">
        <v>198</v>
      </c>
      <c r="D14" s="101">
        <f>'I4'!I20</f>
        <v>0</v>
      </c>
    </row>
    <row r="15" spans="2:4" ht="45">
      <c r="B15" s="92" t="s">
        <v>28</v>
      </c>
      <c r="C15" s="74" t="s">
        <v>199</v>
      </c>
      <c r="D15" s="101">
        <f>'I5'!I20</f>
        <v>0</v>
      </c>
    </row>
    <row r="16" spans="2:4" ht="15" customHeight="1">
      <c r="B16" s="92" t="s">
        <v>29</v>
      </c>
      <c r="C16" s="15" t="s">
        <v>200</v>
      </c>
      <c r="D16" s="101">
        <f>'I6'!I20</f>
        <v>0</v>
      </c>
    </row>
    <row r="17" spans="2:4" ht="15" customHeight="1">
      <c r="B17" s="92" t="s">
        <v>30</v>
      </c>
      <c r="C17" s="15" t="s">
        <v>202</v>
      </c>
      <c r="D17" s="101">
        <f>'I7'!I20</f>
        <v>0</v>
      </c>
    </row>
    <row r="18" spans="2:4" ht="30">
      <c r="B18" s="92" t="s">
        <v>31</v>
      </c>
      <c r="C18" s="15" t="s">
        <v>203</v>
      </c>
      <c r="D18" s="101">
        <f>'I8'!I20</f>
        <v>0</v>
      </c>
    </row>
    <row r="19" spans="2:4" ht="30">
      <c r="B19" s="92" t="s">
        <v>33</v>
      </c>
      <c r="C19" s="11" t="s">
        <v>204</v>
      </c>
      <c r="D19" s="101">
        <f>'I9'!I20</f>
        <v>0</v>
      </c>
    </row>
    <row r="20" spans="2:4" ht="30">
      <c r="B20" s="92" t="s">
        <v>34</v>
      </c>
      <c r="C20" s="73" t="s">
        <v>206</v>
      </c>
      <c r="D20" s="101">
        <f>'I10'!I20</f>
        <v>0</v>
      </c>
    </row>
    <row r="21" spans="2:4" ht="45">
      <c r="B21" s="93" t="s">
        <v>36</v>
      </c>
      <c r="C21" s="15" t="s">
        <v>208</v>
      </c>
      <c r="D21" s="101">
        <f>I11a!I33</f>
        <v>160</v>
      </c>
    </row>
    <row r="22" spans="2:4" ht="60" customHeight="1">
      <c r="B22" s="94"/>
      <c r="C22" s="15" t="s">
        <v>210</v>
      </c>
      <c r="D22" s="101">
        <f>I11b!H20</f>
        <v>10</v>
      </c>
    </row>
    <row r="23" spans="2:4" ht="30">
      <c r="B23" s="91"/>
      <c r="C23" s="33" t="s">
        <v>212</v>
      </c>
      <c r="D23" s="101">
        <f>I11c!G81</f>
        <v>241.5</v>
      </c>
    </row>
    <row r="24" spans="2:4" ht="75">
      <c r="B24" s="92" t="s">
        <v>40</v>
      </c>
      <c r="C24" s="15" t="s">
        <v>214</v>
      </c>
      <c r="D24" s="101">
        <f>'I12'!H30</f>
        <v>450</v>
      </c>
    </row>
    <row r="25" spans="2:4" ht="48" customHeight="1">
      <c r="B25" s="92" t="s">
        <v>60</v>
      </c>
      <c r="C25" s="15" t="s">
        <v>216</v>
      </c>
      <c r="D25" s="101">
        <f>'I13'!H56</f>
        <v>360</v>
      </c>
    </row>
    <row r="26" spans="2:4" ht="60">
      <c r="B26" s="93" t="s">
        <v>61</v>
      </c>
      <c r="C26" s="11" t="s">
        <v>218</v>
      </c>
      <c r="D26" s="101">
        <f>I14a!H20</f>
        <v>7.5</v>
      </c>
    </row>
    <row r="27" spans="2:4" ht="30" customHeight="1">
      <c r="B27" s="91"/>
      <c r="C27" s="11" t="s">
        <v>220</v>
      </c>
      <c r="D27" s="101">
        <f>I14b!H20</f>
        <v>0</v>
      </c>
    </row>
    <row r="28" spans="2:4" ht="45">
      <c r="B28" s="92" t="s">
        <v>61</v>
      </c>
      <c r="C28" s="11" t="s">
        <v>62</v>
      </c>
      <c r="D28" s="101">
        <f>I14c!H20</f>
        <v>34.5</v>
      </c>
    </row>
    <row r="29" spans="2:4" s="187" customFormat="1" ht="60">
      <c r="B29" s="375" t="s">
        <v>0</v>
      </c>
      <c r="C29" s="11" t="s">
        <v>223</v>
      </c>
      <c r="D29" s="102">
        <f>'I15'!H20</f>
        <v>0</v>
      </c>
    </row>
    <row r="30" spans="2:4" ht="105">
      <c r="B30" s="95" t="s">
        <v>64</v>
      </c>
      <c r="C30" s="81" t="s">
        <v>225</v>
      </c>
      <c r="D30" s="102">
        <f>'I16'!D20</f>
        <v>65</v>
      </c>
    </row>
    <row r="31" spans="2:4" ht="45">
      <c r="B31" s="95" t="s">
        <v>66</v>
      </c>
      <c r="C31" s="67" t="s">
        <v>228</v>
      </c>
      <c r="D31" s="101">
        <f>'I17'!D20</f>
        <v>39.5</v>
      </c>
    </row>
    <row r="32" spans="2:4" ht="45" customHeight="1">
      <c r="B32" s="91" t="s">
        <v>68</v>
      </c>
      <c r="C32" s="15" t="s">
        <v>230</v>
      </c>
      <c r="D32" s="100">
        <f>'I18'!D20</f>
        <v>23</v>
      </c>
    </row>
    <row r="33" spans="2:4" ht="75" customHeight="1">
      <c r="B33" s="92" t="s">
        <v>42</v>
      </c>
      <c r="C33" s="85" t="s">
        <v>232</v>
      </c>
      <c r="D33" s="101">
        <f>'I19'!E20</f>
        <v>0</v>
      </c>
    </row>
    <row r="34" spans="2:4" ht="30">
      <c r="B34" s="96" t="s">
        <v>44</v>
      </c>
      <c r="C34" s="84" t="s">
        <v>233</v>
      </c>
      <c r="D34" s="101">
        <f>'I20'!E20</f>
        <v>24.5</v>
      </c>
    </row>
    <row r="35" spans="2:4">
      <c r="B35" s="92" t="s">
        <v>45</v>
      </c>
      <c r="C35" s="76" t="s">
        <v>235</v>
      </c>
      <c r="D35" s="101">
        <f>'I21'!D20</f>
        <v>0</v>
      </c>
    </row>
    <row r="36" spans="2:4" ht="90">
      <c r="B36" s="92" t="s">
        <v>47</v>
      </c>
      <c r="C36" s="75" t="s">
        <v>270</v>
      </c>
      <c r="D36" s="101">
        <f>'I22'!D20</f>
        <v>30</v>
      </c>
    </row>
    <row r="37" spans="2:4" ht="45">
      <c r="B37" s="92" t="s">
        <v>48</v>
      </c>
      <c r="C37" s="74" t="s">
        <v>236</v>
      </c>
      <c r="D37" s="101">
        <f>'I23'!D24</f>
        <v>49.5</v>
      </c>
    </row>
    <row r="38" spans="2:4">
      <c r="B38" s="92" t="s">
        <v>238</v>
      </c>
      <c r="C38" s="74" t="s">
        <v>49</v>
      </c>
      <c r="D38" s="101">
        <f>'I24'!F20</f>
        <v>0</v>
      </c>
    </row>
    <row r="39" spans="2:4">
      <c r="B39" s="187"/>
      <c r="C39" s="187"/>
      <c r="D39" s="187"/>
    </row>
    <row r="40" spans="2:4">
      <c r="B40" s="278" t="s">
        <v>2</v>
      </c>
      <c r="C40" s="1" t="s">
        <v>104</v>
      </c>
      <c r="D40" s="187"/>
    </row>
    <row r="41" spans="2:4">
      <c r="B41" s="19" t="s">
        <v>5</v>
      </c>
      <c r="C41" s="13" t="s">
        <v>241</v>
      </c>
      <c r="D41" s="103">
        <f>SUM(D11:D20)+SUM(D33:D38)</f>
        <v>174</v>
      </c>
    </row>
    <row r="42" spans="2:4">
      <c r="B42" s="19" t="s">
        <v>6</v>
      </c>
      <c r="C42" s="13" t="s">
        <v>242</v>
      </c>
      <c r="D42" s="103">
        <f>SUM(D24:D33)</f>
        <v>979.5</v>
      </c>
    </row>
    <row r="43" spans="2:4" ht="15.75" thickBot="1">
      <c r="B43" s="97" t="s">
        <v>7</v>
      </c>
      <c r="C43" s="14" t="s">
        <v>9</v>
      </c>
      <c r="D43" s="104">
        <f>SUM(D21:D23)</f>
        <v>411.5</v>
      </c>
    </row>
    <row r="44" spans="2:4" ht="16.5" thickTop="1" thickBot="1">
      <c r="B44" s="98" t="s">
        <v>8</v>
      </c>
      <c r="C44" s="99" t="s">
        <v>243</v>
      </c>
      <c r="D44" s="105">
        <f>D41+D42+D43</f>
        <v>1565</v>
      </c>
    </row>
    <row r="45" spans="2:4" ht="15.75" thickTop="1">
      <c r="B45" s="187"/>
      <c r="C45" s="187"/>
      <c r="D45" s="187"/>
    </row>
    <row r="46" spans="2:4">
      <c r="B46" s="279" t="s">
        <v>148</v>
      </c>
      <c r="C46" s="187" t="s">
        <v>149</v>
      </c>
      <c r="D46" s="187"/>
    </row>
    <row r="47" spans="2:4">
      <c r="B47" s="313" t="str">
        <f>'Date initiale'!C9</f>
        <v>iunie/2022</v>
      </c>
      <c r="C47" s="187"/>
      <c r="D47" s="187"/>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0"/>
  <sheetViews>
    <sheetView workbookViewId="0">
      <selection activeCell="I23" sqref="I23"/>
    </sheetView>
  </sheetViews>
  <sheetFormatPr defaultRowHeight="15"/>
  <cols>
    <col min="1" max="1" width="5.140625" customWidth="1"/>
    <col min="2" max="2" width="104.28515625" customWidth="1"/>
    <col min="3" max="3" width="10.5703125" customWidth="1"/>
    <col min="4" max="4" width="9.7109375" customWidth="1"/>
  </cols>
  <sheetData>
    <row r="1" spans="1:10">
      <c r="A1" s="266" t="str">
        <f>'Date initiale'!C3</f>
        <v>Universitatea de Arhitectură și Urbanism "Ion Mincu" București</v>
      </c>
      <c r="B1" s="266"/>
    </row>
    <row r="2" spans="1:10">
      <c r="A2" s="266" t="str">
        <f>'Date initiale'!B4&amp;" "&amp;'Date initiale'!C4</f>
        <v>Facultatea ARHITECTURA</v>
      </c>
      <c r="B2" s="266"/>
    </row>
    <row r="3" spans="1:10">
      <c r="A3" s="266" t="str">
        <f>'Date initiale'!B5&amp;" "&amp;'Date initiale'!C5</f>
        <v>Departamentul Sinteza Proiectării</v>
      </c>
      <c r="B3" s="266"/>
    </row>
    <row r="4" spans="1:10">
      <c r="A4" s="121" t="str">
        <f>'Date initiale'!C6&amp;", "&amp;'Date initiale'!C7</f>
        <v>Petrea Sergiu-Cătălin, 22</v>
      </c>
      <c r="B4" s="121"/>
    </row>
    <row r="5" spans="1:10" s="187" customFormat="1">
      <c r="A5" s="121"/>
      <c r="B5" s="121"/>
    </row>
    <row r="6" spans="1:10" ht="15.75">
      <c r="A6" s="442" t="s">
        <v>110</v>
      </c>
      <c r="B6" s="442"/>
      <c r="C6" s="442"/>
      <c r="D6" s="442"/>
    </row>
    <row r="7" spans="1:10" ht="24" customHeight="1">
      <c r="A7" s="446" t="str">
        <f>'Descriere indicatori'!B28&amp;". "&amp;'Descriere indicatori'!C28</f>
        <v xml:space="preserve">I21. Organizator / curator expoziţii la nivel internaţional/naţional </v>
      </c>
      <c r="B7" s="446"/>
      <c r="C7" s="446"/>
      <c r="D7" s="446"/>
    </row>
    <row r="8" spans="1:10" ht="15.75" thickBot="1"/>
    <row r="9" spans="1:10" ht="30.75" thickBot="1">
      <c r="A9" s="155" t="s">
        <v>55</v>
      </c>
      <c r="B9" s="290" t="s">
        <v>152</v>
      </c>
      <c r="C9" s="156" t="s">
        <v>87</v>
      </c>
      <c r="D9" s="291" t="s">
        <v>147</v>
      </c>
      <c r="F9" s="270" t="s">
        <v>108</v>
      </c>
      <c r="J9" s="14"/>
    </row>
    <row r="10" spans="1:10">
      <c r="A10" s="295">
        <v>1</v>
      </c>
      <c r="B10" s="246"/>
      <c r="C10" s="309"/>
      <c r="D10" s="334"/>
      <c r="F10" s="271" t="s">
        <v>169</v>
      </c>
      <c r="G10" s="381" t="s">
        <v>262</v>
      </c>
      <c r="J10" s="272"/>
    </row>
    <row r="11" spans="1:10">
      <c r="A11" s="296">
        <f>A10+1</f>
        <v>2</v>
      </c>
      <c r="B11" s="414"/>
      <c r="C11" s="39"/>
      <c r="D11" s="299"/>
      <c r="J11" s="54"/>
    </row>
    <row r="12" spans="1:10">
      <c r="A12" s="296">
        <f t="shared" ref="A12:A19" si="0">A11+1</f>
        <v>3</v>
      </c>
      <c r="B12" s="246"/>
      <c r="C12" s="415"/>
      <c r="D12" s="341"/>
    </row>
    <row r="13" spans="1:10">
      <c r="A13" s="296">
        <f t="shared" si="0"/>
        <v>4</v>
      </c>
      <c r="B13" s="292"/>
      <c r="C13" s="39"/>
      <c r="D13" s="297"/>
    </row>
    <row r="14" spans="1:10">
      <c r="A14" s="296">
        <f t="shared" si="0"/>
        <v>5</v>
      </c>
      <c r="B14" s="298"/>
      <c r="C14" s="39"/>
      <c r="D14" s="299"/>
    </row>
    <row r="15" spans="1:10">
      <c r="A15" s="296">
        <f t="shared" si="0"/>
        <v>6</v>
      </c>
      <c r="B15" s="298"/>
      <c r="C15" s="39"/>
      <c r="D15" s="299"/>
    </row>
    <row r="16" spans="1:10">
      <c r="A16" s="296">
        <f t="shared" si="0"/>
        <v>7</v>
      </c>
      <c r="B16" s="298"/>
      <c r="C16" s="39"/>
      <c r="D16" s="299"/>
    </row>
    <row r="17" spans="1:4">
      <c r="A17" s="296">
        <f t="shared" si="0"/>
        <v>8</v>
      </c>
      <c r="B17" s="298"/>
      <c r="C17" s="39"/>
      <c r="D17" s="147"/>
    </row>
    <row r="18" spans="1:4">
      <c r="A18" s="296">
        <f t="shared" si="0"/>
        <v>9</v>
      </c>
      <c r="B18" s="300"/>
      <c r="C18" s="182"/>
      <c r="D18" s="301"/>
    </row>
    <row r="19" spans="1:4" ht="15.75" thickBot="1">
      <c r="A19" s="302">
        <f t="shared" si="0"/>
        <v>10</v>
      </c>
      <c r="B19" s="303"/>
      <c r="C19" s="304"/>
      <c r="D19" s="305"/>
    </row>
    <row r="20" spans="1:4" ht="15.75" thickBot="1">
      <c r="A20" s="356"/>
      <c r="B20" s="293"/>
      <c r="C20" s="159" t="str">
        <f>"Total "&amp;LEFT(A7,3)</f>
        <v>Total I21</v>
      </c>
      <c r="D20" s="124">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65"/>
  <sheetViews>
    <sheetView workbookViewId="0">
      <selection activeCell="I22" sqref="I22"/>
    </sheetView>
  </sheetViews>
  <sheetFormatPr defaultRowHeight="15"/>
  <cols>
    <col min="1" max="1" width="5.140625" customWidth="1"/>
    <col min="2" max="2" width="98.28515625" customWidth="1"/>
    <col min="3" max="3" width="15.7109375" customWidth="1"/>
    <col min="4" max="4" width="9.7109375" customWidth="1"/>
  </cols>
  <sheetData>
    <row r="1" spans="1:7" ht="15.75">
      <c r="A1" s="264" t="str">
        <f>'Date initiale'!C3</f>
        <v>Universitatea de Arhitectură și Urbanism "Ion Mincu" București</v>
      </c>
      <c r="B1" s="264"/>
      <c r="C1" s="264"/>
      <c r="D1" s="17"/>
    </row>
    <row r="2" spans="1:7" ht="15.75">
      <c r="A2" s="264" t="str">
        <f>'Date initiale'!B4&amp;" "&amp;'Date initiale'!C4</f>
        <v>Facultatea ARHITECTURA</v>
      </c>
      <c r="B2" s="264"/>
      <c r="C2" s="264"/>
      <c r="D2" s="17"/>
    </row>
    <row r="3" spans="1:7" ht="15.75">
      <c r="A3" s="264" t="str">
        <f>'Date initiale'!B5&amp;" "&amp;'Date initiale'!C5</f>
        <v>Departamentul Sinteza Proiectării</v>
      </c>
      <c r="B3" s="264"/>
      <c r="C3" s="264"/>
      <c r="D3" s="17"/>
    </row>
    <row r="4" spans="1:7">
      <c r="A4" s="121" t="str">
        <f>'Date initiale'!C6&amp;", "&amp;'Date initiale'!C7</f>
        <v>Petrea Sergiu-Cătălin, 22</v>
      </c>
      <c r="B4" s="121"/>
      <c r="C4" s="121"/>
    </row>
    <row r="5" spans="1:7" s="187" customFormat="1">
      <c r="A5" s="121"/>
      <c r="B5" s="121"/>
      <c r="C5" s="121"/>
    </row>
    <row r="6" spans="1:7" ht="15.75">
      <c r="A6" s="444" t="s">
        <v>110</v>
      </c>
      <c r="B6" s="444"/>
      <c r="C6" s="444"/>
      <c r="D6" s="444"/>
    </row>
    <row r="7" spans="1:7" s="187" customFormat="1" ht="66.75" customHeight="1">
      <c r="A7" s="446"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46"/>
      <c r="C7" s="446"/>
      <c r="D7" s="446"/>
    </row>
    <row r="8" spans="1:7" ht="16.5" thickBot="1">
      <c r="A8" s="57"/>
      <c r="B8" s="57"/>
      <c r="C8" s="57"/>
      <c r="D8" s="57"/>
    </row>
    <row r="9" spans="1:7" ht="30.75" thickBot="1">
      <c r="A9" s="155" t="s">
        <v>55</v>
      </c>
      <c r="B9" s="306" t="s">
        <v>158</v>
      </c>
      <c r="C9" s="306" t="s">
        <v>81</v>
      </c>
      <c r="D9" s="307" t="s">
        <v>147</v>
      </c>
      <c r="F9" s="270" t="s">
        <v>108</v>
      </c>
    </row>
    <row r="10" spans="1:7" ht="15.75">
      <c r="A10" s="161">
        <v>1</v>
      </c>
      <c r="B10" s="246" t="s">
        <v>629</v>
      </c>
      <c r="C10" s="309" t="s">
        <v>630</v>
      </c>
      <c r="D10" s="334">
        <v>10</v>
      </c>
      <c r="E10" s="44"/>
      <c r="F10" s="271" t="s">
        <v>173</v>
      </c>
      <c r="G10" s="381" t="s">
        <v>264</v>
      </c>
    </row>
    <row r="11" spans="1:7" ht="15.75">
      <c r="A11" s="163">
        <f>A10+1</f>
        <v>2</v>
      </c>
      <c r="B11" s="416" t="s">
        <v>633</v>
      </c>
      <c r="C11" s="39" t="s">
        <v>631</v>
      </c>
      <c r="D11" s="350">
        <v>10</v>
      </c>
      <c r="E11" s="44"/>
      <c r="F11" s="271" t="s">
        <v>169</v>
      </c>
    </row>
    <row r="12" spans="1:7" ht="15.75">
      <c r="A12" s="163">
        <f t="shared" ref="A12:A19" si="0">A11+1</f>
        <v>3</v>
      </c>
      <c r="B12" s="246" t="s">
        <v>632</v>
      </c>
      <c r="C12" s="415" t="s">
        <v>634</v>
      </c>
      <c r="D12" s="341">
        <v>10</v>
      </c>
      <c r="E12" s="44"/>
      <c r="F12" s="271" t="s">
        <v>169</v>
      </c>
    </row>
    <row r="13" spans="1:7" ht="15.75">
      <c r="A13" s="163">
        <f t="shared" si="0"/>
        <v>4</v>
      </c>
      <c r="B13" s="298"/>
      <c r="C13" s="39"/>
      <c r="D13" s="350"/>
      <c r="E13" s="44"/>
      <c r="F13" s="271">
        <v>20</v>
      </c>
    </row>
    <row r="14" spans="1:7" ht="15.75">
      <c r="A14" s="163">
        <f t="shared" si="0"/>
        <v>5</v>
      </c>
      <c r="B14" s="298"/>
      <c r="C14" s="39"/>
      <c r="D14" s="350"/>
      <c r="E14" s="44"/>
    </row>
    <row r="15" spans="1:7" ht="15.75">
      <c r="A15" s="163">
        <f t="shared" si="0"/>
        <v>6</v>
      </c>
      <c r="B15" s="298"/>
      <c r="C15" s="39"/>
      <c r="D15" s="350"/>
      <c r="E15" s="44"/>
    </row>
    <row r="16" spans="1:7" ht="15.75">
      <c r="A16" s="163">
        <f t="shared" si="0"/>
        <v>7</v>
      </c>
      <c r="B16" s="298"/>
      <c r="C16" s="39"/>
      <c r="D16" s="350"/>
      <c r="E16" s="44"/>
    </row>
    <row r="17" spans="1:5" ht="15.75">
      <c r="A17" s="163">
        <f t="shared" si="0"/>
        <v>8</v>
      </c>
      <c r="B17" s="298"/>
      <c r="C17" s="39"/>
      <c r="D17" s="350"/>
      <c r="E17" s="44"/>
    </row>
    <row r="18" spans="1:5" ht="15.75">
      <c r="A18" s="163">
        <f t="shared" si="0"/>
        <v>9</v>
      </c>
      <c r="B18" s="298"/>
      <c r="C18" s="39"/>
      <c r="D18" s="350"/>
      <c r="E18" s="44"/>
    </row>
    <row r="19" spans="1:5" ht="16.5" thickBot="1">
      <c r="A19" s="310">
        <f t="shared" si="0"/>
        <v>10</v>
      </c>
      <c r="B19" s="311"/>
      <c r="C19" s="152"/>
      <c r="D19" s="351"/>
      <c r="E19" s="44"/>
    </row>
    <row r="20" spans="1:5" ht="16.5" thickBot="1">
      <c r="A20" s="356"/>
      <c r="B20" s="293"/>
      <c r="C20" s="123" t="str">
        <f>"Total "&amp;LEFT(A7,3)</f>
        <v>Total I22</v>
      </c>
      <c r="D20" s="124">
        <f>SUM(D10:D19)</f>
        <v>30</v>
      </c>
      <c r="E20" s="44"/>
    </row>
    <row r="21" spans="1:5" ht="15.75">
      <c r="A21" s="44"/>
      <c r="B21" s="45"/>
      <c r="C21" s="44"/>
      <c r="D21" s="44"/>
      <c r="E21" s="44"/>
    </row>
    <row r="22" spans="1:5" ht="15.75">
      <c r="A22" s="44"/>
      <c r="B22" s="45"/>
      <c r="C22" s="44"/>
      <c r="D22" s="44"/>
      <c r="E22" s="44"/>
    </row>
    <row r="23" spans="1:5" ht="15.75">
      <c r="A23" s="44"/>
      <c r="B23" s="45"/>
      <c r="C23" s="44"/>
      <c r="D23" s="44"/>
      <c r="E23" s="44"/>
    </row>
    <row r="24" spans="1:5" ht="15.75">
      <c r="A24" s="44"/>
      <c r="B24" s="45"/>
      <c r="C24" s="44"/>
      <c r="D24" s="44"/>
      <c r="E24" s="44"/>
    </row>
    <row r="25" spans="1:5" ht="15.75">
      <c r="A25" s="44"/>
      <c r="B25" s="45"/>
      <c r="C25" s="44"/>
      <c r="D25" s="44"/>
      <c r="E25" s="44"/>
    </row>
    <row r="26" spans="1:5" ht="15.75">
      <c r="A26" s="44"/>
      <c r="B26" s="45"/>
      <c r="C26" s="44"/>
      <c r="D26" s="44"/>
      <c r="E26" s="44"/>
    </row>
    <row r="27" spans="1:5" ht="15.75">
      <c r="A27" s="44"/>
      <c r="B27" s="46"/>
      <c r="C27" s="44"/>
      <c r="D27" s="44"/>
      <c r="E27" s="44"/>
    </row>
    <row r="28" spans="1:5" ht="15.75">
      <c r="A28" s="44"/>
      <c r="B28" s="45"/>
      <c r="C28" s="44"/>
      <c r="D28" s="44"/>
      <c r="E28" s="44"/>
    </row>
    <row r="29" spans="1:5" ht="15.75">
      <c r="A29" s="44"/>
      <c r="B29" s="45"/>
      <c r="C29" s="44"/>
      <c r="D29" s="44"/>
      <c r="E29" s="44"/>
    </row>
    <row r="30" spans="1:5" ht="15.75">
      <c r="A30" s="44"/>
      <c r="B30" s="47"/>
      <c r="C30" s="44"/>
      <c r="D30" s="44"/>
      <c r="E30" s="44"/>
    </row>
    <row r="31" spans="1:5" ht="15.75">
      <c r="A31" s="44"/>
      <c r="B31" s="34"/>
      <c r="C31" s="44"/>
      <c r="D31" s="44"/>
      <c r="E31" s="44"/>
    </row>
    <row r="32" spans="1:5" ht="15.75">
      <c r="A32" s="44"/>
      <c r="B32" s="34"/>
      <c r="C32" s="44"/>
      <c r="D32" s="44"/>
      <c r="E32" s="44"/>
    </row>
    <row r="33" spans="1:5" ht="15.75">
      <c r="A33" s="44"/>
      <c r="B33" s="44"/>
      <c r="C33" s="44"/>
      <c r="D33" s="44"/>
      <c r="E33" s="44"/>
    </row>
    <row r="34" spans="1:5" ht="15.75">
      <c r="A34" s="44"/>
      <c r="B34" s="44"/>
      <c r="C34" s="44"/>
      <c r="D34" s="44"/>
      <c r="E34" s="44"/>
    </row>
    <row r="35" spans="1:5" ht="15.75">
      <c r="A35" s="44"/>
      <c r="B35" s="44"/>
      <c r="C35" s="44"/>
      <c r="D35" s="44"/>
      <c r="E35" s="44"/>
    </row>
    <row r="36" spans="1:5" ht="15.75">
      <c r="A36" s="44"/>
      <c r="B36" s="44"/>
      <c r="C36" s="44"/>
      <c r="D36" s="44"/>
      <c r="E36" s="44"/>
    </row>
    <row r="37" spans="1:5" ht="15.75">
      <c r="A37" s="44"/>
      <c r="B37" s="44"/>
      <c r="C37" s="44"/>
      <c r="D37" s="44"/>
      <c r="E37" s="44"/>
    </row>
    <row r="38" spans="1:5" ht="15.75">
      <c r="A38" s="44"/>
      <c r="B38" s="44"/>
      <c r="C38" s="44"/>
      <c r="D38" s="44"/>
      <c r="E38" s="44"/>
    </row>
    <row r="39" spans="1:5" ht="15.75">
      <c r="A39" s="44"/>
      <c r="B39" s="44"/>
      <c r="C39" s="44"/>
      <c r="D39" s="44"/>
      <c r="E39" s="44"/>
    </row>
    <row r="40" spans="1:5" ht="15.75">
      <c r="A40" s="44"/>
      <c r="B40" s="44"/>
      <c r="C40" s="44"/>
      <c r="D40" s="44"/>
      <c r="E40" s="44"/>
    </row>
    <row r="41" spans="1:5" ht="15.75">
      <c r="A41" s="44"/>
      <c r="B41" s="44"/>
      <c r="C41" s="44"/>
      <c r="D41" s="44"/>
      <c r="E41" s="44"/>
    </row>
    <row r="42" spans="1:5" ht="15.75">
      <c r="A42" s="44"/>
      <c r="B42" s="44"/>
      <c r="C42" s="44"/>
      <c r="D42" s="44"/>
      <c r="E42" s="44"/>
    </row>
    <row r="43" spans="1:5" ht="15.75">
      <c r="A43" s="44"/>
      <c r="B43" s="44"/>
      <c r="C43" s="44"/>
      <c r="D43" s="44"/>
      <c r="E43" s="44"/>
    </row>
    <row r="44" spans="1:5" ht="15.75">
      <c r="A44" s="44"/>
      <c r="B44" s="44"/>
      <c r="C44" s="44"/>
      <c r="D44" s="44"/>
      <c r="E44" s="44"/>
    </row>
    <row r="45" spans="1:5" ht="15.75">
      <c r="A45" s="44"/>
      <c r="B45" s="44"/>
      <c r="C45" s="44"/>
      <c r="D45" s="44"/>
      <c r="E45" s="44"/>
    </row>
    <row r="46" spans="1:5" ht="15.75">
      <c r="A46" s="44"/>
      <c r="B46" s="44"/>
      <c r="C46" s="44"/>
      <c r="D46" s="44"/>
      <c r="E46" s="44"/>
    </row>
    <row r="47" spans="1:5" ht="15.75">
      <c r="A47" s="44"/>
      <c r="B47" s="44"/>
      <c r="C47" s="44"/>
      <c r="D47" s="44"/>
      <c r="E47" s="44"/>
    </row>
    <row r="48" spans="1:5" ht="15.75">
      <c r="A48" s="44"/>
      <c r="B48" s="44"/>
      <c r="C48" s="44"/>
      <c r="D48" s="44"/>
      <c r="E48" s="44"/>
    </row>
    <row r="49" spans="1:5" ht="15.75">
      <c r="A49" s="44"/>
      <c r="B49" s="44"/>
      <c r="C49" s="44"/>
      <c r="D49" s="44"/>
      <c r="E49" s="44"/>
    </row>
    <row r="50" spans="1:5" ht="15.75">
      <c r="A50" s="44"/>
      <c r="B50" s="44"/>
      <c r="C50" s="44"/>
      <c r="D50" s="44"/>
      <c r="E50" s="44"/>
    </row>
    <row r="51" spans="1:5" ht="15.75">
      <c r="A51" s="44"/>
      <c r="B51" s="44"/>
      <c r="C51" s="44"/>
      <c r="D51" s="44"/>
      <c r="E51" s="44"/>
    </row>
    <row r="52" spans="1:5" ht="15.75">
      <c r="A52" s="44"/>
      <c r="B52" s="44"/>
      <c r="C52" s="44"/>
      <c r="D52" s="44"/>
      <c r="E52" s="44"/>
    </row>
    <row r="53" spans="1:5" ht="15.75">
      <c r="A53" s="44"/>
      <c r="B53" s="44"/>
      <c r="C53" s="44"/>
      <c r="D53" s="44"/>
      <c r="E53" s="44"/>
    </row>
    <row r="54" spans="1:5" ht="15.75">
      <c r="A54" s="44"/>
      <c r="B54" s="44"/>
      <c r="C54" s="44"/>
      <c r="D54" s="44"/>
      <c r="E54" s="44"/>
    </row>
    <row r="55" spans="1:5" ht="15.75">
      <c r="A55" s="44"/>
      <c r="B55" s="44"/>
      <c r="C55" s="44"/>
      <c r="D55" s="44"/>
      <c r="E55" s="44"/>
    </row>
    <row r="56" spans="1:5" ht="15.75">
      <c r="A56" s="44"/>
      <c r="B56" s="44"/>
      <c r="C56" s="44"/>
      <c r="D56" s="44"/>
      <c r="E56" s="44"/>
    </row>
    <row r="57" spans="1:5" ht="15.75">
      <c r="A57" s="44"/>
      <c r="B57" s="44"/>
      <c r="C57" s="44"/>
      <c r="D57" s="44"/>
      <c r="E57" s="44"/>
    </row>
    <row r="58" spans="1:5" ht="15.75">
      <c r="A58" s="44"/>
      <c r="B58" s="44"/>
      <c r="C58" s="44"/>
      <c r="D58" s="44"/>
      <c r="E58" s="44"/>
    </row>
    <row r="59" spans="1:5" ht="15.75">
      <c r="A59" s="44"/>
      <c r="B59" s="44"/>
      <c r="C59" s="44"/>
      <c r="D59" s="44"/>
      <c r="E59" s="44"/>
    </row>
    <row r="60" spans="1:5" ht="15.75">
      <c r="A60" s="44"/>
      <c r="B60" s="44"/>
      <c r="C60" s="44"/>
      <c r="D60" s="44"/>
      <c r="E60" s="44"/>
    </row>
    <row r="61" spans="1:5" ht="15.75">
      <c r="A61" s="44"/>
      <c r="B61" s="44"/>
      <c r="C61" s="44"/>
      <c r="D61" s="44"/>
      <c r="E61" s="44"/>
    </row>
    <row r="62" spans="1:5" ht="15.75">
      <c r="A62" s="44"/>
      <c r="B62" s="44"/>
      <c r="C62" s="44"/>
      <c r="D62" s="44"/>
      <c r="E62" s="44"/>
    </row>
    <row r="63" spans="1:5" ht="15.75">
      <c r="A63" s="44"/>
      <c r="B63" s="44"/>
      <c r="C63" s="44"/>
      <c r="D63" s="44"/>
      <c r="E63" s="44"/>
    </row>
    <row r="64" spans="1:5" ht="15.75">
      <c r="A64" s="44"/>
      <c r="B64" s="44"/>
      <c r="C64" s="44"/>
      <c r="D64" s="44"/>
      <c r="E64" s="44"/>
    </row>
    <row r="65" spans="1:5" ht="15.75">
      <c r="A65" s="44"/>
      <c r="B65" s="44"/>
      <c r="C65" s="44"/>
      <c r="D65" s="44"/>
      <c r="E65" s="44"/>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24"/>
  <sheetViews>
    <sheetView topLeftCell="A4" workbookViewId="0">
      <selection activeCell="B26" sqref="B26"/>
    </sheetView>
  </sheetViews>
  <sheetFormatPr defaultRowHeight="15"/>
  <cols>
    <col min="1" max="1" width="5.140625" customWidth="1"/>
    <col min="2" max="2" width="98.28515625" customWidth="1"/>
    <col min="3" max="3" width="15.7109375" customWidth="1"/>
    <col min="4" max="4" width="9.7109375" customWidth="1"/>
  </cols>
  <sheetData>
    <row r="1" spans="1:7" ht="15.75">
      <c r="A1" s="264" t="str">
        <f>'Date initiale'!C3</f>
        <v>Universitatea de Arhitectură și Urbanism "Ion Mincu" București</v>
      </c>
      <c r="B1" s="264"/>
      <c r="C1" s="264"/>
      <c r="D1" s="40"/>
    </row>
    <row r="2" spans="1:7" ht="15.75">
      <c r="A2" s="264" t="str">
        <f>'Date initiale'!B4&amp;" "&amp;'Date initiale'!C4</f>
        <v>Facultatea ARHITECTURA</v>
      </c>
      <c r="B2" s="264"/>
      <c r="C2" s="264"/>
      <c r="D2" s="17"/>
    </row>
    <row r="3" spans="1:7" ht="15.75">
      <c r="A3" s="264" t="str">
        <f>'Date initiale'!B5&amp;" "&amp;'Date initiale'!C5</f>
        <v>Departamentul Sinteza Proiectării</v>
      </c>
      <c r="B3" s="264"/>
      <c r="C3" s="264"/>
      <c r="D3" s="17"/>
    </row>
    <row r="4" spans="1:7">
      <c r="A4" s="121" t="str">
        <f>'Date initiale'!C6&amp;", "&amp;'Date initiale'!C7</f>
        <v>Petrea Sergiu-Cătălin, 22</v>
      </c>
      <c r="B4" s="121"/>
      <c r="C4" s="121"/>
    </row>
    <row r="5" spans="1:7" s="187" customFormat="1">
      <c r="A5" s="121"/>
      <c r="B5" s="121"/>
      <c r="C5" s="121"/>
    </row>
    <row r="6" spans="1:7" ht="15.75">
      <c r="A6" s="442" t="s">
        <v>110</v>
      </c>
      <c r="B6" s="442"/>
      <c r="C6" s="442"/>
      <c r="D6" s="442"/>
    </row>
    <row r="7" spans="1:7" ht="39.75" customHeight="1">
      <c r="A7" s="446"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46"/>
      <c r="C7" s="446"/>
      <c r="D7" s="446"/>
    </row>
    <row r="8" spans="1:7" ht="15.75" customHeight="1" thickBot="1">
      <c r="A8" s="57"/>
      <c r="B8" s="57"/>
      <c r="C8" s="57"/>
      <c r="D8" s="57"/>
    </row>
    <row r="9" spans="1:7" ht="30.75" thickBot="1">
      <c r="A9" s="155" t="s">
        <v>55</v>
      </c>
      <c r="B9" s="156" t="s">
        <v>159</v>
      </c>
      <c r="C9" s="156" t="s">
        <v>81</v>
      </c>
      <c r="D9" s="291" t="s">
        <v>147</v>
      </c>
      <c r="F9" s="270" t="s">
        <v>108</v>
      </c>
    </row>
    <row r="10" spans="1:7" s="187" customFormat="1">
      <c r="A10" s="161">
        <v>1</v>
      </c>
      <c r="B10" s="246" t="s">
        <v>635</v>
      </c>
      <c r="C10" s="162">
        <v>2014</v>
      </c>
      <c r="D10" s="352">
        <v>3</v>
      </c>
      <c r="F10" s="271" t="s">
        <v>169</v>
      </c>
      <c r="G10" s="381" t="s">
        <v>261</v>
      </c>
    </row>
    <row r="11" spans="1:7" s="187" customFormat="1">
      <c r="A11" s="163">
        <f>A10+1</f>
        <v>2</v>
      </c>
      <c r="B11" s="246" t="s">
        <v>635</v>
      </c>
      <c r="C11" s="39">
        <v>2015</v>
      </c>
      <c r="D11" s="353">
        <v>3</v>
      </c>
      <c r="F11" s="271" t="s">
        <v>171</v>
      </c>
    </row>
    <row r="12" spans="1:7">
      <c r="A12" s="163">
        <f t="shared" ref="A12:A21" si="0">A11+1</f>
        <v>3</v>
      </c>
      <c r="B12" s="246" t="s">
        <v>636</v>
      </c>
      <c r="C12" s="39">
        <v>2016</v>
      </c>
      <c r="D12" s="353">
        <v>5</v>
      </c>
      <c r="F12" s="271" t="s">
        <v>172</v>
      </c>
    </row>
    <row r="13" spans="1:7" s="187" customFormat="1" ht="30">
      <c r="A13" s="163">
        <f t="shared" si="0"/>
        <v>4</v>
      </c>
      <c r="B13" s="246" t="s">
        <v>637</v>
      </c>
      <c r="C13" s="39" t="s">
        <v>638</v>
      </c>
      <c r="D13" s="353">
        <v>2.5</v>
      </c>
    </row>
    <row r="14" spans="1:7" s="187" customFormat="1" ht="30">
      <c r="A14" s="163">
        <f t="shared" si="0"/>
        <v>5</v>
      </c>
      <c r="B14" s="246" t="s">
        <v>639</v>
      </c>
      <c r="C14" s="417">
        <v>41793</v>
      </c>
      <c r="D14" s="353">
        <v>3</v>
      </c>
    </row>
    <row r="15" spans="1:7" s="187" customFormat="1">
      <c r="A15" s="163">
        <f t="shared" si="0"/>
        <v>6</v>
      </c>
      <c r="B15" s="246" t="s">
        <v>635</v>
      </c>
      <c r="C15" s="39">
        <v>2016</v>
      </c>
      <c r="D15" s="353">
        <v>3</v>
      </c>
    </row>
    <row r="16" spans="1:7" s="187" customFormat="1">
      <c r="A16" s="163">
        <f t="shared" si="0"/>
        <v>7</v>
      </c>
      <c r="B16" s="246" t="s">
        <v>640</v>
      </c>
      <c r="C16" s="39">
        <v>2017</v>
      </c>
      <c r="D16" s="353">
        <v>3</v>
      </c>
    </row>
    <row r="17" spans="1:4" s="187" customFormat="1">
      <c r="A17" s="163">
        <f t="shared" si="0"/>
        <v>8</v>
      </c>
      <c r="B17" s="246" t="s">
        <v>640</v>
      </c>
      <c r="C17" s="39">
        <v>2018</v>
      </c>
      <c r="D17" s="353">
        <v>3</v>
      </c>
    </row>
    <row r="18" spans="1:4" s="187" customFormat="1">
      <c r="A18" s="163">
        <f t="shared" si="0"/>
        <v>9</v>
      </c>
      <c r="B18" s="246" t="s">
        <v>640</v>
      </c>
      <c r="C18" s="39">
        <v>2019</v>
      </c>
      <c r="D18" s="353">
        <v>3</v>
      </c>
    </row>
    <row r="19" spans="1:4" s="187" customFormat="1" ht="30">
      <c r="A19" s="163">
        <f t="shared" si="0"/>
        <v>10</v>
      </c>
      <c r="B19" s="418" t="s">
        <v>643</v>
      </c>
      <c r="C19" s="39">
        <v>2017</v>
      </c>
      <c r="D19" s="353">
        <v>5</v>
      </c>
    </row>
    <row r="20" spans="1:4" s="187" customFormat="1" ht="30">
      <c r="A20" s="163">
        <f t="shared" si="0"/>
        <v>11</v>
      </c>
      <c r="B20" s="418" t="s">
        <v>642</v>
      </c>
      <c r="C20" s="39">
        <v>2018</v>
      </c>
      <c r="D20" s="353">
        <v>5</v>
      </c>
    </row>
    <row r="21" spans="1:4" s="187" customFormat="1" ht="30">
      <c r="A21" s="163">
        <f t="shared" si="0"/>
        <v>12</v>
      </c>
      <c r="B21" s="418" t="s">
        <v>641</v>
      </c>
      <c r="C21" s="39">
        <v>2019</v>
      </c>
      <c r="D21" s="353">
        <v>5</v>
      </c>
    </row>
    <row r="22" spans="1:4" s="187" customFormat="1">
      <c r="A22" s="457">
        <v>13</v>
      </c>
      <c r="B22" s="246" t="s">
        <v>640</v>
      </c>
      <c r="C22" s="458">
        <v>2020</v>
      </c>
      <c r="D22" s="459">
        <v>3</v>
      </c>
    </row>
    <row r="23" spans="1:4" ht="15.75" thickBot="1">
      <c r="A23" s="310">
        <v>14</v>
      </c>
      <c r="B23" s="246" t="s">
        <v>640</v>
      </c>
      <c r="C23" s="152">
        <v>2021</v>
      </c>
      <c r="D23" s="354">
        <v>3</v>
      </c>
    </row>
    <row r="24" spans="1:4" ht="15.75" thickBot="1">
      <c r="A24" s="355"/>
      <c r="B24" s="121"/>
      <c r="C24" s="123" t="str">
        <f>"Total "&amp;LEFT(A7,3)</f>
        <v>Total I23</v>
      </c>
      <c r="D24" s="312">
        <f>SUM(D10:D23)</f>
        <v>49.5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workbookViewId="0">
      <selection activeCell="B3" sqref="B3"/>
    </sheetView>
  </sheetViews>
  <sheetFormatPr defaultRowHeight="15"/>
  <cols>
    <col min="1" max="1" width="5.140625" customWidth="1"/>
    <col min="2" max="2" width="27.5703125" customWidth="1"/>
    <col min="3" max="3" width="46.85546875" style="187" customWidth="1"/>
    <col min="4" max="4" width="30" style="187" customWidth="1"/>
    <col min="5" max="5" width="10.5703125" customWidth="1"/>
    <col min="6" max="6" width="9.7109375" customWidth="1"/>
  </cols>
  <sheetData>
    <row r="1" spans="1:9">
      <c r="A1" s="266" t="str">
        <f>'Date initiale'!C3</f>
        <v>Universitatea de Arhitectură și Urbanism "Ion Mincu" București</v>
      </c>
      <c r="B1" s="266"/>
      <c r="C1" s="266"/>
      <c r="D1" s="266"/>
      <c r="E1" s="266"/>
    </row>
    <row r="2" spans="1:9">
      <c r="A2" s="266" t="str">
        <f>'Date initiale'!B4&amp;" "&amp;'Date initiale'!C4</f>
        <v>Facultatea ARHITECTURA</v>
      </c>
      <c r="B2" s="266"/>
      <c r="C2" s="266"/>
      <c r="D2" s="266"/>
      <c r="E2" s="266"/>
    </row>
    <row r="3" spans="1:9">
      <c r="A3" s="266" t="str">
        <f>'Date initiale'!B5&amp;" "&amp;'Date initiale'!C5</f>
        <v>Departamentul Sinteza Proiectării</v>
      </c>
      <c r="B3" s="266"/>
      <c r="C3" s="266"/>
      <c r="D3" s="266"/>
      <c r="E3" s="266"/>
    </row>
    <row r="4" spans="1:9">
      <c r="A4" s="121" t="str">
        <f>'Date initiale'!C6&amp;", "&amp;'Date initiale'!C7</f>
        <v>Petrea Sergiu-Cătălin, 22</v>
      </c>
      <c r="B4" s="121"/>
      <c r="C4" s="121"/>
      <c r="D4" s="121"/>
      <c r="E4" s="121"/>
    </row>
    <row r="5" spans="1:9" s="187" customFormat="1">
      <c r="A5" s="121"/>
      <c r="B5" s="121"/>
      <c r="C5" s="121"/>
      <c r="D5" s="121"/>
      <c r="E5" s="121"/>
    </row>
    <row r="6" spans="1:9" ht="15.75">
      <c r="A6" s="281" t="s">
        <v>110</v>
      </c>
    </row>
    <row r="7" spans="1:9" ht="15.75">
      <c r="A7" s="446" t="str">
        <f>'Descriere indicatori'!B31&amp;". "&amp;'Descriere indicatori'!C31</f>
        <v xml:space="preserve">I24. Îndrumare de doctorat sau în co-tutelă la nivel internaţional/naţional </v>
      </c>
      <c r="B7" s="446"/>
      <c r="C7" s="446"/>
      <c r="D7" s="446"/>
      <c r="E7" s="446"/>
      <c r="F7" s="446"/>
    </row>
    <row r="8" spans="1:9" ht="15.75" thickBot="1"/>
    <row r="9" spans="1:9" ht="30.75" thickBot="1">
      <c r="A9" s="155" t="s">
        <v>55</v>
      </c>
      <c r="B9" s="156" t="s">
        <v>153</v>
      </c>
      <c r="C9" s="156" t="s">
        <v>155</v>
      </c>
      <c r="D9" s="156" t="s">
        <v>154</v>
      </c>
      <c r="E9" s="156" t="s">
        <v>81</v>
      </c>
      <c r="F9" s="291" t="s">
        <v>147</v>
      </c>
      <c r="H9" s="270" t="s">
        <v>108</v>
      </c>
    </row>
    <row r="10" spans="1:9">
      <c r="A10" s="161">
        <v>1</v>
      </c>
      <c r="B10" s="308"/>
      <c r="C10" s="308"/>
      <c r="D10" s="308"/>
      <c r="E10" s="162"/>
      <c r="F10" s="352"/>
      <c r="H10" s="271" t="s">
        <v>265</v>
      </c>
      <c r="I10" s="381" t="s">
        <v>266</v>
      </c>
    </row>
    <row r="11" spans="1:9">
      <c r="A11" s="163">
        <f>A10+1</f>
        <v>2</v>
      </c>
      <c r="B11" s="298"/>
      <c r="C11" s="298"/>
      <c r="D11" s="298"/>
      <c r="E11" s="39"/>
      <c r="F11" s="353"/>
      <c r="H11" s="187"/>
      <c r="I11" s="381" t="s">
        <v>267</v>
      </c>
    </row>
    <row r="12" spans="1:9">
      <c r="A12" s="163">
        <f t="shared" ref="A12:A19" si="0">A11+1</f>
        <v>3</v>
      </c>
      <c r="B12" s="298"/>
      <c r="C12" s="298"/>
      <c r="D12" s="298"/>
      <c r="E12" s="39"/>
      <c r="F12" s="353"/>
    </row>
    <row r="13" spans="1:9">
      <c r="A13" s="163">
        <f t="shared" si="0"/>
        <v>4</v>
      </c>
      <c r="B13" s="298"/>
      <c r="C13" s="298"/>
      <c r="D13" s="298"/>
      <c r="E13" s="39"/>
      <c r="F13" s="353"/>
    </row>
    <row r="14" spans="1:9">
      <c r="A14" s="163">
        <f t="shared" si="0"/>
        <v>5</v>
      </c>
      <c r="B14" s="298"/>
      <c r="C14" s="298"/>
      <c r="D14" s="298"/>
      <c r="E14" s="39"/>
      <c r="F14" s="353"/>
    </row>
    <row r="15" spans="1:9">
      <c r="A15" s="163">
        <f t="shared" si="0"/>
        <v>6</v>
      </c>
      <c r="B15" s="298"/>
      <c r="C15" s="298"/>
      <c r="D15" s="298"/>
      <c r="E15" s="39"/>
      <c r="F15" s="353"/>
    </row>
    <row r="16" spans="1:9">
      <c r="A16" s="163">
        <f t="shared" si="0"/>
        <v>7</v>
      </c>
      <c r="B16" s="298"/>
      <c r="C16" s="298"/>
      <c r="D16" s="298"/>
      <c r="E16" s="39"/>
      <c r="F16" s="353"/>
    </row>
    <row r="17" spans="1:6">
      <c r="A17" s="163">
        <f t="shared" si="0"/>
        <v>8</v>
      </c>
      <c r="B17" s="298"/>
      <c r="C17" s="298"/>
      <c r="D17" s="298"/>
      <c r="E17" s="39"/>
      <c r="F17" s="353"/>
    </row>
    <row r="18" spans="1:6">
      <c r="A18" s="163">
        <f t="shared" si="0"/>
        <v>9</v>
      </c>
      <c r="B18" s="298"/>
      <c r="C18" s="298"/>
      <c r="D18" s="298"/>
      <c r="E18" s="39"/>
      <c r="F18" s="353"/>
    </row>
    <row r="19" spans="1:6" ht="15.75" thickBot="1">
      <c r="A19" s="310">
        <f t="shared" si="0"/>
        <v>10</v>
      </c>
      <c r="B19" s="311"/>
      <c r="C19" s="311"/>
      <c r="D19" s="311"/>
      <c r="E19" s="152"/>
      <c r="F19" s="354"/>
    </row>
    <row r="20" spans="1:6" ht="15.75" thickBot="1">
      <c r="A20" s="355"/>
      <c r="B20" s="121"/>
      <c r="C20" s="121"/>
      <c r="D20" s="121"/>
      <c r="E20" s="123" t="str">
        <f>"Total "&amp;LEFT(A7,3)</f>
        <v>Total I24</v>
      </c>
      <c r="F20" s="312">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defaultRowHeight="15"/>
  <sheetData>
    <row r="1" spans="1:28">
      <c r="A1" t="s">
        <v>106</v>
      </c>
      <c r="AA1" s="314"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181</v>
      </c>
    </row>
    <row r="15" spans="1:28">
      <c r="A15" t="s">
        <v>182</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E62"/>
  <sheetViews>
    <sheetView showGridLines="0" showRowColHeaders="0" topLeftCell="A55" zoomScale="115" zoomScaleNormal="115" workbookViewId="0">
      <selection activeCell="C6" sqref="C6"/>
    </sheetView>
  </sheetViews>
  <sheetFormatPr defaultRowHeight="15"/>
  <cols>
    <col min="1" max="1" width="3.85546875" style="187" customWidth="1"/>
    <col min="2" max="2" width="9.140625" customWidth="1"/>
    <col min="3" max="3" width="55" customWidth="1"/>
    <col min="4" max="4" width="9.42578125" style="72" customWidth="1"/>
    <col min="5" max="5" width="14.28515625" customWidth="1"/>
  </cols>
  <sheetData>
    <row r="1" spans="2:5">
      <c r="B1" s="86" t="s">
        <v>186</v>
      </c>
      <c r="D1"/>
    </row>
    <row r="2" spans="2:5">
      <c r="B2" s="86"/>
      <c r="D2"/>
    </row>
    <row r="3" spans="2:5" ht="45">
      <c r="B3" s="71" t="s">
        <v>63</v>
      </c>
      <c r="C3" s="12" t="s">
        <v>17</v>
      </c>
      <c r="D3" s="71" t="s">
        <v>18</v>
      </c>
      <c r="E3" s="12" t="s">
        <v>97</v>
      </c>
    </row>
    <row r="4" spans="2:5" ht="30">
      <c r="B4" s="77" t="s">
        <v>112</v>
      </c>
      <c r="C4" s="11" t="s">
        <v>20</v>
      </c>
      <c r="D4" s="77" t="s">
        <v>195</v>
      </c>
      <c r="E4" s="74" t="s">
        <v>98</v>
      </c>
    </row>
    <row r="5" spans="2:5">
      <c r="B5" s="77" t="s">
        <v>113</v>
      </c>
      <c r="C5" s="11" t="s">
        <v>22</v>
      </c>
      <c r="D5" s="77" t="s">
        <v>196</v>
      </c>
      <c r="E5" s="74" t="s">
        <v>16</v>
      </c>
    </row>
    <row r="6" spans="2:5" ht="30">
      <c r="B6" s="77" t="s">
        <v>114</v>
      </c>
      <c r="C6" s="29" t="s">
        <v>24</v>
      </c>
      <c r="D6" s="77" t="s">
        <v>197</v>
      </c>
      <c r="E6" s="74" t="s">
        <v>25</v>
      </c>
    </row>
    <row r="7" spans="2:5">
      <c r="B7" s="77" t="s">
        <v>115</v>
      </c>
      <c r="C7" s="11" t="s">
        <v>198</v>
      </c>
      <c r="D7" s="77" t="s">
        <v>197</v>
      </c>
      <c r="E7" s="74" t="s">
        <v>27</v>
      </c>
    </row>
    <row r="8" spans="2:5" s="53" customFormat="1" ht="60">
      <c r="B8" s="77" t="s">
        <v>116</v>
      </c>
      <c r="C8" s="74" t="s">
        <v>199</v>
      </c>
      <c r="D8" s="77" t="s">
        <v>197</v>
      </c>
      <c r="E8" s="74" t="s">
        <v>27</v>
      </c>
    </row>
    <row r="9" spans="2:5" ht="30" customHeight="1">
      <c r="B9" s="77" t="s">
        <v>117</v>
      </c>
      <c r="C9" s="15" t="s">
        <v>200</v>
      </c>
      <c r="D9" s="77" t="s">
        <v>201</v>
      </c>
      <c r="E9" s="74" t="s">
        <v>27</v>
      </c>
    </row>
    <row r="10" spans="2:5" ht="30" customHeight="1">
      <c r="B10" s="77" t="s">
        <v>118</v>
      </c>
      <c r="C10" s="15" t="s">
        <v>202</v>
      </c>
      <c r="D10" s="77" t="s">
        <v>201</v>
      </c>
      <c r="E10" s="74" t="s">
        <v>27</v>
      </c>
    </row>
    <row r="11" spans="2:5" ht="30">
      <c r="B11" s="77" t="s">
        <v>119</v>
      </c>
      <c r="C11" s="15" t="s">
        <v>203</v>
      </c>
      <c r="D11" s="77" t="s">
        <v>197</v>
      </c>
      <c r="E11" s="74" t="s">
        <v>32</v>
      </c>
    </row>
    <row r="12" spans="2:5" ht="30">
      <c r="B12" s="77" t="s">
        <v>120</v>
      </c>
      <c r="C12" s="11" t="s">
        <v>204</v>
      </c>
      <c r="D12" s="77" t="s">
        <v>205</v>
      </c>
      <c r="E12" s="74" t="s">
        <v>32</v>
      </c>
    </row>
    <row r="13" spans="2:5" ht="62.25" customHeight="1">
      <c r="B13" s="77" t="s">
        <v>121</v>
      </c>
      <c r="C13" s="73" t="s">
        <v>206</v>
      </c>
      <c r="D13" s="77" t="s">
        <v>207</v>
      </c>
      <c r="E13" s="74" t="s">
        <v>35</v>
      </c>
    </row>
    <row r="14" spans="2:5" ht="60">
      <c r="B14" s="78" t="s">
        <v>122</v>
      </c>
      <c r="C14" s="15" t="s">
        <v>208</v>
      </c>
      <c r="D14" s="77" t="s">
        <v>209</v>
      </c>
      <c r="E14" s="74" t="s">
        <v>37</v>
      </c>
    </row>
    <row r="15" spans="2:5" ht="76.5" customHeight="1">
      <c r="B15" s="79"/>
      <c r="C15" s="15" t="s">
        <v>210</v>
      </c>
      <c r="D15" s="77" t="s">
        <v>211</v>
      </c>
      <c r="E15" s="74" t="s">
        <v>38</v>
      </c>
    </row>
    <row r="16" spans="2:5" ht="30">
      <c r="B16" s="80"/>
      <c r="C16" s="33" t="s">
        <v>212</v>
      </c>
      <c r="D16" s="77" t="s">
        <v>213</v>
      </c>
      <c r="E16" s="74" t="s">
        <v>39</v>
      </c>
    </row>
    <row r="17" spans="2:5" ht="90" customHeight="1">
      <c r="B17" s="77" t="s">
        <v>123</v>
      </c>
      <c r="C17" s="15" t="s">
        <v>214</v>
      </c>
      <c r="D17" s="77" t="s">
        <v>215</v>
      </c>
      <c r="E17" s="74" t="s">
        <v>59</v>
      </c>
    </row>
    <row r="18" spans="2:5" ht="61.5" customHeight="1">
      <c r="B18" s="77" t="s">
        <v>124</v>
      </c>
      <c r="C18" s="15" t="s">
        <v>216</v>
      </c>
      <c r="D18" s="77" t="s">
        <v>217</v>
      </c>
      <c r="E18" s="74" t="s">
        <v>59</v>
      </c>
    </row>
    <row r="19" spans="2:5" ht="75" customHeight="1">
      <c r="B19" s="432" t="s">
        <v>125</v>
      </c>
      <c r="C19" s="11" t="s">
        <v>218</v>
      </c>
      <c r="D19" s="77" t="s">
        <v>219</v>
      </c>
      <c r="E19" s="74" t="s">
        <v>59</v>
      </c>
    </row>
    <row r="20" spans="2:5" ht="45">
      <c r="B20" s="433"/>
      <c r="C20" s="11" t="s">
        <v>220</v>
      </c>
      <c r="D20" s="77" t="s">
        <v>221</v>
      </c>
      <c r="E20" s="74" t="s">
        <v>59</v>
      </c>
    </row>
    <row r="21" spans="2:5" ht="60">
      <c r="B21" s="235"/>
      <c r="C21" s="11" t="s">
        <v>62</v>
      </c>
      <c r="D21" s="77" t="s">
        <v>222</v>
      </c>
      <c r="E21" s="74" t="s">
        <v>59</v>
      </c>
    </row>
    <row r="22" spans="2:5" s="187" customFormat="1" ht="75">
      <c r="B22" s="77" t="s">
        <v>0</v>
      </c>
      <c r="C22" s="11" t="s">
        <v>223</v>
      </c>
      <c r="D22" s="77" t="s">
        <v>224</v>
      </c>
      <c r="E22" s="74" t="s">
        <v>59</v>
      </c>
    </row>
    <row r="23" spans="2:5" ht="135.75" customHeight="1">
      <c r="B23" s="83" t="s">
        <v>126</v>
      </c>
      <c r="C23" s="81" t="s">
        <v>225</v>
      </c>
      <c r="D23" s="82" t="s">
        <v>226</v>
      </c>
      <c r="E23" s="81" t="s">
        <v>227</v>
      </c>
    </row>
    <row r="24" spans="2:5" ht="60">
      <c r="B24" s="80" t="s">
        <v>127</v>
      </c>
      <c r="C24" s="67" t="s">
        <v>228</v>
      </c>
      <c r="D24" s="80" t="s">
        <v>229</v>
      </c>
      <c r="E24" s="76" t="s">
        <v>65</v>
      </c>
    </row>
    <row r="25" spans="2:5" ht="75">
      <c r="B25" s="77" t="s">
        <v>128</v>
      </c>
      <c r="C25" s="15" t="s">
        <v>230</v>
      </c>
      <c r="D25" s="77" t="s">
        <v>231</v>
      </c>
      <c r="E25" s="74" t="s">
        <v>67</v>
      </c>
    </row>
    <row r="26" spans="2:5" ht="106.5" customHeight="1">
      <c r="B26" s="77" t="s">
        <v>129</v>
      </c>
      <c r="C26" s="85" t="s">
        <v>232</v>
      </c>
      <c r="D26" s="77" t="s">
        <v>99</v>
      </c>
      <c r="E26" s="74" t="s">
        <v>41</v>
      </c>
    </row>
    <row r="27" spans="2:5" ht="45">
      <c r="B27" s="77" t="s">
        <v>130</v>
      </c>
      <c r="C27" s="84" t="s">
        <v>233</v>
      </c>
      <c r="D27" s="77" t="s">
        <v>234</v>
      </c>
      <c r="E27" s="74" t="s">
        <v>43</v>
      </c>
    </row>
    <row r="28" spans="2:5" ht="30">
      <c r="B28" s="77" t="s">
        <v>131</v>
      </c>
      <c r="C28" s="76" t="s">
        <v>235</v>
      </c>
      <c r="D28" s="77" t="s">
        <v>231</v>
      </c>
      <c r="E28" s="74" t="s">
        <v>43</v>
      </c>
    </row>
    <row r="29" spans="2:5" ht="107.25" customHeight="1">
      <c r="B29" s="77" t="s">
        <v>132</v>
      </c>
      <c r="C29" s="75" t="s">
        <v>263</v>
      </c>
      <c r="D29" s="77" t="s">
        <v>100</v>
      </c>
      <c r="E29" s="74" t="s">
        <v>46</v>
      </c>
    </row>
    <row r="30" spans="2:5" ht="75">
      <c r="B30" s="77" t="s">
        <v>133</v>
      </c>
      <c r="C30" s="74" t="s">
        <v>236</v>
      </c>
      <c r="D30" s="77" t="s">
        <v>237</v>
      </c>
      <c r="E30" s="74" t="s">
        <v>41</v>
      </c>
    </row>
    <row r="31" spans="2:5" ht="75">
      <c r="B31" s="77" t="s">
        <v>238</v>
      </c>
      <c r="C31" s="74" t="s">
        <v>49</v>
      </c>
      <c r="D31" s="77" t="s">
        <v>239</v>
      </c>
      <c r="E31" s="74" t="s">
        <v>240</v>
      </c>
    </row>
    <row r="33" spans="2:5" s="187" customFormat="1">
      <c r="B33" s="435" t="s">
        <v>192</v>
      </c>
      <c r="C33" s="431"/>
      <c r="D33" s="431"/>
      <c r="E33" s="431"/>
    </row>
    <row r="34" spans="2:5" s="187" customFormat="1">
      <c r="B34" s="431"/>
      <c r="C34" s="431"/>
      <c r="D34" s="431"/>
      <c r="E34" s="431"/>
    </row>
    <row r="35" spans="2:5" s="187" customFormat="1">
      <c r="B35" s="431"/>
      <c r="C35" s="431"/>
      <c r="D35" s="431"/>
      <c r="E35" s="431"/>
    </row>
    <row r="36" spans="2:5" s="187" customFormat="1">
      <c r="B36" s="431"/>
      <c r="C36" s="431"/>
      <c r="D36" s="431"/>
      <c r="E36" s="431"/>
    </row>
    <row r="37" spans="2:5" s="187" customFormat="1">
      <c r="B37" s="431"/>
      <c r="C37" s="431"/>
      <c r="D37" s="431"/>
      <c r="E37" s="431"/>
    </row>
    <row r="38" spans="2:5" s="187" customFormat="1">
      <c r="B38" s="431"/>
      <c r="C38" s="431"/>
      <c r="D38" s="431"/>
      <c r="E38" s="431"/>
    </row>
    <row r="39" spans="2:5" s="187" customFormat="1">
      <c r="B39" s="431"/>
      <c r="C39" s="431"/>
      <c r="D39" s="431"/>
      <c r="E39" s="431"/>
    </row>
    <row r="40" spans="2:5" s="187" customFormat="1" ht="128.25" customHeight="1">
      <c r="B40" s="431"/>
      <c r="C40" s="431"/>
      <c r="D40" s="431"/>
      <c r="E40" s="431"/>
    </row>
    <row r="41" spans="2:5" s="187" customFormat="1">
      <c r="B41" s="434" t="s">
        <v>190</v>
      </c>
      <c r="C41" s="434"/>
      <c r="D41" s="434"/>
      <c r="E41" s="434"/>
    </row>
    <row r="42" spans="2:5" ht="48.75" customHeight="1">
      <c r="B42" s="429" t="s">
        <v>50</v>
      </c>
      <c r="C42" s="429"/>
      <c r="D42" s="429"/>
      <c r="E42" s="429"/>
    </row>
    <row r="43" spans="2:5" ht="64.5" customHeight="1">
      <c r="B43" s="429" t="s">
        <v>187</v>
      </c>
      <c r="C43" s="429"/>
      <c r="D43" s="429"/>
      <c r="E43" s="429"/>
    </row>
    <row r="44" spans="2:5" ht="59.25" customHeight="1">
      <c r="B44" s="429" t="s">
        <v>188</v>
      </c>
      <c r="C44" s="429"/>
      <c r="D44" s="429"/>
      <c r="E44" s="429"/>
    </row>
    <row r="45" spans="2:5" s="187" customFormat="1" ht="46.5" customHeight="1">
      <c r="B45" s="429" t="s">
        <v>189</v>
      </c>
      <c r="C45" s="429"/>
      <c r="D45" s="429"/>
      <c r="E45" s="429"/>
    </row>
    <row r="46" spans="2:5" ht="32.25" customHeight="1">
      <c r="B46" s="431" t="s">
        <v>191</v>
      </c>
      <c r="C46" s="431"/>
      <c r="D46" s="431"/>
      <c r="E46" s="431"/>
    </row>
    <row r="47" spans="2:5">
      <c r="B47" s="430" t="s">
        <v>178</v>
      </c>
      <c r="C47" s="431"/>
      <c r="D47" s="431"/>
      <c r="E47" s="431"/>
    </row>
    <row r="48" spans="2:5">
      <c r="B48" s="431"/>
      <c r="C48" s="431"/>
      <c r="D48" s="431"/>
      <c r="E48" s="431"/>
    </row>
    <row r="49" spans="2:5">
      <c r="B49" s="431"/>
      <c r="C49" s="431"/>
      <c r="D49" s="431"/>
      <c r="E49" s="431"/>
    </row>
    <row r="50" spans="2:5">
      <c r="B50" s="431"/>
      <c r="C50" s="431"/>
      <c r="D50" s="431"/>
      <c r="E50" s="431"/>
    </row>
    <row r="51" spans="2:5">
      <c r="B51" s="431"/>
      <c r="C51" s="431"/>
      <c r="D51" s="431"/>
      <c r="E51" s="431"/>
    </row>
    <row r="52" spans="2:5">
      <c r="B52" s="431"/>
      <c r="C52" s="431"/>
      <c r="D52" s="431"/>
      <c r="E52" s="431"/>
    </row>
    <row r="53" spans="2:5">
      <c r="B53" s="431"/>
      <c r="C53" s="431"/>
      <c r="D53" s="431"/>
      <c r="E53" s="431"/>
    </row>
    <row r="54" spans="2:5" ht="114" customHeight="1">
      <c r="B54" s="431"/>
      <c r="C54" s="431"/>
      <c r="D54" s="431"/>
      <c r="E54" s="431"/>
    </row>
    <row r="56" spans="2:5">
      <c r="B56" s="381" t="s">
        <v>193</v>
      </c>
    </row>
    <row r="57" spans="2:5" ht="63" customHeight="1">
      <c r="B57" s="427" t="s">
        <v>194</v>
      </c>
      <c r="C57" s="428"/>
      <c r="D57" s="428"/>
      <c r="E57" s="428"/>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D34" sqref="D34"/>
    </sheetView>
  </sheetViews>
  <sheetFormatPr defaultRowHeight="15"/>
  <cols>
    <col min="2" max="2" width="46.5703125" customWidth="1"/>
    <col min="3" max="4" width="14.28515625" customWidth="1"/>
  </cols>
  <sheetData>
    <row r="1" spans="1:8">
      <c r="A1" s="86" t="s">
        <v>103</v>
      </c>
    </row>
    <row r="3" spans="1:8" ht="64.5" customHeight="1">
      <c r="A3" s="88" t="s">
        <v>2</v>
      </c>
      <c r="B3" s="87" t="s">
        <v>1</v>
      </c>
      <c r="C3" s="89" t="s">
        <v>3</v>
      </c>
      <c r="D3" s="89" t="s">
        <v>4</v>
      </c>
      <c r="E3" s="1"/>
      <c r="F3" s="1"/>
      <c r="G3" s="1"/>
      <c r="H3" s="1"/>
    </row>
    <row r="4" spans="1:8">
      <c r="A4" s="19" t="s">
        <v>5</v>
      </c>
      <c r="B4" s="13" t="s">
        <v>241</v>
      </c>
      <c r="C4" s="19" t="s">
        <v>10</v>
      </c>
      <c r="D4" s="19" t="s">
        <v>13</v>
      </c>
    </row>
    <row r="5" spans="1:8">
      <c r="A5" s="19" t="s">
        <v>6</v>
      </c>
      <c r="B5" s="13" t="s">
        <v>242</v>
      </c>
      <c r="C5" s="19" t="s">
        <v>10</v>
      </c>
      <c r="D5" s="19" t="s">
        <v>13</v>
      </c>
    </row>
    <row r="6" spans="1:8">
      <c r="A6" s="19" t="s">
        <v>7</v>
      </c>
      <c r="B6" s="13" t="s">
        <v>9</v>
      </c>
      <c r="C6" s="19" t="s">
        <v>11</v>
      </c>
      <c r="D6" s="19" t="s">
        <v>14</v>
      </c>
    </row>
    <row r="7" spans="1:8">
      <c r="A7" s="383" t="s">
        <v>8</v>
      </c>
      <c r="B7" s="382" t="s">
        <v>243</v>
      </c>
      <c r="C7" s="383" t="s">
        <v>12</v>
      </c>
      <c r="D7" s="383"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workbookViewId="0">
      <selection activeCell="N20" sqref="N2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64" t="str">
        <f>'Date initiale'!C3</f>
        <v>Universitatea de Arhitectură și Urbanism "Ion Mincu" București</v>
      </c>
      <c r="B1" s="264"/>
      <c r="C1" s="264"/>
      <c r="D1" s="2"/>
      <c r="E1" s="2"/>
      <c r="F1" s="3"/>
      <c r="G1" s="3"/>
      <c r="H1" s="3"/>
      <c r="I1" s="3"/>
    </row>
    <row r="2" spans="1:31" ht="15.75">
      <c r="A2" s="264" t="str">
        <f>'Date initiale'!B4&amp;" "&amp;'Date initiale'!C4</f>
        <v>Facultatea ARHITECTURA</v>
      </c>
      <c r="B2" s="264"/>
      <c r="C2" s="264"/>
      <c r="D2" s="2"/>
      <c r="E2" s="2"/>
      <c r="F2" s="3"/>
      <c r="G2" s="3"/>
      <c r="H2" s="3"/>
      <c r="I2" s="3"/>
    </row>
    <row r="3" spans="1:31" ht="15.75">
      <c r="A3" s="264" t="str">
        <f>'Date initiale'!B5&amp;" "&amp;'Date initiale'!C5</f>
        <v>Departamentul Sinteza Proiectării</v>
      </c>
      <c r="B3" s="264"/>
      <c r="C3" s="264"/>
      <c r="D3" s="2"/>
      <c r="E3" s="2"/>
      <c r="F3" s="2"/>
      <c r="G3" s="2"/>
      <c r="H3" s="2"/>
      <c r="I3" s="2"/>
    </row>
    <row r="4" spans="1:31" ht="15.75">
      <c r="A4" s="437" t="str">
        <f>'Date initiale'!C6&amp;", "&amp;'Date initiale'!C7</f>
        <v>Petrea Sergiu-Cătălin, 22</v>
      </c>
      <c r="B4" s="437"/>
      <c r="C4" s="437"/>
      <c r="D4" s="2"/>
      <c r="E4" s="2"/>
      <c r="F4" s="3"/>
      <c r="G4" s="3"/>
      <c r="H4" s="3"/>
      <c r="I4" s="3"/>
    </row>
    <row r="5" spans="1:31" s="187" customFormat="1" ht="15.75">
      <c r="A5" s="265"/>
      <c r="B5" s="265"/>
      <c r="C5" s="265"/>
      <c r="D5" s="2"/>
      <c r="E5" s="2"/>
      <c r="F5" s="3"/>
      <c r="G5" s="3"/>
      <c r="H5" s="3"/>
      <c r="I5" s="3"/>
    </row>
    <row r="6" spans="1:31" ht="15.75">
      <c r="A6" s="436" t="s">
        <v>110</v>
      </c>
      <c r="B6" s="436"/>
      <c r="C6" s="436"/>
      <c r="D6" s="436"/>
      <c r="E6" s="436"/>
      <c r="F6" s="436"/>
      <c r="G6" s="436"/>
      <c r="H6" s="436"/>
      <c r="I6" s="436"/>
    </row>
    <row r="7" spans="1:31" ht="15.75">
      <c r="A7" s="436" t="str">
        <f>'Descriere indicatori'!B4&amp;". "&amp;'Descriere indicatori'!C4</f>
        <v xml:space="preserve">I1. Cărţi de autor/capitole publicate la edituri cu prestigiu internaţional* </v>
      </c>
      <c r="B7" s="436"/>
      <c r="C7" s="436"/>
      <c r="D7" s="436"/>
      <c r="E7" s="436"/>
      <c r="F7" s="436"/>
      <c r="G7" s="436"/>
      <c r="H7" s="436"/>
      <c r="I7" s="436"/>
    </row>
    <row r="8" spans="1:31" ht="16.5" thickBot="1">
      <c r="A8" s="36"/>
      <c r="B8" s="36"/>
      <c r="C8" s="36"/>
      <c r="D8" s="36"/>
      <c r="E8" s="36"/>
      <c r="F8" s="36"/>
      <c r="G8" s="36"/>
      <c r="H8" s="36"/>
      <c r="I8" s="36"/>
    </row>
    <row r="9" spans="1:31" s="6" customFormat="1" ht="60.75" thickBot="1">
      <c r="A9" s="193" t="s">
        <v>55</v>
      </c>
      <c r="B9" s="194" t="s">
        <v>83</v>
      </c>
      <c r="C9" s="194" t="s">
        <v>174</v>
      </c>
      <c r="D9" s="194" t="s">
        <v>85</v>
      </c>
      <c r="E9" s="194" t="s">
        <v>86</v>
      </c>
      <c r="F9" s="195" t="s">
        <v>87</v>
      </c>
      <c r="G9" s="194" t="s">
        <v>88</v>
      </c>
      <c r="H9" s="194" t="s">
        <v>89</v>
      </c>
      <c r="I9" s="196" t="s">
        <v>90</v>
      </c>
      <c r="J9" s="4"/>
      <c r="K9" s="270" t="s">
        <v>108</v>
      </c>
      <c r="L9" s="5"/>
      <c r="M9" s="5"/>
      <c r="N9" s="5"/>
      <c r="O9" s="5"/>
      <c r="P9" s="5"/>
      <c r="Q9" s="5"/>
      <c r="R9" s="5"/>
      <c r="S9" s="5"/>
      <c r="T9" s="5"/>
      <c r="U9" s="5"/>
      <c r="V9" s="5"/>
      <c r="W9" s="5"/>
      <c r="X9" s="5"/>
      <c r="Y9" s="5"/>
      <c r="Z9" s="5"/>
      <c r="AA9" s="5"/>
      <c r="AB9" s="5"/>
      <c r="AC9" s="5"/>
      <c r="AD9" s="5"/>
      <c r="AE9" s="5"/>
    </row>
    <row r="10" spans="1:31" s="6" customFormat="1" ht="30">
      <c r="A10" s="106">
        <v>1</v>
      </c>
      <c r="B10" s="107" t="s">
        <v>272</v>
      </c>
      <c r="C10" s="107" t="s">
        <v>273</v>
      </c>
      <c r="D10" s="107" t="s">
        <v>274</v>
      </c>
      <c r="E10" s="108" t="s">
        <v>275</v>
      </c>
      <c r="F10" s="109">
        <v>2014</v>
      </c>
      <c r="G10" s="109">
        <v>313</v>
      </c>
      <c r="H10" s="109">
        <v>16</v>
      </c>
      <c r="I10" s="320">
        <v>10</v>
      </c>
      <c r="J10" s="8"/>
      <c r="K10" s="271" t="s">
        <v>109</v>
      </c>
      <c r="L10" s="384" t="s">
        <v>244</v>
      </c>
      <c r="M10" s="9"/>
      <c r="N10" s="9"/>
      <c r="O10" s="9"/>
      <c r="P10" s="9"/>
      <c r="Q10" s="9"/>
      <c r="R10" s="9"/>
      <c r="S10" s="9"/>
      <c r="T10" s="9"/>
      <c r="U10" s="10"/>
      <c r="V10" s="10"/>
      <c r="W10" s="10"/>
      <c r="X10" s="10"/>
      <c r="Y10" s="10"/>
      <c r="Z10" s="10"/>
      <c r="AA10" s="10"/>
      <c r="AB10" s="10"/>
      <c r="AC10" s="10"/>
      <c r="AD10" s="10"/>
      <c r="AE10" s="10"/>
    </row>
    <row r="11" spans="1:31" s="6" customFormat="1" ht="60">
      <c r="A11" s="110">
        <v>2</v>
      </c>
      <c r="B11" s="165" t="s">
        <v>272</v>
      </c>
      <c r="C11" s="165" t="s">
        <v>273</v>
      </c>
      <c r="D11" s="165" t="s">
        <v>274</v>
      </c>
      <c r="E11" s="113" t="s">
        <v>276</v>
      </c>
      <c r="F11" s="114">
        <v>2014</v>
      </c>
      <c r="G11" s="115">
        <v>313</v>
      </c>
      <c r="H11" s="115">
        <v>16</v>
      </c>
      <c r="I11" s="321">
        <v>10</v>
      </c>
      <c r="J11" s="8"/>
      <c r="K11" s="269"/>
      <c r="L11" s="9"/>
      <c r="M11" s="9"/>
      <c r="N11" s="9"/>
      <c r="O11" s="9"/>
      <c r="P11" s="9"/>
      <c r="Q11" s="9"/>
      <c r="R11" s="9"/>
      <c r="S11" s="9"/>
      <c r="T11" s="9"/>
      <c r="U11" s="10"/>
      <c r="V11" s="10"/>
      <c r="W11" s="10"/>
      <c r="X11" s="10"/>
      <c r="Y11" s="10"/>
      <c r="Z11" s="10"/>
      <c r="AA11" s="10"/>
      <c r="AB11" s="10"/>
      <c r="AC11" s="10"/>
      <c r="AD11" s="10"/>
      <c r="AE11" s="10"/>
    </row>
    <row r="12" spans="1:31" s="6" customFormat="1" ht="60">
      <c r="A12" s="110">
        <v>3</v>
      </c>
      <c r="B12" s="165" t="s">
        <v>272</v>
      </c>
      <c r="C12" s="165" t="s">
        <v>277</v>
      </c>
      <c r="D12" s="165" t="s">
        <v>278</v>
      </c>
      <c r="E12" s="113" t="s">
        <v>279</v>
      </c>
      <c r="F12" s="114">
        <v>2013</v>
      </c>
      <c r="G12" s="115" t="s">
        <v>280</v>
      </c>
      <c r="H12" s="115">
        <v>4</v>
      </c>
      <c r="I12" s="321">
        <v>10</v>
      </c>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0">
        <f t="shared" ref="A13:A19" si="0">A12+1</f>
        <v>4</v>
      </c>
      <c r="B13" s="111"/>
      <c r="C13" s="112"/>
      <c r="D13" s="111"/>
      <c r="E13" s="113"/>
      <c r="F13" s="114"/>
      <c r="G13" s="115"/>
      <c r="H13" s="115"/>
      <c r="I13" s="321"/>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0">
        <f t="shared" si="0"/>
        <v>5</v>
      </c>
      <c r="B14" s="112"/>
      <c r="C14" s="112"/>
      <c r="D14" s="112"/>
      <c r="E14" s="113"/>
      <c r="F14" s="114"/>
      <c r="G14" s="115"/>
      <c r="H14" s="115"/>
      <c r="I14" s="321"/>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0">
        <f t="shared" si="0"/>
        <v>6</v>
      </c>
      <c r="B15" s="112"/>
      <c r="C15" s="112"/>
      <c r="D15" s="112"/>
      <c r="E15" s="113"/>
      <c r="F15" s="114"/>
      <c r="G15" s="115"/>
      <c r="H15" s="115"/>
      <c r="I15" s="321"/>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0">
        <f t="shared" si="0"/>
        <v>7</v>
      </c>
      <c r="B16" s="111"/>
      <c r="C16" s="112"/>
      <c r="D16" s="111"/>
      <c r="E16" s="113"/>
      <c r="F16" s="114"/>
      <c r="G16" s="115"/>
      <c r="H16" s="115"/>
      <c r="I16" s="321"/>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0">
        <f t="shared" si="0"/>
        <v>8</v>
      </c>
      <c r="B17" s="112"/>
      <c r="C17" s="112"/>
      <c r="D17" s="112"/>
      <c r="E17" s="113"/>
      <c r="F17" s="114"/>
      <c r="G17" s="115"/>
      <c r="H17" s="115"/>
      <c r="I17" s="321"/>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0">
        <f t="shared" si="0"/>
        <v>9</v>
      </c>
      <c r="B18" s="111"/>
      <c r="C18" s="112"/>
      <c r="D18" s="111"/>
      <c r="E18" s="113"/>
      <c r="F18" s="114"/>
      <c r="G18" s="115"/>
      <c r="H18" s="115"/>
      <c r="I18" s="321"/>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2">
        <f t="shared" si="0"/>
        <v>10</v>
      </c>
      <c r="B19" s="117"/>
      <c r="C19" s="117"/>
      <c r="D19" s="117"/>
      <c r="E19" s="118"/>
      <c r="F19" s="119"/>
      <c r="G19" s="120"/>
      <c r="H19" s="120"/>
      <c r="I19" s="322"/>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55"/>
      <c r="B20" s="121"/>
      <c r="C20" s="121"/>
      <c r="D20" s="121"/>
      <c r="E20" s="121"/>
      <c r="F20" s="121"/>
      <c r="G20" s="121"/>
      <c r="H20" s="123" t="str">
        <f>"Total "&amp;LEFT(A7,2)</f>
        <v>Total I1</v>
      </c>
      <c r="I20" s="124">
        <f>SUM(I10:I19)</f>
        <v>30</v>
      </c>
    </row>
    <row r="22" spans="1:31"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sheetData>
  <mergeCells count="4">
    <mergeCell ref="A6:I6"/>
    <mergeCell ref="A7:I7"/>
    <mergeCell ref="A4:C4"/>
    <mergeCell ref="A22:I22"/>
  </mergeCells>
  <phoneticPr fontId="0" type="noConversion"/>
  <hyperlinks>
    <hyperlink ref="E12" r:id="rId1" display="http://www.scientific.net/" xr:uid="{747C8EE5-E187-4471-9E8C-19AEB1CF57A9}"/>
  </hyperlinks>
  <printOptions horizontalCentered="1"/>
  <pageMargins left="0.74803149606299213" right="0.74803149606299213" top="0.78740157480314965" bottom="0.59055118110236227" header="0.31496062992125984" footer="0.31496062992125984"/>
  <pageSetup paperSize="9" orientation="landscape"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workbookViewId="0">
      <selection activeCell="B15" sqref="B15"/>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64" t="str">
        <f>'Date initiale'!C3</f>
        <v>Universitatea de Arhitectură și Urbanism "Ion Mincu" București</v>
      </c>
      <c r="B1" s="264"/>
      <c r="C1" s="264"/>
      <c r="D1" s="2"/>
      <c r="E1" s="2"/>
      <c r="F1" s="3"/>
      <c r="G1" s="3"/>
      <c r="H1" s="3"/>
      <c r="I1" s="3"/>
    </row>
    <row r="2" spans="1:31" ht="15.75">
      <c r="A2" s="264" t="str">
        <f>'Date initiale'!B4&amp;" "&amp;'Date initiale'!C4</f>
        <v>Facultatea ARHITECTURA</v>
      </c>
      <c r="B2" s="264"/>
      <c r="C2" s="264"/>
      <c r="D2" s="2"/>
      <c r="E2" s="2"/>
      <c r="F2" s="3"/>
      <c r="G2" s="3"/>
      <c r="H2" s="3"/>
      <c r="I2" s="3"/>
    </row>
    <row r="3" spans="1:31" ht="15.75">
      <c r="A3" s="264" t="str">
        <f>'Date initiale'!B5&amp;" "&amp;'Date initiale'!C5</f>
        <v>Departamentul Sinteza Proiectării</v>
      </c>
      <c r="B3" s="264"/>
      <c r="C3" s="264"/>
      <c r="D3" s="2"/>
      <c r="E3" s="2"/>
      <c r="F3" s="2"/>
      <c r="G3" s="2"/>
      <c r="H3" s="2"/>
      <c r="I3" s="2"/>
    </row>
    <row r="4" spans="1:31" ht="15.75">
      <c r="A4" s="437" t="str">
        <f>'Date initiale'!C6&amp;", "&amp;'Date initiale'!C7</f>
        <v>Petrea Sergiu-Cătălin, 22</v>
      </c>
      <c r="B4" s="437"/>
      <c r="C4" s="437"/>
      <c r="D4" s="2"/>
      <c r="E4" s="2"/>
      <c r="F4" s="3"/>
      <c r="G4" s="3"/>
      <c r="H4" s="3"/>
      <c r="I4" s="3"/>
    </row>
    <row r="5" spans="1:31" s="187" customFormat="1" ht="15.75">
      <c r="A5" s="265"/>
      <c r="B5" s="265"/>
      <c r="C5" s="265"/>
      <c r="D5" s="2"/>
      <c r="E5" s="2"/>
      <c r="F5" s="3"/>
      <c r="G5" s="3"/>
      <c r="H5" s="3"/>
      <c r="I5" s="3"/>
    </row>
    <row r="6" spans="1:31" ht="15.75">
      <c r="A6" s="436" t="s">
        <v>110</v>
      </c>
      <c r="B6" s="436"/>
      <c r="C6" s="436"/>
      <c r="D6" s="436"/>
      <c r="E6" s="436"/>
      <c r="F6" s="436"/>
      <c r="G6" s="436"/>
      <c r="H6" s="436"/>
      <c r="I6" s="436"/>
    </row>
    <row r="7" spans="1:31" ht="15.75">
      <c r="A7" s="436" t="str">
        <f>'Descriere indicatori'!B5&amp;". "&amp;'Descriere indicatori'!C5</f>
        <v xml:space="preserve">I2. Cărţi de autor publicate la edituri cu prestigiu naţional* </v>
      </c>
      <c r="B7" s="436"/>
      <c r="C7" s="436"/>
      <c r="D7" s="436"/>
      <c r="E7" s="436"/>
      <c r="F7" s="436"/>
      <c r="G7" s="436"/>
      <c r="H7" s="436"/>
      <c r="I7" s="436"/>
    </row>
    <row r="8" spans="1:31" ht="16.5" thickBot="1">
      <c r="A8" s="36"/>
      <c r="B8" s="36"/>
      <c r="C8" s="36"/>
      <c r="D8" s="36"/>
      <c r="E8" s="36"/>
      <c r="F8" s="36"/>
      <c r="G8" s="36"/>
      <c r="H8" s="36"/>
      <c r="I8" s="36"/>
    </row>
    <row r="9" spans="1:31" s="6" customFormat="1" ht="60.75" thickBot="1">
      <c r="A9" s="197" t="s">
        <v>55</v>
      </c>
      <c r="B9" s="198" t="s">
        <v>83</v>
      </c>
      <c r="C9" s="198" t="s">
        <v>84</v>
      </c>
      <c r="D9" s="198" t="s">
        <v>85</v>
      </c>
      <c r="E9" s="198" t="s">
        <v>86</v>
      </c>
      <c r="F9" s="199" t="s">
        <v>87</v>
      </c>
      <c r="G9" s="198" t="s">
        <v>88</v>
      </c>
      <c r="H9" s="198" t="s">
        <v>89</v>
      </c>
      <c r="I9" s="200" t="s">
        <v>90</v>
      </c>
      <c r="J9" s="4"/>
      <c r="K9" s="270" t="s">
        <v>108</v>
      </c>
      <c r="L9" s="5"/>
      <c r="M9" s="5"/>
      <c r="N9" s="5"/>
      <c r="O9" s="5"/>
      <c r="P9" s="5"/>
      <c r="Q9" s="5"/>
      <c r="R9" s="5"/>
      <c r="S9" s="5"/>
      <c r="T9" s="5"/>
      <c r="U9" s="5"/>
      <c r="V9" s="5"/>
      <c r="W9" s="5"/>
      <c r="X9" s="5"/>
      <c r="Y9" s="5"/>
      <c r="Z9" s="5"/>
      <c r="AA9" s="5"/>
      <c r="AB9" s="5"/>
      <c r="AC9" s="5"/>
      <c r="AD9" s="5"/>
      <c r="AE9" s="5"/>
    </row>
    <row r="10" spans="1:31" s="6" customFormat="1" ht="30">
      <c r="A10" s="189">
        <v>1</v>
      </c>
      <c r="B10" s="107" t="s">
        <v>272</v>
      </c>
      <c r="C10" s="111" t="s">
        <v>281</v>
      </c>
      <c r="D10" s="386" t="s">
        <v>282</v>
      </c>
      <c r="E10" s="144" t="s">
        <v>283</v>
      </c>
      <c r="F10" s="145">
        <v>2012</v>
      </c>
      <c r="G10" s="146">
        <v>132</v>
      </c>
      <c r="H10" s="146">
        <v>132</v>
      </c>
      <c r="I10" s="325">
        <v>10</v>
      </c>
      <c r="J10" s="7"/>
      <c r="K10" s="271">
        <v>15</v>
      </c>
      <c r="L10" s="7" t="s">
        <v>245</v>
      </c>
      <c r="M10" s="7"/>
      <c r="N10" s="7"/>
      <c r="O10" s="7"/>
      <c r="P10" s="7"/>
      <c r="Q10" s="7"/>
      <c r="R10" s="7"/>
      <c r="S10" s="7"/>
      <c r="T10" s="7"/>
      <c r="U10" s="7"/>
      <c r="V10" s="7"/>
      <c r="W10" s="7"/>
      <c r="X10" s="7"/>
      <c r="Y10" s="7"/>
      <c r="Z10" s="7"/>
      <c r="AA10" s="7"/>
      <c r="AB10" s="7"/>
      <c r="AC10" s="7"/>
      <c r="AD10" s="7"/>
      <c r="AE10" s="7"/>
    </row>
    <row r="11" spans="1:31" s="6" customFormat="1" ht="45">
      <c r="A11" s="167">
        <v>2</v>
      </c>
      <c r="B11" s="165" t="s">
        <v>272</v>
      </c>
      <c r="C11" s="165" t="s">
        <v>284</v>
      </c>
      <c r="D11" s="166" t="s">
        <v>282</v>
      </c>
      <c r="E11" s="39" t="s">
        <v>285</v>
      </c>
      <c r="F11" s="39">
        <v>2012</v>
      </c>
      <c r="G11" s="39">
        <v>164</v>
      </c>
      <c r="H11" s="39">
        <v>164</v>
      </c>
      <c r="I11" s="326">
        <v>10</v>
      </c>
      <c r="J11" s="7"/>
      <c r="K11" s="54"/>
      <c r="L11" s="7"/>
      <c r="M11" s="7"/>
      <c r="N11" s="7"/>
      <c r="O11" s="7"/>
      <c r="P11" s="7"/>
      <c r="Q11" s="7"/>
      <c r="R11" s="7"/>
      <c r="S11" s="7"/>
      <c r="T11" s="7"/>
      <c r="U11" s="7"/>
      <c r="V11" s="7"/>
      <c r="W11" s="7"/>
      <c r="X11" s="7"/>
      <c r="Y11" s="7"/>
      <c r="Z11" s="7"/>
      <c r="AA11" s="7"/>
      <c r="AB11" s="7"/>
      <c r="AC11" s="7"/>
      <c r="AD11" s="7"/>
      <c r="AE11" s="7"/>
    </row>
    <row r="12" spans="1:31" s="6" customFormat="1" ht="15.75">
      <c r="A12" s="242">
        <v>3</v>
      </c>
      <c r="B12" s="165"/>
      <c r="C12" s="165"/>
      <c r="D12" s="166"/>
      <c r="E12" s="39"/>
      <c r="F12" s="115"/>
      <c r="G12" s="115"/>
      <c r="H12" s="115"/>
      <c r="I12" s="327"/>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67">
        <v>4</v>
      </c>
      <c r="B13" s="165"/>
      <c r="C13" s="165"/>
      <c r="D13" s="166"/>
      <c r="E13" s="149"/>
      <c r="F13" s="114"/>
      <c r="G13" s="114"/>
      <c r="H13" s="114"/>
      <c r="I13" s="321"/>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27">
        <f t="shared" ref="A14:A19" si="0">A13+1</f>
        <v>5</v>
      </c>
      <c r="B14" s="128"/>
      <c r="C14" s="129"/>
      <c r="D14" s="128"/>
      <c r="E14" s="129"/>
      <c r="F14" s="130"/>
      <c r="G14" s="128"/>
      <c r="H14" s="128"/>
      <c r="I14" s="323"/>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27">
        <f t="shared" si="0"/>
        <v>6</v>
      </c>
      <c r="B15" s="129"/>
      <c r="C15" s="129"/>
      <c r="D15" s="128"/>
      <c r="E15" s="129"/>
      <c r="F15" s="130"/>
      <c r="G15" s="131"/>
      <c r="H15" s="128"/>
      <c r="I15" s="323"/>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27">
        <f t="shared" si="0"/>
        <v>7</v>
      </c>
      <c r="B16" s="129"/>
      <c r="C16" s="129"/>
      <c r="D16" s="128"/>
      <c r="E16" s="129"/>
      <c r="F16" s="130"/>
      <c r="G16" s="131"/>
      <c r="H16" s="131"/>
      <c r="I16" s="323"/>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27">
        <f t="shared" si="0"/>
        <v>8</v>
      </c>
      <c r="B17" s="132"/>
      <c r="C17" s="129"/>
      <c r="D17" s="132"/>
      <c r="E17" s="133"/>
      <c r="F17" s="130"/>
      <c r="G17" s="131"/>
      <c r="H17" s="131"/>
      <c r="I17" s="323"/>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27">
        <f t="shared" si="0"/>
        <v>9</v>
      </c>
      <c r="B18" s="132"/>
      <c r="C18" s="129"/>
      <c r="D18" s="132"/>
      <c r="E18" s="133"/>
      <c r="F18" s="130"/>
      <c r="G18" s="131"/>
      <c r="H18" s="131"/>
      <c r="I18" s="323"/>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34">
        <f t="shared" si="0"/>
        <v>10</v>
      </c>
      <c r="B19" s="135"/>
      <c r="C19" s="136"/>
      <c r="D19" s="135"/>
      <c r="E19" s="136"/>
      <c r="F19" s="137"/>
      <c r="G19" s="137"/>
      <c r="H19" s="137"/>
      <c r="I19" s="324"/>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67"/>
      <c r="B20" s="138"/>
      <c r="C20" s="138"/>
      <c r="D20" s="138"/>
      <c r="E20" s="138"/>
      <c r="F20" s="138"/>
      <c r="G20" s="138"/>
      <c r="H20" s="123" t="str">
        <f>"Total "&amp;LEFT(A7,2)</f>
        <v>Total I2</v>
      </c>
      <c r="I20" s="142">
        <f>SUM(I10:I19)</f>
        <v>20</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22"/>
  <sheetViews>
    <sheetView workbookViewId="0">
      <selection activeCell="K12" sqref="K1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64" t="str">
        <f>'Date initiale'!C3</f>
        <v>Universitatea de Arhitectură și Urbanism "Ion Mincu" București</v>
      </c>
      <c r="B1" s="264"/>
      <c r="C1" s="264"/>
    </row>
    <row r="2" spans="1:12">
      <c r="A2" s="264" t="str">
        <f>'Date initiale'!B4&amp;" "&amp;'Date initiale'!C4</f>
        <v>Facultatea ARHITECTURA</v>
      </c>
      <c r="B2" s="264"/>
      <c r="C2" s="264"/>
    </row>
    <row r="3" spans="1:12">
      <c r="A3" s="264" t="str">
        <f>'Date initiale'!B5&amp;" "&amp;'Date initiale'!C5</f>
        <v>Departamentul Sinteza Proiectării</v>
      </c>
      <c r="B3" s="264"/>
      <c r="C3" s="264"/>
    </row>
    <row r="4" spans="1:12">
      <c r="A4" s="121" t="str">
        <f>'Date initiale'!C6&amp;", "&amp;'Date initiale'!C7</f>
        <v>Petrea Sergiu-Cătălin, 22</v>
      </c>
      <c r="B4" s="121"/>
      <c r="C4" s="121"/>
    </row>
    <row r="5" spans="1:12" s="187" customFormat="1">
      <c r="A5" s="121"/>
      <c r="B5" s="121"/>
      <c r="C5" s="121"/>
    </row>
    <row r="6" spans="1:12" ht="15.75">
      <c r="A6" s="436" t="s">
        <v>110</v>
      </c>
      <c r="B6" s="436"/>
      <c r="C6" s="436"/>
      <c r="D6" s="436"/>
      <c r="E6" s="436"/>
      <c r="F6" s="436"/>
      <c r="G6" s="436"/>
      <c r="H6" s="436"/>
      <c r="I6" s="436"/>
    </row>
    <row r="7" spans="1:12" ht="15.75">
      <c r="A7" s="436" t="str">
        <f>'Descriere indicatori'!B6&amp;". "&amp;'Descriere indicatori'!C6</f>
        <v xml:space="preserve">I3. Capitole de autor cuprinse în cărţi publicate la edituri cu prestigiu naţional* </v>
      </c>
      <c r="B7" s="436"/>
      <c r="C7" s="436"/>
      <c r="D7" s="436"/>
      <c r="E7" s="436"/>
      <c r="F7" s="436"/>
      <c r="G7" s="436"/>
      <c r="H7" s="436"/>
      <c r="I7" s="436"/>
    </row>
    <row r="8" spans="1:12" ht="16.5" thickBot="1">
      <c r="A8" s="36"/>
      <c r="B8" s="36"/>
      <c r="C8" s="36"/>
      <c r="D8" s="36"/>
      <c r="E8" s="36"/>
      <c r="F8" s="36"/>
      <c r="G8" s="36"/>
      <c r="H8" s="36"/>
      <c r="I8" s="36"/>
    </row>
    <row r="9" spans="1:12" ht="60.75" thickBot="1">
      <c r="A9" s="193" t="s">
        <v>55</v>
      </c>
      <c r="B9" s="194" t="s">
        <v>83</v>
      </c>
      <c r="C9" s="156" t="s">
        <v>174</v>
      </c>
      <c r="D9" s="194" t="s">
        <v>85</v>
      </c>
      <c r="E9" s="194" t="s">
        <v>86</v>
      </c>
      <c r="F9" s="195" t="s">
        <v>87</v>
      </c>
      <c r="G9" s="194" t="s">
        <v>88</v>
      </c>
      <c r="H9" s="194" t="s">
        <v>89</v>
      </c>
      <c r="I9" s="196" t="s">
        <v>90</v>
      </c>
      <c r="K9" s="270" t="s">
        <v>108</v>
      </c>
    </row>
    <row r="10" spans="1:12" ht="60">
      <c r="A10" s="189">
        <v>1</v>
      </c>
      <c r="B10" s="165" t="s">
        <v>272</v>
      </c>
      <c r="C10" s="165" t="s">
        <v>286</v>
      </c>
      <c r="D10" s="166" t="s">
        <v>282</v>
      </c>
      <c r="E10" s="39" t="s">
        <v>287</v>
      </c>
      <c r="F10" s="115">
        <v>2012</v>
      </c>
      <c r="G10" s="115">
        <v>63</v>
      </c>
      <c r="H10" s="115">
        <v>18</v>
      </c>
      <c r="I10" s="327">
        <v>10</v>
      </c>
      <c r="K10" s="271">
        <v>10</v>
      </c>
      <c r="L10" s="381" t="s">
        <v>246</v>
      </c>
    </row>
    <row r="11" spans="1:12" ht="45">
      <c r="A11" s="167">
        <v>2</v>
      </c>
      <c r="B11" s="165" t="s">
        <v>272</v>
      </c>
      <c r="C11" s="165" t="s">
        <v>288</v>
      </c>
      <c r="D11" s="166" t="s">
        <v>282</v>
      </c>
      <c r="E11" s="149" t="s">
        <v>289</v>
      </c>
      <c r="F11" s="114">
        <v>2015</v>
      </c>
      <c r="G11" s="114">
        <v>117</v>
      </c>
      <c r="H11" s="114">
        <v>8</v>
      </c>
      <c r="I11" s="321">
        <v>10</v>
      </c>
      <c r="K11" s="54"/>
    </row>
    <row r="12" spans="1:12">
      <c r="A12" s="242"/>
      <c r="B12" s="165"/>
      <c r="C12" s="165"/>
      <c r="D12" s="166"/>
      <c r="E12" s="39"/>
      <c r="F12" s="115"/>
      <c r="G12" s="115"/>
      <c r="H12" s="115"/>
      <c r="I12" s="327"/>
    </row>
    <row r="13" spans="1:12">
      <c r="A13" s="167"/>
      <c r="B13" s="165"/>
      <c r="C13" s="165"/>
      <c r="D13" s="166"/>
      <c r="E13" s="149"/>
      <c r="F13" s="114"/>
      <c r="G13" s="114"/>
      <c r="H13" s="114"/>
      <c r="I13" s="321"/>
    </row>
    <row r="14" spans="1:12" s="187" customFormat="1">
      <c r="A14" s="148"/>
      <c r="B14" s="113"/>
      <c r="C14" s="39"/>
      <c r="D14" s="39"/>
      <c r="E14" s="39"/>
      <c r="F14" s="114"/>
      <c r="G14" s="114"/>
      <c r="H14" s="114"/>
      <c r="I14" s="328"/>
    </row>
    <row r="15" spans="1:12" s="187" customFormat="1">
      <c r="A15" s="148"/>
      <c r="B15" s="141"/>
      <c r="C15" s="39"/>
      <c r="D15" s="39"/>
      <c r="E15" s="113"/>
      <c r="F15" s="114"/>
      <c r="G15" s="114"/>
      <c r="H15" s="114"/>
      <c r="I15" s="321"/>
    </row>
    <row r="16" spans="1:12">
      <c r="A16" s="148"/>
      <c r="B16" s="113"/>
      <c r="C16" s="39"/>
      <c r="D16" s="39"/>
      <c r="E16" s="39"/>
      <c r="F16" s="114"/>
      <c r="G16" s="114"/>
      <c r="H16" s="114"/>
      <c r="I16" s="328"/>
    </row>
    <row r="17" spans="1:9">
      <c r="A17" s="148"/>
      <c r="B17" s="141"/>
      <c r="C17" s="39"/>
      <c r="D17" s="39"/>
      <c r="E17" s="113"/>
      <c r="F17" s="114"/>
      <c r="G17" s="114"/>
      <c r="H17" s="114"/>
      <c r="I17" s="321"/>
    </row>
    <row r="18" spans="1:9">
      <c r="A18" s="148"/>
      <c r="B18" s="140"/>
      <c r="C18" s="149"/>
      <c r="D18" s="139"/>
      <c r="E18" s="143"/>
      <c r="F18" s="115"/>
      <c r="G18" s="115"/>
      <c r="H18" s="115"/>
      <c r="I18" s="321"/>
    </row>
    <row r="19" spans="1:9" ht="15.75" thickBot="1">
      <c r="A19" s="150"/>
      <c r="B19" s="151"/>
      <c r="C19" s="152"/>
      <c r="D19" s="152"/>
      <c r="E19" s="152"/>
      <c r="F19" s="119"/>
      <c r="G19" s="119"/>
      <c r="H19" s="119"/>
      <c r="I19" s="322"/>
    </row>
    <row r="20" spans="1:9" ht="15.75" thickBot="1">
      <c r="A20" s="355"/>
      <c r="B20" s="121"/>
      <c r="C20" s="121"/>
      <c r="D20" s="121"/>
      <c r="E20" s="121"/>
      <c r="F20" s="121"/>
      <c r="G20" s="121"/>
      <c r="H20" s="123" t="str">
        <f>"Total "&amp;LEFT(A7,2)</f>
        <v>Total I3</v>
      </c>
      <c r="I20" s="124">
        <f>SUM(I10:I19)</f>
        <v>20</v>
      </c>
    </row>
    <row r="22" spans="1:9"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workbookViewId="0">
      <selection activeCell="K31" sqref="K3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4" t="str">
        <f>'Date initiale'!C3</f>
        <v>Universitatea de Arhitectură și Urbanism "Ion Mincu" București</v>
      </c>
      <c r="B1" s="264"/>
      <c r="C1" s="264"/>
    </row>
    <row r="2" spans="1:12">
      <c r="A2" s="264" t="str">
        <f>'Date initiale'!B4&amp;" "&amp;'Date initiale'!C4</f>
        <v>Facultatea ARHITECTURA</v>
      </c>
      <c r="B2" s="264"/>
      <c r="C2" s="264"/>
    </row>
    <row r="3" spans="1:12">
      <c r="A3" s="264" t="str">
        <f>'Date initiale'!B5&amp;" "&amp;'Date initiale'!C5</f>
        <v>Departamentul Sinteza Proiectării</v>
      </c>
      <c r="B3" s="264"/>
      <c r="C3" s="264"/>
    </row>
    <row r="4" spans="1:12">
      <c r="A4" s="121" t="str">
        <f>'Date initiale'!C6&amp;", "&amp;'Date initiale'!C7</f>
        <v>Petrea Sergiu-Cătălin, 22</v>
      </c>
      <c r="B4" s="121"/>
      <c r="C4" s="121"/>
    </row>
    <row r="5" spans="1:12" s="187" customFormat="1">
      <c r="A5" s="121"/>
      <c r="B5" s="121"/>
      <c r="C5" s="121"/>
    </row>
    <row r="6" spans="1:12" ht="15.75">
      <c r="A6" s="436" t="s">
        <v>110</v>
      </c>
      <c r="B6" s="436"/>
      <c r="C6" s="436"/>
      <c r="D6" s="436"/>
      <c r="E6" s="436"/>
      <c r="F6" s="436"/>
      <c r="G6" s="436"/>
      <c r="H6" s="436"/>
      <c r="I6" s="436"/>
    </row>
    <row r="7" spans="1:12" ht="15.75">
      <c r="A7" s="436" t="str">
        <f>'Descriere indicatori'!B7&amp;". "&amp;'Descriere indicatori'!C7</f>
        <v xml:space="preserve">I4. Articole in extenso în reviste ştiinţifice de specialitate* </v>
      </c>
      <c r="B7" s="436"/>
      <c r="C7" s="436"/>
      <c r="D7" s="436"/>
      <c r="E7" s="436"/>
      <c r="F7" s="436"/>
      <c r="G7" s="436"/>
      <c r="H7" s="436"/>
      <c r="I7" s="436"/>
    </row>
    <row r="8" spans="1:12" ht="15.75" thickBot="1">
      <c r="A8" s="153"/>
      <c r="B8" s="153"/>
      <c r="C8" s="153"/>
      <c r="D8" s="153"/>
      <c r="E8" s="153"/>
      <c r="F8" s="153"/>
      <c r="G8" s="153"/>
      <c r="H8" s="153"/>
      <c r="I8" s="153"/>
    </row>
    <row r="9" spans="1:12" ht="30.75" thickBot="1">
      <c r="A9" s="193" t="s">
        <v>55</v>
      </c>
      <c r="B9" s="156" t="s">
        <v>83</v>
      </c>
      <c r="C9" s="156" t="s">
        <v>56</v>
      </c>
      <c r="D9" s="156" t="s">
        <v>57</v>
      </c>
      <c r="E9" s="156" t="s">
        <v>80</v>
      </c>
      <c r="F9" s="157" t="s">
        <v>87</v>
      </c>
      <c r="G9" s="156" t="s">
        <v>58</v>
      </c>
      <c r="H9" s="156" t="s">
        <v>111</v>
      </c>
      <c r="I9" s="158" t="s">
        <v>90</v>
      </c>
      <c r="K9" s="270" t="s">
        <v>108</v>
      </c>
    </row>
    <row r="10" spans="1:12">
      <c r="A10" s="106">
        <v>1</v>
      </c>
      <c r="B10" s="107"/>
      <c r="C10" s="107"/>
      <c r="D10" s="107"/>
      <c r="E10" s="108"/>
      <c r="F10" s="109"/>
      <c r="G10" s="109"/>
      <c r="H10" s="109"/>
      <c r="I10" s="329"/>
      <c r="K10" s="271">
        <v>10</v>
      </c>
      <c r="L10" s="381" t="s">
        <v>247</v>
      </c>
    </row>
    <row r="11" spans="1:12">
      <c r="A11" s="110">
        <f>A10+1</f>
        <v>2</v>
      </c>
      <c r="B11" s="111"/>
      <c r="C11" s="112"/>
      <c r="D11" s="111"/>
      <c r="E11" s="113"/>
      <c r="F11" s="114"/>
      <c r="G11" s="115"/>
      <c r="H11" s="115"/>
      <c r="I11" s="323"/>
      <c r="K11" s="54"/>
    </row>
    <row r="12" spans="1:12">
      <c r="A12" s="110">
        <f t="shared" ref="A12:A17" si="0">A11+1</f>
        <v>3</v>
      </c>
      <c r="B12" s="112"/>
      <c r="C12" s="112"/>
      <c r="D12" s="112"/>
      <c r="E12" s="113"/>
      <c r="F12" s="114"/>
      <c r="G12" s="115"/>
      <c r="H12" s="115"/>
      <c r="I12" s="323"/>
    </row>
    <row r="13" spans="1:12">
      <c r="A13" s="110">
        <f t="shared" si="0"/>
        <v>4</v>
      </c>
      <c r="B13" s="112"/>
      <c r="C13" s="112"/>
      <c r="D13" s="112"/>
      <c r="E13" s="113"/>
      <c r="F13" s="114"/>
      <c r="G13" s="114"/>
      <c r="H13" s="114"/>
      <c r="I13" s="323"/>
    </row>
    <row r="14" spans="1:12">
      <c r="A14" s="110">
        <f t="shared" si="0"/>
        <v>5</v>
      </c>
      <c r="B14" s="112"/>
      <c r="C14" s="112"/>
      <c r="D14" s="112"/>
      <c r="E14" s="113"/>
      <c r="F14" s="114"/>
      <c r="G14" s="114"/>
      <c r="H14" s="114"/>
      <c r="I14" s="323"/>
    </row>
    <row r="15" spans="1:12">
      <c r="A15" s="110">
        <f t="shared" si="0"/>
        <v>6</v>
      </c>
      <c r="B15" s="112"/>
      <c r="C15" s="112"/>
      <c r="D15" s="112"/>
      <c r="E15" s="113"/>
      <c r="F15" s="114"/>
      <c r="G15" s="114"/>
      <c r="H15" s="114"/>
      <c r="I15" s="323"/>
    </row>
    <row r="16" spans="1:12">
      <c r="A16" s="110">
        <f t="shared" si="0"/>
        <v>7</v>
      </c>
      <c r="B16" s="112"/>
      <c r="C16" s="112"/>
      <c r="D16" s="112"/>
      <c r="E16" s="113"/>
      <c r="F16" s="114"/>
      <c r="G16" s="114"/>
      <c r="H16" s="114"/>
      <c r="I16" s="323"/>
    </row>
    <row r="17" spans="1:9">
      <c r="A17" s="110">
        <f t="shared" si="0"/>
        <v>8</v>
      </c>
      <c r="B17" s="112"/>
      <c r="C17" s="112"/>
      <c r="D17" s="112"/>
      <c r="E17" s="113"/>
      <c r="F17" s="114"/>
      <c r="G17" s="114"/>
      <c r="H17" s="114"/>
      <c r="I17" s="323"/>
    </row>
    <row r="18" spans="1:9">
      <c r="A18" s="110">
        <f>A17+1</f>
        <v>9</v>
      </c>
      <c r="B18" s="112"/>
      <c r="C18" s="112"/>
      <c r="D18" s="112"/>
      <c r="E18" s="113"/>
      <c r="F18" s="114"/>
      <c r="G18" s="114"/>
      <c r="H18" s="114"/>
      <c r="I18" s="323"/>
    </row>
    <row r="19" spans="1:9" ht="15.75" thickBot="1">
      <c r="A19" s="116">
        <f>A18+1</f>
        <v>10</v>
      </c>
      <c r="B19" s="117"/>
      <c r="C19" s="117"/>
      <c r="D19" s="117"/>
      <c r="E19" s="118"/>
      <c r="F19" s="119"/>
      <c r="G19" s="119"/>
      <c r="H19" s="119"/>
      <c r="I19" s="324"/>
    </row>
    <row r="20" spans="1:9" ht="15.75" thickBot="1">
      <c r="A20" s="365"/>
      <c r="B20" s="121"/>
      <c r="C20" s="121"/>
      <c r="D20" s="121"/>
      <c r="E20" s="121"/>
      <c r="F20" s="121"/>
      <c r="G20" s="121"/>
      <c r="H20" s="123" t="str">
        <f>"Total "&amp;LEFT(A7,2)</f>
        <v>Total I4</v>
      </c>
      <c r="I20" s="160">
        <f>SUM(I10:I19)</f>
        <v>0</v>
      </c>
    </row>
    <row r="22" spans="1:9"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35</vt:i4>
      </vt:variant>
    </vt:vector>
  </HeadingPairs>
  <TitlesOfParts>
    <vt:vector size="69"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'I12'!_Hlk64449772</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Tecto 2</cp:lastModifiedBy>
  <cp:lastPrinted>2019-06-21T07:16:26Z</cp:lastPrinted>
  <dcterms:created xsi:type="dcterms:W3CDTF">2013-01-10T17:13:12Z</dcterms:created>
  <dcterms:modified xsi:type="dcterms:W3CDTF">2022-06-03T07:01:16Z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