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C:\lucrari\uauim 2021-2022\examen promovare post profesor\DOSAR CONCURS\G fisa standarde nationale Anexa 1 xls\"/>
    </mc:Choice>
  </mc:AlternateContent>
  <xr:revisionPtr revIDLastSave="0" documentId="13_ncr:1_{089E9782-348B-4E3B-84C5-1D4782F5D521}" xr6:coauthVersionLast="47" xr6:coauthVersionMax="47" xr10:uidLastSave="{00000000-0000-0000-0000-000000000000}"/>
  <bookViews>
    <workbookView xWindow="0" yWindow="0" windowWidth="19380" windowHeight="12168" tabRatio="928" firstSheet="1"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'I10'!$A$1:$I$15</definedName>
    <definedName name="_xlnm.Print_Area" localSheetId="15">I11a!$A$1:$I$15</definedName>
    <definedName name="_xlnm.Print_Area" localSheetId="16">I11b!$A$1:$H$28</definedName>
    <definedName name="_xlnm.Print_Area" localSheetId="17">I11c!$A$1:$G$24</definedName>
    <definedName name="_xlnm.Print_Area" localSheetId="18">'I12'!$A$1:$H$22</definedName>
    <definedName name="_xlnm.Print_Area" localSheetId="19">'I13'!$A$1:$H$22</definedName>
    <definedName name="_xlnm.Print_Area" localSheetId="20">I14a!$A$1:$H$27</definedName>
    <definedName name="_xlnm.Print_Area" localSheetId="21">I14b!$A$1:$H$33</definedName>
    <definedName name="_xlnm.Print_Area" localSheetId="22">I14c!$A$1:$H$35</definedName>
    <definedName name="_xlnm.Print_Area" localSheetId="23">'I15'!$A$1:$H$28</definedName>
    <definedName name="_xlnm.Print_Area" localSheetId="24">'I16'!$A$1:$D$13</definedName>
    <definedName name="_xlnm.Print_Area" localSheetId="25">'I17'!$A$1:$D$20</definedName>
    <definedName name="_xlnm.Print_Area" localSheetId="26">'I18'!$A$1:$D$56</definedName>
    <definedName name="_xlnm.Print_Area" localSheetId="27">'I19'!$A$1:$E$13</definedName>
    <definedName name="_xlnm.Print_Area" localSheetId="6">'I2'!$A$1:$I$21</definedName>
    <definedName name="_xlnm.Print_Area" localSheetId="28">'I20'!$A$1:$E$14</definedName>
    <definedName name="_xlnm.Print_Area" localSheetId="29">'I21'!$A$1:$D$20</definedName>
    <definedName name="_xlnm.Print_Area" localSheetId="30">'I22'!$A$1:$D$24</definedName>
    <definedName name="_xlnm.Print_Area" localSheetId="31">'I23'!$A$1:$D$20</definedName>
    <definedName name="_xlnm.Print_Area" localSheetId="32">'I24'!$A$1:$F$20</definedName>
    <definedName name="_xlnm.Print_Area" localSheetId="7">'I3'!$A$1:$I$16</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'I9'!$A$1:$I$20</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24" l="1"/>
  <c r="D13" i="18"/>
  <c r="H33" i="34"/>
  <c r="H28" i="29"/>
  <c r="I18" i="12"/>
  <c r="H26" i="37" l="1"/>
  <c r="A11" i="6"/>
  <c r="A12" i="6" s="1"/>
  <c r="A16" i="13" l="1"/>
  <c r="A28" i="37"/>
  <c r="A7" i="37"/>
  <c r="G26" i="37" s="1"/>
  <c r="D29" i="36"/>
  <c r="A4" i="37"/>
  <c r="A3" i="37"/>
  <c r="A2" i="37"/>
  <c r="A1" i="37"/>
  <c r="B2" i="36" l="1"/>
  <c r="B4" i="36"/>
  <c r="B6" i="36"/>
  <c r="B5" i="36" l="1"/>
  <c r="B3" i="36"/>
  <c r="B47" i="36"/>
  <c r="E14"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4" i="24" s="1"/>
  <c r="A11" i="23"/>
  <c r="A12" i="23"/>
  <c r="A13" i="23" s="1"/>
  <c r="A14" i="23" s="1"/>
  <c r="A15" i="23" s="1"/>
  <c r="A16" i="23" s="1"/>
  <c r="A17" i="23" s="1"/>
  <c r="A18" i="23" s="1"/>
  <c r="A19" i="23" s="1"/>
  <c r="A7" i="23"/>
  <c r="C20" i="23" s="1"/>
  <c r="A12" i="22"/>
  <c r="A13" i="22" s="1"/>
  <c r="A7" i="22"/>
  <c r="D14" i="22" s="1"/>
  <c r="E13" i="21"/>
  <c r="D33" i="36" s="1"/>
  <c r="A11" i="21"/>
  <c r="A12" i="21" s="1"/>
  <c r="A7" i="21"/>
  <c r="D13" i="21" s="1"/>
  <c r="A56" i="20"/>
  <c r="A11" i="20"/>
  <c r="A12" i="20" s="1"/>
  <c r="A13" i="20" s="1"/>
  <c r="A14" i="20" s="1"/>
  <c r="A15" i="20" s="1"/>
  <c r="A16" i="20" s="1"/>
  <c r="A17" i="20" s="1"/>
  <c r="A7" i="20"/>
  <c r="C54" i="20" s="1"/>
  <c r="A11" i="19"/>
  <c r="A12" i="19" s="1"/>
  <c r="A13" i="19" s="1"/>
  <c r="A14" i="19" s="1"/>
  <c r="A15" i="19" s="1"/>
  <c r="A16" i="19" s="1"/>
  <c r="A17" i="19" s="1"/>
  <c r="A18" i="19" s="1"/>
  <c r="A19" i="19" s="1"/>
  <c r="A7" i="19"/>
  <c r="C20" i="19" s="1"/>
  <c r="A11" i="18"/>
  <c r="I20" i="9"/>
  <c r="D16" i="36" s="1"/>
  <c r="I20" i="7"/>
  <c r="D14" i="36" s="1"/>
  <c r="I20" i="8"/>
  <c r="D15" i="36" s="1"/>
  <c r="A15" i="13"/>
  <c r="A20" i="12"/>
  <c r="A22" i="11"/>
  <c r="A22" i="10"/>
  <c r="A22" i="8"/>
  <c r="A22" i="7"/>
  <c r="A16" i="6"/>
  <c r="A21"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3" i="18" s="1"/>
  <c r="A7" i="34"/>
  <c r="G33" i="34" s="1"/>
  <c r="A35" i="34"/>
  <c r="D28" i="36"/>
  <c r="A11" i="34"/>
  <c r="A12" i="34" s="1"/>
  <c r="A13" i="34" s="1"/>
  <c r="A14" i="34" s="1"/>
  <c r="A3" i="34"/>
  <c r="A2" i="34"/>
  <c r="A1" i="34"/>
  <c r="A33" i="30"/>
  <c r="A11" i="30"/>
  <c r="A12" i="30" s="1"/>
  <c r="A13" i="30" s="1"/>
  <c r="A14" i="30" s="1"/>
  <c r="A15" i="30" s="1"/>
  <c r="A7" i="30"/>
  <c r="G31" i="30" s="1"/>
  <c r="A7" i="17"/>
  <c r="G25" i="17" s="1"/>
  <c r="A27" i="17"/>
  <c r="H25" i="17"/>
  <c r="D26" i="36" s="1"/>
  <c r="A11" i="17"/>
  <c r="A12" i="17" s="1"/>
  <c r="A13" i="17" s="1"/>
  <c r="A14" i="17" s="1"/>
  <c r="A15" i="17" s="1"/>
  <c r="A16" i="17" s="1"/>
  <c r="A17" i="17" s="1"/>
  <c r="A18" i="17" s="1"/>
  <c r="A22" i="16"/>
  <c r="A7" i="16"/>
  <c r="G20" i="16" s="1"/>
  <c r="A11" i="16"/>
  <c r="A12" i="16" s="1"/>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7" i="28"/>
  <c r="F24" i="28" s="1"/>
  <c r="A11" i="29"/>
  <c r="A12" i="29" s="1"/>
  <c r="A13" i="29" s="1"/>
  <c r="A14" i="29" s="1"/>
  <c r="A18" i="29" s="1"/>
  <c r="A19" i="29" s="1"/>
  <c r="A20" i="29" s="1"/>
  <c r="A21" i="29" s="1"/>
  <c r="A7" i="29"/>
  <c r="G28" i="29" s="1"/>
  <c r="A11" i="14"/>
  <c r="A12" i="14" s="1"/>
  <c r="A13" i="14" s="1"/>
  <c r="A14" i="14" s="1"/>
  <c r="A7" i="14"/>
  <c r="H15" i="14" s="1"/>
  <c r="A11" i="13"/>
  <c r="A12" i="13" s="1"/>
  <c r="A7" i="13"/>
  <c r="H13" i="13" s="1"/>
  <c r="D19" i="36"/>
  <c r="A11" i="12"/>
  <c r="A12" i="12" s="1"/>
  <c r="A13" i="12" s="1"/>
  <c r="A14" i="12" s="1"/>
  <c r="A15" i="12" s="1"/>
  <c r="A7" i="12"/>
  <c r="H18" i="12" s="1"/>
  <c r="A7" i="11"/>
  <c r="H20" i="11" s="1"/>
  <c r="A7" i="10"/>
  <c r="H20" i="10" s="1"/>
  <c r="A7" i="9"/>
  <c r="H20" i="9" s="1"/>
  <c r="A7" i="8"/>
  <c r="H20" i="8" s="1"/>
  <c r="A7" i="7"/>
  <c r="H20" i="7" s="1"/>
  <c r="A7" i="6"/>
  <c r="H14" i="6" s="1"/>
  <c r="A7" i="5"/>
  <c r="H19"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8" i="5"/>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13" i="13"/>
  <c r="D20" i="36" s="1"/>
  <c r="G24" i="28"/>
  <c r="D23" i="36" s="1"/>
  <c r="H20" i="16"/>
  <c r="D25" i="36" s="1"/>
  <c r="D36" i="36"/>
  <c r="D54" i="20"/>
  <c r="D32" i="36" s="1"/>
  <c r="D30" i="36"/>
  <c r="H31" i="30"/>
  <c r="D27" i="36" s="1"/>
  <c r="H20" i="15"/>
  <c r="D24" i="36" s="1"/>
  <c r="D22" i="36"/>
  <c r="I15" i="14"/>
  <c r="D21" i="36" s="1"/>
  <c r="I19" i="5"/>
  <c r="D12" i="36" s="1"/>
  <c r="D20" i="19"/>
  <c r="I20" i="10"/>
  <c r="D17" i="36" s="1"/>
  <c r="I14" i="6"/>
  <c r="D13" i="36" s="1"/>
  <c r="I20" i="4"/>
  <c r="D43" i="36" l="1"/>
  <c r="D31" i="36"/>
  <c r="D42" i="36" s="1"/>
  <c r="D11" i="36"/>
  <c r="D41" i="36" s="1"/>
  <c r="D35" i="36"/>
  <c r="D44" i="36" l="1"/>
</calcChain>
</file>

<file path=xl/sharedStrings.xml><?xml version="1.0" encoding="utf-8"?>
<sst xmlns="http://schemas.openxmlformats.org/spreadsheetml/2006/main" count="1225" uniqueCount="596">
  <si>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</si>
  <si>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</si>
  <si>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</si>
  <si>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</si>
  <si>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</si>
  <si>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</si>
  <si>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</si>
  <si>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</si>
  <si>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</si>
  <si>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</si>
  <si>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</si>
  <si>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</si>
  <si>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</si>
  <si>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</si>
  <si>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</si>
  <si>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</si>
  <si>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</si>
  <si>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</si>
  <si>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</si>
  <si>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</si>
  <si>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</si>
  <si>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</si>
  <si>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</si>
  <si>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</si>
  <si>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</si>
  <si>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</si>
  <si>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</si>
  <si>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</si>
  <si>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</si>
  <si>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</si>
  <si>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</si>
  <si>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</si>
  <si>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</si>
  <si>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</si>
  <si>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</si>
  <si>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</si>
  <si>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</si>
  <si>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</si>
  <si>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</si>
  <si>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</si>
  <si>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</si>
  <si>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</si>
  <si>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</si>
  <si>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</si>
  <si>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</si>
  <si>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</si>
  <si>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</si>
  <si>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</si>
  <si>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</si>
  <si>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</si>
  <si>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</si>
  <si>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</si>
  <si>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</si>
  <si>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</si>
  <si>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</si>
  <si>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</si>
  <si>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</si>
  <si>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</si>
  <si>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</si>
  <si>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</si>
  <si>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</si>
  <si>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</si>
  <si>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</si>
  <si>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</si>
  <si>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</si>
  <si>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</si>
  <si>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</si>
  <si>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</si>
  <si>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</si>
  <si>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</si>
  <si>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</si>
  <si>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</si>
  <si>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</si>
  <si>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</si>
  <si>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</si>
  <si>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</si>
  <si>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</si>
  <si>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</si>
  <si>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</si>
  <si>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</si>
  <si>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</si>
  <si>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</si>
  <si>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</si>
  <si>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</si>
  <si>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</si>
  <si>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</si>
  <si>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</si>
  <si>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</si>
  <si>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</si>
  <si>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</si>
  <si>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</si>
  <si>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</si>
  <si>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</si>
  <si>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</si>
  <si>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</si>
  <si>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</si>
  <si>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</si>
  <si>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</si>
  <si>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</si>
  <si>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</si>
  <si>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</si>
  <si>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</si>
  <si>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</si>
  <si>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</si>
  <si>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</si>
  <si>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</si>
  <si>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</si>
  <si>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</si>
  <si>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</si>
  <si>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</si>
  <si>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</si>
  <si>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</si>
  <si>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</si>
  <si>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</si>
  <si>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</si>
  <si>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</si>
  <si>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</si>
  <si>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</si>
  <si>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</si>
  <si>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</si>
  <si>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</si>
  <si>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</si>
  <si>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</si>
  <si>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</si>
  <si>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</si>
  <si>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</si>
  <si>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</si>
  <si>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</si>
  <si>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</si>
  <si>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</si>
  <si>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</si>
  <si>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</si>
  <si>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</si>
  <si>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</si>
  <si>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</si>
  <si>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</si>
  <si>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</si>
  <si>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</si>
  <si>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</si>
  <si>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</si>
  <si>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</si>
  <si>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</si>
  <si>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</si>
  <si>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</si>
  <si>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</si>
  <si>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</si>
  <si>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</si>
  <si>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</si>
  <si>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</si>
  <si>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</si>
  <si>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</si>
  <si>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</si>
  <si>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</si>
  <si>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</si>
  <si>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</si>
  <si>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</si>
  <si>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</si>
  <si>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</si>
  <si>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</si>
  <si>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</si>
  <si>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</si>
  <si>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</si>
  <si>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</si>
  <si>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</si>
  <si>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</si>
  <si>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</si>
  <si>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</si>
  <si>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</si>
  <si>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</si>
  <si>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</si>
  <si>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</si>
  <si>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</si>
  <si>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</si>
  <si>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</si>
  <si>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</si>
  <si>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</si>
  <si>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</si>
  <si>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</si>
  <si>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</si>
  <si>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</si>
  <si>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</si>
  <si>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</si>
  <si>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</si>
  <si>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</si>
  <si>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</si>
  <si>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</si>
  <si>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</si>
  <si>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</si>
  <si>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</si>
  <si>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</si>
  <si>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</si>
  <si>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</si>
  <si>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</si>
  <si>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</si>
  <si>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</si>
  <si>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</si>
  <si>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</si>
  <si>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</si>
  <si>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</si>
  <si>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</si>
  <si>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</si>
  <si>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</si>
  <si>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</si>
  <si>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</si>
  <si>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</si>
  <si>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</si>
  <si>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</si>
  <si>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</si>
  <si>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</si>
  <si>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</si>
  <si>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</si>
  <si>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</si>
  <si>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</si>
  <si>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</si>
  <si>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</si>
  <si>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</si>
  <si>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</si>
  <si>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</si>
  <si>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</si>
  <si>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</si>
  <si>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</si>
  <si>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</si>
  <si>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</si>
  <si>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</si>
  <si>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</si>
  <si>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</si>
  <si>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</si>
  <si>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</si>
  <si>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</si>
  <si>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</si>
  <si>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</si>
  <si>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</si>
  <si>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</si>
  <si>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</si>
  <si>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</si>
  <si>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</si>
  <si>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</si>
  <si>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</si>
  <si>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</si>
  <si>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</si>
  <si>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</si>
  <si>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</si>
  <si>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</si>
  <si>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</si>
  <si>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</si>
  <si>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</si>
  <si>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</si>
  <si>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</si>
  <si>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</si>
  <si>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</si>
  <si>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</si>
  <si>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</si>
  <si>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</si>
  <si>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</si>
  <si>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</si>
  <si>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</si>
  <si>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</si>
  <si>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</si>
  <si>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</si>
  <si>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</si>
  <si>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</si>
  <si>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</si>
  <si>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</si>
  <si>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</si>
  <si>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</si>
  <si>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</si>
  <si>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</si>
  <si>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</si>
  <si>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</si>
  <si>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</si>
  <si>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</si>
  <si>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Planificare Urbana si Dezvoltare Teritoriala</t>
  </si>
  <si>
    <t>Radulescu Monica</t>
  </si>
  <si>
    <t>Papiroz Publishing House/ Rijswijk, The Netherlands,</t>
  </si>
  <si>
    <t>978-90-814088</t>
  </si>
  <si>
    <t>Delta Landscapes – Geographies, Scenarios, Identities</t>
  </si>
  <si>
    <t>Radulescu Monica Claudiu Runceanu</t>
  </si>
  <si>
    <t xml:space="preserve">Editura Universitară Ion Mincu </t>
  </si>
  <si>
    <t xml:space="preserve">978-973-7999-74-0 </t>
  </si>
  <si>
    <t>Centrul – semnificaţie şi manifestare în discursul arhitectural</t>
  </si>
  <si>
    <t xml:space="preserve"> 973-7999-75-4</t>
  </si>
  <si>
    <t xml:space="preserve">978-973-1884-07-03 </t>
  </si>
  <si>
    <t xml:space="preserve">973-7999-43-6 </t>
  </si>
  <si>
    <t>973-7999-66-5</t>
  </si>
  <si>
    <t>973-7999-41-X</t>
  </si>
  <si>
    <t>13</t>
  </si>
  <si>
    <t>193</t>
  </si>
  <si>
    <t>127</t>
  </si>
  <si>
    <t>coordonator Radulescu Monica colectiv Florin Muresanu, Mihai Dumitrescu, Mihaela Hermina Negulescu</t>
  </si>
  <si>
    <t>10</t>
  </si>
  <si>
    <t>coordonator Radulescu Monica colectiv Florin Muresanu, Mihai Dumitrescu, Mihaela Hermina Negulescu, Catalin Sarbu</t>
  </si>
  <si>
    <t xml:space="preserve">Solutii flexibile privind zonele cu potential ridicat de dezvoltare durabila in volumul Preocupări recente în planificarea spaţială </t>
  </si>
  <si>
    <t>973-7999-54-1</t>
  </si>
  <si>
    <r>
      <t>Modele si instrumente de gestiune a teritoriului in volumul Coordonate economice şi dimensiuni ale coeziunii sociale în dezvoltarea durabilă metropolitană,</t>
    </r>
    <r>
      <rPr>
        <i/>
        <sz val="10"/>
        <color theme="1"/>
        <rFont val="Arial Narrow"/>
        <family val="2"/>
        <charset val="238"/>
      </rPr>
      <t/>
    </r>
  </si>
  <si>
    <t>Monica Radulescu</t>
  </si>
  <si>
    <t>Dezvoltare tehnologica si forma urbana</t>
  </si>
  <si>
    <t>ARHITEXT</t>
  </si>
  <si>
    <t>1224-886X</t>
  </si>
  <si>
    <t>2005</t>
  </si>
  <si>
    <t>2</t>
  </si>
  <si>
    <t>Coordonate economice şi dimensiuni ale coeziunii sociale în dezvoltarea durabilă metropolitană - 1</t>
  </si>
  <si>
    <t>AN XII NR11 (153)</t>
  </si>
  <si>
    <t>AN XIV NR09-10 (175-176)</t>
  </si>
  <si>
    <t>AN XIV NR08(174)</t>
  </si>
  <si>
    <t>2007</t>
  </si>
  <si>
    <t>1</t>
  </si>
  <si>
    <t xml:space="preserve">Dezvoltare tehnologica si forma urbană, studii de documentare, 2005 Editura Universitară Ion Mincu  ISBN 973-7999-41-X, coordonator </t>
  </si>
  <si>
    <r>
      <t>Coordonate economice şi dimensiuni ale coeziunii sociale în dezvoltarea durabilă metropolitană,</t>
    </r>
    <r>
      <rPr>
        <i/>
        <sz val="10"/>
        <color theme="1"/>
        <rFont val="Arial Narrow"/>
        <family val="2"/>
        <charset val="238"/>
      </rPr>
      <t/>
    </r>
  </si>
  <si>
    <t>973-7999-41-x</t>
  </si>
  <si>
    <t>coordonator Radulescu Monica colectiv Florin Muresanu, Daniela Antonescu, Mihaela Hermina Negulescu</t>
  </si>
  <si>
    <t>Membru în comitetul științific – review Conferinta internațională ICAR 2012,</t>
  </si>
  <si>
    <t>Membru în comitetul științific – review Conferinta internațională ICAR 2015,</t>
  </si>
  <si>
    <t>Reviewer la Conferinta EURAU 2016</t>
  </si>
  <si>
    <t xml:space="preserve">Revista Journal of Urban and Landscape Planning Editor Editura UAUIM în limba engleză (CD-ROM) ISSN 2501-5591 ISSN-L 2501-5591 </t>
  </si>
  <si>
    <t>Prezentare publica/ comunicare proprie la Simpozion organizat în cadrul Programului de Cercetare Amtrans 2003 sef proiect Prof.dr.arh. Doina Cristea</t>
  </si>
  <si>
    <t xml:space="preserve">Prezentare publica cu tema Planificare spatiala la seminarul romano-francez derulat la Alba Iulia in 2003 </t>
  </si>
  <si>
    <t>Participare la conferinta nationala URBANCONCEPT 23 februarie 2012 – Prezentare publica Formarea continua in domeniul urbanismului si amenjarii teritoriului</t>
  </si>
  <si>
    <t>Participare cu comunicare la Conferinta ICAR organizata de UAUIM 2012</t>
  </si>
  <si>
    <t>Participare cu comunicare la Conferinta ICAR organizata de UAUIM 2015</t>
  </si>
  <si>
    <t>Participare la Forumul Le Notre – 4th Le Notre Landscape Forum organizat de Le Notre Institute in parteneriat cu UAUIM, USAV, AAPR, APUR 21-25 aprilie 2015 – profesor invitat in atelierul de lucru</t>
  </si>
  <si>
    <t>Schiţă a strategiei de dezvoltare a judeţului Ialomiţa - URBAN DESIGN 1998 – 1999</t>
  </si>
  <si>
    <t>Planul de Amenajare a Teritoriului Judeţean (PATJ) Ialomiţa – Şef proiect URBAN DESIGN 1998 – 1999</t>
  </si>
  <si>
    <t>Plan de Amenajarea Teritoriului Judeţean Braşov, coordonator secţiunea dezvoltare economică, pentru Universitatea de Arhitectură şi Urbanism “Ion Mincu” Bucureşti, sef Proiect, Prof. Dr.arh. P.Derer, 2002</t>
  </si>
  <si>
    <t>Ghid privind definirea strategiei de dezvoltare la nivel de judet cu precizarea particularitatilor zonelor sensibile in ansamblul dezvoltarii spatiale durabile a teritoriului beneficiar MLPTL, coordonator lucrare şi elaborator din partea Universităţii de Arhitectură şi Urbanism “Ion Mincu“ , Sef proiect Prof.Dr.arh.Alexandru.M.Sandu, 2003</t>
  </si>
  <si>
    <t>Studiu pilot şi strategia de dezvoltare spaţială a judeţului Alba în cadrul studiului pentru Ghidul privind definirea strategiei de dezvoltare la nivel de judet cu precizarea particularitatilor zonelor sensibile in ansamblul dezvoltarii spatiale durabile a teritoriului beneficiar MLPTL, coordonator lucrare şi elaborator din partea Universităţii de Arhitectură şi Urbanism “Ion Mincu“ , Sef proiect Prof.Dr.arh.Alexandru.M.Sandu, 2003</t>
  </si>
  <si>
    <t>P.A.T.J. Teleorman - Coordonator proiect si elaborator pentru Artvad Proiect Grup S.R.L., 2005</t>
  </si>
  <si>
    <t>P.A.T.J. Calarasi - Coordonator proiect si elaborator pentru ArtvadProiect Grup S.R.L., 2006-2007</t>
  </si>
  <si>
    <t>Plan de Amenajarea Teritoriului Intercomunal – Zona Metropolitana Ploiesti beneficiar Consiliul Municipal Ploiesti, coordonator lucrare şi elaborator din partea Universităţii de Arhitectură şi Urbanism “Ion Mincu“ , Sef proiect Prof.Dr.arh.Alexandru.M.Sandu, 2004 - 2006</t>
  </si>
  <si>
    <t>Plan de Amenajarea Teritoriului Intercomunal – Zona Aglomeratie Urbane Alba Iulia Sebes Vintu beneficiar Consiliul Judetean Alba, coordonator lucrare şi elaborator din partea Universităţii de Arhitectură şi Urbanism “Ion Mincu“ , Sef proiect Prof.Dr.arh.Alexandru.M.Sandu, 2007 - 2008</t>
  </si>
  <si>
    <t>Studiu privind zona metropolitana Brasov, Sef proiect conf. Dr.arh. Catalin Sarbu, sectiunea dezvoltare economica, membru in echipa de lucru, 2008</t>
  </si>
  <si>
    <t>PATJ judetul Galati – sectiunea Zonificarea teritoriului si Structura activitatilor, Director de proiect si elaborator, 2010-2011, pentru UAUIM-CCPEC</t>
  </si>
  <si>
    <t>Conceptul Strategic de Dezvoltare Municipiul Bucuresti – membru in echipa de lucru pentru UAUIM – CCPEC, 2011</t>
  </si>
  <si>
    <t>Membru în echipa de lucru a Programului de cooperare transfrontalieră România – Ungaria (PHARE) - 1996 – 1997 - URBANPROIECT</t>
  </si>
  <si>
    <t>PUG Comuna Nuci – Judeţul Ilfov, Şef Proiect – 1996 URBANPROIECT</t>
  </si>
  <si>
    <t>PUG municipiul Constanţa – actualizare pentru URBANDESIGN S.R.L. - Coordonator proiect si elaborator  2006-2009</t>
  </si>
  <si>
    <t>P.U.G. Municipiul Calarasi - Coordonator proiect si elaborator pentru ArtvadProiect Grup S.R.L., 2005-2006</t>
  </si>
  <si>
    <t>P.U.Z Zona centrala a Municipiului Campulung Moldovenesc judetul Suceava – subproiectare pentru S.C. URBANDESIGN S.R.L. 2007- 2008 elaborator</t>
  </si>
  <si>
    <t>Reactualizare Plan Urbanistic General – Sinaia, 2004,  Sef Proiect din partea Universităţii de Arhitectură şi Urbanism “Ion Mincu“</t>
  </si>
  <si>
    <t>PUG Municipiul Bucureşti – pentru schiţa de strategie, Şef proiect, în cadrul firmei URBAN DESIGN 1999  (capitolele demografie şi economie)</t>
  </si>
  <si>
    <t>PUG Municipiul Bucureşti, în cadrul firmei URBAN DESIGN 1999-2000  coordonator şi coautor Secţiunea activităţi economice</t>
  </si>
  <si>
    <t>Studiu turism municipiul Baia Mare - Şef Proiect,  1998 URBAN DESIGN</t>
  </si>
  <si>
    <t>Studiu relaţii periurbane municipiul Baia Mare - Şef Proiect 1997 URBAN DESIGN</t>
  </si>
  <si>
    <t>PUG municipiul Iaşi – Secţiunea Ipoteze privind dezvoltarea aglomeraţiei urbane Iaşi 1997 URBAN DESIGN</t>
  </si>
  <si>
    <t>Coordonator  lucrări din partea URBAN DESIGN - PUG municipiul Cluj Napoca 1998 URBAN DESIGN</t>
  </si>
  <si>
    <t>PUG municipiul Cluj Napoca 1998 – Sectiunea dezvoltare economică şi cea a zonelor industriale URBAN DESIGN</t>
  </si>
  <si>
    <t>Coordonator lucrări PUG municipiul Constanta 1998 URBAN DESIGN</t>
  </si>
  <si>
    <t>PUG municipiul Constanţa 1998 – Studiu privind serviciile şi echipamentele de interes general municipiul Constanţa – sinteza şi concluziile studiului de fundamentare Şef Proiect URBAN DESIGN</t>
  </si>
  <si>
    <t>PUG municipiul Constanţa 1998 - Studiu privind relatiile periurbane Şef Proiect URBAN DESIGN</t>
  </si>
  <si>
    <t xml:space="preserve">Studiu turism comuna Amara - Şef Proiect 1998 URBAN DESIGN </t>
  </si>
  <si>
    <t>PUG București reactualizare 2014-2015, membru în echipa de lucru a Studiului privind locuința – capitolul analiza, din partea UAUIM-CCPEC</t>
  </si>
  <si>
    <t>Studiu privind locuirea urbană municipiul Zalau – colaborator la Secţiunea morfologie şi locuire urbană</t>
  </si>
  <si>
    <t>PATN studiu de fundamentare pentru reteaua de localitati, beneficiar MDRT, pentru UAUIM CCPEC membru in echipa de lucru</t>
  </si>
  <si>
    <t>Pact Teritorial beneficiar MDRT, Director de proiect pentru UAUIM CCPEC, subproiectare pentru UB CICADIT</t>
  </si>
  <si>
    <t xml:space="preserve">Studiu privind locuirea insalubra Metodologie si Ghid de interventie, beneficiar MDRT pentru UAUIM CCPEC </t>
  </si>
  <si>
    <t>Axa Ploiesti Bucuresti Giurgiu, beneficiar MDRT pentru UAUIM CCPEC, membru in echipa de lucru</t>
  </si>
  <si>
    <t>Metodologie – cadru pentru elaborarea documentelor de planificare strategică teritorială la nivel national si regional, potrivit practicilor europene în domeniu, beneficiar MDRL, Director de proiect pentru UAUIM, 2009</t>
  </si>
  <si>
    <t>Dezvoltare tehnologica si forma urbana , Grant cercetare CNCSIS, Director de proiect 2004-2006, din partea Universităţii de Arhitectură şi Urbanism “Ion Mincu“ – publicate in 2005 si 2006</t>
  </si>
  <si>
    <t>COORDONATE ECONOMICE ŞI DIMENSIUNI ALE COEZIUNII SOCIALE ÎN DEZVOLTAREA DURABILĂ METROPOLITANĂ GRANT CERCETARE CEEX, 2006 - 2008 -  DIRECTOR DE PROIECT din partea Universităţii de Arhitectură şi Urbanism “Ion Mincu“ publicate in 2006 şi 2007</t>
  </si>
  <si>
    <t>Metodologie de reconfigurare a bazei spaţiale a planurilor de amenajarea teritoriului în vederea integrării în Uniunea Europeana – Situarea problematicii amenajării teritoriului din România în raport cu principiile, strategiile şi politicile de dezvoltare spaţială din ţările Uniunii Europene, Editura Universitară Ion Mincu 2006 ISBN 973-7999-54-1 membru în colectivul de elaborare</t>
  </si>
  <si>
    <t>Metodologie de reconfigurare a bazei spaţiale a planurilor de amenajarea teritoriului în vederea integrării în Uniunea Europeana – Mutaţii produse de abordarea strategică asupra configuraţiei spaţiale la scara teritoriului european, regional şi infra-regional. Corelaţii între politicile de dezvoltare spaţială durabilă şi structura spaţială aferentă la scară regională şi infra-regională Editura Universitară Ion Mincu 2005 ISBN 973-7999-43-6 membru în colectivul de elaborare</t>
  </si>
  <si>
    <t>Definirea conceptului de strategie privind dezvoltarea spaţială în vederea fundamentării politicilor şi planurilor de urbanism şi amenajare a teritoriului, cercetare în Programul AMTRANS al MEC, membru în echipa de lucru din partea Universităţii de Arhitectură şi Urbanism “Ion Mincu”, Sef proiect Prof. Dr.arh. Doina Cristea, 2002-2003</t>
  </si>
  <si>
    <t>Indicatori privind dezvoltarea durabilă a sectorului industrial, URBANDESIGN pentru IPCM, Şef lucrare, 2001</t>
  </si>
  <si>
    <t>Metodologii pentru întocmirea documentaţiilor de urbanism – PUG, PUZ, PUD în conformitate cu Legea urbanismului şi amenajării teritoriului, pentru Universitatea de Arhitectură şi Urbanism “Ion Mincu”, responsabil de lucrare, 2001-2002</t>
  </si>
  <si>
    <t>Metodologii pentru întocmirea documentaţiilor de amenajarea teritoriului, subproiectare pentru URBANPROIECT (Sef proiect arh. C-tin Chifelea), consultant din partea Universităţii de Arhitectură şi Urbanism “Ion Mincu”, 2002</t>
  </si>
  <si>
    <t>Conţinutul cadru pentru întocmirea documentaţiilor de amenajarea teritoriului, subproiectare pentru URBANPROIECT (Sef proiect arh. Valentina Dumitru), consultant din partea Universităţii de Arhitectură şi Urbanism “Ion Mincu”, 2001</t>
  </si>
  <si>
    <t>Propunere privind sistemul indicatorilor dezvoltării durabile pentru URBANPROIECT (Sef proiect J. Şuler), coordonator şi coautor din partea Universităţii de Arhitectură şi Urbanism “Ion Mincu” (Sef proiect Prof. Dr.arh. Doina Cristea), 2002</t>
  </si>
  <si>
    <t>Metodologie privind Dezvoltarea analizei economice în profil spaţial, Redactarea I faza de anchetă, consultant pentru URBANPROIECT, 2002</t>
  </si>
  <si>
    <t>Definirea zonelor urbane purtătoare de dezvoltare în teritoriu ca factor de anticipare şi stimulare a ridicării calităţii vieţii urbane prin restructurarea economică – sectorială, cercetare în Programul AMTRANS al MEC, Responsabil temă din partea Universităţii de Arhitectură şi Urbanism “Ion Mincu” (Sef proiect Prof. Dr.arh. Doina Cristea), 2001-2002</t>
  </si>
  <si>
    <t>Metodologie pentru elaborarea Planului Urbanistic de Detaliu, Planului Urbanistic Zonal, Planului Urbanistic General în conformitate cu Legea calităţii în construcţii – Responsabil lucrare 1995 – 1996, URBANPROIECT</t>
  </si>
  <si>
    <t>Locul 3 la competitia pentru actualizarea Planului urbanistic General Botosani, 2015 pentru UAUIM-CCPEC</t>
  </si>
  <si>
    <t>Locul 2 la competitia pentru realizarea analizei urbane in vederea regenerarii urbane Ferentari, Bucuresti, pentru ICE Consulting SRL, 2015-2016</t>
  </si>
  <si>
    <t>Masterat In management Universitatea Lille, D-Artois Republica Franceza, 2010-2012 in colaborare cu ASE Bucuresti Masterat cu dubla diploma</t>
  </si>
  <si>
    <t>Universitatea Cambridge/ Marea Britanie Program pregătire în politici de terenuri şi dezvoltare urbană, 1996, Certificat</t>
  </si>
  <si>
    <t>Membru in Grupul de lucru al Comitetului Consultativ privind Coeziunea Teritoriala – Grupul de Lucru pentru Regiunea Dunarii</t>
  </si>
  <si>
    <t>Membru in Grupul de lucru RUR pentru elaborarea normelor de dimensionare a terenurilor in localitati urbane si rurale 2014</t>
  </si>
  <si>
    <t>Expert evaluator UE Programul COST 2017</t>
  </si>
  <si>
    <t>Participare la Forumul Caesar 2015 Romania in 3d, in calitate de expert, in grupul Dezvoltare urbana si regionala – DEZ – link  http://forumulcaesar.ro/dezvoltare-regionala-si-urbana-dez/</t>
  </si>
  <si>
    <t>Participare la lucrările Seminarului „Lideri pentru Dezvoltarea Durabilă” la iniţiativa domnului Borbély László, preşedintele Comisiei pentru politică externă şi preşedinte al Subcomisiei pentru Dezvoltare Durabilă a Camerei Deputaţilor, 18 octombrie 2016, Palatul Parlamentului</t>
  </si>
  <si>
    <t>Presedinte al Comisiei Profesionale RUR din 2011-2015 4 ANI</t>
  </si>
  <si>
    <t>Vicepresedinte pentru formarea continua RUR 2009-2011 2 ANI</t>
  </si>
  <si>
    <t>2004-2006</t>
  </si>
  <si>
    <t>director proiect</t>
  </si>
  <si>
    <t>responsabil specialitate</t>
  </si>
  <si>
    <t>coautor</t>
  </si>
  <si>
    <t>coautor, elaborator capitol servicii de interes general</t>
  </si>
  <si>
    <t>coautor, elaborator  capitol locuire</t>
  </si>
  <si>
    <t>elaborator</t>
  </si>
  <si>
    <t>responsabil tema</t>
  </si>
  <si>
    <t>2012-2015</t>
  </si>
  <si>
    <t>2002-2003</t>
  </si>
  <si>
    <t>2001-2002</t>
  </si>
  <si>
    <t>MDRT</t>
  </si>
  <si>
    <t>MDRL</t>
  </si>
  <si>
    <t>CNCSIS</t>
  </si>
  <si>
    <t>CEEX</t>
  </si>
  <si>
    <t>AMTRANS</t>
  </si>
  <si>
    <t>URBANPROIECT</t>
  </si>
  <si>
    <t>aprobat</t>
  </si>
  <si>
    <t>Participare la ședința de constituire a Comisiei de Dezvoltare Durabilă La Parlamentul României – invitație de participare în cadrul comisiei 2016</t>
  </si>
  <si>
    <t>2009-2011</t>
  </si>
  <si>
    <t>2011-2015</t>
  </si>
  <si>
    <t>Expert evaluator UE Programul COST 2016</t>
  </si>
  <si>
    <t>O decadă de planificare spațială în România https://www.apur.ro/newsletter-apur-nr-2-mai-2014/  Plan de Amenajare a Teritoriului Zonal Alba-Iulia – Sebeș - Teiuș (județul Alba) / UAUIM-CCPEC / arh. Alexandru Sandu. Plan de Amenajare a Teritoriului Județean – Galați / URBAN-INCERC Sucursala Urbanproiect / arh. Alexandrina Retegan</t>
  </si>
  <si>
    <t>2010-2012</t>
  </si>
  <si>
    <t xml:space="preserve"> Universitatea Lille, D-Artois Republica Franceza</t>
  </si>
  <si>
    <t xml:space="preserve">Universitatea Cambridge/ Marea Britanie </t>
  </si>
  <si>
    <t>Participare 2 saptamani la Scoala de vara Delta landscapes – Delta del Po, Italia, 2011</t>
  </si>
  <si>
    <t>Bienala Nationala de Arhitectura Premiul MDRT pentru Conceptul Strategic de dezvoltare București 2035 in colectivul de elaborare 2012 https://www.bnab.ro/2012/proiecte/7/99/</t>
  </si>
  <si>
    <t xml:space="preserve"> Director proiect prof.dr.arh.Doina Elena Cristea, membru in echipa de lucru proiect cu 45 de puncte din 50 sursa Cercetare Stiintifica Programul Cercetare de Excelenta – CEEX, Director de proiect pentru UAUIM, Leader Consorțiu ASE București Prof.dr.arh. Gabriela Stănciulescu, sursa http://www.mct-excelenta.ro/fileadmin/mct/Rezultate/modulul_1/ianuarie_2006/finantare_lista_rezerva_245_site.htmhttp://uefiscdi.gov.ro/UserFiles/File/Competitii%20derulate/REZULTATE_A_2006_CONTINUARE.pdf</t>
  </si>
  <si>
    <r>
      <t xml:space="preserve">Locul 3 </t>
    </r>
    <r>
      <rPr>
        <sz val="11"/>
        <rFont val="Calibri"/>
        <family val="2"/>
        <charset val="238"/>
        <scheme val="minor"/>
      </rPr>
      <t>la competitia pentru granturi tip A CNCSIS 2004 Comisia 7 cercetare DEZVOLTARE TEHNOLOGICA SI FORMA URBANA - REALIZAREA UNUI MODEL DE STRATEGIE DE DEZVOLTARE DURABILA PENTRU ORASELE ROMANIEI IN VEDEREA ADAPTARII LA IMPACTUL TEHNOLOGIC - STUDII DE ILUSTRARE Director de proiect punctaj 92,33 din 100 link http://cncsis.gov.ro/UserFiles/File/granturi/2004/IERARHIZARE_PROIECTE_TIP_A_NOI_2004.htm</t>
    </r>
  </si>
  <si>
    <r>
      <t xml:space="preserve">Locul 3 </t>
    </r>
    <r>
      <rPr>
        <sz val="11"/>
        <rFont val="Calibri"/>
        <family val="2"/>
        <charset val="238"/>
        <scheme val="minor"/>
      </rPr>
      <t>la competitia pentru granturi tip A continuari finantate CNCSIS 2006 Comisia 7 cercetare DEZVOLTARE TEHNOLOGICA SI FORMA URBANA - REALIZAREA UNUI MODEL DE STRATEGIE DE DEZVOLTARE DURABILA PENTRU ORASELE ROMANIEI IN VEDEREA ADAPTARII LA IMPACTUL TEHNOLOGIC - STUDII DE ILUSTRARE Director de proiect punctaj 47 din 50 link http://cncsis.gov.ro/UserFiles/File/Competitii%20derulate/REZULTATE_A_2006_CONTINUARE.pdf</t>
    </r>
  </si>
  <si>
    <r>
      <t xml:space="preserve">Locul 5 </t>
    </r>
    <r>
      <rPr>
        <sz val="11"/>
        <rFont val="Calibri"/>
        <family val="2"/>
        <charset val="238"/>
        <scheme val="minor"/>
      </rPr>
      <t>la competitia pentru granturi tip A continuari finantate CNCSIS 2005 Comisia 7 cercetare DEZVOLTARE TEHNOLOGICA SI FORMA URBANA - REALIZAREA UNUI MODEL DE STRATEGIE DE DEZVOLTARE DURABILA PENTRU ORASELE ROMANIEI IN VEDEREA ADAPTARII LA IMPACTUL TEHNOLOGIC - STUDII DE ILUSTRARE Director de proiect punctaj 45 din 50 link http://cncsis.gov.ro/UserFiles/File/Competitii%20derulate/REZULTATE_A_2005_CONTINUARI.pdf</t>
    </r>
  </si>
  <si>
    <r>
      <t xml:space="preserve">Locul 2 </t>
    </r>
    <r>
      <rPr>
        <sz val="11"/>
        <rFont val="Calibri"/>
        <family val="2"/>
        <charset val="238"/>
        <scheme val="minor"/>
      </rPr>
      <t>la competitia pentru granturi tip A CNCSIS 2005 granuri tip A proiecte noi cu proiectul METODOLOGIE DE RECONFIGURARE A BAZEI SPATIALE A PLANURILOR DE AMENAJAREA TERITORIULUI IN VEDEREA INTEGRARII IN UE</t>
    </r>
  </si>
  <si>
    <r>
      <t xml:space="preserve"> </t>
    </r>
    <r>
      <rPr>
        <sz val="11"/>
        <rFont val="Calibri"/>
        <family val="2"/>
        <charset val="238"/>
        <scheme val="minor"/>
      </rPr>
      <t>Director proiect prof.dr.arh.Doina Elena Cristea, membru in echipa de lucru si realizarea cerere finantare proiect, 94.67  puncte din 100 sursa http://uefiscdi.gov.ro/UserFiles/File/Competitii%20derulate/IERARHIE_A_2005_NOI.pdf</t>
    </r>
  </si>
  <si>
    <r>
      <t xml:space="preserve">Locul 4 </t>
    </r>
    <r>
      <rPr>
        <sz val="11"/>
        <rFont val="Calibri"/>
        <family val="2"/>
        <charset val="238"/>
        <scheme val="minor"/>
      </rPr>
      <t>la competitia pentru granturi tip A CNCSIS 2006 granuri tip A continuari finantate cu proiectul METODOLOGIE DE RECONFIGURARE A BAZEI SPATIALE A PLANURILOR DE AMENAJAREA TERITORIULUI IN VEDEREA INTEGRARII IN UE</t>
    </r>
  </si>
  <si>
    <r>
      <t xml:space="preserve">Proiectul </t>
    </r>
    <r>
      <rPr>
        <i/>
        <sz val="11"/>
        <rFont val="Calibri"/>
        <family val="2"/>
        <charset val="238"/>
        <scheme val="minor"/>
      </rPr>
      <t>Coordonate economice si dimensiuni ale coeziunii sociale in dezvoltarea durabila metropolitana</t>
    </r>
    <r>
      <rPr>
        <sz val="11"/>
        <rFont val="Calibri"/>
        <family val="2"/>
        <charset val="238"/>
        <scheme val="minor"/>
      </rPr>
      <t xml:space="preserve">  finanțat de Ministerul Educației și cercetării prin Autoritatea Nationala pentru Cercetare Stiintifica Programul Cercetare de Excelenta – CEEX, Director de proiect pentru UAUIM, Leader Consorțiu ASE București Prof.dr.arh. Gabriela Stanciulescu http://www.demos.ase.ro/parteneri.htm </t>
    </r>
  </si>
  <si>
    <t>2006-2007</t>
  </si>
  <si>
    <t>2007-2008</t>
  </si>
  <si>
    <t>2006-2009</t>
  </si>
  <si>
    <t>2005-2006</t>
  </si>
  <si>
    <t>1999-2000</t>
  </si>
  <si>
    <t>2014-2015</t>
  </si>
  <si>
    <t>responsabil de tema</t>
  </si>
  <si>
    <t>capitol servicii de interes general</t>
  </si>
  <si>
    <t>capitol locuire</t>
  </si>
  <si>
    <t>responsabil lucrare</t>
  </si>
  <si>
    <t>AMTRANS MEC</t>
  </si>
  <si>
    <t>IPCM</t>
  </si>
  <si>
    <t>MLPTL</t>
  </si>
  <si>
    <r>
      <t xml:space="preserve">Principii pentru elaborarea conceptului de dezvoltare urbana durabila in volumul Dezvoltare tehnologica si forma urbană, studii de documentare, </t>
    </r>
    <r>
      <rPr>
        <b/>
        <sz val="11"/>
        <color theme="1"/>
        <rFont val="Calibri"/>
        <family val="2"/>
        <charset val="238"/>
        <scheme val="minor"/>
      </rPr>
      <t>2005</t>
    </r>
    <r>
      <rPr>
        <sz val="11"/>
        <color theme="1"/>
        <rFont val="Calibri"/>
        <family val="2"/>
        <charset val="238"/>
        <scheme val="minor"/>
      </rPr>
      <t xml:space="preserve"> Editura Universitară Ion Mincu  ISBN 973-7999-41-X, coordonator</t>
    </r>
  </si>
  <si>
    <t>Coordonator Doina Elena Cristea colectiv Alexandru Sandu, Radulescu Monica, Cristea Doina</t>
  </si>
  <si>
    <r>
      <t xml:space="preserve">Metodologie de reconfigurare a bazei spaţiale a planurilor de amenajarea teritoriului în vederea integrării în Uniunea Europeana – Mutaţii produse de abordarea strategică asupra configuraţiei spaţiale la scara teritoriului european, regional şi infra-regional. Corelaţii între politicile de dezvoltare spaţială durabilă şi structura spaţială aferentă la scară regională şi infra-regională Editura Universitară Ion Mincu </t>
    </r>
    <r>
      <rPr>
        <b/>
        <sz val="11"/>
        <rFont val="Calibri"/>
        <family val="2"/>
        <charset val="238"/>
        <scheme val="minor"/>
      </rPr>
      <t>2005</t>
    </r>
    <r>
      <rPr>
        <sz val="11"/>
        <rFont val="Calibri"/>
        <family val="2"/>
        <charset val="238"/>
        <scheme val="minor"/>
      </rPr>
      <t xml:space="preserve"> ISBN 973-7999-43-6 membru în colectivul de elaborare</t>
    </r>
  </si>
  <si>
    <r>
      <t xml:space="preserve">Metodologie de reconfigurare a bazei spaţiale a planurilor de amenajarea teritoriului în vederea integrării în Uniunea Europeana – Situarea problematicii amenajării teritoriului din România în raport cu principiile, strategiile şi politicile de dezvoltare spaţială din ţările Uniunii Europene, Editura Universitară Ion Mincu </t>
    </r>
    <r>
      <rPr>
        <b/>
        <sz val="11"/>
        <rFont val="Calibri"/>
        <family val="2"/>
        <charset val="238"/>
        <scheme val="minor"/>
      </rPr>
      <t>2006</t>
    </r>
    <r>
      <rPr>
        <sz val="11"/>
        <rFont val="Calibri"/>
        <family val="2"/>
        <charset val="238"/>
        <scheme val="minor"/>
      </rPr>
      <t xml:space="preserve"> ISBN 973-7999-54-1 membru în colectivul de elaborare</t>
    </r>
  </si>
  <si>
    <r>
      <t xml:space="preserve">Dezvoltare tehnologica si forma urbană, Elemente de fundamentare a strategiei de dezvoltare durabilă la nivel naţional, regional, naţional, </t>
    </r>
    <r>
      <rPr>
        <b/>
        <sz val="11"/>
        <rFont val="Calibri"/>
        <family val="2"/>
        <charset val="238"/>
        <scheme val="minor"/>
      </rPr>
      <t>2006</t>
    </r>
    <r>
      <rPr>
        <sz val="11"/>
        <rFont val="Calibri"/>
        <family val="2"/>
        <charset val="238"/>
        <scheme val="minor"/>
      </rPr>
      <t xml:space="preserve"> Editura Universitară Ion Mincu  ISBN 973-7999-66-5, coordonator</t>
    </r>
  </si>
  <si>
    <r>
      <t xml:space="preserve">Coordonate economice şi dimensiuni ale coeziunii sociale în dezvoltarea durabilă metropolitană Delimitari conceptual - teoretice, </t>
    </r>
    <r>
      <rPr>
        <i/>
        <sz val="11"/>
        <rFont val="Calibri"/>
        <family val="2"/>
        <charset val="238"/>
        <scheme val="minor"/>
      </rPr>
      <t xml:space="preserve">Editura Universitară Ion Mincu </t>
    </r>
    <r>
      <rPr>
        <b/>
        <i/>
        <sz val="11"/>
        <rFont val="Calibri"/>
        <family val="2"/>
        <charset val="238"/>
        <scheme val="minor"/>
      </rPr>
      <t>2006</t>
    </r>
    <r>
      <rPr>
        <i/>
        <sz val="11"/>
        <rFont val="Calibri"/>
        <family val="2"/>
        <charset val="238"/>
        <scheme val="minor"/>
      </rPr>
      <t xml:space="preserve"> ISBN 973-7999-75-4, coordonator</t>
    </r>
  </si>
  <si>
    <t xml:space="preserve"> în cadrul conferinței internaționale ICAR 2015</t>
  </si>
  <si>
    <t>Provocari in spatiul construit</t>
  </si>
  <si>
    <t>Coeziunea,Competitivitatea și Dezvoltarea Durabilă – Concepte structurante ale dezvoltării in cadrul simpozionului Provocari in spatiul construit, Editura Universitara Ion Mincu ISBN 978-606-638-017-1 capitol https://www.uauim.ro/evenimente/simpozion_romexpo_2012/</t>
  </si>
  <si>
    <t>978-606-638-023-2</t>
  </si>
  <si>
    <t>2393-4425   ISSN-L 2392-4425</t>
  </si>
  <si>
    <t xml:space="preserve">978-606-638-017-1 </t>
  </si>
  <si>
    <t>978-606-638-067-6</t>
  </si>
  <si>
    <t>Spațiu Artă Arhitectură</t>
  </si>
  <si>
    <t>Claudiu Runceanu, Radulescu Monica</t>
  </si>
  <si>
    <t>Dificultăți ale definirii conceptului de locuire insalubră, The Difficulties for Defining the Concept of Insalubrious Housing in Spațiu Artă Arhitectură Editura Universitara Ion MIncu 2013 ISBN 978-606-638-067-6 capitol</t>
  </si>
  <si>
    <t>Radulescu Monica, Claudiu Runceanu</t>
  </si>
  <si>
    <t>Problematica locuirii insalubre la scară urbană, Insalubrious Housing Issues at Urban Scale in Spațiu Artă Arhitectură Editura Universitara Ion MIncu 2013 ISBN 978-606-638-067-6 capitol</t>
  </si>
  <si>
    <t xml:space="preserve">în cadrul conferinței internaționale ICAR 2012 </t>
  </si>
  <si>
    <t>The City as Big Home and the Good
Functioning Rule, Publicare in extenso in CD-ul cu lucrările prezentate ISBN 978-606-638-023-2 https://icar2012.uauim.ro/dld/Program_ICAR2012.pdf</t>
  </si>
  <si>
    <t>Technological Development and Urban Form
– Virtual Solutions for Real Problems –
Urban Regeneration and Renewal Publicare in extenso in CD-ul cu lucrările prezentate în cadrul conferinței internaționale ICAR 2015 ISSN 2393-4425   ISSN-L 2392-4425</t>
  </si>
  <si>
    <t>Editura  Universitara Ion Mincu</t>
  </si>
  <si>
    <t>Revista FORUM INTERNATIONAL în limba engleză pentru administrația publică, editor Partners Foundation Romania 4numereX4 ANI</t>
  </si>
  <si>
    <t>Revista FORUM pentru administrația publică, editor Arhitext și Fundația Parteneri pentru Dezvoltare Locală 4numereX4 ANI</t>
  </si>
  <si>
    <t>1997-2000</t>
  </si>
  <si>
    <t>-</t>
  </si>
  <si>
    <t>Arpad Zachi, Monica Radulescu</t>
  </si>
  <si>
    <t xml:space="preserve">(CD-ROM) ISSN 2501-5591 ISSN-L 2501-5591 </t>
  </si>
  <si>
    <t>28-30 septembrie</t>
  </si>
  <si>
    <t xml:space="preserve">Reviewer la Conferinta ARSA 2016 - The 5th Virtual International Conference on Advanced Research in Scientific Areas (ARSA-2016) Slovakia,
  </t>
  </si>
  <si>
    <t xml:space="preserve"> 7 - 11 noiembrie</t>
  </si>
  <si>
    <t xml:space="preserve">Reviewer la Conferinta ScieConf 2017 The 5 th  International Virtual Conference on Advanced Scientific Results </t>
  </si>
  <si>
    <t>ISSN: 2453-6962, CD ROM ISSN: 1338-9831
ISBN: 978-80-554-1284-9
DOI: 10.18638/arsa.2015.5.1 http://www.arsa-conf.com/reviewers/</t>
  </si>
  <si>
    <r>
      <t>EDIS - Publishing Institution of the University of Zilina</t>
    </r>
    <r>
      <rPr>
        <sz val="11"/>
        <color rgb="FF000000"/>
        <rFont val="Calibri"/>
        <family val="2"/>
        <charset val="238"/>
        <scheme val="minor"/>
      </rPr>
      <t> Powered by: Publishing Society, Slovakia </t>
    </r>
  </si>
  <si>
    <t>8-12 august</t>
  </si>
  <si>
    <t xml:space="preserve">iunie </t>
  </si>
  <si>
    <t xml:space="preserve"> ISBN: 978-80-554-1248-1
cdISSN: 1338-7871
eISSN: 1339-9977
DOI: 10.18638/eiic.2016.5.1http://www.eiic.cz/reviewers/</t>
  </si>
  <si>
    <t xml:space="preserve"> ISSN: 1339-9071, CD ROM ISSN: 1339-3561 ISBN: 978-80-554-1337-2 http://www.scieconf.com/reviewers/</t>
  </si>
  <si>
    <t>Reviewer la Conferinta EIIC 2016 5th Electronic International Interdisciplinary Conference</t>
  </si>
  <si>
    <t>Reviewer la Conferinta HASSAC 2017  5th  Academic Online Conference
From Past to Future with Human and Social Sciences</t>
  </si>
  <si>
    <t>25-29 septembrie</t>
  </si>
  <si>
    <t>Membru în comitetul științific – Simpozion Spatiu Arta Arhitectura 20-21 aprilie 2013,</t>
  </si>
  <si>
    <r>
      <t>ISSN: </t>
    </r>
    <r>
      <rPr>
        <i/>
        <sz val="11"/>
        <color rgb="FF000000"/>
        <rFont val="Calibri"/>
        <family val="2"/>
        <charset val="238"/>
        <scheme val="minor"/>
      </rPr>
      <t>2453-6075, </t>
    </r>
    <r>
      <rPr>
        <b/>
        <sz val="11"/>
        <color rgb="FF000000"/>
        <rFont val="Calibri"/>
        <family val="2"/>
        <charset val="238"/>
        <scheme val="minor"/>
      </rPr>
      <t>CD ROM ISSN: </t>
    </r>
    <r>
      <rPr>
        <i/>
        <sz val="11"/>
        <color rgb="FF000000"/>
        <rFont val="Calibri"/>
        <family val="2"/>
        <charset val="238"/>
        <scheme val="minor"/>
      </rPr>
      <t>1339-522X ISBN: 978-80-554-1374-7 ISBN: 978-80-554-1374-7 http://www.hassacc.com/reviewers/</t>
    </r>
  </si>
  <si>
    <t>1998-1999</t>
  </si>
  <si>
    <t>CJ Brasov</t>
  </si>
  <si>
    <t>CJ Ialomita</t>
  </si>
  <si>
    <t>CJ Teleorman</t>
  </si>
  <si>
    <t>CJ Calarasi</t>
  </si>
  <si>
    <t>CL Ploiesti</t>
  </si>
  <si>
    <t>coordonator sectiunea dezvoltare economica</t>
  </si>
  <si>
    <t>coautor si coordonator lucrari</t>
  </si>
  <si>
    <t>CJ Alba</t>
  </si>
  <si>
    <t>coautor si coordonator sectiunea dezvoltare economica</t>
  </si>
  <si>
    <t>CL Brasov</t>
  </si>
  <si>
    <t>director de proiect</t>
  </si>
  <si>
    <t>CJ Galati</t>
  </si>
  <si>
    <t>2010-2011</t>
  </si>
  <si>
    <t>CGM Bucuresti</t>
  </si>
  <si>
    <t>membru in echipa</t>
  </si>
  <si>
    <t>PHARE</t>
  </si>
  <si>
    <t>1995-1996</t>
  </si>
  <si>
    <t>2006--2008</t>
  </si>
  <si>
    <t>2013-2015</t>
  </si>
  <si>
    <t>2013-2014</t>
  </si>
  <si>
    <t>1996-1997</t>
  </si>
  <si>
    <t>sef proiect</t>
  </si>
  <si>
    <t>CL Constanta</t>
  </si>
  <si>
    <t>CL Nuci</t>
  </si>
  <si>
    <t>CL Calarasi</t>
  </si>
  <si>
    <t>CL Suceava</t>
  </si>
  <si>
    <t xml:space="preserve">coautor </t>
  </si>
  <si>
    <t>coordonator şi coautor Secţiunea activităţi economice</t>
  </si>
  <si>
    <t>CL Baia Mare</t>
  </si>
  <si>
    <t>CL Iasi</t>
  </si>
  <si>
    <t>coordonator lucrari</t>
  </si>
  <si>
    <t>CL Cluj Napoca</t>
  </si>
  <si>
    <t>Cl Amara</t>
  </si>
  <si>
    <t>1997-1998</t>
  </si>
  <si>
    <t>CL Zalau</t>
  </si>
  <si>
    <t>consultant</t>
  </si>
  <si>
    <t>2006-2008</t>
  </si>
  <si>
    <t xml:space="preserve">3 ani </t>
  </si>
  <si>
    <t>3 ani cu competitie pentru continuarea finantarii</t>
  </si>
  <si>
    <t>2 ani cu competitie pentru continuarea finantarii</t>
  </si>
  <si>
    <t>CO LAND proiect parteneriat strategic ERASMUS+ membru in echipa, Director proiect Gabriel Pascariu</t>
  </si>
  <si>
    <t xml:space="preserve">Simpozion organizat în cadrul Programului de Cercetare Amtrans 2003 </t>
  </si>
  <si>
    <t xml:space="preserve">Seminarul romano-francez derulat la Alba Iulia </t>
  </si>
  <si>
    <t xml:space="preserve"> Preocupări recente în planificarea spaţială </t>
  </si>
  <si>
    <t>20-21 aprilie</t>
  </si>
  <si>
    <t>21-25 aprilie</t>
  </si>
  <si>
    <t xml:space="preserve">Forumul Le Notre – 4th Le Notre Landscape Forum </t>
  </si>
  <si>
    <t>ICAR 2015</t>
  </si>
  <si>
    <t>ICAR 2012</t>
  </si>
  <si>
    <t>PROVOCARI IN SPATIUL CONSTRUIT</t>
  </si>
  <si>
    <t>URBANCONCEPT</t>
  </si>
  <si>
    <t>WORKSHOP MDRT</t>
  </si>
  <si>
    <t>120 de ani de invatamant de arhitectura Provocari in spatiul construit organizat in cadrul Targului International ROMEXPO de UAUIM in 29 martie 2012</t>
  </si>
  <si>
    <t>Simpozionul national Spațiu Artă Arhitectură 20-21 aprilie 2013</t>
  </si>
  <si>
    <t xml:space="preserve">Dificultăți ale definirii conceptului de locuire insalubră, The Difficulties for Defining the Concept of Insalubrious Housing in Spațiu Artă Arhitectură </t>
  </si>
  <si>
    <t>Problematica locuirii insalubre la scară urbană, Insalubrious Housing Issues at Urban Scale</t>
  </si>
  <si>
    <t xml:space="preserve">Participare la sesiunea de comunicari stiintifice UAUIM 2007 </t>
  </si>
  <si>
    <t>ISBN 978-606-638-140-6</t>
  </si>
  <si>
    <t>(Online)=ISSN 2559-4141</t>
  </si>
  <si>
    <t xml:space="preserve">25-29 iunie </t>
  </si>
  <si>
    <t>EDIS - Publishing Institution of the University of Zilina, Powered by: Publishing Society, Slovakia</t>
  </si>
  <si>
    <t xml:space="preserve">Reviewer la Conferinta ScieConf 2018 The 6 th  International Virtual Conference on Advanced Scientific Results </t>
  </si>
  <si>
    <t>·       Lector in cadrul atelierului ERASMUS Lifelong Learning Program, UAUIM 2013, 23 martie – 7 aprilie, Integrated Planning and Design for Sustainable Urban Peripheries in Europe, River Dambovița in the South East from Văcărești to Popești-Leordeni https://www.uauim.ro/en/events/erasmus-workshop-2013/ a se vedea și INTEGRATED PLANNING AND DESIGN FOR SUSTAINABLE URBAN PERIPHERIES IN EUROPE: RIVER DÂMBOVIŢA IN THE SOUTH-EAST - FROM VĂCĂREŞTI TO POPEŞTI-LEORDENI, BUCHAREST 2013, Author: Editori: Ellen Fetzer, Gabriel Pascariu, Mihai Alexandru, Kristin Faurest, Editura Ion Mincu, ISBN 978-606-638-073-7, 2013 pagina 29 https://editura.uauim.ro/en/publications/?t=1&amp;page=7</t>
  </si>
  <si>
    <t>23 martie – 7 aprilie</t>
  </si>
  <si>
    <t>atelierului ERASMUS Lifelong Learning Program, UAUIM 2013, 23 martie – 7 aprilie, Integrated Planning and Design for Sustainable Urban Peripheries in Europe, River Dambovița in the South East from Văcărești to Popești-Leordeni</t>
  </si>
  <si>
    <t>• Prezentare în cadrul Summer School Delta del Po IUAV Venetia, Italia, 2010  volum publicat http://www.osservatoriodeltadelpo.com/web/index.php?option=com_content&amp;task=view&amp;id=87&amp;Itemid=146 si http://issuu.com/osservatoriosuldeltadelpo/docs/summer_school_boo_def</t>
  </si>
  <si>
    <t xml:space="preserve"> Summer School Delta del Po IUAV Venetia, Italia, 2010  </t>
  </si>
  <si>
    <t>septembrie</t>
  </si>
  <si>
    <t xml:space="preserve"> a V a editie a Conferintei Internationale in constructii, arhitectura si urbanism si dezvoltare teritoriala URBANINCERC</t>
  </si>
  <si>
    <t>·       Prezentare publică -  Problematica locuirii insalubre. Scări teritoriale de manifestare</t>
  </si>
  <si>
    <t>3 ani</t>
  </si>
  <si>
    <t>HORIZON 2020 cu proiectulSEEDING CALIFICARE IN FAZA 2 A COMPETITIEI - Director proiect pentru UAUIM in consortiul condus de TU Delft</t>
  </si>
  <si>
    <t xml:space="preserve"> Participare cu revista JULP – Journal of Urban and Landscape Planing - la expoBIBLIOTECAv.2.0, în cadrul Trienalei de Arhitectură East Centric Architectire Triennale, 23 septembrie – 9 octombrie 2016 București</t>
  </si>
  <si>
    <t>Managing Editor</t>
  </si>
  <si>
    <t xml:space="preserve"> Participare cu revista JULP – Journal of Urban and Landscape Planing - la expoBienala Națională de Arhitectură ediția a XIII-a, 2018: 100 de ani de Arhitectură în România,  Iași - 18-20 octombrie 2018,  Universitatea Tehnică „Gheorghe Asachi”, bd. Carol I nr. 11
Expoziția proiectelor participante la secțiunea „Publicații de arhitectură”</t>
  </si>
  <si>
    <t>P.U.Z. MUNICIPIUL CAMPULUNG MOLDOVENESC REGULAMENT LOCAL DE URBANISM BENEFICIAR:  CONSILIUL LOCAL AL MUNICIPIULUI CAMPULUNG MOLDOVENESC PROIECTANT: S.C. URBANDESIGN S.R.L. 2008</t>
  </si>
  <si>
    <t>CL Campulung Moldovenesc</t>
  </si>
  <si>
    <t>P.U.Z. MUNICIPIUL CAMPULUNG MOLDOVENESC BENEFICIAR:  CONSILIUL LOCAL AL MUNICIPIULUI CAMPULUNG MOLDOVENESC PROIECTANT: S.C. URBANDESIGN S.R.L. 2008</t>
  </si>
  <si>
    <t>aprobat  HOTĂRÂREA Nr. 67
Din 24 aprilie 2008</t>
  </si>
  <si>
    <r>
      <t xml:space="preserve">Participare cu prezentare publica cu tema </t>
    </r>
    <r>
      <rPr>
        <i/>
        <sz val="11"/>
        <rFont val="Calibri"/>
        <family val="2"/>
        <charset val="238"/>
        <scheme val="minor"/>
      </rPr>
      <t>Documente de planificare strategica teritoriala la nivel national</t>
    </r>
    <r>
      <rPr>
        <sz val="11"/>
        <rFont val="Calibri"/>
        <family val="2"/>
        <charset val="238"/>
        <scheme val="minor"/>
      </rPr>
      <t xml:space="preserve"> la Workshop-ul organizat de MDRT in 18 nov.2009</t>
    </r>
  </si>
  <si>
    <t xml:space="preserve"> ISSN: 1339-9071, CD ROM ISSN: 1339-3561, ISBN: 978-80-554-1465-2 https://www.scieconf.com/archive/?vid=1&amp;aid=1&amp;kid=90601</t>
  </si>
  <si>
    <t>Locul 2 la licitația Diagnostic urban zona Ferentari în vederea lansării unui program de regenerare urbană, in consortiul condus deInternational Consulting Expertise SRL, punctaj 98,10 puncte din 100</t>
  </si>
  <si>
    <t>Scoala de vara Delta landscapes – Delta del Po, Italia</t>
  </si>
  <si>
    <t>O decadă de planificare spațială în România https://www.apur.ro/newsletter-apur-nr-2-mai-2014/Plan de Amenajare a Teritoriului Județean – Galați / URBAN-INCERC Sucursala Urbanproiect / arh. Alexandrina Retegan</t>
  </si>
  <si>
    <t>director de proiect/ coautor subproiectare pentru URBANROIECT</t>
  </si>
  <si>
    <t xml:space="preserve">Editura Universitara Ion MIncu 2020 </t>
  </si>
  <si>
    <t>ISBN 978-606-638-197-0</t>
  </si>
  <si>
    <t>Editura Universitara Ion MIncu 2019</t>
  </si>
  <si>
    <t xml:space="preserve"> 2019.
ISBN 978-606-638-197-0</t>
  </si>
  <si>
    <t xml:space="preserve"> Editori: Ellen Fetzer, Dana Milea, Monica Rădulescu, Gabriel Pascariu  </t>
  </si>
  <si>
    <t>2019-2020</t>
  </si>
  <si>
    <r>
      <t xml:space="preserve">The case of Mangalia costal area on the Black Sea. CO-LAND - Inclusive costal landscapes : activating green and blue infrastructure for sustainable development of the urban-land interface în cadrul proiectului  </t>
    </r>
    <r>
      <rPr>
        <i/>
        <sz val="11"/>
        <color theme="4"/>
        <rFont val="Calibri"/>
        <family val="2"/>
        <charset val="238"/>
        <scheme val="minor"/>
      </rPr>
      <t>Peisaje de coastă incluzive: activarea infrastructurii verzi și albastre pentru dezvoltarea durabilă a interfeței urban-terestre - CO-LAND</t>
    </r>
    <r>
      <rPr>
        <sz val="11"/>
        <color theme="4"/>
        <rFont val="Calibri"/>
        <family val="2"/>
        <charset val="238"/>
        <scheme val="minor"/>
      </rPr>
      <t>, finanțat prin Programul de Parteneriat Strategic Erasmus +, Proiectul Nr: 2017-1-RO01-KA203-037161 https://www.coland.eu/uploads/1/1/8/4/118457910/brochure_mangalia_isp.pdf</t>
    </r>
  </si>
  <si>
    <t>2019 - 2020</t>
  </si>
  <si>
    <t xml:space="preserve">Director publicatie Revista Journal of Urban and Landscape Planning Editor Editura UAUIM în limba engleză (CD-ROM) ISSN 2501-5591 ISSN-L 2501-5591 </t>
  </si>
  <si>
    <r>
      <t xml:space="preserve">Revista Journal of Urban and Landscape Planning Editor Editura UAUIM în limba engleză (CD-ROM) ISSN 2501-5591 ISSN-L 2501-5591 </t>
    </r>
    <r>
      <rPr>
        <b/>
        <sz val="11"/>
        <rFont val="Calibri"/>
        <family val="2"/>
        <scheme val="minor"/>
      </rPr>
      <t>(Online)=ISSN 2559-</t>
    </r>
    <r>
      <rPr>
        <sz val="11"/>
        <rFont val="Calibri"/>
        <family val="2"/>
        <scheme val="minor"/>
      </rPr>
      <t>4141</t>
    </r>
  </si>
  <si>
    <t>Editura Universitara Ion MIncu 2021</t>
  </si>
  <si>
    <r>
      <t xml:space="preserve">The case of Mangalia costal area on the Black Sea. CO-LAND - Inclusive costal landscapes : activating green and blue infrastructure for sustainable development of the urban-land interface, în cadrul proiectului  </t>
    </r>
    <r>
      <rPr>
        <i/>
        <sz val="11"/>
        <color theme="4"/>
        <rFont val="Calibri"/>
        <family val="2"/>
        <charset val="238"/>
        <scheme val="minor"/>
      </rPr>
      <t>Peisaje de coastă incluzive: activarea infrastructurii verzi și albastre pentru dezvoltarea durabilă a interfeței urban-terestre - CO-LAND</t>
    </r>
    <r>
      <rPr>
        <sz val="11"/>
        <color theme="4"/>
        <rFont val="Calibri"/>
        <family val="2"/>
        <charset val="238"/>
        <scheme val="minor"/>
      </rPr>
      <t>, finanțat prin Programul de Parteneriat Strategic Erasmus +, Proiectul Nr: 2017-1-RO01-KA203-037161 https://www.coland.eu/uploads/1/1/8/4/118457910/brochure_mangalia_isp.pdf</t>
    </r>
  </si>
  <si>
    <t>ISBN : 978-606-638-216-8</t>
  </si>
  <si>
    <r>
      <t xml:space="preserve"> </t>
    </r>
    <r>
      <rPr>
        <i/>
        <sz val="11"/>
        <color theme="4"/>
        <rFont val="Calibri"/>
        <family val="2"/>
        <charset val="238"/>
        <scheme val="minor"/>
      </rPr>
      <t>GUIDANCE REPORT Teaching integrated planning and design for coastal landscapes in Europe by  
exploring digital dimensions of transnational collaboration in higher education</t>
    </r>
    <r>
      <rPr>
        <sz val="11"/>
        <color theme="4"/>
        <rFont val="Calibri"/>
        <family val="2"/>
        <charset val="238"/>
        <scheme val="minor"/>
      </rPr>
      <t>, în cadrul proiectului  Peisaje de coastă incluzive: activarea infrastructurii verzi și albastre pentru dezvoltarea durabilă a interfeței urban-terestre - CO-LAND, finanțat prin Programul de Parteneriat Strategic Erasmus +, Proiectul Nr: 2017-1-RO01-KA203-037161</t>
    </r>
  </si>
  <si>
    <t xml:space="preserve"> Editori: Ellen Fetzer,Ingrid Shreck, Gabriel Pascariu . coautor (vezi p.136) la https://www.coland.eu/uploads/1/1/8/4/118457910/20201230_coland_guidance_report_single_pages_compressed.pdf</t>
  </si>
  <si>
    <t>Expert în cadrul competiției pentru desemnarea câștigătorului, coautor al manualului de Formare și coautor pentru designul sesiunii de formare AUTORIZAREA EXECUTĂRII LUCRĂRILOR DE CONSTRUCȚII, 28-29.03.2019 împreună cu Simona Elena Munteanu, Pentru SC International Consulting Expertise Srl - contractul subsecvent 1/21/19.01.2018 având ca obiect  „Servicii de instruire specializată pentru dezvoltarea abilităţilor tehnice şi generale pentru personalul din cadrul Autorităţii de Management, Organismelor Intermediare şi beneficiarilor Programului Operaţional Regional 2014-2020”</t>
  </si>
  <si>
    <t>MDRAP</t>
  </si>
  <si>
    <t>CJ Suceava</t>
  </si>
  <si>
    <t>CJ Tulcea</t>
  </si>
  <si>
    <t>CJ Sălaj</t>
  </si>
  <si>
    <t>PATJ Suceava iunie 2019, capitolul Locuire, Sef proiect Conf.dr.arh. Gabriel Pascariu – UAUIM CCPEC</t>
  </si>
  <si>
    <t>PATJ Tulcea capitolul Locuire, 2019-2020 Sef proiect Conf.dr.arh. Gabriel Pascariu – UAUIM CCPEC</t>
  </si>
  <si>
    <t>PATJ Sălaj capitolul Locuire, 2019-2020, Sef proiect Conf.dr.arh. Gabriel Pascariu – UAUIM CCPEC</t>
  </si>
  <si>
    <t>WAVE Erasmus +   parteneriate strategice în învățământul universitar KA2020WAVE „Water Areas Vision for Europe/Viziunea Arealelor acvatice pentru Europa (WAVE) - Cunoaștere și viziuni integrate pentru peisaje acvatice durabile din Europa”, competiția 2020, proiect 2020-2022, Director de proiect pentru UAUIM în consorțiul condus de Universitatea Ovidius din Constanța.</t>
  </si>
  <si>
    <t>Expert evaluator UE Programul COST 2020-2022</t>
  </si>
  <si>
    <t>Expert raportor UE Programul COST 2020-2021</t>
  </si>
  <si>
    <t>Expert evaluator proiect competitia PED UEFISCDI 2021</t>
  </si>
  <si>
    <t>Expert evaluator membru in Comisia de contestatii competitia PED UEFISCDI 2020</t>
  </si>
  <si>
    <t>martie 2021-mai 2021</t>
  </si>
  <si>
    <t>WAVE Erasmus +   parteneriate strategice în învățământul universitar KA2020WAVE „Water Areas Vision for Europe/Viziunea Arealelor acvatice pentru Europa (WAVE) - Cunoaștere și viziuni integrate pentru peisaje acvatice durabile din Europa”, competiția 2020, proiect 2020-2022, Director de proiect pentru UAUIM în consorțiul condus de Universitatea Ovidius din Constanța. Corodonare grupuri de lucru studenti UAUIM la cursul si seminarul online derulat in perioada martie 2021-mai2021</t>
  </si>
  <si>
    <t>Îndrumare doctorat</t>
  </si>
  <si>
    <t>Școala Doctorala de Urbanism - UAUIM</t>
  </si>
  <si>
    <t>Alina Ioana Cârciumărescu</t>
  </si>
  <si>
    <t>2020-2021</t>
  </si>
  <si>
    <t>Mihaela Al-Bashtawi</t>
  </si>
  <si>
    <t>Participare workshop De Panne, tutor, proiectul Erasmus+ Co-Land, septembrie 2020</t>
  </si>
  <si>
    <t>Participare workshop Mangalia, tutor, proiectul Erasmus+ Co-Land, septembrie 2021</t>
  </si>
  <si>
    <t>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</si>
</sst>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2">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FF0000"/>
      <name val="Calibri"/>
      <family val="2"/>
      <charset val="238"/>
      <scheme val="minor"/>
    </font>
    <font>
      <sz val="10"/>
      <color theme="1"/>
      <name val="Arial Narrow"/>
      <family val="2"/>
      <charset val="238"/>
    </font>
    <font>
      <i/>
      <sz val="10"/>
      <color theme="1"/>
      <name val="Arial Narrow"/>
      <family val="2"/>
      <charset val="238"/>
    </font>
    <font>
      <sz val="11"/>
      <color rgb="FFFF0000"/>
      <name val="Calibri"/>
      <family val="2"/>
    </font>
    <font>
      <b/>
      <sz val="12"/>
      <name val="Calibri"/>
      <family val="2"/>
    </font>
    <font>
      <sz val="11"/>
      <color rgb="FF000000"/>
      <name val="Calibri"/>
      <family val="2"/>
      <charset val="238"/>
      <scheme val="minor"/>
    </font>
    <font>
      <sz val="11"/>
      <name val="Calibri"/>
      <family val="2"/>
      <charset val="238"/>
      <scheme val="minor"/>
    </font>
    <font>
      <b/>
      <sz val="11"/>
      <name val="Calibri"/>
      <family val="2"/>
      <charset val="238"/>
      <scheme val="minor"/>
    </font>
    <font>
      <i/>
      <sz val="11"/>
      <name val="Calibri"/>
      <family val="2"/>
      <charset val="238"/>
      <scheme val="minor"/>
    </font>
    <font>
      <b/>
      <sz val="11"/>
      <color rgb="FFFF0000"/>
      <name val="Calibri"/>
      <family val="2"/>
      <charset val="238"/>
      <scheme val="minor"/>
    </font>
    <font>
      <sz val="11"/>
      <color indexed="8"/>
      <name val="Calibri"/>
      <family val="2"/>
      <charset val="238"/>
      <scheme val="minor"/>
    </font>
    <font>
      <b/>
      <sz val="11"/>
      <name val="Calibri"/>
      <family val="2"/>
      <charset val="238"/>
    </font>
    <font>
      <b/>
      <i/>
      <sz val="11"/>
      <name val="Calibri"/>
      <family val="2"/>
      <charset val="238"/>
      <scheme val="minor"/>
    </font>
    <font>
      <sz val="11"/>
      <color rgb="FF222222"/>
      <name val="Calibri"/>
      <family val="2"/>
      <charset val="238"/>
      <scheme val="minor"/>
    </font>
    <font>
      <b/>
      <sz val="8"/>
      <color rgb="FF000000"/>
      <name val="Arial"/>
      <family val="2"/>
      <charset val="238"/>
    </font>
    <font>
      <i/>
      <sz val="11"/>
      <color rgb="FF000000"/>
      <name val="Calibri"/>
      <family val="2"/>
      <charset val="238"/>
      <scheme val="minor"/>
    </font>
    <font>
      <u/>
      <sz val="11"/>
      <color indexed="12"/>
      <name val="Calibri"/>
      <family val="2"/>
      <charset val="238"/>
      <scheme val="minor"/>
    </font>
    <font>
      <b/>
      <sz val="11"/>
      <color rgb="FF000000"/>
      <name val="Calibri"/>
      <family val="2"/>
      <charset val="238"/>
      <scheme val="minor"/>
    </font>
    <font>
      <sz val="11"/>
      <name val="Calibri"/>
      <family val="2"/>
      <scheme val="minor"/>
    </font>
    <font>
      <b/>
      <sz val="11"/>
      <color indexed="8"/>
      <name val="Calibri"/>
      <family val="2"/>
      <charset val="238"/>
      <scheme val="minor"/>
    </font>
    <font>
      <sz val="11"/>
      <color theme="3" tint="0.39997558519241921"/>
      <name val="Calibri"/>
      <family val="2"/>
      <charset val="238"/>
      <scheme val="minor"/>
    </font>
    <font>
      <b/>
      <sz val="12"/>
      <name val="Calibri"/>
      <family val="2"/>
      <charset val="238"/>
    </font>
    <font>
      <sz val="10"/>
      <name val="Times New Roman"/>
      <family val="1"/>
      <charset val="238"/>
    </font>
    <font>
      <sz val="8"/>
      <color rgb="FFFF0000"/>
      <name val="Segoe UI"/>
      <family val="2"/>
      <charset val="238"/>
    </font>
    <font>
      <sz val="11"/>
      <color theme="4"/>
      <name val="Calibri"/>
      <family val="2"/>
      <charset val="238"/>
      <scheme val="minor"/>
    </font>
    <font>
      <i/>
      <sz val="11"/>
      <color theme="4"/>
      <name val="Calibri"/>
      <family val="2"/>
      <charset val="238"/>
      <scheme val="minor"/>
    </font>
    <font>
      <sz val="11"/>
      <color theme="4"/>
      <name val="Calibri"/>
      <family val="2"/>
      <scheme val="minor"/>
    </font>
    <font>
      <b/>
      <sz val="11"/>
      <name val="Calibri"/>
      <family val="2"/>
      <scheme val="minor"/>
    </font>
    <font>
      <b/>
      <sz val="10"/>
      <color theme="1"/>
      <name val="Arial Narrow"/>
      <family val="2"/>
      <charset val="238"/>
    </font>
    <font>
      <sz val="11"/>
      <color theme="4"/>
      <name val="Calibri"/>
      <family val="2"/>
    </font>
    <font>
      <sz val="12"/>
      <color theme="4"/>
      <name val="Calibri"/>
      <family val="2"/>
    </font>
    <font>
      <sz val="11"/>
      <color theme="4"/>
      <name val="Calibri"/>
      <family val="2"/>
      <charset val="238"/>
    </font>
    <font>
      <sz val="11"/>
      <color rgb="FFFF0000"/>
      <name val="Calibri"/>
      <family val="2"/>
      <charset val="238"/>
    </font>
  </fonts>
  <fills count="11">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rgb="FFFFFFFF"/>
        <bgColor indexed="64"/>
      </patternFill>
    </fill>
    <fill>
      <patternFill patternType="solid">
        <fgColor rgb="FFFFFF00"/>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9" fillId="0" borderId="0" applyNumberFormat="0" applyFill="0" applyBorder="0" applyAlignment="0" applyProtection="0">
      <alignment vertical="top"/>
      <protection locked="0"/>
    </xf>
  </cellStyleXfs>
  <cellXfs count="563">
    <xf numFmtId="0" fontId="0" fillId="0" borderId="0" xfId="0"/>
    <xf numFmtId="0" fontId="10" fillId="0" borderId="0" xfId="0" applyFont="1"/>
    <xf numFmtId="0" fontId="8" fillId="0" borderId="0" xfId="0" applyFont="1" applyAlignment="1" applyProtection="1">
      <alignment horizontal="center" vertical="center"/>
      <protection hidden="1"/>
    </xf>
    <xf numFmtId="1" fontId="8" fillId="0" borderId="0" xfId="0" applyNumberFormat="1" applyFont="1" applyAlignment="1" applyProtection="1">
      <alignment horizontal="center" vertical="center"/>
      <protection hidden="1"/>
    </xf>
    <xf numFmtId="0" fontId="8" fillId="0" borderId="0" xfId="0" applyFont="1" applyBorder="1" applyAlignment="1" applyProtection="1">
      <alignment horizontal="center" vertical="center" wrapText="1"/>
      <protection hidden="1"/>
    </xf>
    <xf numFmtId="0" fontId="8" fillId="0" borderId="0" xfId="0" applyFont="1" applyProtection="1">
      <protection hidden="1"/>
    </xf>
    <xf numFmtId="0" fontId="8" fillId="0" borderId="0" xfId="0" applyFont="1"/>
    <xf numFmtId="2" fontId="9" fillId="0" borderId="0" xfId="0" applyNumberFormat="1" applyFont="1" applyBorder="1" applyAlignment="1" applyProtection="1">
      <alignment horizontal="center" vertical="center" wrapText="1"/>
      <protection hidden="1"/>
    </xf>
    <xf numFmtId="2" fontId="8" fillId="0" borderId="0" xfId="0" applyNumberFormat="1" applyFont="1" applyBorder="1" applyAlignment="1" applyProtection="1">
      <alignment horizontal="center" vertical="center" wrapText="1"/>
      <protection hidden="1"/>
    </xf>
    <xf numFmtId="0" fontId="8" fillId="0" borderId="0" xfId="0" quotePrefix="1" applyFont="1" applyBorder="1" applyProtection="1">
      <protection hidden="1"/>
    </xf>
    <xf numFmtId="0" fontId="8" fillId="0" borderId="0" xfId="0" applyFont="1" applyBorder="1" applyProtection="1">
      <protection hidden="1"/>
    </xf>
    <xf numFmtId="0" fontId="0" fillId="0" borderId="1" xfId="0" applyBorder="1" applyAlignment="1">
      <alignment wrapText="1"/>
    </xf>
    <xf numFmtId="0" fontId="10" fillId="0" borderId="1" xfId="0" applyFont="1" applyBorder="1" applyAlignment="1">
      <alignment wrapText="1"/>
    </xf>
    <xf numFmtId="0" fontId="0" fillId="0" borderId="2" xfId="0" applyBorder="1"/>
    <xf numFmtId="0" fontId="0" fillId="0" borderId="3" xfId="0" applyBorder="1"/>
    <xf numFmtId="0" fontId="7" fillId="0" borderId="1" xfId="0" applyFont="1" applyBorder="1" applyAlignment="1">
      <alignment wrapText="1"/>
    </xf>
    <xf numFmtId="0" fontId="7" fillId="0" borderId="0" xfId="0" applyFont="1" applyBorder="1" applyAlignment="1">
      <alignment wrapText="1"/>
    </xf>
    <xf numFmtId="0" fontId="8"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5" fillId="0" borderId="0" xfId="0" applyFont="1" applyBorder="1" applyAlignment="1">
      <alignment horizontal="center" vertical="center" wrapText="1"/>
    </xf>
    <xf numFmtId="0" fontId="15" fillId="0" borderId="0" xfId="0" applyFont="1" applyFill="1" applyBorder="1" applyAlignment="1">
      <alignment horizontal="center" vertical="center" wrapText="1"/>
    </xf>
    <xf numFmtId="0" fontId="12" fillId="0" borderId="0" xfId="0" applyFont="1" applyBorder="1" applyAlignment="1">
      <alignment wrapText="1"/>
    </xf>
    <xf numFmtId="0" fontId="13" fillId="0" borderId="0" xfId="0" applyFont="1" applyBorder="1" applyAlignment="1">
      <alignment wrapText="1"/>
    </xf>
    <xf numFmtId="0" fontId="15" fillId="0" borderId="0" xfId="0" applyFont="1" applyAlignment="1">
      <alignment horizontal="center" vertical="center" wrapText="1"/>
    </xf>
    <xf numFmtId="0" fontId="12" fillId="0" borderId="1" xfId="0" applyFont="1" applyBorder="1" applyAlignment="1">
      <alignment wrapText="1"/>
    </xf>
    <xf numFmtId="0" fontId="15"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7" fillId="0" borderId="5" xfId="0" applyFont="1" applyBorder="1" applyAlignment="1">
      <alignment wrapText="1"/>
    </xf>
    <xf numFmtId="0" fontId="15" fillId="0" borderId="0" xfId="0" applyFont="1" applyBorder="1"/>
    <xf numFmtId="0" fontId="0" fillId="0" borderId="0" xfId="0" applyAlignment="1">
      <alignment horizontal="left"/>
    </xf>
    <xf numFmtId="0" fontId="14" fillId="0" borderId="0" xfId="0" applyFont="1" applyAlignment="1" applyProtection="1">
      <alignment horizontal="center" vertical="center"/>
      <protection hidden="1"/>
    </xf>
    <xf numFmtId="0" fontId="14" fillId="0" borderId="0" xfId="0" applyFont="1" applyAlignment="1" applyProtection="1">
      <alignment vertical="center"/>
      <protection hidden="1"/>
    </xf>
    <xf numFmtId="0" fontId="14" fillId="0" borderId="0" xfId="0" applyFont="1" applyAlignment="1">
      <alignment wrapText="1"/>
    </xf>
    <xf numFmtId="0" fontId="18" fillId="0" borderId="2" xfId="0" applyFont="1" applyBorder="1" applyAlignment="1">
      <alignment horizontal="center" vertical="center" wrapText="1"/>
    </xf>
    <xf numFmtId="0" fontId="8" fillId="0" borderId="0" xfId="0" applyFont="1" applyAlignment="1" applyProtection="1">
      <alignment vertical="center"/>
      <protection hidden="1"/>
    </xf>
    <xf numFmtId="0" fontId="0" fillId="0" borderId="0" xfId="0" applyBorder="1" applyAlignment="1">
      <alignment horizontal="center" vertical="center"/>
    </xf>
    <xf numFmtId="2" fontId="10" fillId="0" borderId="0" xfId="0" applyNumberFormat="1" applyFont="1" applyBorder="1" applyAlignment="1">
      <alignment horizontal="center" vertical="center"/>
    </xf>
    <xf numFmtId="0" fontId="0" fillId="0" borderId="0" xfId="0" applyFill="1" applyBorder="1" applyAlignment="1">
      <alignment horizontal="center" vertical="center"/>
    </xf>
    <xf numFmtId="0" fontId="15" fillId="0" borderId="0" xfId="0" applyFont="1"/>
    <xf numFmtId="0" fontId="15" fillId="0" borderId="0" xfId="0" applyFont="1" applyBorder="1" applyAlignment="1">
      <alignment wrapText="1"/>
    </xf>
    <xf numFmtId="0" fontId="16" fillId="0" borderId="0" xfId="0" applyFont="1" applyBorder="1" applyAlignment="1">
      <alignment wrapText="1"/>
    </xf>
    <xf numFmtId="0" fontId="15" fillId="0" borderId="0" xfId="0" applyFont="1" applyFill="1" applyBorder="1" applyAlignment="1">
      <alignment wrapText="1"/>
    </xf>
    <xf numFmtId="0" fontId="8" fillId="0" borderId="0" xfId="0" applyFont="1" applyAlignment="1">
      <alignment horizontal="center"/>
    </xf>
    <xf numFmtId="0" fontId="8" fillId="0" borderId="0" xfId="0" applyNumberFormat="1" applyFont="1" applyFill="1" applyBorder="1" applyAlignment="1" applyProtection="1">
      <alignment horizontal="center" vertical="center" wrapText="1"/>
      <protection locked="0"/>
    </xf>
    <xf numFmtId="0" fontId="14" fillId="0" borderId="0" xfId="0" applyFont="1" applyAlignment="1">
      <alignment horizontal="center" vertical="center" wrapText="1"/>
    </xf>
    <xf numFmtId="0" fontId="15"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4" fillId="0" borderId="0" xfId="0" applyFont="1" applyBorder="1" applyAlignment="1">
      <alignment horizontal="center" vertical="center" wrapText="1"/>
    </xf>
    <xf numFmtId="0" fontId="14" fillId="0" borderId="0" xfId="0" applyFont="1" applyBorder="1" applyAlignment="1">
      <alignment horizontal="center" wrapText="1"/>
    </xf>
    <xf numFmtId="0" fontId="10" fillId="0" borderId="0" xfId="0" applyFont="1" applyAlignment="1">
      <alignment horizontal="center" vertical="center" wrapText="1"/>
    </xf>
    <xf numFmtId="0" fontId="11" fillId="0" borderId="0" xfId="0" applyFont="1"/>
    <xf numFmtId="0" fontId="14" fillId="0" borderId="0" xfId="0" applyFont="1" applyBorder="1" applyAlignment="1" applyProtection="1">
      <alignment horizontal="center" vertical="center" wrapText="1"/>
      <protection hidden="1"/>
    </xf>
    <xf numFmtId="0" fontId="14" fillId="0" borderId="0" xfId="0" applyFont="1" applyBorder="1" applyAlignment="1">
      <alignment wrapText="1"/>
    </xf>
    <xf numFmtId="0" fontId="12" fillId="0" borderId="6" xfId="0" applyFont="1" applyBorder="1"/>
    <xf numFmtId="0" fontId="0" fillId="0" borderId="10" xfId="0" applyBorder="1" applyAlignment="1">
      <alignment wrapText="1"/>
    </xf>
    <xf numFmtId="0" fontId="10" fillId="0" borderId="0" xfId="0" applyFont="1" applyBorder="1" applyAlignment="1">
      <alignment horizontal="center" wrapText="1"/>
    </xf>
    <xf numFmtId="0" fontId="8" fillId="0" borderId="2" xfId="0" applyFont="1" applyFill="1" applyBorder="1" applyAlignment="1" applyProtection="1">
      <alignment horizontal="left" vertical="center" wrapText="1"/>
    </xf>
    <xf numFmtId="0" fontId="14" fillId="0" borderId="11" xfId="0" applyFont="1" applyBorder="1" applyAlignment="1">
      <alignment horizontal="center" vertical="center" wrapText="1"/>
    </xf>
    <xf numFmtId="0" fontId="10" fillId="0" borderId="1" xfId="0" applyFont="1" applyBorder="1" applyAlignment="1">
      <alignment horizontal="center" wrapText="1"/>
    </xf>
    <xf numFmtId="0" fontId="0" fillId="0" borderId="0" xfId="0" applyAlignment="1">
      <alignment horizontal="center"/>
    </xf>
    <xf numFmtId="0" fontId="7"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7" fillId="0" borderId="14" xfId="0" applyFont="1" applyBorder="1" applyAlignment="1">
      <alignment vertical="top" wrapText="1"/>
    </xf>
    <xf numFmtId="0" fontId="7" fillId="0" borderId="10" xfId="0" applyFont="1" applyBorder="1" applyAlignment="1">
      <alignment vertical="top" wrapText="1"/>
    </xf>
    <xf numFmtId="0" fontId="22" fillId="0" borderId="0" xfId="0" applyFont="1"/>
    <xf numFmtId="0" fontId="10" fillId="0" borderId="2" xfId="0" applyFont="1" applyBorder="1"/>
    <xf numFmtId="0" fontId="10" fillId="0" borderId="2" xfId="0" applyFont="1" applyBorder="1" applyAlignment="1">
      <alignment horizontal="center"/>
    </xf>
    <xf numFmtId="0" fontId="10" fillId="0" borderId="2" xfId="0" applyFont="1" applyBorder="1" applyAlignment="1">
      <alignment horizontal="center" wrapText="1"/>
    </xf>
    <xf numFmtId="0" fontId="10" fillId="0" borderId="1" xfId="0" applyFont="1" applyBorder="1" applyAlignment="1">
      <alignment horizontal="center" vertical="top" wrapText="1"/>
    </xf>
    <xf numFmtId="0" fontId="7" fillId="0" borderId="10" xfId="0" applyFont="1" applyBorder="1" applyAlignment="1">
      <alignment horizontal="center" vertical="top" wrapText="1"/>
    </xf>
    <xf numFmtId="0" fontId="7" fillId="0" borderId="1" xfId="0" applyFont="1" applyBorder="1" applyAlignment="1">
      <alignment horizontal="center" vertical="top" wrapText="1"/>
    </xf>
    <xf numFmtId="0" fontId="7" fillId="0" borderId="5" xfId="0" applyFont="1" applyBorder="1" applyAlignment="1">
      <alignment horizontal="center" vertical="top" wrapText="1"/>
    </xf>
    <xf numFmtId="0" fontId="7" fillId="0" borderId="12" xfId="0" applyFont="1" applyBorder="1" applyAlignment="1">
      <alignment horizontal="center" vertical="top" wrapText="1"/>
    </xf>
    <xf numFmtId="0" fontId="7" fillId="0" borderId="2" xfId="0" applyFont="1" applyBorder="1" applyAlignment="1">
      <alignment horizontal="center" vertical="top" wrapText="1"/>
    </xf>
    <xf numFmtId="0" fontId="7"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4" fontId="0" fillId="0" borderId="4" xfId="0" applyNumberFormat="1" applyFont="1" applyBorder="1" applyAlignment="1">
      <alignment horizontal="center" vertical="top"/>
    </xf>
    <xf numFmtId="164" fontId="0" fillId="0" borderId="2" xfId="0" applyNumberFormat="1" applyFont="1" applyBorder="1" applyAlignment="1">
      <alignment horizontal="center" vertical="top"/>
    </xf>
    <xf numFmtId="164" fontId="0" fillId="0" borderId="3" xfId="0" applyNumberFormat="1" applyFont="1" applyBorder="1" applyAlignment="1">
      <alignment horizontal="center" vertical="top"/>
    </xf>
    <xf numFmtId="164" fontId="0" fillId="0" borderId="2" xfId="0" applyNumberFormat="1" applyBorder="1" applyAlignment="1">
      <alignment horizontal="center"/>
    </xf>
    <xf numFmtId="164" fontId="0" fillId="0" borderId="3" xfId="0" applyNumberFormat="1" applyBorder="1" applyAlignment="1">
      <alignment horizontal="center"/>
    </xf>
    <xf numFmtId="164" fontId="22" fillId="0" borderId="16" xfId="0" applyNumberFormat="1" applyFont="1" applyBorder="1" applyAlignment="1">
      <alignment horizontal="center"/>
    </xf>
    <xf numFmtId="0" fontId="18" fillId="0" borderId="17" xfId="0" applyNumberFormat="1" applyFont="1" applyBorder="1" applyAlignment="1" applyProtection="1">
      <alignment horizontal="center" vertical="center" wrapText="1"/>
      <protection locked="0"/>
    </xf>
    <xf numFmtId="49" fontId="18" fillId="0" borderId="18" xfId="0" applyNumberFormat="1" applyFont="1" applyBorder="1" applyAlignment="1" applyProtection="1">
      <alignment horizontal="left" vertical="center" wrapText="1"/>
      <protection locked="0"/>
    </xf>
    <xf numFmtId="49" fontId="18" fillId="0" borderId="18" xfId="0" applyNumberFormat="1" applyFont="1" applyBorder="1" applyAlignment="1" applyProtection="1">
      <alignment horizontal="center" vertical="center" wrapText="1"/>
      <protection locked="0"/>
    </xf>
    <xf numFmtId="1" fontId="18" fillId="0" borderId="18" xfId="0" applyNumberFormat="1" applyFont="1" applyBorder="1" applyAlignment="1" applyProtection="1">
      <alignment horizontal="center" vertical="center" wrapText="1"/>
      <protection locked="0"/>
    </xf>
    <xf numFmtId="0" fontId="18" fillId="0" borderId="7" xfId="0" applyNumberFormat="1" applyFont="1" applyBorder="1" applyAlignment="1" applyProtection="1">
      <alignment horizontal="center" vertical="center" wrapText="1"/>
      <protection locked="0"/>
    </xf>
    <xf numFmtId="49" fontId="18" fillId="0" borderId="4" xfId="0" applyNumberFormat="1" applyFont="1" applyBorder="1" applyAlignment="1" applyProtection="1">
      <alignment horizontal="left" vertical="center" wrapText="1"/>
      <protection locked="0"/>
    </xf>
    <xf numFmtId="0" fontId="18" fillId="0" borderId="2" xfId="0" applyFont="1" applyBorder="1" applyAlignment="1" applyProtection="1">
      <alignment horizontal="left" vertical="center" wrapText="1"/>
      <protection locked="0"/>
    </xf>
    <xf numFmtId="0" fontId="18" fillId="0" borderId="2" xfId="0" applyFont="1" applyBorder="1" applyAlignment="1" applyProtection="1">
      <alignment horizontal="center" vertical="center" wrapText="1"/>
      <protection locked="0"/>
    </xf>
    <xf numFmtId="1" fontId="18" fillId="0" borderId="2" xfId="0" applyNumberFormat="1" applyFont="1" applyBorder="1" applyAlignment="1" applyProtection="1">
      <alignment horizontal="center" vertical="center" wrapText="1"/>
      <protection locked="0"/>
    </xf>
    <xf numFmtId="1" fontId="18" fillId="0" borderId="4" xfId="0" applyNumberFormat="1" applyFont="1" applyBorder="1" applyAlignment="1" applyProtection="1">
      <alignment horizontal="center" vertical="center" wrapText="1"/>
      <protection locked="0"/>
    </xf>
    <xf numFmtId="0" fontId="18" fillId="0" borderId="19" xfId="0" applyNumberFormat="1" applyFont="1" applyBorder="1" applyAlignment="1" applyProtection="1">
      <alignment horizontal="center" vertical="center" wrapText="1"/>
      <protection locked="0"/>
    </xf>
    <xf numFmtId="0" fontId="18" fillId="0" borderId="6" xfId="0" applyFont="1" applyBorder="1" applyAlignment="1" applyProtection="1">
      <alignment horizontal="left" vertical="center" wrapText="1"/>
      <protection locked="0"/>
    </xf>
    <xf numFmtId="0" fontId="18" fillId="0" borderId="6" xfId="0" applyFont="1" applyBorder="1" applyAlignment="1" applyProtection="1">
      <alignment horizontal="center" vertical="center" wrapText="1"/>
      <protection locked="0"/>
    </xf>
    <xf numFmtId="1" fontId="18" fillId="0" borderId="6" xfId="0" applyNumberFormat="1" applyFont="1" applyBorder="1" applyAlignment="1" applyProtection="1">
      <alignment horizontal="center" vertical="center" wrapText="1"/>
      <protection locked="0"/>
    </xf>
    <xf numFmtId="1" fontId="18" fillId="0" borderId="20" xfId="0" applyNumberFormat="1" applyFont="1" applyBorder="1" applyAlignment="1" applyProtection="1">
      <alignment horizontal="center" vertical="center" wrapText="1"/>
      <protection locked="0"/>
    </xf>
    <xf numFmtId="0" fontId="24" fillId="0" borderId="0" xfId="0" applyFont="1"/>
    <xf numFmtId="0" fontId="18" fillId="0" borderId="9" xfId="0" applyNumberFormat="1" applyFont="1" applyBorder="1" applyAlignment="1" applyProtection="1">
      <alignment horizontal="center" vertical="center" wrapText="1"/>
      <protection locked="0"/>
    </xf>
    <xf numFmtId="0" fontId="21" fillId="0" borderId="21" xfId="0" applyFont="1" applyBorder="1"/>
    <xf numFmtId="164" fontId="21" fillId="0" borderId="22" xfId="0" applyNumberFormat="1" applyFont="1" applyBorder="1" applyAlignment="1">
      <alignment horizontal="center"/>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NumberFormat="1" applyFont="1" applyBorder="1" applyAlignment="1" applyProtection="1">
      <alignment horizontal="center" vertical="center" wrapText="1"/>
      <protection locked="0"/>
    </xf>
    <xf numFmtId="49" fontId="7" fillId="0" borderId="6" xfId="0" applyNumberFormat="1" applyFont="1" applyBorder="1" applyAlignment="1" applyProtection="1">
      <alignment horizontal="center" vertical="center" wrapText="1"/>
      <protection locked="0"/>
    </xf>
    <xf numFmtId="0" fontId="7" fillId="0" borderId="6" xfId="0" applyFont="1" applyBorder="1" applyAlignment="1">
      <alignment horizontal="center" vertical="center" wrapText="1"/>
    </xf>
    <xf numFmtId="1" fontId="7" fillId="0" borderId="6" xfId="0" applyNumberFormat="1" applyFont="1" applyBorder="1" applyAlignment="1" applyProtection="1">
      <alignment horizontal="center" vertical="center" wrapText="1"/>
      <protection locked="0"/>
    </xf>
    <xf numFmtId="0" fontId="7" fillId="0" borderId="0" xfId="0" quotePrefix="1" applyFont="1" applyBorder="1" applyProtection="1">
      <protection hidden="1"/>
    </xf>
    <xf numFmtId="49" fontId="18" fillId="0" borderId="4" xfId="0" applyNumberFormat="1" applyFont="1" applyBorder="1" applyAlignment="1" applyProtection="1">
      <alignment horizontal="center" vertical="center" wrapText="1"/>
      <protection locked="0"/>
    </xf>
    <xf numFmtId="164" fontId="10" fillId="0" borderId="22" xfId="0" quotePrefix="1" applyNumberFormat="1" applyFont="1" applyBorder="1" applyAlignment="1" applyProtection="1">
      <alignment horizontal="center"/>
      <protection hidden="1"/>
    </xf>
    <xf numFmtId="49" fontId="18" fillId="0" borderId="18" xfId="0" applyNumberFormat="1" applyFont="1" applyBorder="1" applyAlignment="1">
      <alignment horizontal="center" vertical="center" wrapText="1"/>
    </xf>
    <xf numFmtId="1" fontId="18" fillId="0" borderId="18" xfId="0" applyNumberFormat="1" applyFont="1" applyBorder="1" applyAlignment="1">
      <alignment horizontal="center" vertical="center" wrapText="1"/>
    </xf>
    <xf numFmtId="2" fontId="21" fillId="0" borderId="23" xfId="0" applyNumberFormat="1" applyFont="1" applyBorder="1" applyAlignment="1">
      <alignment horizontal="center" vertical="center" wrapText="1"/>
    </xf>
    <xf numFmtId="49" fontId="18" fillId="0" borderId="7" xfId="0" applyNumberFormat="1" applyFont="1" applyBorder="1" applyAlignment="1" applyProtection="1">
      <alignment horizontal="center" vertical="center" wrapText="1"/>
      <protection locked="0"/>
    </xf>
    <xf numFmtId="0" fontId="18" fillId="0" borderId="0" xfId="0" applyFont="1" applyBorder="1" applyAlignment="1">
      <alignment horizontal="center" vertical="center" wrapText="1"/>
    </xf>
    <xf numFmtId="0" fontId="18" fillId="0" borderId="6" xfId="0" applyFont="1" applyBorder="1" applyAlignment="1">
      <alignment horizontal="center" vertical="center" wrapText="1"/>
    </xf>
    <xf numFmtId="0" fontId="10" fillId="0" borderId="0" xfId="0" applyFont="1" applyBorder="1" applyAlignment="1">
      <alignment horizontal="center"/>
    </xf>
    <xf numFmtId="1" fontId="18" fillId="0" borderId="2" xfId="0" applyNumberFormat="1"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 fontId="18" fillId="0" borderId="25" xfId="0" applyNumberFormat="1" applyFont="1" applyBorder="1" applyAlignment="1">
      <alignment horizontal="center" vertical="center" wrapText="1"/>
    </xf>
    <xf numFmtId="0" fontId="18" fillId="0" borderId="26" xfId="0" applyFont="1" applyBorder="1" applyAlignment="1" applyProtection="1">
      <alignment horizontal="center" vertical="center" wrapText="1"/>
      <protection hidden="1"/>
    </xf>
    <xf numFmtId="0" fontId="10" fillId="0" borderId="21" xfId="0" applyFont="1" applyBorder="1"/>
    <xf numFmtId="164" fontId="10" fillId="0" borderId="22" xfId="0" applyNumberFormat="1" applyFont="1" applyBorder="1" applyAlignment="1">
      <alignment horizont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8" xfId="0" applyFont="1" applyBorder="1" applyAlignment="1">
      <alignment horizontal="center" vertical="center" wrapText="1"/>
    </xf>
    <xf numFmtId="49" fontId="18" fillId="0" borderId="8" xfId="0" applyNumberFormat="1" applyFont="1" applyBorder="1" applyAlignment="1">
      <alignment horizontal="center" vertical="center" wrapText="1"/>
    </xf>
    <xf numFmtId="49" fontId="18" fillId="0" borderId="2" xfId="0" applyNumberFormat="1" applyFont="1" applyBorder="1" applyAlignment="1" applyProtection="1">
      <alignment horizontal="left" vertical="center" wrapText="1"/>
      <protection locked="0"/>
    </xf>
    <xf numFmtId="49" fontId="18" fillId="0" borderId="2" xfId="0" applyNumberFormat="1" applyFont="1" applyBorder="1" applyAlignment="1">
      <alignment horizontal="center" vertical="center" wrapText="1"/>
    </xf>
    <xf numFmtId="0" fontId="18" fillId="0" borderId="8" xfId="0" applyNumberFormat="1" applyFont="1" applyBorder="1" applyAlignment="1" applyProtection="1">
      <alignment horizontal="center" vertical="center" wrapText="1"/>
      <protection locked="0"/>
    </xf>
    <xf numFmtId="0" fontId="18" fillId="0" borderId="9" xfId="0" applyNumberFormat="1" applyFont="1" applyFill="1" applyBorder="1" applyAlignment="1" applyProtection="1">
      <alignment horizontal="center" vertical="center" wrapText="1"/>
      <protection locked="0"/>
    </xf>
    <xf numFmtId="0" fontId="18" fillId="0" borderId="6" xfId="0" applyFont="1" applyBorder="1"/>
    <xf numFmtId="0" fontId="18" fillId="0" borderId="6" xfId="0" applyFont="1" applyBorder="1" applyAlignment="1">
      <alignment horizontal="center"/>
    </xf>
    <xf numFmtId="2" fontId="18"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9" fillId="0" borderId="0" xfId="0" applyFont="1" applyBorder="1" applyAlignment="1">
      <alignment horizontal="center"/>
    </xf>
    <xf numFmtId="1" fontId="18" fillId="0" borderId="17" xfId="0" applyNumberFormat="1" applyFont="1" applyBorder="1" applyAlignment="1" applyProtection="1">
      <alignment horizontal="center" vertical="center" wrapText="1"/>
      <protection locked="0"/>
    </xf>
    <xf numFmtId="1" fontId="18" fillId="0" borderId="7" xfId="0" applyNumberFormat="1" applyFont="1" applyBorder="1" applyAlignment="1" applyProtection="1">
      <alignment horizontal="center" vertical="center" wrapText="1"/>
      <protection locked="0"/>
    </xf>
    <xf numFmtId="1" fontId="18" fillId="0" borderId="19" xfId="0" applyNumberFormat="1" applyFont="1" applyBorder="1" applyAlignment="1" applyProtection="1">
      <alignment horizontal="center" vertical="center" wrapText="1"/>
      <protection locked="0"/>
    </xf>
    <xf numFmtId="49" fontId="18" fillId="0" borderId="19" xfId="0" applyNumberFormat="1" applyFont="1" applyBorder="1" applyAlignment="1" applyProtection="1">
      <alignment horizontal="center" vertical="center" wrapText="1"/>
      <protection locked="0"/>
    </xf>
    <xf numFmtId="0" fontId="18" fillId="0" borderId="28" xfId="0" applyNumberFormat="1" applyFont="1" applyBorder="1" applyAlignment="1">
      <alignment horizontal="center" vertical="center" wrapText="1"/>
    </xf>
    <xf numFmtId="49" fontId="18" fillId="0" borderId="18" xfId="0" applyNumberFormat="1" applyFont="1" applyBorder="1" applyAlignment="1">
      <alignment horizontal="left" vertical="center" wrapText="1"/>
    </xf>
    <xf numFmtId="1" fontId="18" fillId="0" borderId="29" xfId="0" applyNumberFormat="1" applyFont="1" applyBorder="1" applyAlignment="1">
      <alignment horizontal="center" vertical="center" wrapText="1"/>
    </xf>
    <xf numFmtId="0" fontId="18" fillId="0" borderId="2" xfId="0" applyFont="1" applyBorder="1" applyAlignment="1">
      <alignment horizontal="center" vertical="center"/>
    </xf>
    <xf numFmtId="0" fontId="18" fillId="0" borderId="2" xfId="0" applyFont="1" applyFill="1" applyBorder="1" applyAlignment="1">
      <alignment horizontal="center" vertical="center" wrapText="1"/>
    </xf>
    <xf numFmtId="2" fontId="18" fillId="0" borderId="2" xfId="0" applyNumberFormat="1" applyFont="1" applyBorder="1" applyAlignment="1">
      <alignment horizontal="center" vertical="center" wrapText="1"/>
    </xf>
    <xf numFmtId="0" fontId="18" fillId="0" borderId="6" xfId="0" applyFont="1" applyBorder="1" applyAlignment="1">
      <alignment horizontal="center" vertical="center"/>
    </xf>
    <xf numFmtId="0" fontId="18" fillId="0" borderId="0" xfId="0" applyFont="1" applyBorder="1" applyAlignment="1">
      <alignment horizontal="center" vertical="center"/>
    </xf>
    <xf numFmtId="0" fontId="14" fillId="0" borderId="0" xfId="0" applyFont="1" applyAlignment="1" applyProtection="1">
      <alignment horizontal="center" vertical="center" wrapText="1"/>
      <protection hidden="1"/>
    </xf>
    <xf numFmtId="0" fontId="0" fillId="0" borderId="0" xfId="0"/>
    <xf numFmtId="0" fontId="14" fillId="0" borderId="0" xfId="0" applyFont="1" applyAlignment="1" applyProtection="1">
      <alignment vertical="center" wrapText="1"/>
      <protection hidden="1"/>
    </xf>
    <xf numFmtId="0" fontId="18" fillId="0" borderId="30"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49" fontId="8" fillId="0" borderId="0" xfId="0" applyNumberFormat="1" applyFont="1" applyFill="1" applyBorder="1" applyAlignment="1">
      <alignment horizontal="center" vertical="center" wrapText="1"/>
    </xf>
    <xf numFmtId="0" fontId="7" fillId="0" borderId="7" xfId="0" applyFont="1" applyBorder="1" applyAlignment="1">
      <alignment horizontal="center"/>
    </xf>
    <xf numFmtId="0" fontId="7" fillId="0" borderId="2" xfId="0" quotePrefix="1"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quotePrefix="1"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Font="1"/>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 xfId="0" applyFont="1" applyBorder="1" applyAlignment="1">
      <alignment horizontal="center"/>
    </xf>
    <xf numFmtId="0" fontId="7" fillId="0" borderId="9" xfId="0" applyFont="1" applyBorder="1" applyAlignment="1">
      <alignment horizontal="center" vertical="center"/>
    </xf>
    <xf numFmtId="0" fontId="12" fillId="0" borderId="6" xfId="0" applyFont="1" applyBorder="1" applyAlignment="1">
      <alignment horizontal="center" vertical="center" wrapText="1"/>
    </xf>
    <xf numFmtId="0" fontId="7" fillId="0" borderId="6" xfId="0" quotePrefix="1" applyFont="1" applyBorder="1" applyAlignment="1">
      <alignment horizontal="center" vertical="center" wrapText="1"/>
    </xf>
    <xf numFmtId="0" fontId="0" fillId="0" borderId="0" xfId="0" applyFont="1" applyFill="1" applyBorder="1" applyAlignment="1">
      <alignment wrapText="1"/>
    </xf>
    <xf numFmtId="0" fontId="0" fillId="0" borderId="10" xfId="0" applyBorder="1" applyAlignment="1">
      <alignment horizontal="center" vertical="top" wrapText="1"/>
    </xf>
    <xf numFmtId="0" fontId="7" fillId="0" borderId="8" xfId="0" applyFont="1" applyBorder="1" applyAlignment="1">
      <alignment horizontal="center"/>
    </xf>
    <xf numFmtId="0" fontId="0" fillId="0" borderId="8" xfId="0" applyFont="1" applyBorder="1" applyAlignment="1">
      <alignment horizontal="center" vertical="center" wrapText="1"/>
    </xf>
    <xf numFmtId="0" fontId="7" fillId="0" borderId="25" xfId="0" applyFont="1" applyBorder="1" applyAlignment="1">
      <alignment horizontal="center" vertical="center"/>
    </xf>
    <xf numFmtId="0" fontId="7" fillId="0" borderId="2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7" fillId="0" borderId="2" xfId="0" applyFont="1" applyBorder="1" applyAlignment="1">
      <alignment horizontal="left" vertical="center" wrapText="1"/>
    </xf>
    <xf numFmtId="0" fontId="12" fillId="0" borderId="6"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0" fillId="0" borderId="0" xfId="0" applyFont="1" applyBorder="1"/>
    <xf numFmtId="0" fontId="12" fillId="0" borderId="9" xfId="0" applyFont="1" applyBorder="1" applyAlignment="1">
      <alignment horizontal="center"/>
    </xf>
    <xf numFmtId="0" fontId="0"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7" xfId="0" applyFont="1" applyBorder="1" applyAlignment="1">
      <alignment horizontal="center"/>
    </xf>
    <xf numFmtId="0" fontId="18" fillId="0" borderId="0" xfId="0" applyFont="1" applyAlignment="1" applyProtection="1">
      <alignment vertical="center"/>
      <protection hidden="1"/>
    </xf>
    <xf numFmtId="0" fontId="18" fillId="0" borderId="0" xfId="0" applyFont="1" applyAlignment="1" applyProtection="1">
      <alignment horizontal="left" vertical="center"/>
      <protection hidden="1"/>
    </xf>
    <xf numFmtId="0" fontId="24" fillId="0" borderId="0" xfId="0" applyFont="1" applyAlignment="1"/>
    <xf numFmtId="0" fontId="18" fillId="0" borderId="0" xfId="0" applyFont="1" applyAlignment="1"/>
    <xf numFmtId="0" fontId="18"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7" fillId="0" borderId="2" xfId="0" applyFont="1" applyBorder="1" applyAlignment="1">
      <alignment wrapText="1"/>
    </xf>
    <xf numFmtId="0" fontId="7" fillId="0" borderId="18" xfId="0" applyFont="1" applyBorder="1" applyAlignment="1">
      <alignment wrapText="1"/>
    </xf>
    <xf numFmtId="0" fontId="7" fillId="0" borderId="18" xfId="0" applyFont="1" applyBorder="1" applyAlignment="1">
      <alignment horizontal="center"/>
    </xf>
    <xf numFmtId="0" fontId="10" fillId="0" borderId="34" xfId="0" applyFont="1" applyBorder="1" applyAlignment="1">
      <alignment horizontal="center"/>
    </xf>
    <xf numFmtId="0" fontId="0" fillId="0" borderId="0" xfId="0" applyFill="1" applyBorder="1" applyAlignment="1">
      <alignment horizontal="center"/>
    </xf>
    <xf numFmtId="0" fontId="25" fillId="0" borderId="0" xfId="0" applyFont="1"/>
    <xf numFmtId="0" fontId="14" fillId="0" borderId="0" xfId="0" applyFont="1" applyBorder="1" applyAlignment="1" applyProtection="1">
      <alignment vertical="center" wrapText="1"/>
      <protection hidden="1"/>
    </xf>
    <xf numFmtId="0" fontId="0" fillId="0" borderId="0" xfId="0" applyFont="1" applyAlignment="1">
      <alignment horizontal="right"/>
    </xf>
    <xf numFmtId="0" fontId="18" fillId="0" borderId="3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 xfId="0" applyFont="1" applyBorder="1" applyAlignment="1"/>
    <xf numFmtId="0" fontId="18" fillId="0" borderId="0" xfId="0" applyFont="1" applyBorder="1" applyAlignment="1">
      <alignment wrapText="1"/>
    </xf>
    <xf numFmtId="0" fontId="21" fillId="0" borderId="0" xfId="0" applyFont="1"/>
    <xf numFmtId="0" fontId="24" fillId="0" borderId="17" xfId="0" applyFont="1" applyBorder="1" applyAlignment="1">
      <alignment horizontal="center"/>
    </xf>
    <xf numFmtId="0" fontId="24" fillId="0" borderId="18" xfId="0" applyFont="1" applyBorder="1" applyAlignment="1"/>
    <xf numFmtId="0" fontId="24" fillId="0" borderId="27" xfId="0" applyFont="1" applyBorder="1" applyAlignment="1"/>
    <xf numFmtId="0" fontId="24" fillId="0" borderId="8" xfId="0" applyFont="1" applyBorder="1" applyAlignment="1">
      <alignment horizontal="center"/>
    </xf>
    <xf numFmtId="0" fontId="21" fillId="0" borderId="23" xfId="0" applyFont="1" applyBorder="1" applyAlignment="1">
      <alignment horizontal="center"/>
    </xf>
    <xf numFmtId="0" fontId="18" fillId="0" borderId="2" xfId="0" applyFont="1" applyBorder="1" applyAlignment="1">
      <alignment horizontal="left" vertical="center" wrapText="1"/>
    </xf>
    <xf numFmtId="0" fontId="21" fillId="0" borderId="23" xfId="0" applyFont="1" applyBorder="1" applyAlignment="1">
      <alignment horizontal="center" vertical="center" wrapText="1"/>
    </xf>
    <xf numFmtId="0" fontId="18" fillId="0" borderId="2" xfId="0" applyFont="1" applyFill="1" applyBorder="1" applyAlignment="1">
      <alignment horizontal="left" vertical="center" wrapText="1"/>
    </xf>
    <xf numFmtId="0" fontId="21" fillId="0" borderId="23" xfId="0" applyFont="1" applyFill="1" applyBorder="1" applyAlignment="1">
      <alignment horizontal="center" vertical="center" wrapText="1"/>
    </xf>
    <xf numFmtId="0" fontId="24" fillId="0" borderId="9" xfId="0" applyFont="1" applyBorder="1" applyAlignment="1">
      <alignment horizontal="center"/>
    </xf>
    <xf numFmtId="0" fontId="18" fillId="0" borderId="6" xfId="0" applyFont="1" applyFill="1" applyBorder="1" applyAlignment="1">
      <alignment horizontal="left" vertical="center" wrapText="1"/>
    </xf>
    <xf numFmtId="0" fontId="18" fillId="0" borderId="6" xfId="0" applyFont="1" applyFill="1" applyBorder="1" applyAlignment="1">
      <alignment horizontal="center" vertical="center" wrapText="1"/>
    </xf>
    <xf numFmtId="0" fontId="21" fillId="0" borderId="33" xfId="0" applyFont="1" applyFill="1" applyBorder="1" applyAlignment="1">
      <alignment horizontal="center" vertical="center" wrapText="1"/>
    </xf>
    <xf numFmtId="0" fontId="18" fillId="0" borderId="9" xfId="0" applyFont="1" applyBorder="1" applyAlignment="1">
      <alignment horizontal="center" vertical="center" wrapText="1"/>
    </xf>
    <xf numFmtId="0" fontId="18" fillId="0" borderId="6" xfId="0" applyFont="1" applyBorder="1" applyAlignment="1">
      <alignment horizontal="left" vertical="center" wrapText="1"/>
    </xf>
    <xf numFmtId="165" fontId="21" fillId="0" borderId="22" xfId="0" applyNumberFormat="1" applyFont="1" applyBorder="1" applyAlignment="1">
      <alignment horizontal="center"/>
    </xf>
    <xf numFmtId="49" fontId="0" fillId="0" borderId="0" xfId="0" applyNumberFormat="1"/>
    <xf numFmtId="0" fontId="23" fillId="0" borderId="0" xfId="0" applyFont="1"/>
    <xf numFmtId="0" fontId="24" fillId="0" borderId="1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2" fontId="7" fillId="0" borderId="23" xfId="0" applyNumberFormat="1" applyFont="1" applyBorder="1" applyAlignment="1" applyProtection="1">
      <alignment horizontal="center" vertical="center" wrapText="1"/>
      <protection hidden="1"/>
    </xf>
    <xf numFmtId="2" fontId="7" fillId="0" borderId="33" xfId="0" applyNumberFormat="1" applyFont="1" applyBorder="1" applyAlignment="1" applyProtection="1">
      <alignment horizontal="center" vertical="center" wrapText="1"/>
      <protection hidden="1"/>
    </xf>
    <xf numFmtId="2" fontId="7" fillId="0" borderId="23" xfId="0" applyNumberFormat="1" applyFont="1" applyBorder="1" applyAlignment="1" applyProtection="1">
      <alignment horizontal="center" vertical="center"/>
      <protection hidden="1"/>
    </xf>
    <xf numFmtId="2" fontId="7" fillId="0" borderId="33" xfId="0" applyNumberFormat="1" applyFont="1" applyBorder="1" applyAlignment="1" applyProtection="1">
      <alignment horizontal="center" vertical="center"/>
      <protection hidden="1"/>
    </xf>
    <xf numFmtId="2" fontId="7" fillId="0" borderId="27" xfId="0" applyNumberFormat="1" applyFont="1" applyBorder="1" applyAlignment="1" applyProtection="1">
      <alignment horizontal="center" vertical="center" wrapText="1"/>
      <protection hidden="1"/>
    </xf>
    <xf numFmtId="2" fontId="7" fillId="0" borderId="23" xfId="0" applyNumberFormat="1" applyFont="1" applyBorder="1" applyAlignment="1">
      <alignment horizontal="center" vertical="center" wrapText="1"/>
    </xf>
    <xf numFmtId="2" fontId="7" fillId="0" borderId="27" xfId="0" applyNumberFormat="1" applyFont="1" applyBorder="1" applyAlignment="1" applyProtection="1">
      <alignment horizontal="center" vertical="center"/>
      <protection hidden="1"/>
    </xf>
    <xf numFmtId="2" fontId="7" fillId="0" borderId="33" xfId="0" applyNumberFormat="1" applyFont="1" applyBorder="1" applyAlignment="1">
      <alignment horizontal="center"/>
    </xf>
    <xf numFmtId="2" fontId="7"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23" xfId="0" applyNumberFormat="1" applyFont="1" applyBorder="1" applyAlignment="1">
      <alignment horizontal="center"/>
    </xf>
    <xf numFmtId="2" fontId="7" fillId="0" borderId="36" xfId="0" applyNumberFormat="1" applyFont="1" applyBorder="1" applyAlignment="1">
      <alignment horizontal="center" vertical="center" wrapText="1"/>
    </xf>
    <xf numFmtId="2" fontId="7" fillId="0" borderId="27" xfId="0" applyNumberFormat="1" applyFont="1" applyBorder="1" applyAlignment="1">
      <alignment horizontal="center" vertical="center"/>
    </xf>
    <xf numFmtId="2" fontId="12" fillId="0" borderId="33" xfId="0" applyNumberFormat="1" applyFont="1" applyBorder="1" applyAlignment="1">
      <alignment horizontal="center" vertical="center" wrapText="1"/>
    </xf>
    <xf numFmtId="2" fontId="7" fillId="0" borderId="27" xfId="0" applyNumberFormat="1" applyFont="1" applyBorder="1" applyAlignment="1">
      <alignment horizontal="center"/>
    </xf>
    <xf numFmtId="2" fontId="12" fillId="0" borderId="27" xfId="0" applyNumberFormat="1" applyFont="1" applyBorder="1" applyAlignment="1">
      <alignment horizontal="center" vertical="center" wrapText="1"/>
    </xf>
    <xf numFmtId="0" fontId="7" fillId="0" borderId="23" xfId="0" applyFont="1" applyBorder="1" applyAlignment="1">
      <alignment horizontal="center"/>
    </xf>
    <xf numFmtId="4" fontId="7" fillId="0" borderId="23" xfId="0" applyNumberFormat="1" applyFont="1" applyBorder="1" applyAlignment="1">
      <alignment horizontal="center" vertical="center" wrapText="1"/>
    </xf>
    <xf numFmtId="4" fontId="7" fillId="0" borderId="33" xfId="0" applyNumberFormat="1" applyFont="1" applyBorder="1" applyAlignment="1">
      <alignment horizontal="center" vertical="center" wrapText="1"/>
    </xf>
    <xf numFmtId="0" fontId="24" fillId="0" borderId="37" xfId="0" applyFont="1" applyBorder="1"/>
    <xf numFmtId="0" fontId="18" fillId="0" borderId="37" xfId="0" applyFont="1" applyBorder="1"/>
    <xf numFmtId="0" fontId="0" fillId="0" borderId="37" xfId="0" applyFont="1" applyBorder="1"/>
    <xf numFmtId="0" fontId="0" fillId="0" borderId="37" xfId="0" applyFont="1" applyFill="1" applyBorder="1" applyAlignment="1">
      <alignment horizontal="center" vertical="center" wrapText="1"/>
    </xf>
    <xf numFmtId="0" fontId="18" fillId="0" borderId="37" xfId="0" applyFont="1" applyBorder="1" applyAlignment="1">
      <alignment horizontal="center" vertical="center"/>
    </xf>
    <xf numFmtId="0" fontId="18" fillId="0" borderId="37" xfId="0" applyNumberFormat="1" applyFont="1" applyFill="1" applyBorder="1" applyAlignment="1" applyProtection="1">
      <alignment horizontal="center" vertical="center" wrapText="1"/>
      <protection locked="0"/>
    </xf>
    <xf numFmtId="0" fontId="8" fillId="0" borderId="37" xfId="0" applyNumberFormat="1" applyFont="1" applyFill="1" applyBorder="1" applyAlignment="1" applyProtection="1">
      <alignment horizontal="center" vertical="center" wrapText="1"/>
      <protection locked="0"/>
    </xf>
    <xf numFmtId="2" fontId="7" fillId="0" borderId="37" xfId="0" applyNumberFormat="1" applyFont="1" applyBorder="1" applyAlignment="1" applyProtection="1">
      <alignment horizontal="center" vertical="center" wrapText="1"/>
      <protection hidden="1"/>
    </xf>
    <xf numFmtId="0" fontId="8" fillId="3" borderId="2" xfId="0" applyFont="1" applyFill="1" applyBorder="1" applyAlignment="1" applyProtection="1">
      <alignment horizontal="left" vertical="top"/>
      <protection hidden="1"/>
    </xf>
    <xf numFmtId="0" fontId="8" fillId="3" borderId="2" xfId="0" applyFont="1" applyFill="1" applyBorder="1" applyAlignment="1" applyProtection="1">
      <alignment horizontal="left" vertical="center"/>
      <protection hidden="1"/>
    </xf>
    <xf numFmtId="0" fontId="8" fillId="3" borderId="2" xfId="0" applyFont="1" applyFill="1" applyBorder="1" applyAlignment="1" applyProtection="1">
      <alignment vertical="center"/>
      <protection hidden="1"/>
    </xf>
    <xf numFmtId="0" fontId="28" fillId="0" borderId="0" xfId="0" applyFont="1" applyAlignment="1" applyProtection="1">
      <alignment horizontal="left" vertical="center"/>
      <protection hidden="1"/>
    </xf>
    <xf numFmtId="0" fontId="8" fillId="5" borderId="2" xfId="0" applyFont="1" applyFill="1" applyBorder="1" applyAlignment="1" applyProtection="1">
      <alignment horizontal="left" vertical="center"/>
      <protection locked="0"/>
    </xf>
    <xf numFmtId="49" fontId="8" fillId="5" borderId="2" xfId="0" applyNumberFormat="1" applyFont="1" applyFill="1" applyBorder="1" applyAlignment="1" applyProtection="1">
      <alignment horizontal="left" vertical="center"/>
      <protection locked="0"/>
    </xf>
    <xf numFmtId="0" fontId="8" fillId="5" borderId="2" xfId="0" applyFont="1" applyFill="1" applyBorder="1" applyAlignment="1" applyProtection="1">
      <alignment vertical="center"/>
      <protection locked="0"/>
    </xf>
    <xf numFmtId="0" fontId="7" fillId="0" borderId="40" xfId="0" applyFont="1" applyBorder="1" applyAlignment="1">
      <alignment horizontal="center" vertical="top"/>
    </xf>
    <xf numFmtId="0" fontId="18"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29" fillId="0" borderId="0" xfId="0" applyFont="1"/>
    <xf numFmtId="0" fontId="30" fillId="0" borderId="0" xfId="0" applyFont="1"/>
    <xf numFmtId="0" fontId="31" fillId="0" borderId="0" xfId="0" applyFont="1"/>
    <xf numFmtId="0" fontId="26" fillId="0" borderId="0" xfId="0" applyFont="1"/>
    <xf numFmtId="0" fontId="26" fillId="0" borderId="2" xfId="0" applyFont="1" applyBorder="1"/>
    <xf numFmtId="0" fontId="26" fillId="0" borderId="2" xfId="0" applyFont="1" applyBorder="1" applyAlignment="1">
      <alignment horizontal="center"/>
    </xf>
    <xf numFmtId="0" fontId="9" fillId="0" borderId="0" xfId="0" quotePrefix="1" applyFont="1" applyBorder="1" applyProtection="1">
      <protection hidden="1"/>
    </xf>
    <xf numFmtId="0" fontId="7" fillId="0" borderId="45" xfId="0" applyNumberFormat="1" applyFont="1" applyBorder="1" applyAlignment="1" applyProtection="1">
      <alignment horizontal="center" vertical="center" wrapText="1"/>
      <protection locked="0"/>
    </xf>
    <xf numFmtId="0" fontId="40" fillId="0" borderId="44" xfId="0" applyFont="1" applyBorder="1" applyAlignment="1">
      <alignment vertical="center" wrapText="1"/>
    </xf>
    <xf numFmtId="0" fontId="8" fillId="0" borderId="2" xfId="0" applyFont="1" applyBorder="1"/>
    <xf numFmtId="0" fontId="10" fillId="0" borderId="48" xfId="0" applyFont="1" applyBorder="1"/>
    <xf numFmtId="0" fontId="7" fillId="0" borderId="31" xfId="0" applyFont="1" applyBorder="1" applyAlignment="1">
      <alignment horizontal="center" vertical="center" wrapText="1"/>
    </xf>
    <xf numFmtId="0" fontId="7" fillId="0" borderId="31" xfId="0" applyFont="1" applyBorder="1" applyAlignment="1">
      <alignment horizontal="center" vertical="center"/>
    </xf>
    <xf numFmtId="0" fontId="7" fillId="0" borderId="32" xfId="0" applyFont="1" applyFill="1" applyBorder="1" applyAlignment="1">
      <alignment horizontal="center" vertical="center" wrapText="1"/>
    </xf>
    <xf numFmtId="0" fontId="45" fillId="0" borderId="18" xfId="0" applyFont="1" applyBorder="1" applyAlignment="1">
      <alignment wrapText="1"/>
    </xf>
    <xf numFmtId="0" fontId="45" fillId="0" borderId="2" xfId="0" applyFont="1" applyBorder="1" applyAlignment="1">
      <alignment vertical="center" wrapText="1"/>
    </xf>
    <xf numFmtId="0" fontId="45" fillId="0" borderId="2" xfId="0" applyFont="1" applyBorder="1" applyAlignment="1">
      <alignment horizontal="center" vertical="center" wrapText="1"/>
    </xf>
    <xf numFmtId="0" fontId="4" fillId="0" borderId="0" xfId="0" applyFont="1"/>
    <xf numFmtId="0" fontId="4" fillId="0" borderId="0" xfId="0" applyFont="1" applyAlignment="1">
      <alignment horizontal="left"/>
    </xf>
    <xf numFmtId="0" fontId="45" fillId="0" borderId="0" xfId="0" applyFont="1" applyAlignment="1">
      <alignment horizontal="left"/>
    </xf>
    <xf numFmtId="0" fontId="49" fillId="0" borderId="2" xfId="0" applyFont="1" applyBorder="1" applyAlignment="1">
      <alignment horizontal="center" vertical="center" wrapText="1"/>
    </xf>
    <xf numFmtId="0" fontId="45" fillId="0" borderId="2" xfId="0" applyFont="1" applyBorder="1" applyAlignment="1">
      <alignment horizontal="center"/>
    </xf>
    <xf numFmtId="0" fontId="42" fillId="0" borderId="31" xfId="0" applyFont="1" applyBorder="1" applyAlignment="1">
      <alignment horizontal="center" vertical="center" wrapText="1"/>
    </xf>
    <xf numFmtId="0" fontId="45" fillId="0" borderId="2" xfId="0" applyFont="1" applyBorder="1" applyAlignment="1">
      <alignment horizontal="justify" vertical="center" wrapText="1"/>
    </xf>
    <xf numFmtId="0" fontId="45" fillId="0" borderId="2" xfId="0" applyFont="1" applyBorder="1" applyAlignment="1">
      <alignment horizontal="center" wrapText="1"/>
    </xf>
    <xf numFmtId="49" fontId="49" fillId="0" borderId="18" xfId="0" applyNumberFormat="1" applyFont="1" applyBorder="1" applyAlignment="1" applyProtection="1">
      <alignment horizontal="left" vertical="top" wrapText="1"/>
      <protection locked="0"/>
    </xf>
    <xf numFmtId="0" fontId="4" fillId="0" borderId="2" xfId="0" applyFont="1" applyBorder="1" applyAlignment="1">
      <alignment vertical="top"/>
    </xf>
    <xf numFmtId="49" fontId="49" fillId="0" borderId="18" xfId="0" applyNumberFormat="1" applyFont="1" applyBorder="1" applyAlignment="1" applyProtection="1">
      <alignment horizontal="center" vertical="top" wrapText="1"/>
      <protection locked="0"/>
    </xf>
    <xf numFmtId="1" fontId="49" fillId="0" borderId="18" xfId="0" applyNumberFormat="1" applyFont="1" applyBorder="1" applyAlignment="1" applyProtection="1">
      <alignment horizontal="center" vertical="top" wrapText="1"/>
      <protection locked="0"/>
    </xf>
    <xf numFmtId="2" fontId="45" fillId="0" borderId="27" xfId="0" applyNumberFormat="1" applyFont="1" applyBorder="1" applyAlignment="1" applyProtection="1">
      <alignment horizontal="center" vertical="top" wrapText="1"/>
      <protection hidden="1"/>
    </xf>
    <xf numFmtId="49" fontId="49" fillId="0" borderId="40" xfId="0" applyNumberFormat="1" applyFont="1" applyBorder="1" applyAlignment="1">
      <alignment horizontal="center" vertical="top" wrapText="1"/>
    </xf>
    <xf numFmtId="1" fontId="49" fillId="0" borderId="40" xfId="0" applyNumberFormat="1" applyFont="1" applyBorder="1" applyAlignment="1">
      <alignment horizontal="center" vertical="top" wrapText="1"/>
    </xf>
    <xf numFmtId="2" fontId="49" fillId="0" borderId="46" xfId="0" applyNumberFormat="1" applyFont="1" applyBorder="1" applyAlignment="1" applyProtection="1">
      <alignment horizontal="center" vertical="top"/>
      <protection hidden="1"/>
    </xf>
    <xf numFmtId="0" fontId="49" fillId="0" borderId="40" xfId="0" applyFont="1" applyBorder="1" applyAlignment="1">
      <alignment horizontal="center" vertical="top"/>
    </xf>
    <xf numFmtId="0" fontId="4" fillId="0" borderId="44" xfId="0" applyFont="1" applyBorder="1" applyAlignment="1">
      <alignment horizontal="left" vertical="top" wrapText="1"/>
    </xf>
    <xf numFmtId="49" fontId="18" fillId="0" borderId="20" xfId="0" applyNumberFormat="1" applyFont="1" applyBorder="1" applyAlignment="1" applyProtection="1">
      <alignment horizontal="center" vertical="center" wrapText="1"/>
      <protection locked="0"/>
    </xf>
    <xf numFmtId="0" fontId="18" fillId="0" borderId="20" xfId="0" applyFont="1" applyBorder="1" applyAlignment="1">
      <alignment horizontal="center" vertical="center" wrapText="1"/>
    </xf>
    <xf numFmtId="2" fontId="7" fillId="0" borderId="49" xfId="0" applyNumberFormat="1" applyFont="1" applyBorder="1" applyAlignment="1" applyProtection="1">
      <alignment horizontal="center" vertical="center" wrapText="1"/>
      <protection hidden="1"/>
    </xf>
    <xf numFmtId="0" fontId="18" fillId="0" borderId="2" xfId="0" applyNumberFormat="1" applyFont="1" applyBorder="1" applyAlignment="1">
      <alignment horizontal="center" vertical="center" wrapText="1"/>
    </xf>
    <xf numFmtId="0" fontId="7" fillId="0" borderId="2" xfId="0" applyNumberFormat="1" applyFont="1" applyBorder="1" applyAlignment="1" applyProtection="1">
      <alignment horizontal="center" vertical="center" wrapText="1"/>
      <protection locked="0"/>
    </xf>
    <xf numFmtId="49" fontId="49" fillId="0" borderId="2" xfId="0" applyNumberFormat="1" applyFont="1" applyBorder="1" applyAlignment="1">
      <alignment horizontal="center" vertical="center" wrapText="1"/>
    </xf>
    <xf numFmtId="0" fontId="49" fillId="0" borderId="2" xfId="0" applyFont="1" applyBorder="1" applyAlignment="1">
      <alignment horizontal="center" vertical="center"/>
    </xf>
    <xf numFmtId="1" fontId="49" fillId="0" borderId="2" xfId="0" applyNumberFormat="1" applyFont="1" applyBorder="1" applyAlignment="1">
      <alignment horizontal="center" vertical="center" wrapText="1"/>
    </xf>
    <xf numFmtId="0" fontId="49" fillId="0" borderId="2" xfId="0" applyNumberFormat="1" applyFont="1" applyBorder="1" applyAlignment="1">
      <alignment horizontal="center" vertical="center" wrapText="1"/>
    </xf>
    <xf numFmtId="2" fontId="49" fillId="0" borderId="2" xfId="0" applyNumberFormat="1" applyFont="1" applyBorder="1" applyAlignment="1" applyProtection="1">
      <alignment horizontal="center" vertical="center"/>
      <protection hidden="1"/>
    </xf>
    <xf numFmtId="0" fontId="4" fillId="0" borderId="2" xfId="0" applyFont="1" applyBorder="1" applyAlignment="1">
      <alignment vertical="center" wrapText="1"/>
    </xf>
    <xf numFmtId="0" fontId="21" fillId="0" borderId="2" xfId="0" applyFont="1" applyBorder="1" applyAlignment="1">
      <alignment horizontal="center" vertical="center" wrapText="1"/>
    </xf>
    <xf numFmtId="1" fontId="21" fillId="0" borderId="2" xfId="0" applyNumberFormat="1" applyFont="1" applyBorder="1" applyAlignment="1">
      <alignment horizontal="center" vertical="center" wrapText="1"/>
    </xf>
    <xf numFmtId="0" fontId="21" fillId="0" borderId="2" xfId="0" applyFont="1" applyBorder="1" applyAlignment="1" applyProtection="1">
      <alignment horizontal="center" vertical="center" wrapText="1"/>
      <protection hidden="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1" fontId="21" fillId="0" borderId="31" xfId="0" applyNumberFormat="1" applyFont="1" applyBorder="1" applyAlignment="1">
      <alignment horizontal="center" vertical="center" wrapText="1"/>
    </xf>
    <xf numFmtId="0" fontId="21" fillId="0" borderId="32" xfId="0" applyFont="1" applyBorder="1" applyAlignment="1" applyProtection="1">
      <alignment horizontal="center" vertical="center" wrapText="1"/>
      <protection hidden="1"/>
    </xf>
    <xf numFmtId="0" fontId="50" fillId="0" borderId="25" xfId="0" applyFont="1" applyBorder="1" applyAlignment="1">
      <alignment horizontal="center" vertical="center" wrapText="1"/>
    </xf>
    <xf numFmtId="1" fontId="50" fillId="0" borderId="25" xfId="0" applyNumberFormat="1" applyFont="1" applyBorder="1" applyAlignment="1">
      <alignment horizontal="center" vertical="center" wrapText="1"/>
    </xf>
    <xf numFmtId="0" fontId="50" fillId="0" borderId="26" xfId="0" applyFont="1" applyBorder="1" applyAlignment="1" applyProtection="1">
      <alignment horizontal="center" vertical="center" wrapText="1"/>
      <protection hidden="1"/>
    </xf>
    <xf numFmtId="0" fontId="45" fillId="0" borderId="2" xfId="0" applyFont="1" applyBorder="1" applyAlignment="1">
      <alignment vertical="top"/>
    </xf>
    <xf numFmtId="0" fontId="45" fillId="0" borderId="2" xfId="0" applyFont="1" applyBorder="1" applyAlignment="1">
      <alignment horizontal="center" vertical="top" wrapText="1"/>
    </xf>
    <xf numFmtId="1" fontId="45" fillId="0" borderId="2" xfId="0" applyNumberFormat="1" applyFont="1" applyBorder="1" applyAlignment="1">
      <alignment horizontal="center" vertical="top" wrapText="1"/>
    </xf>
    <xf numFmtId="0" fontId="45" fillId="0" borderId="2" xfId="0" applyNumberFormat="1" applyFont="1" applyBorder="1" applyAlignment="1">
      <alignment horizontal="center" vertical="top" wrapText="1"/>
    </xf>
    <xf numFmtId="0" fontId="45" fillId="0" borderId="2" xfId="0" applyFont="1" applyBorder="1" applyAlignment="1">
      <alignment vertical="top" wrapText="1"/>
    </xf>
    <xf numFmtId="49" fontId="45" fillId="0" borderId="2" xfId="0" applyNumberFormat="1" applyFont="1" applyBorder="1" applyAlignment="1">
      <alignment horizontal="center" vertical="top" wrapText="1"/>
    </xf>
    <xf numFmtId="2" fontId="45" fillId="0" borderId="2" xfId="0" applyNumberFormat="1" applyFont="1" applyBorder="1" applyAlignment="1" applyProtection="1">
      <alignment horizontal="center" vertical="top"/>
      <protection hidden="1"/>
    </xf>
    <xf numFmtId="0" fontId="20" fillId="0" borderId="2" xfId="0" applyNumberFormat="1" applyFont="1" applyBorder="1" applyAlignment="1">
      <alignment horizontal="center" vertical="center" wrapText="1"/>
    </xf>
    <xf numFmtId="49" fontId="20" fillId="0" borderId="2" xfId="0" applyNumberFormat="1" applyFont="1" applyBorder="1" applyAlignment="1" applyProtection="1">
      <alignment horizontal="center" vertical="center" wrapText="1"/>
      <protection locked="0"/>
    </xf>
    <xf numFmtId="0" fontId="45" fillId="0" borderId="2" xfId="0" applyFont="1" applyBorder="1" applyAlignment="1">
      <alignment horizontal="center" vertical="top"/>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49" fillId="0" borderId="4" xfId="0" applyFont="1" applyBorder="1" applyAlignment="1">
      <alignment horizontal="center" vertical="center" wrapText="1"/>
    </xf>
    <xf numFmtId="0" fontId="49" fillId="0" borderId="2" xfId="0" quotePrefix="1" applyFont="1" applyBorder="1" applyAlignment="1">
      <alignment horizontal="center" vertical="center" wrapText="1"/>
    </xf>
    <xf numFmtId="0" fontId="49" fillId="0" borderId="2" xfId="0" quotePrefix="1" applyFont="1" applyBorder="1" applyAlignment="1">
      <alignment horizontal="center" vertical="center"/>
    </xf>
    <xf numFmtId="0" fontId="45" fillId="0" borderId="4" xfId="0" applyFont="1" applyBorder="1" applyAlignment="1">
      <alignment horizontal="center" vertical="center" wrapText="1"/>
    </xf>
    <xf numFmtId="0" fontId="45" fillId="0" borderId="2" xfId="0" applyFont="1" applyBorder="1" applyAlignment="1">
      <alignment horizontal="center" vertical="center"/>
    </xf>
    <xf numFmtId="14" fontId="45" fillId="0" borderId="2" xfId="0" quotePrefix="1" applyNumberFormat="1" applyFont="1" applyBorder="1" applyAlignment="1">
      <alignment horizontal="center" vertical="center" wrapText="1"/>
    </xf>
    <xf numFmtId="0" fontId="21" fillId="0" borderId="32" xfId="0" applyFont="1" applyFill="1" applyBorder="1" applyAlignment="1">
      <alignment horizontal="center" vertical="center" wrapText="1"/>
    </xf>
    <xf numFmtId="0" fontId="54" fillId="0" borderId="0" xfId="0" applyFont="1" applyAlignment="1">
      <alignment vertical="top" wrapText="1"/>
    </xf>
    <xf numFmtId="0" fontId="53" fillId="0" borderId="0" xfId="0" applyFont="1" applyAlignment="1">
      <alignment horizontal="left" vertical="center" wrapText="1"/>
    </xf>
    <xf numFmtId="0" fontId="19" fillId="0" borderId="0" xfId="1" applyAlignment="1" applyProtection="1">
      <alignment horizontal="left" vertical="center" wrapText="1"/>
    </xf>
    <xf numFmtId="0" fontId="40" fillId="0" borderId="0" xfId="0" applyFont="1" applyBorder="1" applyAlignment="1">
      <alignment vertical="center" wrapText="1"/>
    </xf>
    <xf numFmtId="0" fontId="40" fillId="0" borderId="0" xfId="0" applyFont="1" applyBorder="1" applyAlignment="1">
      <alignment horizontal="center" vertical="center" wrapText="1"/>
    </xf>
    <xf numFmtId="0" fontId="54" fillId="0" borderId="2" xfId="0" applyFont="1" applyBorder="1" applyAlignment="1">
      <alignment vertical="top" wrapText="1"/>
    </xf>
    <xf numFmtId="0" fontId="45" fillId="0" borderId="2" xfId="0" quotePrefix="1" applyFont="1" applyBorder="1" applyAlignment="1">
      <alignment horizontal="center" vertical="center" wrapText="1"/>
    </xf>
    <xf numFmtId="0" fontId="49" fillId="0" borderId="3" xfId="0" applyFont="1" applyBorder="1" applyAlignment="1">
      <alignment horizontal="center" vertical="center" wrapText="1"/>
    </xf>
    <xf numFmtId="0" fontId="49" fillId="0" borderId="3" xfId="0" quotePrefix="1" applyFont="1" applyBorder="1" applyAlignment="1">
      <alignment horizontal="center" vertical="center" wrapText="1"/>
    </xf>
    <xf numFmtId="0" fontId="55" fillId="0" borderId="3" xfId="1" quotePrefix="1" applyFont="1" applyBorder="1" applyAlignment="1" applyProtection="1">
      <alignment horizontal="center" vertical="center" wrapText="1"/>
    </xf>
    <xf numFmtId="16" fontId="49" fillId="0" borderId="2" xfId="0" applyNumberFormat="1" applyFont="1" applyBorder="1" applyAlignment="1">
      <alignment horizontal="center" vertical="center" wrapText="1"/>
    </xf>
    <xf numFmtId="0" fontId="44"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56" fillId="0" borderId="2" xfId="0" applyFont="1" applyBorder="1" applyAlignment="1">
      <alignment horizontal="left" vertical="center" wrapText="1"/>
    </xf>
    <xf numFmtId="0" fontId="49" fillId="0" borderId="4" xfId="0" applyFont="1" applyBorder="1" applyAlignment="1">
      <alignment horizontal="center"/>
    </xf>
    <xf numFmtId="0" fontId="4" fillId="0" borderId="4" xfId="0" applyFont="1" applyBorder="1" applyAlignment="1">
      <alignment vertical="center" wrapText="1"/>
    </xf>
    <xf numFmtId="0" fontId="44" fillId="0" borderId="4" xfId="0" applyFont="1" applyBorder="1" applyAlignment="1">
      <alignment horizontal="center" vertical="center" wrapText="1"/>
    </xf>
    <xf numFmtId="16" fontId="49" fillId="0" borderId="4" xfId="0" quotePrefix="1" applyNumberFormat="1" applyFont="1" applyBorder="1" applyAlignment="1">
      <alignment horizontal="center"/>
    </xf>
    <xf numFmtId="0" fontId="21" fillId="0" borderId="35" xfId="0" applyFont="1" applyBorder="1" applyAlignment="1">
      <alignment horizontal="center" vertical="center" wrapText="1"/>
    </xf>
    <xf numFmtId="0" fontId="21" fillId="0" borderId="26" xfId="0" applyFont="1" applyBorder="1" applyAlignment="1">
      <alignment horizontal="center" vertical="center" wrapText="1"/>
    </xf>
    <xf numFmtId="0" fontId="4" fillId="0" borderId="18" xfId="0" applyFont="1" applyBorder="1" applyAlignment="1">
      <alignment horizontal="center"/>
    </xf>
    <xf numFmtId="0" fontId="24" fillId="0" borderId="18" xfId="0" applyFont="1" applyBorder="1" applyAlignment="1">
      <alignment horizontal="center"/>
    </xf>
    <xf numFmtId="0" fontId="0" fillId="0" borderId="27" xfId="0" applyFont="1" applyBorder="1" applyAlignment="1">
      <alignment horizontal="center"/>
    </xf>
    <xf numFmtId="0" fontId="9" fillId="0" borderId="30" xfId="0" applyFont="1" applyBorder="1" applyAlignment="1" applyProtection="1">
      <alignment horizontal="center" vertical="center" wrapText="1"/>
      <protection hidden="1"/>
    </xf>
    <xf numFmtId="0" fontId="9" fillId="0" borderId="31" xfId="0" applyFont="1" applyBorder="1" applyAlignment="1" applyProtection="1">
      <alignment horizontal="center" vertical="center"/>
      <protection hidden="1"/>
    </xf>
    <xf numFmtId="0" fontId="9" fillId="0" borderId="31" xfId="0" applyFont="1" applyBorder="1" applyAlignment="1" applyProtection="1">
      <alignment horizontal="center" vertical="center" wrapText="1"/>
      <protection hidden="1"/>
    </xf>
    <xf numFmtId="0" fontId="21" fillId="0" borderId="48" xfId="0" applyFont="1" applyBorder="1"/>
    <xf numFmtId="2" fontId="14" fillId="0" borderId="47" xfId="0" applyNumberFormat="1" applyFont="1" applyBorder="1" applyAlignment="1">
      <alignment horizontal="center"/>
    </xf>
    <xf numFmtId="14" fontId="45" fillId="0" borderId="2" xfId="0" quotePrefix="1" applyNumberFormat="1" applyFont="1" applyBorder="1" applyAlignment="1">
      <alignment horizontal="center" vertical="center"/>
    </xf>
    <xf numFmtId="2" fontId="45" fillId="0" borderId="2" xfId="0" applyNumberFormat="1" applyFont="1" applyBorder="1" applyAlignment="1">
      <alignment horizontal="center" vertical="center"/>
    </xf>
    <xf numFmtId="0" fontId="44" fillId="0" borderId="2" xfId="0" applyFont="1" applyBorder="1" applyAlignment="1">
      <alignment horizontal="justify" vertical="center" wrapText="1"/>
    </xf>
    <xf numFmtId="2" fontId="49" fillId="0" borderId="2" xfId="0" applyNumberFormat="1" applyFont="1" applyBorder="1" applyAlignment="1">
      <alignment horizontal="center" vertical="center"/>
    </xf>
    <xf numFmtId="0" fontId="52" fillId="0" borderId="2" xfId="0" applyFont="1" applyBorder="1" applyAlignment="1">
      <alignment wrapText="1"/>
    </xf>
    <xf numFmtId="0" fontId="57" fillId="0" borderId="0" xfId="0" applyFont="1"/>
    <xf numFmtId="0" fontId="21" fillId="0" borderId="31" xfId="0" applyFont="1" applyBorder="1" applyAlignment="1">
      <alignment horizontal="center" vertical="center"/>
    </xf>
    <xf numFmtId="0" fontId="7" fillId="0" borderId="2" xfId="0" applyFont="1" applyBorder="1" applyAlignment="1">
      <alignment horizontal="center" vertical="top"/>
    </xf>
    <xf numFmtId="0" fontId="7" fillId="0" borderId="2" xfId="0" applyFont="1" applyBorder="1" applyAlignment="1">
      <alignment vertical="top"/>
    </xf>
    <xf numFmtId="0" fontId="45" fillId="0" borderId="2" xfId="0" applyFont="1" applyBorder="1" applyAlignment="1">
      <alignment horizontal="justify" vertical="top" wrapText="1"/>
    </xf>
    <xf numFmtId="0" fontId="7" fillId="0" borderId="2" xfId="0" quotePrefix="1" applyFont="1" applyBorder="1" applyAlignment="1">
      <alignment horizontal="center" vertical="top"/>
    </xf>
    <xf numFmtId="0" fontId="7" fillId="0" borderId="2" xfId="0" quotePrefix="1" applyFont="1" applyBorder="1" applyAlignment="1">
      <alignment horizontal="center" vertical="top" wrapText="1"/>
    </xf>
    <xf numFmtId="0" fontId="39" fillId="0" borderId="2" xfId="0" applyFont="1" applyBorder="1" applyAlignment="1">
      <alignment horizontal="center" vertical="top" wrapText="1"/>
    </xf>
    <xf numFmtId="0" fontId="23" fillId="0" borderId="2" xfId="0" applyFont="1" applyBorder="1" applyAlignment="1">
      <alignment horizontal="center" vertical="top" wrapText="1"/>
    </xf>
    <xf numFmtId="0" fontId="49" fillId="0" borderId="2" xfId="0" applyFont="1" applyBorder="1" applyAlignment="1">
      <alignment horizontal="center" vertical="top"/>
    </xf>
    <xf numFmtId="0" fontId="45" fillId="0" borderId="2" xfId="0" quotePrefix="1" applyFont="1" applyBorder="1" applyAlignment="1">
      <alignment horizontal="center" vertical="top" wrapText="1"/>
    </xf>
    <xf numFmtId="0" fontId="49" fillId="0" borderId="2" xfId="0" applyFont="1" applyBorder="1" applyAlignment="1">
      <alignment horizontal="center" vertical="top" wrapText="1"/>
    </xf>
    <xf numFmtId="0" fontId="49" fillId="0" borderId="2" xfId="0" quotePrefix="1" applyFont="1" applyBorder="1" applyAlignment="1">
      <alignment horizontal="center" vertical="top" wrapText="1"/>
    </xf>
    <xf numFmtId="0" fontId="49" fillId="0" borderId="9" xfId="0" applyFont="1" applyBorder="1" applyAlignment="1">
      <alignment horizontal="center" vertical="top"/>
    </xf>
    <xf numFmtId="0" fontId="49" fillId="0" borderId="6" xfId="0" applyFont="1" applyBorder="1" applyAlignment="1">
      <alignment horizontal="center" vertical="top" wrapText="1"/>
    </xf>
    <xf numFmtId="2" fontId="58" fillId="0" borderId="33" xfId="0" applyNumberFormat="1" applyFont="1" applyBorder="1" applyAlignment="1">
      <alignment horizontal="center" vertical="top" wrapText="1"/>
    </xf>
    <xf numFmtId="0" fontId="48" fillId="0" borderId="43" xfId="0" applyFont="1" applyBorder="1" applyAlignment="1">
      <alignment horizontal="justify" vertical="top" wrapText="1"/>
    </xf>
    <xf numFmtId="0" fontId="48" fillId="0" borderId="47" xfId="0" applyFont="1" applyBorder="1" applyAlignment="1">
      <alignment horizontal="center" vertical="top" wrapText="1"/>
    </xf>
    <xf numFmtId="0" fontId="49" fillId="0" borderId="2" xfId="0" applyFont="1" applyBorder="1" applyAlignment="1">
      <alignment horizontal="center"/>
    </xf>
    <xf numFmtId="0" fontId="7" fillId="0" borderId="2" xfId="0" applyFont="1" applyBorder="1" applyAlignment="1">
      <alignment horizontal="left" vertical="top"/>
    </xf>
    <xf numFmtId="164" fontId="14" fillId="0" borderId="47" xfId="0" applyNumberFormat="1" applyFont="1" applyBorder="1" applyAlignment="1">
      <alignment horizontal="center"/>
    </xf>
    <xf numFmtId="0" fontId="45" fillId="0" borderId="2" xfId="0" quotePrefix="1" applyFont="1" applyBorder="1" applyAlignment="1">
      <alignment horizontal="center" vertical="top"/>
    </xf>
    <xf numFmtId="2" fontId="7" fillId="0" borderId="2" xfId="0" applyNumberFormat="1" applyFont="1" applyBorder="1" applyAlignment="1">
      <alignment horizontal="center" vertical="top" wrapText="1"/>
    </xf>
    <xf numFmtId="164" fontId="10" fillId="0" borderId="47" xfId="0" applyNumberFormat="1" applyFont="1" applyBorder="1" applyAlignment="1">
      <alignment horizontal="center"/>
    </xf>
    <xf numFmtId="0" fontId="45" fillId="9" borderId="2" xfId="0" applyFont="1" applyFill="1" applyBorder="1" applyAlignment="1">
      <alignment horizontal="justify" vertical="top" wrapText="1"/>
    </xf>
    <xf numFmtId="16" fontId="45" fillId="0" borderId="2" xfId="0" quotePrefix="1" applyNumberFormat="1" applyFont="1" applyBorder="1" applyAlignment="1">
      <alignment horizontal="center" vertical="top" wrapText="1"/>
    </xf>
    <xf numFmtId="0" fontId="45" fillId="9" borderId="2" xfId="0" applyFont="1" applyFill="1" applyBorder="1" applyAlignment="1">
      <alignment vertical="top" wrapText="1"/>
    </xf>
    <xf numFmtId="0" fontId="45" fillId="9" borderId="2" xfId="0" applyFont="1" applyFill="1" applyBorder="1" applyAlignment="1">
      <alignment horizontal="center" vertical="top" wrapText="1"/>
    </xf>
    <xf numFmtId="2" fontId="49" fillId="0" borderId="2" xfId="0" applyNumberFormat="1" applyFont="1" applyBorder="1" applyAlignment="1">
      <alignment horizontal="center" vertical="top" wrapText="1"/>
    </xf>
    <xf numFmtId="0" fontId="49" fillId="0" borderId="2" xfId="0" applyFont="1" applyFill="1" applyBorder="1" applyAlignment="1">
      <alignment horizontal="center" vertical="top" wrapText="1"/>
    </xf>
    <xf numFmtId="0" fontId="3" fillId="9" borderId="2" xfId="0" applyFont="1" applyFill="1" applyBorder="1" applyAlignment="1">
      <alignment horizontal="center" vertical="top" wrapText="1"/>
    </xf>
    <xf numFmtId="164" fontId="21" fillId="0" borderId="47" xfId="0" applyNumberFormat="1" applyFont="1" applyBorder="1" applyAlignment="1">
      <alignment horizontal="center" vertical="center"/>
    </xf>
    <xf numFmtId="0" fontId="49" fillId="0" borderId="0" xfId="0" applyFont="1" applyBorder="1" applyAlignment="1">
      <alignment horizontal="center" vertical="center" wrapText="1"/>
    </xf>
    <xf numFmtId="0" fontId="44" fillId="0" borderId="0" xfId="0" applyFont="1" applyBorder="1" applyAlignment="1">
      <alignment horizontal="justify" vertical="center" wrapText="1"/>
    </xf>
    <xf numFmtId="0" fontId="52" fillId="0" borderId="0" xfId="0" applyFont="1" applyBorder="1" applyAlignment="1">
      <alignment wrapText="1"/>
    </xf>
    <xf numFmtId="0" fontId="26" fillId="0" borderId="31" xfId="0" applyFont="1" applyBorder="1" applyAlignment="1">
      <alignment horizontal="center" vertical="center" wrapText="1"/>
    </xf>
    <xf numFmtId="0" fontId="26" fillId="0" borderId="32" xfId="0" applyFont="1" applyBorder="1" applyAlignment="1">
      <alignment horizontal="center" vertical="center" wrapText="1"/>
    </xf>
    <xf numFmtId="0" fontId="18" fillId="0" borderId="0" xfId="0" applyFont="1" applyBorder="1"/>
    <xf numFmtId="164" fontId="21" fillId="0" borderId="47" xfId="0" applyNumberFormat="1" applyFont="1" applyBorder="1" applyAlignment="1">
      <alignment horizontal="center"/>
    </xf>
    <xf numFmtId="0" fontId="44" fillId="0" borderId="2" xfId="0" applyFont="1" applyBorder="1" applyAlignment="1">
      <alignment vertical="center" wrapText="1"/>
    </xf>
    <xf numFmtId="0" fontId="45" fillId="0" borderId="0" xfId="0" applyFont="1" applyAlignment="1">
      <alignment vertical="center"/>
    </xf>
    <xf numFmtId="0" fontId="49" fillId="0" borderId="45" xfId="0" applyFont="1" applyBorder="1" applyAlignment="1">
      <alignment horizontal="center" vertical="top"/>
    </xf>
    <xf numFmtId="0" fontId="49" fillId="0" borderId="40" xfId="0" quotePrefix="1" applyFont="1" applyBorder="1" applyAlignment="1">
      <alignment horizontal="center" vertical="top" wrapText="1"/>
    </xf>
    <xf numFmtId="0" fontId="49" fillId="0" borderId="40" xfId="0" applyFont="1" applyBorder="1" applyAlignment="1">
      <alignment horizontal="center" vertical="top" wrapText="1"/>
    </xf>
    <xf numFmtId="0" fontId="49" fillId="0" borderId="2" xfId="0" applyFont="1" applyBorder="1" applyAlignment="1"/>
    <xf numFmtId="0" fontId="49" fillId="0" borderId="2" xfId="0" quotePrefix="1" applyFont="1" applyBorder="1" applyAlignment="1">
      <alignment horizontal="center"/>
    </xf>
    <xf numFmtId="0" fontId="45" fillId="0" borderId="2" xfId="0" quotePrefix="1" applyFont="1" applyBorder="1" applyAlignment="1">
      <alignment horizontal="center" wrapText="1"/>
    </xf>
    <xf numFmtId="0" fontId="45" fillId="0" borderId="2" xfId="0" applyFont="1" applyBorder="1" applyAlignment="1">
      <alignment horizontal="justify" wrapText="1"/>
    </xf>
    <xf numFmtId="0" fontId="49" fillId="0" borderId="2" xfId="0" applyFont="1" applyBorder="1" applyAlignment="1">
      <alignment horizontal="center" wrapText="1"/>
    </xf>
    <xf numFmtId="0" fontId="49" fillId="0" borderId="2" xfId="0" quotePrefix="1" applyFont="1" applyBorder="1" applyAlignment="1">
      <alignment horizontal="center" wrapText="1"/>
    </xf>
    <xf numFmtId="0" fontId="46" fillId="0" borderId="2" xfId="0" applyFont="1" applyBorder="1" applyAlignment="1">
      <alignment vertical="center" wrapText="1"/>
    </xf>
    <xf numFmtId="0" fontId="18" fillId="0" borderId="31" xfId="0" applyFont="1" applyBorder="1" applyAlignment="1">
      <alignment horizontal="center" vertical="center" wrapText="1"/>
    </xf>
    <xf numFmtId="0" fontId="24" fillId="0" borderId="0" xfId="0" applyFont="1" applyBorder="1" applyAlignment="1">
      <alignment horizontal="center" vertical="center" wrapText="1"/>
    </xf>
    <xf numFmtId="0" fontId="18" fillId="0" borderId="32" xfId="0" applyFont="1" applyBorder="1" applyAlignment="1">
      <alignment horizontal="center" vertical="center" wrapText="1"/>
    </xf>
    <xf numFmtId="164" fontId="21" fillId="0" borderId="47" xfId="0" applyNumberFormat="1" applyFont="1" applyBorder="1" applyAlignment="1">
      <alignment horizontal="center" vertical="center" wrapText="1"/>
    </xf>
    <xf numFmtId="2" fontId="45" fillId="0" borderId="2" xfId="0" applyNumberFormat="1" applyFont="1" applyBorder="1" applyAlignment="1">
      <alignment horizontal="center" vertical="center" wrapText="1"/>
    </xf>
    <xf numFmtId="0" fontId="45" fillId="0" borderId="2" xfId="0" applyFont="1" applyBorder="1" applyAlignment="1">
      <alignment horizontal="center" vertical="center" wrapText="1"/>
    </xf>
    <xf numFmtId="0" fontId="4" fillId="0" borderId="2" xfId="0" applyFont="1" applyBorder="1" applyAlignment="1">
      <alignment vertical="center" wrapText="1"/>
    </xf>
    <xf numFmtId="0" fontId="59" fillId="0" borderId="2" xfId="0" applyFont="1" applyBorder="1" applyAlignment="1">
      <alignment horizontal="center" vertical="top"/>
    </xf>
    <xf numFmtId="0" fontId="48" fillId="0" borderId="6" xfId="0" applyFont="1" applyBorder="1" applyAlignment="1">
      <alignment horizontal="center" vertical="top" wrapText="1"/>
    </xf>
    <xf numFmtId="16" fontId="49" fillId="0" borderId="2" xfId="0" quotePrefix="1" applyNumberFormat="1" applyFont="1" applyBorder="1" applyAlignment="1">
      <alignment horizontal="center" vertical="top" wrapText="1"/>
    </xf>
    <xf numFmtId="0" fontId="45" fillId="0" borderId="40" xfId="0" applyFont="1" applyFill="1" applyBorder="1" applyAlignment="1">
      <alignment horizontal="center" vertical="top" wrapText="1"/>
    </xf>
    <xf numFmtId="0" fontId="0" fillId="0" borderId="2" xfId="0" applyBorder="1" applyAlignment="1">
      <alignment wrapText="1"/>
    </xf>
    <xf numFmtId="0" fontId="7" fillId="0" borderId="2" xfId="0" applyFont="1" applyBorder="1" applyAlignment="1">
      <alignment horizontal="left" vertical="top" wrapText="1"/>
    </xf>
    <xf numFmtId="0" fontId="45" fillId="0" borderId="2" xfId="0" applyFont="1" applyBorder="1" applyAlignment="1">
      <alignment horizontal="center" vertical="center" wrapText="1"/>
    </xf>
    <xf numFmtId="0" fontId="60" fillId="0" borderId="31" xfId="0" applyFont="1" applyBorder="1" applyAlignment="1" applyProtection="1">
      <alignment horizontal="center" vertical="center"/>
      <protection hidden="1"/>
    </xf>
    <xf numFmtId="0" fontId="50" fillId="0" borderId="31" xfId="0" applyFont="1" applyBorder="1" applyAlignment="1">
      <alignment horizontal="center" vertical="center" wrapText="1"/>
    </xf>
    <xf numFmtId="16" fontId="45" fillId="0" borderId="2" xfId="0" applyNumberFormat="1" applyFont="1" applyBorder="1" applyAlignment="1">
      <alignment horizontal="center" vertical="top"/>
    </xf>
    <xf numFmtId="0" fontId="45" fillId="0" borderId="2" xfId="0" applyFont="1" applyBorder="1" applyAlignment="1"/>
    <xf numFmtId="0" fontId="50" fillId="0" borderId="31" xfId="0" applyFont="1" applyBorder="1" applyAlignment="1">
      <alignment horizontal="center" vertical="center"/>
    </xf>
    <xf numFmtId="0" fontId="45" fillId="0" borderId="2" xfId="0" applyFont="1" applyFill="1" applyBorder="1" applyAlignment="1">
      <alignment vertical="top"/>
    </xf>
    <xf numFmtId="0" fontId="45" fillId="0" borderId="2" xfId="0" applyFont="1" applyFill="1" applyBorder="1" applyAlignment="1">
      <alignment horizontal="center" vertical="top"/>
    </xf>
    <xf numFmtId="0" fontId="45" fillId="0" borderId="2" xfId="0" applyFont="1" applyFill="1" applyBorder="1" applyAlignment="1">
      <alignment horizontal="center" vertical="top" wrapText="1"/>
    </xf>
    <xf numFmtId="0" fontId="45" fillId="0" borderId="2" xfId="0" applyFont="1" applyBorder="1" applyAlignment="1">
      <alignment vertical="center"/>
    </xf>
    <xf numFmtId="0" fontId="45" fillId="0" borderId="2" xfId="0" applyFont="1" applyBorder="1" applyAlignment="1">
      <alignment horizontal="justify" vertical="center"/>
    </xf>
    <xf numFmtId="2" fontId="45" fillId="0" borderId="2" xfId="0" applyNumberFormat="1" applyFont="1" applyBorder="1" applyAlignment="1">
      <alignment horizontal="center" vertical="top" wrapText="1"/>
    </xf>
    <xf numFmtId="0" fontId="45" fillId="0" borderId="2" xfId="0" applyFont="1" applyBorder="1" applyAlignment="1">
      <alignment horizontal="left" wrapText="1"/>
    </xf>
    <xf numFmtId="0" fontId="12" fillId="0" borderId="2" xfId="0" applyFont="1" applyBorder="1" applyAlignment="1">
      <alignment horizontal="center" vertical="top"/>
    </xf>
    <xf numFmtId="0" fontId="12" fillId="0" borderId="2" xfId="0" quotePrefix="1" applyFont="1" applyBorder="1" applyAlignment="1">
      <alignment horizontal="center" vertical="top" wrapText="1"/>
    </xf>
    <xf numFmtId="0" fontId="57" fillId="0" borderId="2" xfId="0" applyFont="1" applyBorder="1" applyAlignment="1">
      <alignment horizontal="justify" vertical="top" wrapText="1"/>
    </xf>
    <xf numFmtId="0" fontId="57" fillId="0" borderId="2" xfId="0" applyFont="1" applyBorder="1" applyAlignment="1">
      <alignment horizontal="center" vertical="top" wrapText="1"/>
    </xf>
    <xf numFmtId="0" fontId="57" fillId="0" borderId="2" xfId="0" applyFont="1" applyBorder="1" applyAlignment="1">
      <alignment horizontal="center" vertical="top"/>
    </xf>
    <xf numFmtId="0" fontId="50" fillId="0" borderId="2" xfId="0" applyFont="1" applyBorder="1" applyAlignment="1" applyProtection="1">
      <alignment horizontal="center" vertical="center" wrapText="1"/>
      <protection hidden="1"/>
    </xf>
    <xf numFmtId="0" fontId="50" fillId="0" borderId="2" xfId="0" applyFont="1" applyFill="1" applyBorder="1" applyAlignment="1">
      <alignment horizontal="center" vertical="center" wrapText="1"/>
    </xf>
    <xf numFmtId="0" fontId="48" fillId="0" borderId="0" xfId="0" applyFont="1" applyFill="1" applyBorder="1" applyAlignment="1">
      <alignment horizontal="left" vertical="center" wrapText="1"/>
    </xf>
    <xf numFmtId="0" fontId="61" fillId="0" borderId="42" xfId="0" applyFont="1" applyBorder="1" applyAlignment="1">
      <alignment horizontal="justify" vertical="center" wrapText="1"/>
    </xf>
    <xf numFmtId="0" fontId="61" fillId="0" borderId="43" xfId="0" applyFont="1" applyBorder="1" applyAlignment="1">
      <alignment horizontal="justify" vertical="center" wrapText="1"/>
    </xf>
    <xf numFmtId="0" fontId="24" fillId="0" borderId="7" xfId="0" applyFont="1" applyBorder="1" applyAlignment="1">
      <alignment horizontal="center"/>
    </xf>
    <xf numFmtId="0" fontId="24" fillId="0" borderId="4" xfId="0" applyFont="1" applyBorder="1" applyAlignment="1">
      <alignment horizontal="center"/>
    </xf>
    <xf numFmtId="0" fontId="0" fillId="0" borderId="36" xfId="0" applyFont="1" applyBorder="1" applyAlignment="1">
      <alignment horizontal="center"/>
    </xf>
    <xf numFmtId="0" fontId="2" fillId="0" borderId="4" xfId="0" applyFont="1" applyBorder="1" applyAlignment="1">
      <alignment horizontal="center" wrapText="1"/>
    </xf>
    <xf numFmtId="0" fontId="45" fillId="0" borderId="2" xfId="0" applyFont="1" applyBorder="1" applyAlignment="1">
      <alignment horizontal="center" vertical="center" wrapText="1"/>
    </xf>
    <xf numFmtId="0" fontId="63" fillId="0" borderId="2" xfId="0" applyFont="1" applyBorder="1" applyAlignment="1">
      <alignment horizontal="center" vertical="center" wrapText="1"/>
    </xf>
    <xf numFmtId="0" fontId="63" fillId="0" borderId="2" xfId="0" applyFont="1" applyBorder="1" applyAlignment="1">
      <alignment horizontal="center" vertical="center"/>
    </xf>
    <xf numFmtId="0" fontId="65" fillId="0" borderId="2" xfId="0" applyFont="1" applyBorder="1" applyAlignment="1">
      <alignment horizontal="center" vertical="center"/>
    </xf>
    <xf numFmtId="0" fontId="65" fillId="0" borderId="2" xfId="0" applyFont="1" applyBorder="1" applyAlignment="1">
      <alignment horizontal="center" vertical="center" wrapText="1"/>
    </xf>
    <xf numFmtId="0" fontId="65" fillId="0" borderId="2" xfId="0" applyFont="1" applyBorder="1" applyAlignment="1">
      <alignment vertical="center" wrapText="1"/>
    </xf>
    <xf numFmtId="0" fontId="65" fillId="0" borderId="2" xfId="0" quotePrefix="1" applyFont="1" applyBorder="1" applyAlignment="1">
      <alignment horizontal="center" vertical="center" wrapText="1"/>
    </xf>
    <xf numFmtId="0" fontId="65" fillId="0" borderId="0" xfId="0" applyFont="1"/>
    <xf numFmtId="0" fontId="57" fillId="0" borderId="2" xfId="0" applyFont="1" applyBorder="1" applyAlignment="1">
      <alignment horizontal="center" vertical="center" wrapText="1"/>
    </xf>
    <xf numFmtId="0" fontId="57" fillId="0" borderId="2" xfId="0" applyFont="1" applyBorder="1" applyAlignment="1">
      <alignment vertical="center" wrapText="1"/>
    </xf>
    <xf numFmtId="0" fontId="57" fillId="0" borderId="2" xfId="0" quotePrefix="1" applyFont="1" applyBorder="1" applyAlignment="1">
      <alignment horizontal="center" vertical="center" wrapText="1"/>
    </xf>
    <xf numFmtId="0" fontId="16" fillId="0" borderId="0" xfId="0" applyFont="1" applyFill="1" applyBorder="1" applyAlignment="1">
      <alignment horizontal="center" vertical="center" wrapText="1"/>
    </xf>
    <xf numFmtId="0" fontId="24" fillId="0" borderId="0" xfId="0" applyFont="1" applyAlignment="1">
      <alignment horizontal="center"/>
    </xf>
    <xf numFmtId="0" fontId="67" fillId="0" borderId="47" xfId="0" applyFont="1" applyBorder="1" applyAlignment="1">
      <alignment horizontal="center" vertical="center" wrapText="1"/>
    </xf>
    <xf numFmtId="0" fontId="68" fillId="0" borderId="4" xfId="0" applyFont="1" applyBorder="1" applyAlignment="1">
      <alignment horizontal="center" vertical="center" wrapText="1"/>
    </xf>
    <xf numFmtId="2" fontId="68" fillId="0" borderId="36" xfId="0" applyNumberFormat="1" applyFont="1" applyBorder="1" applyAlignment="1">
      <alignment horizontal="center" vertical="center" wrapText="1"/>
    </xf>
    <xf numFmtId="0" fontId="62" fillId="0" borderId="0" xfId="0" applyFont="1" applyAlignment="1">
      <alignment horizontal="left" vertical="center" wrapText="1"/>
    </xf>
    <xf numFmtId="0" fontId="0" fillId="0" borderId="0" xfId="0" applyFont="1" applyFill="1" applyBorder="1" applyAlignment="1">
      <alignment horizontal="center" vertical="center" wrapText="1"/>
    </xf>
    <xf numFmtId="0" fontId="63" fillId="0" borderId="4" xfId="0" applyFont="1" applyBorder="1" applyAlignment="1">
      <alignment horizontal="center" vertical="center" wrapText="1"/>
    </xf>
    <xf numFmtId="2" fontId="63" fillId="0" borderId="36" xfId="0" applyNumberFormat="1" applyFont="1" applyBorder="1" applyAlignment="1">
      <alignment horizontal="center" vertical="center" wrapText="1"/>
    </xf>
    <xf numFmtId="0" fontId="63" fillId="0" borderId="2" xfId="0" applyFont="1" applyBorder="1" applyAlignment="1">
      <alignment horizontal="left" vertical="center" wrapText="1"/>
    </xf>
    <xf numFmtId="0" fontId="7" fillId="0" borderId="0" xfId="0" applyFont="1" applyBorder="1"/>
    <xf numFmtId="164" fontId="10" fillId="0" borderId="47" xfId="0" applyNumberFormat="1" applyFont="1" applyBorder="1" applyAlignment="1">
      <alignment horizontal="center" vertical="center" wrapText="1"/>
    </xf>
    <xf numFmtId="0" fontId="68" fillId="0" borderId="2" xfId="0" applyFont="1" applyBorder="1" applyAlignment="1">
      <alignment horizontal="center"/>
    </xf>
    <xf numFmtId="0" fontId="68" fillId="0" borderId="2" xfId="0" applyFont="1" applyBorder="1" applyAlignment="1">
      <alignment wrapText="1"/>
    </xf>
    <xf numFmtId="2" fontId="68" fillId="0" borderId="2" xfId="0" applyNumberFormat="1" applyFont="1" applyBorder="1" applyAlignment="1">
      <alignment horizontal="center"/>
    </xf>
    <xf numFmtId="0" fontId="69" fillId="0" borderId="0" xfId="0" applyFont="1"/>
    <xf numFmtId="0" fontId="68" fillId="0" borderId="2" xfId="0" applyFont="1" applyBorder="1" applyAlignment="1">
      <alignment horizontal="center" vertical="center" wrapText="1"/>
    </xf>
    <xf numFmtId="0" fontId="68" fillId="0" borderId="17" xfId="0" applyFont="1" applyBorder="1" applyAlignment="1">
      <alignment horizontal="center" vertical="center" wrapText="1"/>
    </xf>
    <xf numFmtId="0" fontId="68" fillId="0" borderId="18" xfId="0" applyFont="1" applyBorder="1" applyAlignment="1">
      <alignment horizontal="left" vertical="center" wrapText="1"/>
    </xf>
    <xf numFmtId="0" fontId="68" fillId="0" borderId="18" xfId="0" applyFont="1" applyBorder="1" applyAlignment="1">
      <alignment horizontal="center" vertical="center" wrapText="1"/>
    </xf>
    <xf numFmtId="4" fontId="68" fillId="0" borderId="27" xfId="0" applyNumberFormat="1" applyFont="1" applyBorder="1" applyAlignment="1">
      <alignment horizontal="center" vertical="center" wrapText="1"/>
    </xf>
    <xf numFmtId="0" fontId="68" fillId="0" borderId="8" xfId="0" applyFont="1" applyBorder="1" applyAlignment="1">
      <alignment horizontal="center" vertical="center" wrapText="1"/>
    </xf>
    <xf numFmtId="0" fontId="68" fillId="0" borderId="2" xfId="0" applyFont="1" applyBorder="1" applyAlignment="1">
      <alignment horizontal="left" vertical="center" wrapText="1"/>
    </xf>
    <xf numFmtId="0" fontId="70" fillId="0" borderId="2" xfId="0" applyFont="1" applyBorder="1" applyAlignment="1">
      <alignment horizontal="left" vertical="center" wrapText="1"/>
    </xf>
    <xf numFmtId="17" fontId="70" fillId="0" borderId="2" xfId="0" applyNumberFormat="1" applyFont="1" applyBorder="1" applyAlignment="1">
      <alignment horizontal="center" vertical="center" wrapText="1"/>
    </xf>
    <xf numFmtId="4" fontId="68" fillId="0" borderId="23" xfId="0" applyNumberFormat="1" applyFont="1" applyBorder="1" applyAlignment="1">
      <alignment horizontal="center" vertical="center" wrapText="1"/>
    </xf>
    <xf numFmtId="0" fontId="71" fillId="0" borderId="2" xfId="0" applyNumberFormat="1" applyFont="1" applyBorder="1" applyAlignment="1">
      <alignment horizontal="center" vertical="center" wrapText="1"/>
    </xf>
    <xf numFmtId="49" fontId="71" fillId="0" borderId="2" xfId="0" applyNumberFormat="1" applyFont="1" applyBorder="1" applyAlignment="1" applyProtection="1">
      <alignment horizontal="center" vertical="center" wrapText="1"/>
      <protection locked="0"/>
    </xf>
    <xf numFmtId="49" fontId="71" fillId="0" borderId="2" xfId="0" applyNumberFormat="1" applyFont="1" applyBorder="1" applyAlignment="1">
      <alignment horizontal="center" vertical="center" wrapText="1"/>
    </xf>
    <xf numFmtId="0" fontId="71" fillId="0" borderId="2" xfId="0" applyFont="1" applyBorder="1" applyAlignment="1" applyProtection="1">
      <alignment horizontal="center" vertical="center" wrapText="1"/>
      <protection locked="0"/>
    </xf>
    <xf numFmtId="0" fontId="71" fillId="0" borderId="2" xfId="0" applyFont="1" applyBorder="1" applyAlignment="1">
      <alignment horizontal="center" vertical="center"/>
    </xf>
    <xf numFmtId="2" fontId="71" fillId="0" borderId="2" xfId="0" applyNumberFormat="1" applyFont="1" applyBorder="1" applyAlignment="1">
      <alignment horizontal="center" vertical="center" wrapText="1"/>
    </xf>
    <xf numFmtId="1" fontId="71" fillId="0" borderId="2" xfId="0" applyNumberFormat="1" applyFont="1" applyBorder="1" applyAlignment="1" applyProtection="1">
      <alignment horizontal="center" vertical="center" wrapText="1"/>
      <protection locked="0"/>
    </xf>
    <xf numFmtId="0" fontId="30" fillId="7" borderId="0" xfId="0" applyFont="1" applyFill="1" applyAlignment="1">
      <alignment horizontal="left" vertical="top" wrapText="1"/>
    </xf>
    <xf numFmtId="0" fontId="30" fillId="4" borderId="0" xfId="0" applyFont="1" applyFill="1" applyAlignment="1">
      <alignment horizontal="left" vertical="top" wrapText="1"/>
    </xf>
    <xf numFmtId="0" fontId="30" fillId="6" borderId="0" xfId="0" applyFont="1" applyFill="1" applyAlignment="1">
      <alignment horizontal="left" vertical="top" wrapText="1"/>
    </xf>
    <xf numFmtId="0" fontId="30" fillId="8" borderId="0" xfId="0" applyFont="1" applyFill="1" applyAlignment="1">
      <alignment horizontal="left" vertical="top" wrapText="1"/>
    </xf>
    <xf numFmtId="0" fontId="28" fillId="0" borderId="0" xfId="0" applyFont="1" applyAlignment="1" applyProtection="1">
      <alignment horizontal="left" vertical="center"/>
      <protection hidden="1"/>
    </xf>
    <xf numFmtId="0" fontId="5" fillId="0" borderId="38" xfId="0" applyFont="1" applyBorder="1" applyAlignment="1">
      <alignment horizontal="center" vertical="top" wrapText="1"/>
    </xf>
    <xf numFmtId="0" fontId="0" fillId="0" borderId="38" xfId="0" applyBorder="1" applyAlignment="1">
      <alignment horizontal="center" vertical="top" wrapText="1"/>
    </xf>
    <xf numFmtId="0" fontId="27" fillId="0" borderId="0" xfId="0" applyFont="1" applyAlignment="1">
      <alignment horizontal="center" vertical="center"/>
    </xf>
    <xf numFmtId="0" fontId="35"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6"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6" fillId="0" borderId="0" xfId="0" applyFont="1" applyFill="1" applyBorder="1" applyAlignment="1">
      <alignment horizontal="left" vertical="top"/>
    </xf>
    <xf numFmtId="0" fontId="5" fillId="0" borderId="0" xfId="0" applyFont="1" applyAlignment="1">
      <alignment horizontal="left" wrapText="1"/>
    </xf>
    <xf numFmtId="0" fontId="14" fillId="0" borderId="0" xfId="0" applyFont="1" applyAlignment="1" applyProtection="1">
      <alignment horizontal="center" vertical="center"/>
      <protection hidden="1"/>
    </xf>
    <xf numFmtId="0" fontId="18" fillId="0" borderId="0" xfId="0" applyFont="1" applyAlignment="1" applyProtection="1">
      <alignment horizontal="left" vertical="center"/>
      <protection hidden="1"/>
    </xf>
    <xf numFmtId="0" fontId="0" fillId="0" borderId="0" xfId="0" applyAlignment="1">
      <alignment horizontal="left" vertical="top" wrapText="1"/>
    </xf>
    <xf numFmtId="0" fontId="14" fillId="0" borderId="0" xfId="0" applyFont="1" applyAlignment="1" applyProtection="1">
      <alignment horizontal="center" vertical="center" wrapText="1"/>
      <protection hidden="1"/>
    </xf>
    <xf numFmtId="0" fontId="9" fillId="0" borderId="0" xfId="0" applyFont="1" applyAlignment="1" applyProtection="1">
      <alignment horizontal="center" vertical="center"/>
      <protection hidden="1"/>
    </xf>
    <xf numFmtId="0" fontId="43" fillId="0" borderId="0" xfId="0" applyFont="1" applyAlignment="1" applyProtection="1">
      <alignment horizontal="center" vertical="center" wrapText="1"/>
      <protection hidden="1"/>
    </xf>
    <xf numFmtId="0" fontId="14" fillId="0" borderId="0" xfId="0" applyFont="1" applyAlignment="1">
      <alignment horizontal="center" wrapText="1"/>
    </xf>
    <xf numFmtId="0" fontId="25" fillId="0" borderId="0" xfId="0" applyFont="1" applyAlignment="1">
      <alignment horizontal="center"/>
    </xf>
    <xf numFmtId="0" fontId="14" fillId="0" borderId="0" xfId="0" applyFont="1" applyAlignment="1">
      <alignment horizontal="center"/>
    </xf>
    <xf numFmtId="0" fontId="14" fillId="10" borderId="0" xfId="0" applyFont="1" applyFill="1" applyAlignment="1" applyProtection="1">
      <alignment horizontal="center" vertical="center" wrapText="1"/>
      <protection hidden="1"/>
    </xf>
    <xf numFmtId="0" fontId="14" fillId="0" borderId="0" xfId="0" applyFont="1" applyBorder="1" applyAlignment="1">
      <alignment horizontal="center" wrapText="1"/>
    </xf>
    <xf numFmtId="0" fontId="10" fillId="0" borderId="0" xfId="0" applyFont="1" applyBorder="1" applyAlignment="1">
      <alignment horizontal="center" wrapText="1"/>
    </xf>
    <xf numFmtId="0" fontId="14" fillId="0" borderId="0" xfId="0" applyFont="1" applyBorder="1" applyAlignment="1" applyProtection="1">
      <alignment horizontal="center" vertical="center" wrapText="1"/>
      <protection hidden="1"/>
    </xf>
    <xf numFmtId="0" fontId="45" fillId="0" borderId="2" xfId="0" applyFont="1" applyBorder="1" applyAlignment="1">
      <alignment horizontal="center" vertical="center" wrapText="1"/>
    </xf>
    <xf numFmtId="0" fontId="8" fillId="0" borderId="0" xfId="0" applyFont="1" applyAlignment="1" applyProtection="1">
      <alignment horizontal="left" vertical="center"/>
      <protection hidden="1"/>
    </xf>
    <xf numFmtId="0" fontId="14" fillId="0" borderId="39"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1" xfId="0" applyFont="1" applyBorder="1" applyAlignment="1">
      <alignment horizontal="center" vertical="center" wrapText="1"/>
    </xf>
    <xf numFmtId="0" fontId="43" fillId="0" borderId="0" xfId="0" applyFont="1" applyBorder="1" applyAlignment="1" applyProtection="1">
      <alignment horizontal="center" vertical="center" wrapText="1"/>
      <protection hidden="1"/>
    </xf>
    <xf numFmtId="0" fontId="4" fillId="0" borderId="2" xfId="0" applyFont="1" applyBorder="1" applyAlignment="1">
      <alignment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www.eiic.cz/reviewers/"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ColWidth="9.109375" defaultRowHeight="14.4"/>
  <cols>
    <col min="1" max="16384" width="9.109375" style="283"/>
  </cols>
  <sheetData>
    <row r="1" spans="2:12" ht="15.6">
      <c r="B1" s="281" t="s">
        <v>179</v>
      </c>
      <c r="C1" s="282"/>
      <c r="D1" s="282"/>
      <c r="E1" s="282"/>
      <c r="F1" s="282"/>
      <c r="G1" s="282"/>
      <c r="H1" s="282"/>
      <c r="I1" s="282"/>
      <c r="J1" s="282"/>
      <c r="K1" s="282"/>
    </row>
    <row r="2" spans="2:12" ht="15.6">
      <c r="B2" s="282"/>
      <c r="C2" s="282"/>
      <c r="D2" s="282"/>
      <c r="E2" s="282"/>
      <c r="F2" s="282"/>
      <c r="G2" s="282"/>
      <c r="H2" s="282"/>
      <c r="I2" s="282"/>
      <c r="J2" s="282"/>
      <c r="K2" s="282"/>
    </row>
    <row r="3" spans="2:12" ht="90" customHeight="1">
      <c r="B3" s="527" t="s">
        <v>183</v>
      </c>
      <c r="C3" s="527"/>
      <c r="D3" s="527"/>
      <c r="E3" s="527"/>
      <c r="F3" s="527"/>
      <c r="G3" s="527"/>
      <c r="H3" s="527"/>
      <c r="I3" s="527"/>
      <c r="J3" s="527"/>
      <c r="K3" s="527"/>
      <c r="L3" s="527"/>
    </row>
    <row r="4" spans="2:12" ht="135" customHeight="1">
      <c r="B4" s="528" t="s">
        <v>268</v>
      </c>
      <c r="C4" s="528"/>
      <c r="D4" s="528"/>
      <c r="E4" s="528"/>
      <c r="F4" s="528"/>
      <c r="G4" s="528"/>
      <c r="H4" s="528"/>
      <c r="I4" s="528"/>
      <c r="J4" s="528"/>
      <c r="K4" s="528"/>
      <c r="L4" s="528"/>
    </row>
    <row r="5" spans="2:12" ht="60" customHeight="1">
      <c r="B5" s="529" t="s">
        <v>269</v>
      </c>
      <c r="C5" s="529"/>
      <c r="D5" s="529"/>
      <c r="E5" s="529"/>
      <c r="F5" s="529"/>
      <c r="G5" s="529"/>
      <c r="H5" s="529"/>
      <c r="I5" s="529"/>
      <c r="J5" s="529"/>
      <c r="K5" s="529"/>
      <c r="L5" s="529"/>
    </row>
    <row r="6" spans="2:12" ht="60" customHeight="1">
      <c r="B6" s="529" t="s">
        <v>180</v>
      </c>
      <c r="C6" s="529"/>
      <c r="D6" s="529"/>
      <c r="E6" s="529"/>
      <c r="F6" s="529"/>
      <c r="G6" s="529"/>
      <c r="H6" s="529"/>
      <c r="I6" s="529"/>
      <c r="J6" s="529"/>
      <c r="K6" s="529"/>
      <c r="L6" s="529"/>
    </row>
    <row r="7" spans="2:12" ht="60" customHeight="1">
      <c r="B7" s="526" t="s">
        <v>184</v>
      </c>
      <c r="C7" s="526"/>
      <c r="D7" s="526"/>
      <c r="E7" s="526"/>
      <c r="F7" s="526"/>
      <c r="G7" s="526"/>
      <c r="H7" s="526"/>
      <c r="I7" s="526"/>
      <c r="J7" s="526"/>
      <c r="K7" s="526"/>
      <c r="L7" s="526"/>
    </row>
    <row r="8" spans="2:12" ht="15.6">
      <c r="B8" s="282"/>
      <c r="C8" s="282"/>
      <c r="D8" s="282"/>
      <c r="E8" s="282"/>
      <c r="F8" s="282"/>
      <c r="G8" s="282"/>
      <c r="H8" s="282"/>
      <c r="I8" s="282"/>
      <c r="J8" s="282"/>
      <c r="K8" s="282"/>
    </row>
    <row r="9" spans="2:12" ht="15.6">
      <c r="B9" s="282"/>
      <c r="C9" s="282"/>
      <c r="D9" s="282"/>
      <c r="E9" s="282"/>
      <c r="F9" s="282"/>
      <c r="G9" s="282"/>
      <c r="H9" s="282"/>
      <c r="I9" s="282"/>
      <c r="J9" s="282"/>
      <c r="K9" s="282"/>
    </row>
    <row r="10" spans="2:12" ht="15.6">
      <c r="B10" s="282"/>
      <c r="C10" s="282"/>
      <c r="D10" s="282"/>
      <c r="E10" s="282"/>
      <c r="F10" s="282"/>
      <c r="G10" s="282"/>
      <c r="H10" s="282"/>
      <c r="I10" s="282"/>
      <c r="J10" s="282"/>
      <c r="K10" s="282"/>
    </row>
    <row r="11" spans="2:12" ht="15.6">
      <c r="B11" s="282"/>
      <c r="C11" s="282"/>
      <c r="D11" s="282"/>
      <c r="E11" s="282"/>
      <c r="F11" s="282"/>
      <c r="G11" s="282"/>
      <c r="H11" s="282"/>
      <c r="I11" s="282"/>
      <c r="J11" s="282"/>
      <c r="K11" s="282"/>
    </row>
    <row r="12" spans="2:12" ht="15.6">
      <c r="B12" s="282"/>
      <c r="C12" s="282"/>
      <c r="D12" s="282"/>
      <c r="E12" s="282"/>
      <c r="F12" s="282"/>
      <c r="G12" s="282"/>
      <c r="H12" s="282"/>
      <c r="I12" s="282"/>
      <c r="J12" s="282"/>
      <c r="K12" s="28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topLeftCell="A4"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row>
    <row r="6" spans="1:12" ht="15.6">
      <c r="A6" s="543" t="s">
        <v>109</v>
      </c>
      <c r="B6" s="543"/>
      <c r="C6" s="543"/>
      <c r="D6" s="543"/>
      <c r="E6" s="543"/>
      <c r="F6" s="543"/>
      <c r="G6" s="543"/>
      <c r="H6" s="543"/>
      <c r="I6" s="543"/>
    </row>
    <row r="7" spans="1:12" ht="35.25" customHeight="1">
      <c r="A7" s="546"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46"/>
      <c r="C7" s="546"/>
      <c r="D7" s="546"/>
      <c r="E7" s="546"/>
      <c r="F7" s="546"/>
      <c r="G7" s="546"/>
      <c r="H7" s="546"/>
      <c r="I7" s="546"/>
    </row>
    <row r="8" spans="1:12" ht="15" thickBot="1">
      <c r="A8" s="60"/>
      <c r="B8" s="60"/>
      <c r="C8" s="60"/>
      <c r="D8" s="60"/>
      <c r="E8" s="60"/>
      <c r="F8" s="60"/>
      <c r="G8" s="60"/>
      <c r="H8" s="60"/>
      <c r="I8" s="60"/>
    </row>
    <row r="9" spans="1:12" ht="29.4" thickBot="1">
      <c r="A9" s="134" t="s">
        <v>55</v>
      </c>
      <c r="B9" s="135" t="s">
        <v>82</v>
      </c>
      <c r="C9" s="135" t="s">
        <v>52</v>
      </c>
      <c r="D9" s="135" t="s">
        <v>57</v>
      </c>
      <c r="E9" s="135" t="s">
        <v>79</v>
      </c>
      <c r="F9" s="136" t="s">
        <v>86</v>
      </c>
      <c r="G9" s="135" t="s">
        <v>58</v>
      </c>
      <c r="H9" s="135" t="s">
        <v>110</v>
      </c>
      <c r="I9" s="137" t="s">
        <v>89</v>
      </c>
      <c r="K9" s="205" t="s">
        <v>107</v>
      </c>
    </row>
    <row r="10" spans="1:12">
      <c r="A10" s="140">
        <v>1</v>
      </c>
      <c r="B10" s="141"/>
      <c r="C10" s="141"/>
      <c r="D10" s="141"/>
      <c r="E10" s="141"/>
      <c r="F10" s="127"/>
      <c r="G10" s="141"/>
      <c r="H10" s="141"/>
      <c r="I10" s="150"/>
      <c r="K10" s="206">
        <v>10</v>
      </c>
      <c r="L10" s="284" t="s">
        <v>247</v>
      </c>
    </row>
    <row r="11" spans="1:12">
      <c r="A11" s="142">
        <f>A10+1</f>
        <v>2</v>
      </c>
      <c r="B11" s="104"/>
      <c r="C11" s="36"/>
      <c r="D11" s="105"/>
      <c r="E11" s="36"/>
      <c r="F11" s="106"/>
      <c r="G11" s="106"/>
      <c r="H11" s="106"/>
      <c r="I11" s="243"/>
      <c r="K11" s="50"/>
    </row>
    <row r="12" spans="1:12">
      <c r="A12" s="143">
        <f t="shared" ref="A12:A19" si="0">A11+1</f>
        <v>3</v>
      </c>
      <c r="B12" s="144"/>
      <c r="C12" s="145"/>
      <c r="D12" s="105"/>
      <c r="E12" s="145"/>
      <c r="F12" s="133"/>
      <c r="G12" s="145"/>
      <c r="H12" s="133"/>
      <c r="I12" s="243"/>
    </row>
    <row r="13" spans="1:12">
      <c r="A13" s="146">
        <f t="shared" si="0"/>
        <v>4</v>
      </c>
      <c r="B13" s="104"/>
      <c r="C13" s="105"/>
      <c r="D13" s="105"/>
      <c r="E13" s="105"/>
      <c r="F13" s="106"/>
      <c r="G13" s="106"/>
      <c r="H13" s="106"/>
      <c r="I13" s="243"/>
    </row>
    <row r="14" spans="1:12">
      <c r="A14" s="142">
        <f t="shared" si="0"/>
        <v>5</v>
      </c>
      <c r="B14" s="104"/>
      <c r="C14" s="36"/>
      <c r="D14" s="105"/>
      <c r="E14" s="36"/>
      <c r="F14" s="106"/>
      <c r="G14" s="106"/>
      <c r="H14" s="106"/>
      <c r="I14" s="243"/>
    </row>
    <row r="15" spans="1:12">
      <c r="A15" s="146">
        <f t="shared" si="0"/>
        <v>6</v>
      </c>
      <c r="B15" s="104"/>
      <c r="C15" s="105"/>
      <c r="D15" s="105"/>
      <c r="E15" s="105"/>
      <c r="F15" s="106"/>
      <c r="G15" s="106"/>
      <c r="H15" s="106"/>
      <c r="I15" s="243"/>
    </row>
    <row r="16" spans="1:12">
      <c r="A16" s="142">
        <f t="shared" si="0"/>
        <v>7</v>
      </c>
      <c r="B16" s="104"/>
      <c r="C16" s="36"/>
      <c r="D16" s="105"/>
      <c r="E16" s="36"/>
      <c r="F16" s="106"/>
      <c r="G16" s="106"/>
      <c r="H16" s="106"/>
      <c r="I16" s="243"/>
    </row>
    <row r="17" spans="1:9">
      <c r="A17" s="143">
        <f t="shared" si="0"/>
        <v>8</v>
      </c>
      <c r="B17" s="144"/>
      <c r="C17" s="145"/>
      <c r="D17" s="105"/>
      <c r="E17" s="145"/>
      <c r="F17" s="133"/>
      <c r="G17" s="145"/>
      <c r="H17" s="133"/>
      <c r="I17" s="243"/>
    </row>
    <row r="18" spans="1:9">
      <c r="A18" s="146">
        <f t="shared" si="0"/>
        <v>9</v>
      </c>
      <c r="B18" s="104"/>
      <c r="C18" s="105"/>
      <c r="D18" s="105"/>
      <c r="E18" s="105"/>
      <c r="F18" s="106"/>
      <c r="G18" s="106"/>
      <c r="H18" s="106"/>
      <c r="I18" s="243"/>
    </row>
    <row r="19" spans="1:9" ht="15" thickBot="1">
      <c r="A19" s="147">
        <f t="shared" si="0"/>
        <v>10</v>
      </c>
      <c r="B19" s="109"/>
      <c r="C19" s="110"/>
      <c r="D19" s="131"/>
      <c r="E19" s="148"/>
      <c r="F19" s="148"/>
      <c r="G19" s="149"/>
      <c r="H19" s="149"/>
      <c r="I19" s="250"/>
    </row>
    <row r="20" spans="1:9" ht="16.2" thickBot="1">
      <c r="A20" s="269"/>
      <c r="H20" s="115" t="str">
        <f>"Total "&amp;LEFT(A7,2)</f>
        <v>Total I5</v>
      </c>
      <c r="I20" s="139">
        <f>SUM(I10:I19)</f>
        <v>0</v>
      </c>
    </row>
    <row r="21" spans="1:9" ht="15.6">
      <c r="A21" s="46"/>
    </row>
    <row r="22" spans="1:9" ht="33.75" customHeight="1">
      <c r="A22"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5"/>
      <c r="C22" s="545"/>
      <c r="D22" s="545"/>
      <c r="E22" s="545"/>
      <c r="F22" s="545"/>
      <c r="G22" s="545"/>
      <c r="H22" s="545"/>
      <c r="I22" s="5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row>
    <row r="6" spans="1:12" ht="15.6">
      <c r="A6" s="543" t="s">
        <v>109</v>
      </c>
      <c r="B6" s="543"/>
      <c r="C6" s="543"/>
      <c r="D6" s="543"/>
      <c r="E6" s="543"/>
      <c r="F6" s="543"/>
      <c r="G6" s="543"/>
      <c r="H6" s="543"/>
      <c r="I6" s="543"/>
    </row>
    <row r="7" spans="1:12" ht="15.6">
      <c r="A7" s="546" t="str">
        <f>'Descriere indicatori'!B9&amp;". "&amp;'Descriere indicatori'!C9</f>
        <v xml:space="preserve">I6. Articole in extenso în reviste ştiinţifice indexate ERIH şi clasificate în categoria NAT </v>
      </c>
      <c r="B7" s="546"/>
      <c r="C7" s="546"/>
      <c r="D7" s="546"/>
      <c r="E7" s="546"/>
      <c r="F7" s="546"/>
      <c r="G7" s="546"/>
      <c r="H7" s="546"/>
      <c r="I7" s="546"/>
    </row>
    <row r="8" spans="1:12" ht="15" thickBot="1">
      <c r="A8" s="151"/>
      <c r="B8" s="151"/>
      <c r="C8" s="151"/>
      <c r="D8" s="151"/>
      <c r="E8" s="151"/>
      <c r="F8" s="151"/>
      <c r="G8" s="151"/>
      <c r="H8" s="151"/>
      <c r="I8" s="151"/>
    </row>
    <row r="9" spans="1:12" ht="29.4" thickBot="1">
      <c r="A9" s="134" t="s">
        <v>55</v>
      </c>
      <c r="B9" s="135" t="s">
        <v>82</v>
      </c>
      <c r="C9" s="135" t="s">
        <v>52</v>
      </c>
      <c r="D9" s="135" t="s">
        <v>57</v>
      </c>
      <c r="E9" s="135" t="s">
        <v>79</v>
      </c>
      <c r="F9" s="136" t="s">
        <v>86</v>
      </c>
      <c r="G9" s="135" t="s">
        <v>58</v>
      </c>
      <c r="H9" s="135" t="s">
        <v>110</v>
      </c>
      <c r="I9" s="137" t="s">
        <v>89</v>
      </c>
      <c r="K9" s="205" t="s">
        <v>107</v>
      </c>
    </row>
    <row r="10" spans="1:12">
      <c r="A10" s="153">
        <v>1</v>
      </c>
      <c r="B10" s="99"/>
      <c r="C10" s="99"/>
      <c r="D10" s="99"/>
      <c r="E10" s="100"/>
      <c r="F10" s="101"/>
      <c r="G10" s="101"/>
      <c r="H10" s="101"/>
      <c r="I10" s="247"/>
      <c r="K10" s="206">
        <v>5</v>
      </c>
      <c r="L10" s="284" t="s">
        <v>247</v>
      </c>
    </row>
    <row r="11" spans="1:12">
      <c r="A11" s="154">
        <f>A10+1</f>
        <v>2</v>
      </c>
      <c r="B11" s="103"/>
      <c r="C11" s="104"/>
      <c r="D11" s="103"/>
      <c r="E11" s="105"/>
      <c r="F11" s="106"/>
      <c r="G11" s="107"/>
      <c r="H11" s="107"/>
      <c r="I11" s="243"/>
      <c r="K11" s="50"/>
    </row>
    <row r="12" spans="1:12">
      <c r="A12" s="154">
        <f t="shared" ref="A12:A19" si="0">A11+1</f>
        <v>3</v>
      </c>
      <c r="B12" s="104"/>
      <c r="C12" s="104"/>
      <c r="D12" s="104"/>
      <c r="E12" s="105"/>
      <c r="F12" s="106"/>
      <c r="G12" s="107"/>
      <c r="H12" s="107"/>
      <c r="I12" s="243"/>
    </row>
    <row r="13" spans="1:12">
      <c r="A13" s="154">
        <f t="shared" si="0"/>
        <v>4</v>
      </c>
      <c r="B13" s="104"/>
      <c r="C13" s="104"/>
      <c r="D13" s="104"/>
      <c r="E13" s="105"/>
      <c r="F13" s="106"/>
      <c r="G13" s="106"/>
      <c r="H13" s="106"/>
      <c r="I13" s="243"/>
    </row>
    <row r="14" spans="1:12">
      <c r="A14" s="154">
        <f t="shared" si="0"/>
        <v>5</v>
      </c>
      <c r="B14" s="104"/>
      <c r="C14" s="104"/>
      <c r="D14" s="104"/>
      <c r="E14" s="105"/>
      <c r="F14" s="106"/>
      <c r="G14" s="106"/>
      <c r="H14" s="106"/>
      <c r="I14" s="243"/>
    </row>
    <row r="15" spans="1:12">
      <c r="A15" s="154">
        <f t="shared" si="0"/>
        <v>6</v>
      </c>
      <c r="B15" s="104"/>
      <c r="C15" s="104"/>
      <c r="D15" s="104"/>
      <c r="E15" s="105"/>
      <c r="F15" s="106"/>
      <c r="G15" s="106"/>
      <c r="H15" s="106"/>
      <c r="I15" s="243"/>
    </row>
    <row r="16" spans="1:12">
      <c r="A16" s="154">
        <f t="shared" si="0"/>
        <v>7</v>
      </c>
      <c r="B16" s="104"/>
      <c r="C16" s="104"/>
      <c r="D16" s="104"/>
      <c r="E16" s="105"/>
      <c r="F16" s="106"/>
      <c r="G16" s="106"/>
      <c r="H16" s="106"/>
      <c r="I16" s="243"/>
    </row>
    <row r="17" spans="1:9">
      <c r="A17" s="154">
        <f t="shared" si="0"/>
        <v>8</v>
      </c>
      <c r="B17" s="104"/>
      <c r="C17" s="104"/>
      <c r="D17" s="104"/>
      <c r="E17" s="105"/>
      <c r="F17" s="106"/>
      <c r="G17" s="106"/>
      <c r="H17" s="106"/>
      <c r="I17" s="243"/>
    </row>
    <row r="18" spans="1:9">
      <c r="A18" s="154">
        <f t="shared" si="0"/>
        <v>9</v>
      </c>
      <c r="B18" s="104"/>
      <c r="C18" s="104"/>
      <c r="D18" s="104"/>
      <c r="E18" s="105"/>
      <c r="F18" s="106"/>
      <c r="G18" s="106"/>
      <c r="H18" s="106"/>
      <c r="I18" s="243"/>
    </row>
    <row r="19" spans="1:9" ht="15" thickBot="1">
      <c r="A19" s="155">
        <f t="shared" si="0"/>
        <v>10</v>
      </c>
      <c r="B19" s="109"/>
      <c r="C19" s="109"/>
      <c r="D19" s="109"/>
      <c r="E19" s="110"/>
      <c r="F19" s="111"/>
      <c r="G19" s="111"/>
      <c r="H19" s="111"/>
      <c r="I19" s="244"/>
    </row>
    <row r="20" spans="1:9" ht="15" thickBot="1">
      <c r="A20" s="268"/>
      <c r="B20" s="113"/>
      <c r="C20" s="113"/>
      <c r="D20" s="113"/>
      <c r="E20" s="113"/>
      <c r="F20" s="113"/>
      <c r="G20" s="113"/>
      <c r="H20" s="115" t="str">
        <f>"Total "&amp;LEFT(A7,2)</f>
        <v>Total I6</v>
      </c>
      <c r="I20" s="116">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ht="15.6">
      <c r="A1" s="199" t="str">
        <f>'Date initiale'!C3</f>
        <v>Universitatea de Arhitectură și Urbanism "Ion Mincu" București</v>
      </c>
      <c r="B1" s="199"/>
      <c r="C1" s="199"/>
      <c r="D1" s="6"/>
      <c r="E1" s="6"/>
      <c r="F1" s="6"/>
      <c r="G1" s="6"/>
      <c r="H1" s="6"/>
      <c r="I1" s="6"/>
      <c r="J1" s="6"/>
    </row>
    <row r="2" spans="1:12" ht="15.6">
      <c r="A2" s="199" t="str">
        <f>'Date initiale'!B4&amp;" "&amp;'Date initiale'!C4</f>
        <v>Facultatea URBANISM</v>
      </c>
      <c r="B2" s="199"/>
      <c r="C2" s="199"/>
      <c r="D2" s="6"/>
      <c r="E2" s="6"/>
      <c r="F2" s="6"/>
      <c r="G2" s="6"/>
      <c r="H2" s="6"/>
      <c r="I2" s="6"/>
      <c r="J2" s="6"/>
    </row>
    <row r="3" spans="1:12" ht="15.6">
      <c r="A3" s="199" t="str">
        <f>'Date initiale'!B5&amp;" "&amp;'Date initiale'!C5</f>
        <v>Departamentul Planificare Urbana si Dezvoltare Teritoriala</v>
      </c>
      <c r="B3" s="199"/>
      <c r="C3" s="199"/>
      <c r="D3" s="6"/>
      <c r="E3" s="6"/>
      <c r="F3" s="6"/>
      <c r="G3" s="6"/>
      <c r="H3" s="6"/>
      <c r="I3" s="6"/>
      <c r="J3" s="6"/>
    </row>
    <row r="4" spans="1:12" ht="15.6">
      <c r="A4" s="203" t="str">
        <f>'Date initiale'!C6&amp;", "&amp;'Date initiale'!C7</f>
        <v xml:space="preserve">Radulescu Monica, </v>
      </c>
      <c r="B4" s="203"/>
      <c r="C4" s="203"/>
      <c r="D4" s="6"/>
      <c r="E4" s="6"/>
      <c r="F4" s="6"/>
      <c r="G4" s="6"/>
      <c r="H4" s="6"/>
      <c r="I4" s="6"/>
      <c r="J4" s="6"/>
    </row>
    <row r="5" spans="1:12" s="166" customFormat="1" ht="15.6">
      <c r="A5" s="203"/>
      <c r="B5" s="203"/>
      <c r="C5" s="203"/>
      <c r="D5" s="6"/>
      <c r="E5" s="6"/>
      <c r="F5" s="6"/>
      <c r="G5" s="6"/>
      <c r="H5" s="6"/>
      <c r="I5" s="6"/>
      <c r="J5" s="6"/>
    </row>
    <row r="6" spans="1:12" ht="15.6">
      <c r="A6" s="547" t="s">
        <v>109</v>
      </c>
      <c r="B6" s="547"/>
      <c r="C6" s="547"/>
      <c r="D6" s="547"/>
      <c r="E6" s="547"/>
      <c r="F6" s="547"/>
      <c r="G6" s="547"/>
      <c r="H6" s="547"/>
      <c r="I6" s="547"/>
      <c r="J6" s="6"/>
    </row>
    <row r="7" spans="1:12" ht="15.6">
      <c r="A7" s="546" t="str">
        <f>'Descriere indicatori'!B10&amp;". "&amp;'Descriere indicatori'!C10</f>
        <v xml:space="preserve">I7. Articole in extenso în reviste ştiinţifice recunoscute în domenii conexe* </v>
      </c>
      <c r="B7" s="546"/>
      <c r="C7" s="546"/>
      <c r="D7" s="546"/>
      <c r="E7" s="546"/>
      <c r="F7" s="546"/>
      <c r="G7" s="546"/>
      <c r="H7" s="546"/>
      <c r="I7" s="546"/>
      <c r="J7" s="6"/>
    </row>
    <row r="8" spans="1:12" ht="16.2" thickBot="1">
      <c r="A8" s="152"/>
      <c r="B8" s="152"/>
      <c r="C8" s="152"/>
      <c r="D8" s="152"/>
      <c r="E8" s="152"/>
      <c r="F8" s="152"/>
      <c r="G8" s="152"/>
      <c r="H8" s="152"/>
      <c r="I8" s="152"/>
      <c r="J8" s="6"/>
    </row>
    <row r="9" spans="1:12" ht="29.4" thickBot="1">
      <c r="A9" s="134" t="s">
        <v>55</v>
      </c>
      <c r="B9" s="135" t="s">
        <v>82</v>
      </c>
      <c r="C9" s="135" t="s">
        <v>52</v>
      </c>
      <c r="D9" s="135" t="s">
        <v>57</v>
      </c>
      <c r="E9" s="135" t="s">
        <v>79</v>
      </c>
      <c r="F9" s="136" t="s">
        <v>86</v>
      </c>
      <c r="G9" s="135" t="s">
        <v>58</v>
      </c>
      <c r="H9" s="135" t="s">
        <v>110</v>
      </c>
      <c r="I9" s="137" t="s">
        <v>89</v>
      </c>
      <c r="J9" s="6"/>
      <c r="K9" s="205" t="s">
        <v>107</v>
      </c>
    </row>
    <row r="10" spans="1:12" ht="15.6">
      <c r="A10" s="157">
        <v>1</v>
      </c>
      <c r="B10" s="158"/>
      <c r="C10" s="126"/>
      <c r="D10" s="126"/>
      <c r="E10" s="126"/>
      <c r="F10" s="127"/>
      <c r="G10" s="126"/>
      <c r="H10" s="159"/>
      <c r="I10" s="247"/>
      <c r="J10" s="6"/>
      <c r="K10" s="206">
        <v>5</v>
      </c>
      <c r="L10" s="284" t="s">
        <v>247</v>
      </c>
    </row>
    <row r="11" spans="1:12" ht="15.6">
      <c r="A11" s="129">
        <f>A10+1</f>
        <v>2</v>
      </c>
      <c r="B11" s="124"/>
      <c r="C11" s="124"/>
      <c r="D11" s="124"/>
      <c r="E11" s="36"/>
      <c r="F11" s="107"/>
      <c r="G11" s="107"/>
      <c r="H11" s="107"/>
      <c r="I11" s="243"/>
      <c r="J11" s="45"/>
      <c r="K11" s="50"/>
    </row>
    <row r="12" spans="1:12" ht="15.6">
      <c r="A12" s="129">
        <f t="shared" ref="A12:A19" si="0">A11+1</f>
        <v>3</v>
      </c>
      <c r="B12" s="124"/>
      <c r="C12" s="105"/>
      <c r="D12" s="124"/>
      <c r="E12" s="160"/>
      <c r="F12" s="106"/>
      <c r="G12" s="107"/>
      <c r="H12" s="107"/>
      <c r="I12" s="243"/>
      <c r="J12" s="45"/>
    </row>
    <row r="13" spans="1:12" ht="15.6">
      <c r="A13" s="129">
        <f t="shared" si="0"/>
        <v>4</v>
      </c>
      <c r="B13" s="105"/>
      <c r="C13" s="105"/>
      <c r="D13" s="105"/>
      <c r="E13" s="160"/>
      <c r="F13" s="106"/>
      <c r="G13" s="107"/>
      <c r="H13" s="107"/>
      <c r="I13" s="243"/>
      <c r="J13" s="6"/>
    </row>
    <row r="14" spans="1:12" ht="15.6">
      <c r="A14" s="129">
        <f t="shared" si="0"/>
        <v>5</v>
      </c>
      <c r="B14" s="105"/>
      <c r="C14" s="105"/>
      <c r="D14" s="105"/>
      <c r="E14" s="160"/>
      <c r="F14" s="106"/>
      <c r="G14" s="106"/>
      <c r="H14" s="106"/>
      <c r="I14" s="243"/>
      <c r="J14" s="6"/>
    </row>
    <row r="15" spans="1:12" ht="15.6">
      <c r="A15" s="129">
        <f t="shared" si="0"/>
        <v>6</v>
      </c>
      <c r="B15" s="105"/>
      <c r="C15" s="105"/>
      <c r="D15" s="105"/>
      <c r="E15" s="160"/>
      <c r="F15" s="106"/>
      <c r="G15" s="106"/>
      <c r="H15" s="106"/>
      <c r="I15" s="243"/>
      <c r="J15" s="6"/>
    </row>
    <row r="16" spans="1:12" ht="15.6">
      <c r="A16" s="129">
        <f t="shared" si="0"/>
        <v>7</v>
      </c>
      <c r="B16" s="105"/>
      <c r="C16" s="105"/>
      <c r="D16" s="105"/>
      <c r="E16" s="36"/>
      <c r="F16" s="106"/>
      <c r="G16" s="106"/>
      <c r="H16" s="106"/>
      <c r="I16" s="243"/>
      <c r="J16" s="6"/>
    </row>
    <row r="17" spans="1:10" ht="15.6">
      <c r="A17" s="129">
        <f t="shared" si="0"/>
        <v>8</v>
      </c>
      <c r="B17" s="105"/>
      <c r="C17" s="105"/>
      <c r="D17" s="105"/>
      <c r="E17" s="160"/>
      <c r="F17" s="106"/>
      <c r="G17" s="106"/>
      <c r="H17" s="106"/>
      <c r="I17" s="243"/>
      <c r="J17" s="6"/>
    </row>
    <row r="18" spans="1:10" ht="15.6">
      <c r="A18" s="129">
        <f t="shared" si="0"/>
        <v>9</v>
      </c>
      <c r="B18" s="161"/>
      <c r="C18" s="162"/>
      <c r="D18" s="105"/>
      <c r="E18" s="160"/>
      <c r="F18" s="160"/>
      <c r="G18" s="160"/>
      <c r="H18" s="160"/>
      <c r="I18" s="251"/>
      <c r="J18" s="6"/>
    </row>
    <row r="19" spans="1:10" ht="16.2" thickBot="1">
      <c r="A19" s="156">
        <f t="shared" si="0"/>
        <v>10</v>
      </c>
      <c r="B19" s="110"/>
      <c r="C19" s="110"/>
      <c r="D19" s="110"/>
      <c r="E19" s="163"/>
      <c r="F19" s="111"/>
      <c r="G19" s="111"/>
      <c r="H19" s="111"/>
      <c r="I19" s="244"/>
      <c r="J19" s="6"/>
    </row>
    <row r="20" spans="1:10" ht="16.2" thickBot="1">
      <c r="A20" s="267"/>
      <c r="B20" s="113"/>
      <c r="C20" s="113"/>
      <c r="D20" s="113"/>
      <c r="E20" s="113"/>
      <c r="F20" s="113"/>
      <c r="G20" s="113"/>
      <c r="H20" s="115" t="str">
        <f>"Total "&amp;LEFT(A7,2)</f>
        <v>Total I7</v>
      </c>
      <c r="I20" s="116">
        <f>SUM(I10:I19)</f>
        <v>0</v>
      </c>
      <c r="J20" s="6"/>
    </row>
    <row r="21" spans="1:10">
      <c r="A21" s="38"/>
      <c r="B21" s="38"/>
      <c r="C21" s="38"/>
      <c r="D21" s="38"/>
      <c r="E21" s="38"/>
      <c r="F21" s="38"/>
      <c r="G21" s="38"/>
      <c r="H21" s="38"/>
      <c r="I21" s="39"/>
    </row>
    <row r="22" spans="1:10" ht="33.75" customHeight="1">
      <c r="A22"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5"/>
      <c r="C22" s="545"/>
      <c r="D22" s="545"/>
      <c r="E22" s="545"/>
      <c r="F22" s="545"/>
      <c r="G22" s="545"/>
      <c r="H22" s="545"/>
      <c r="I22" s="545"/>
    </row>
    <row r="23" spans="1:10">
      <c r="A23" s="40"/>
    </row>
    <row r="24" spans="1:10">
      <c r="A24" s="4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topLeftCell="A4" workbookViewId="0">
      <selection activeCell="K14" sqref="K14"/>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row>
    <row r="6" spans="1:12" ht="15.6">
      <c r="A6" s="543" t="s">
        <v>109</v>
      </c>
      <c r="B6" s="543"/>
      <c r="C6" s="543"/>
      <c r="D6" s="543"/>
      <c r="E6" s="543"/>
      <c r="F6" s="543"/>
      <c r="G6" s="543"/>
      <c r="H6" s="543"/>
      <c r="I6" s="543"/>
    </row>
    <row r="7" spans="1:12" ht="15.6">
      <c r="A7" s="546" t="str">
        <f>'Descriere indicatori'!B11&amp;". "&amp;'Descriere indicatori'!C11</f>
        <v xml:space="preserve">I8. Studii in extenso apărute în volume colective publicate la edituri de prestigiu internaţional* </v>
      </c>
      <c r="B7" s="546"/>
      <c r="C7" s="546"/>
      <c r="D7" s="546"/>
      <c r="E7" s="546"/>
      <c r="F7" s="546"/>
      <c r="G7" s="546"/>
      <c r="H7" s="546"/>
      <c r="I7" s="546"/>
    </row>
    <row r="8" spans="1:12" ht="15" thickBot="1">
      <c r="A8" s="151"/>
      <c r="B8" s="151"/>
      <c r="C8" s="151"/>
      <c r="D8" s="151"/>
      <c r="E8" s="151"/>
      <c r="F8" s="151"/>
      <c r="G8" s="151"/>
      <c r="H8" s="151"/>
      <c r="I8" s="151"/>
    </row>
    <row r="9" spans="1:12" ht="29.4" thickBot="1">
      <c r="A9" s="134" t="s">
        <v>55</v>
      </c>
      <c r="B9" s="135" t="s">
        <v>82</v>
      </c>
      <c r="C9" s="135" t="s">
        <v>52</v>
      </c>
      <c r="D9" s="135" t="s">
        <v>57</v>
      </c>
      <c r="E9" s="135" t="s">
        <v>79</v>
      </c>
      <c r="F9" s="136" t="s">
        <v>86</v>
      </c>
      <c r="G9" s="135" t="s">
        <v>58</v>
      </c>
      <c r="H9" s="135" t="s">
        <v>110</v>
      </c>
      <c r="I9" s="137" t="s">
        <v>89</v>
      </c>
      <c r="K9" s="205" t="s">
        <v>107</v>
      </c>
    </row>
    <row r="10" spans="1:12" ht="230.4">
      <c r="A10" s="98">
        <v>1</v>
      </c>
      <c r="B10" s="483" t="s">
        <v>572</v>
      </c>
      <c r="C10" s="483" t="s">
        <v>571</v>
      </c>
      <c r="D10" s="483" t="s">
        <v>568</v>
      </c>
      <c r="E10" s="483" t="s">
        <v>570</v>
      </c>
      <c r="F10" s="483">
        <v>2020</v>
      </c>
      <c r="G10" s="353" t="s">
        <v>454</v>
      </c>
      <c r="H10" s="485">
        <v>152</v>
      </c>
      <c r="I10" s="485">
        <v>10</v>
      </c>
      <c r="K10" s="206">
        <v>10</v>
      </c>
      <c r="L10" s="284" t="s">
        <v>248</v>
      </c>
    </row>
    <row r="11" spans="1:12">
      <c r="A11" s="146">
        <f>A10+1</f>
        <v>2</v>
      </c>
      <c r="B11" s="144"/>
      <c r="C11" s="104"/>
      <c r="D11" s="144"/>
      <c r="E11" s="105"/>
      <c r="F11" s="106"/>
      <c r="G11" s="106"/>
      <c r="H11" s="106"/>
      <c r="I11" s="243"/>
      <c r="K11" s="50"/>
    </row>
    <row r="12" spans="1:12">
      <c r="A12" s="146">
        <f t="shared" ref="A12:A18" si="0">A11+1</f>
        <v>3</v>
      </c>
      <c r="B12" s="104"/>
      <c r="C12" s="104"/>
      <c r="D12" s="104"/>
      <c r="E12" s="105"/>
      <c r="F12" s="106"/>
      <c r="G12" s="106"/>
      <c r="H12" s="106"/>
      <c r="I12" s="243"/>
    </row>
    <row r="13" spans="1:12">
      <c r="A13" s="146">
        <f t="shared" si="0"/>
        <v>4</v>
      </c>
      <c r="B13" s="104"/>
      <c r="C13" s="104"/>
      <c r="D13" s="104"/>
      <c r="E13" s="105"/>
      <c r="F13" s="106"/>
      <c r="G13" s="106"/>
      <c r="H13" s="106"/>
      <c r="I13" s="243"/>
    </row>
    <row r="14" spans="1:12">
      <c r="A14" s="146">
        <f t="shared" si="0"/>
        <v>5</v>
      </c>
      <c r="B14" s="104"/>
      <c r="C14" s="104"/>
      <c r="D14" s="104"/>
      <c r="E14" s="105"/>
      <c r="F14" s="106"/>
      <c r="G14" s="106"/>
      <c r="H14" s="106"/>
      <c r="I14" s="243"/>
    </row>
    <row r="15" spans="1:12">
      <c r="A15" s="146">
        <f t="shared" si="0"/>
        <v>6</v>
      </c>
      <c r="B15" s="104"/>
      <c r="C15" s="104"/>
      <c r="D15" s="104"/>
      <c r="E15" s="105"/>
      <c r="F15" s="106"/>
      <c r="G15" s="106"/>
      <c r="H15" s="106"/>
      <c r="I15" s="243"/>
    </row>
    <row r="16" spans="1:12">
      <c r="A16" s="146">
        <f t="shared" si="0"/>
        <v>7</v>
      </c>
      <c r="B16" s="104"/>
      <c r="C16" s="104"/>
      <c r="D16" s="104"/>
      <c r="E16" s="105"/>
      <c r="F16" s="106"/>
      <c r="G16" s="106"/>
      <c r="H16" s="106"/>
      <c r="I16" s="243"/>
    </row>
    <row r="17" spans="1:10">
      <c r="A17" s="146">
        <f t="shared" si="0"/>
        <v>8</v>
      </c>
      <c r="B17" s="104"/>
      <c r="C17" s="104"/>
      <c r="D17" s="104"/>
      <c r="E17" s="105"/>
      <c r="F17" s="106"/>
      <c r="G17" s="106"/>
      <c r="H17" s="106"/>
      <c r="I17" s="243"/>
    </row>
    <row r="18" spans="1:10">
      <c r="A18" s="146">
        <f t="shared" si="0"/>
        <v>9</v>
      </c>
      <c r="B18" s="104"/>
      <c r="C18" s="104"/>
      <c r="D18" s="104"/>
      <c r="E18" s="105"/>
      <c r="F18" s="106"/>
      <c r="G18" s="106"/>
      <c r="H18" s="106"/>
      <c r="I18" s="243"/>
    </row>
    <row r="19" spans="1:10" ht="15" thickBot="1">
      <c r="A19" s="114">
        <f>A18+1</f>
        <v>10</v>
      </c>
      <c r="B19" s="109"/>
      <c r="C19" s="109"/>
      <c r="D19" s="109"/>
      <c r="E19" s="110"/>
      <c r="F19" s="111"/>
      <c r="G19" s="111"/>
      <c r="H19" s="111"/>
      <c r="I19" s="244"/>
    </row>
    <row r="20" spans="1:10" ht="16.2" thickBot="1">
      <c r="A20" s="267"/>
      <c r="B20" s="113"/>
      <c r="C20" s="113"/>
      <c r="D20" s="113"/>
      <c r="E20" s="113"/>
      <c r="F20" s="113"/>
      <c r="G20" s="113"/>
      <c r="H20" s="115" t="str">
        <f>"Total "&amp;LEFT(A7,2)</f>
        <v>Total I8</v>
      </c>
      <c r="I20" s="116">
        <f>SUM(I10:I19)</f>
        <v>10</v>
      </c>
      <c r="J20" s="6"/>
    </row>
    <row r="22" spans="1:10" ht="33.75" customHeight="1">
      <c r="A22"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5"/>
      <c r="C22" s="545"/>
      <c r="D22" s="545"/>
      <c r="E22" s="545"/>
      <c r="F22" s="545"/>
      <c r="G22" s="545"/>
      <c r="H22" s="545"/>
      <c r="I22" s="54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0"/>
  <sheetViews>
    <sheetView topLeftCell="A5" zoomScale="85" zoomScaleNormal="85" workbookViewId="0">
      <selection activeCell="B17" sqref="B17:I17"/>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style="64" customWidth="1"/>
    <col min="8" max="8" width="10" customWidth="1"/>
    <col min="9" max="10"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c r="G5" s="64"/>
    </row>
    <row r="6" spans="1:12" ht="15.6">
      <c r="A6" s="543" t="s">
        <v>109</v>
      </c>
      <c r="B6" s="543"/>
      <c r="C6" s="543"/>
      <c r="D6" s="543"/>
      <c r="E6" s="543"/>
      <c r="F6" s="543"/>
      <c r="G6" s="543"/>
      <c r="H6" s="543"/>
      <c r="I6" s="543"/>
    </row>
    <row r="7" spans="1:12" ht="15.75" customHeight="1">
      <c r="A7" s="546" t="str">
        <f>'Descriere indicatori'!B12&amp;". "&amp;'Descriere indicatori'!C12</f>
        <v xml:space="preserve">I9. Studii in extenso apărute în volume colective publicate la edituri de prestigiu naţional* </v>
      </c>
      <c r="B7" s="546"/>
      <c r="C7" s="546"/>
      <c r="D7" s="546"/>
      <c r="E7" s="546"/>
      <c r="F7" s="546"/>
      <c r="G7" s="546"/>
      <c r="H7" s="546"/>
      <c r="I7" s="546"/>
      <c r="J7" s="167"/>
    </row>
    <row r="8" spans="1:12" ht="16.2" thickBot="1">
      <c r="A8" s="165"/>
      <c r="B8" s="165"/>
      <c r="C8" s="165"/>
      <c r="D8" s="165"/>
      <c r="E8" s="165"/>
      <c r="F8" s="165"/>
      <c r="G8" s="151"/>
      <c r="H8" s="165"/>
      <c r="I8" s="165"/>
      <c r="J8" s="165"/>
    </row>
    <row r="9" spans="1:12" ht="28.8">
      <c r="A9" s="330" t="s">
        <v>55</v>
      </c>
      <c r="B9" s="331" t="s">
        <v>82</v>
      </c>
      <c r="C9" s="331" t="s">
        <v>56</v>
      </c>
      <c r="D9" s="331" t="s">
        <v>57</v>
      </c>
      <c r="E9" s="331" t="s">
        <v>79</v>
      </c>
      <c r="F9" s="332" t="s">
        <v>86</v>
      </c>
      <c r="G9" s="331" t="s">
        <v>58</v>
      </c>
      <c r="H9" s="331" t="s">
        <v>110</v>
      </c>
      <c r="I9" s="333" t="s">
        <v>89</v>
      </c>
      <c r="K9" s="205" t="s">
        <v>107</v>
      </c>
    </row>
    <row r="10" spans="1:12" ht="230.4">
      <c r="A10" s="344">
        <v>1</v>
      </c>
      <c r="B10" s="341" t="s">
        <v>430</v>
      </c>
      <c r="C10" s="341" t="s">
        <v>431</v>
      </c>
      <c r="D10" s="342" t="s">
        <v>277</v>
      </c>
      <c r="E10" s="338" t="s">
        <v>282</v>
      </c>
      <c r="F10" s="339">
        <v>2005</v>
      </c>
      <c r="G10" s="346" t="s">
        <v>454</v>
      </c>
      <c r="H10" s="340">
        <v>75</v>
      </c>
      <c r="I10" s="343">
        <v>7</v>
      </c>
      <c r="K10" s="206">
        <v>7</v>
      </c>
      <c r="L10" s="284" t="s">
        <v>248</v>
      </c>
    </row>
    <row r="11" spans="1:12" ht="201.6">
      <c r="A11" s="345">
        <f>A10+1</f>
        <v>2</v>
      </c>
      <c r="B11" s="341" t="s">
        <v>430</v>
      </c>
      <c r="C11" s="341" t="s">
        <v>432</v>
      </c>
      <c r="D11" s="342" t="s">
        <v>277</v>
      </c>
      <c r="E11" s="338" t="s">
        <v>292</v>
      </c>
      <c r="F11" s="339">
        <v>2006</v>
      </c>
      <c r="G11" s="346" t="s">
        <v>454</v>
      </c>
      <c r="H11" s="340">
        <v>123</v>
      </c>
      <c r="I11" s="343">
        <v>7</v>
      </c>
      <c r="K11" s="50"/>
    </row>
    <row r="12" spans="1:12" ht="115.2">
      <c r="A12" s="345">
        <f t="shared" ref="A12:A15" si="0">A11+1</f>
        <v>3</v>
      </c>
      <c r="B12" s="341" t="s">
        <v>288</v>
      </c>
      <c r="C12" s="341" t="s">
        <v>433</v>
      </c>
      <c r="D12" s="342" t="s">
        <v>277</v>
      </c>
      <c r="E12" s="338" t="s">
        <v>283</v>
      </c>
      <c r="F12" s="339">
        <v>2006</v>
      </c>
      <c r="G12" s="346" t="s">
        <v>454</v>
      </c>
      <c r="H12" s="340">
        <v>107</v>
      </c>
      <c r="I12" s="343">
        <v>7</v>
      </c>
    </row>
    <row r="13" spans="1:12" ht="115.2">
      <c r="A13" s="345">
        <f t="shared" si="0"/>
        <v>4</v>
      </c>
      <c r="B13" s="341" t="s">
        <v>288</v>
      </c>
      <c r="C13" s="341" t="s">
        <v>434</v>
      </c>
      <c r="D13" s="342" t="s">
        <v>277</v>
      </c>
      <c r="E13" s="346" t="s">
        <v>280</v>
      </c>
      <c r="F13" s="339">
        <v>2006</v>
      </c>
      <c r="G13" s="346" t="s">
        <v>454</v>
      </c>
      <c r="H13" s="340">
        <v>107</v>
      </c>
      <c r="I13" s="343">
        <v>7</v>
      </c>
    </row>
    <row r="14" spans="1:12" ht="72">
      <c r="A14" s="345">
        <f t="shared" si="0"/>
        <v>5</v>
      </c>
      <c r="B14" s="341" t="s">
        <v>309</v>
      </c>
      <c r="C14" s="341" t="s">
        <v>306</v>
      </c>
      <c r="D14" s="342" t="s">
        <v>277</v>
      </c>
      <c r="E14" s="346" t="s">
        <v>308</v>
      </c>
      <c r="F14" s="337">
        <v>2005</v>
      </c>
      <c r="G14" s="346" t="s">
        <v>454</v>
      </c>
      <c r="H14" s="337">
        <v>79</v>
      </c>
      <c r="I14" s="337">
        <v>7</v>
      </c>
    </row>
    <row r="15" spans="1:12" ht="86.4">
      <c r="A15" s="345">
        <f t="shared" si="0"/>
        <v>6</v>
      </c>
      <c r="B15" s="341" t="s">
        <v>290</v>
      </c>
      <c r="C15" s="341" t="s">
        <v>307</v>
      </c>
      <c r="D15" s="342" t="s">
        <v>277</v>
      </c>
      <c r="E15" s="338" t="s">
        <v>280</v>
      </c>
      <c r="F15" s="339">
        <v>2008</v>
      </c>
      <c r="G15" s="346" t="s">
        <v>454</v>
      </c>
      <c r="H15" s="342" t="s">
        <v>287</v>
      </c>
      <c r="I15" s="337">
        <v>7</v>
      </c>
    </row>
    <row r="16" spans="1:12" ht="316.5" customHeight="1">
      <c r="A16" s="13">
        <v>7</v>
      </c>
      <c r="B16" s="483" t="s">
        <v>562</v>
      </c>
      <c r="C16" s="483" t="s">
        <v>569</v>
      </c>
      <c r="D16" s="483" t="s">
        <v>558</v>
      </c>
      <c r="E16" s="483" t="s">
        <v>559</v>
      </c>
      <c r="F16" s="483" t="s">
        <v>565</v>
      </c>
      <c r="G16" s="346" t="s">
        <v>454</v>
      </c>
      <c r="H16" s="485">
        <v>100</v>
      </c>
      <c r="I16" s="485">
        <v>7</v>
      </c>
    </row>
    <row r="17" spans="1:10" s="166" customFormat="1">
      <c r="A17" s="13">
        <v>8</v>
      </c>
    </row>
    <row r="18" spans="1:10" s="166" customFormat="1" ht="16.2" thickBot="1">
      <c r="A18" s="164"/>
      <c r="B18" s="113"/>
      <c r="C18" s="113"/>
      <c r="D18" s="113"/>
      <c r="E18" s="113"/>
      <c r="F18" s="113"/>
      <c r="G18" s="494"/>
      <c r="H18" s="384" t="str">
        <f>"Total "&amp;LEFT(A7,2)</f>
        <v>Total I9</v>
      </c>
      <c r="I18" s="429">
        <f>SUM(I10:I16)</f>
        <v>49</v>
      </c>
      <c r="J18" s="6"/>
    </row>
    <row r="20" spans="1:10" ht="33.75" customHeight="1">
      <c r="A20"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0" s="545"/>
      <c r="C20" s="545"/>
      <c r="D20" s="545"/>
      <c r="E20" s="545"/>
      <c r="F20" s="545"/>
      <c r="G20" s="545"/>
      <c r="H20" s="545"/>
      <c r="I20" s="545"/>
    </row>
  </sheetData>
  <mergeCells count="3">
    <mergeCell ref="A7:I7"/>
    <mergeCell ref="A6:I6"/>
    <mergeCell ref="A20:I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18"/>
  <sheetViews>
    <sheetView topLeftCell="A6" workbookViewId="0">
      <selection activeCell="A10" sqref="A10:I12"/>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row>
    <row r="6" spans="1:12" ht="15.6">
      <c r="A6" s="543" t="s">
        <v>109</v>
      </c>
      <c r="B6" s="543"/>
      <c r="C6" s="543"/>
      <c r="D6" s="543"/>
      <c r="E6" s="543"/>
      <c r="F6" s="543"/>
      <c r="G6" s="543"/>
      <c r="H6" s="543"/>
      <c r="I6" s="543"/>
    </row>
    <row r="7" spans="1:12" ht="39" customHeight="1">
      <c r="A7" s="548" t="str">
        <f>'Descriere indicatori'!B13&amp;". "&amp;'Descriere indicatori'!C13</f>
        <v xml:space="preserve">I10. Studii in extenso apărute în volume colective publicate la edituri recunoscute în domeniu*, precum şi studiile aferente proiectelor* </v>
      </c>
      <c r="B7" s="548"/>
      <c r="C7" s="548"/>
      <c r="D7" s="548"/>
      <c r="E7" s="548"/>
      <c r="F7" s="548"/>
      <c r="G7" s="548"/>
      <c r="H7" s="548"/>
      <c r="I7" s="548"/>
    </row>
    <row r="8" spans="1:12" s="166" customFormat="1" ht="17.25" customHeight="1" thickBot="1">
      <c r="A8" s="33"/>
      <c r="B8" s="165"/>
      <c r="C8" s="165"/>
      <c r="D8" s="165"/>
      <c r="E8" s="165"/>
      <c r="F8" s="165"/>
      <c r="G8" s="165"/>
      <c r="H8" s="165"/>
      <c r="I8" s="165"/>
    </row>
    <row r="9" spans="1:12" ht="28.8">
      <c r="A9" s="330" t="s">
        <v>55</v>
      </c>
      <c r="B9" s="331" t="s">
        <v>82</v>
      </c>
      <c r="C9" s="331" t="s">
        <v>56</v>
      </c>
      <c r="D9" s="457" t="s">
        <v>57</v>
      </c>
      <c r="E9" s="331" t="s">
        <v>79</v>
      </c>
      <c r="F9" s="332" t="s">
        <v>86</v>
      </c>
      <c r="G9" s="331" t="s">
        <v>58</v>
      </c>
      <c r="H9" s="331" t="s">
        <v>110</v>
      </c>
      <c r="I9" s="333" t="s">
        <v>89</v>
      </c>
      <c r="K9" s="205" t="s">
        <v>107</v>
      </c>
    </row>
    <row r="10" spans="1:12" ht="28.8">
      <c r="A10" s="519">
        <v>1</v>
      </c>
      <c r="B10" s="520" t="s">
        <v>294</v>
      </c>
      <c r="C10" s="521" t="s">
        <v>295</v>
      </c>
      <c r="D10" s="522" t="s">
        <v>296</v>
      </c>
      <c r="E10" s="523" t="s">
        <v>297</v>
      </c>
      <c r="F10" s="521" t="s">
        <v>298</v>
      </c>
      <c r="G10" s="521" t="s">
        <v>301</v>
      </c>
      <c r="H10" s="521" t="s">
        <v>299</v>
      </c>
      <c r="I10" s="524">
        <v>7</v>
      </c>
      <c r="J10" s="171"/>
      <c r="K10" s="206" t="s">
        <v>159</v>
      </c>
      <c r="L10" s="284" t="s">
        <v>249</v>
      </c>
    </row>
    <row r="11" spans="1:12" ht="57.6">
      <c r="A11" s="519">
        <f>A10+1</f>
        <v>2</v>
      </c>
      <c r="B11" s="520" t="s">
        <v>294</v>
      </c>
      <c r="C11" s="521" t="s">
        <v>300</v>
      </c>
      <c r="D11" s="522" t="s">
        <v>296</v>
      </c>
      <c r="E11" s="523" t="s">
        <v>297</v>
      </c>
      <c r="F11" s="521" t="s">
        <v>304</v>
      </c>
      <c r="G11" s="521" t="s">
        <v>303</v>
      </c>
      <c r="H11" s="521" t="s">
        <v>305</v>
      </c>
      <c r="I11" s="524">
        <v>7</v>
      </c>
      <c r="J11" s="171"/>
      <c r="K11" s="50"/>
      <c r="L11" s="284" t="s">
        <v>250</v>
      </c>
    </row>
    <row r="12" spans="1:12" ht="57.6">
      <c r="A12" s="519">
        <f t="shared" ref="A12" si="0">A11+1</f>
        <v>3</v>
      </c>
      <c r="B12" s="520" t="s">
        <v>294</v>
      </c>
      <c r="C12" s="521" t="s">
        <v>300</v>
      </c>
      <c r="D12" s="522" t="s">
        <v>296</v>
      </c>
      <c r="E12" s="523" t="s">
        <v>297</v>
      </c>
      <c r="F12" s="525">
        <v>2007</v>
      </c>
      <c r="G12" s="525" t="s">
        <v>302</v>
      </c>
      <c r="H12" s="525">
        <v>2</v>
      </c>
      <c r="I12" s="524">
        <v>7</v>
      </c>
    </row>
    <row r="13" spans="1:12" ht="15" thickBot="1">
      <c r="A13" s="164"/>
      <c r="B13" s="190"/>
      <c r="C13" s="130"/>
      <c r="D13" s="164"/>
      <c r="E13" s="164"/>
      <c r="F13" s="164"/>
      <c r="G13" s="164"/>
      <c r="H13" s="384" t="str">
        <f>"Total "&amp;LEFT(A7,3)</f>
        <v>Total I10</v>
      </c>
      <c r="I13" s="422">
        <f>SUM(I10:I12)</f>
        <v>21</v>
      </c>
    </row>
    <row r="14" spans="1:12">
      <c r="A14" s="20"/>
      <c r="B14" s="16"/>
      <c r="C14" s="18"/>
      <c r="D14" s="20"/>
    </row>
    <row r="15" spans="1:12" ht="33.75" customHeight="1">
      <c r="A15"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45"/>
      <c r="C15" s="545"/>
      <c r="D15" s="545"/>
      <c r="E15" s="545"/>
      <c r="F15" s="545"/>
      <c r="G15" s="545"/>
      <c r="H15" s="545"/>
      <c r="I15" s="545"/>
    </row>
    <row r="16" spans="1:12" ht="48" customHeight="1">
      <c r="A16" s="5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6" s="545"/>
      <c r="C16" s="545"/>
      <c r="D16" s="545"/>
      <c r="E16" s="545"/>
      <c r="F16" s="545"/>
      <c r="G16" s="545"/>
      <c r="H16" s="545"/>
      <c r="I16" s="545"/>
    </row>
    <row r="17" spans="1:4">
      <c r="A17" s="20"/>
      <c r="B17" s="18"/>
      <c r="C17" s="18"/>
      <c r="D17" s="20"/>
    </row>
    <row r="18" spans="1:4">
      <c r="A18" s="20"/>
      <c r="B18" s="18"/>
      <c r="C18" s="18"/>
    </row>
  </sheetData>
  <mergeCells count="4">
    <mergeCell ref="A6:I6"/>
    <mergeCell ref="A7:I7"/>
    <mergeCell ref="A15:I15"/>
    <mergeCell ref="A16:I1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1"/>
  <sheetViews>
    <sheetView topLeftCell="A9" zoomScale="70" zoomScaleNormal="70" workbookViewId="0">
      <selection activeCell="N24" sqref="N24"/>
    </sheetView>
  </sheetViews>
  <sheetFormatPr defaultRowHeight="14.4"/>
  <cols>
    <col min="1" max="1" width="5.109375" customWidth="1"/>
    <col min="2" max="2" width="22.109375" customWidth="1"/>
    <col min="3" max="3" width="27.109375" customWidth="1"/>
    <col min="4" max="4" width="21.44140625" customWidth="1"/>
    <col min="5" max="5" width="6.88671875" customWidth="1"/>
    <col min="6" max="6" width="10.5546875" customWidth="1"/>
    <col min="7" max="7" width="16" customWidth="1"/>
    <col min="8" max="8" width="10" customWidth="1"/>
    <col min="9" max="9"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row>
    <row r="6" spans="1:12" ht="15.6">
      <c r="A6" s="543" t="s">
        <v>109</v>
      </c>
      <c r="B6" s="543"/>
      <c r="C6" s="543"/>
      <c r="D6" s="543"/>
      <c r="E6" s="543"/>
      <c r="F6" s="543"/>
      <c r="G6" s="543"/>
      <c r="H6" s="543"/>
      <c r="I6" s="543"/>
      <c r="J6" s="34"/>
    </row>
    <row r="7" spans="1:12" ht="39" customHeight="1">
      <c r="A7" s="54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46"/>
      <c r="C7" s="546"/>
      <c r="D7" s="546"/>
      <c r="E7" s="546"/>
      <c r="F7" s="546"/>
      <c r="G7" s="546"/>
      <c r="H7" s="546"/>
      <c r="I7" s="546"/>
      <c r="J7" s="33"/>
    </row>
    <row r="8" spans="1:12" ht="19.5" customHeight="1" thickBot="1">
      <c r="A8" s="56"/>
      <c r="B8" s="56"/>
      <c r="C8" s="56"/>
      <c r="D8" s="56"/>
      <c r="E8" s="56"/>
      <c r="F8" s="56"/>
      <c r="G8" s="56"/>
      <c r="H8" s="56"/>
      <c r="I8" s="56"/>
      <c r="J8" s="33"/>
    </row>
    <row r="9" spans="1:12" ht="63" customHeight="1">
      <c r="A9" s="381" t="s">
        <v>55</v>
      </c>
      <c r="B9" s="382" t="s">
        <v>82</v>
      </c>
      <c r="C9" s="383" t="s">
        <v>52</v>
      </c>
      <c r="D9" s="383" t="s">
        <v>133</v>
      </c>
      <c r="E9" s="382" t="s">
        <v>86</v>
      </c>
      <c r="F9" s="383" t="s">
        <v>53</v>
      </c>
      <c r="G9" s="383" t="s">
        <v>78</v>
      </c>
      <c r="H9" s="456" t="s">
        <v>54</v>
      </c>
      <c r="I9" s="355" t="s">
        <v>146</v>
      </c>
      <c r="J9" s="2"/>
      <c r="K9" s="205" t="s">
        <v>107</v>
      </c>
    </row>
    <row r="10" spans="1:12" ht="115.2">
      <c r="A10" s="353">
        <v>1</v>
      </c>
      <c r="B10" s="297" t="s">
        <v>272</v>
      </c>
      <c r="C10" s="304" t="s">
        <v>448</v>
      </c>
      <c r="D10" s="297" t="s">
        <v>447</v>
      </c>
      <c r="E10" s="353">
        <v>2012</v>
      </c>
      <c r="F10" s="386">
        <v>41048</v>
      </c>
      <c r="G10" s="297" t="s">
        <v>438</v>
      </c>
      <c r="H10" s="297">
        <v>10</v>
      </c>
      <c r="I10" s="387">
        <v>15</v>
      </c>
      <c r="K10" s="206" t="s">
        <v>160</v>
      </c>
      <c r="L10" s="284" t="s">
        <v>251</v>
      </c>
    </row>
    <row r="11" spans="1:12" ht="144">
      <c r="A11" s="353">
        <f>A10+1</f>
        <v>2</v>
      </c>
      <c r="B11" s="297" t="s">
        <v>272</v>
      </c>
      <c r="C11" s="304" t="s">
        <v>449</v>
      </c>
      <c r="D11" s="297" t="s">
        <v>435</v>
      </c>
      <c r="E11" s="353">
        <v>2015</v>
      </c>
      <c r="F11" s="354">
        <v>42089</v>
      </c>
      <c r="G11" s="297" t="s">
        <v>439</v>
      </c>
      <c r="H11" s="353">
        <v>10</v>
      </c>
      <c r="I11" s="387">
        <v>15</v>
      </c>
      <c r="K11" s="50"/>
    </row>
    <row r="12" spans="1:12" ht="158.4">
      <c r="A12" s="322">
        <f t="shared" ref="A12:A14" si="0">A11+1</f>
        <v>3</v>
      </c>
      <c r="B12" s="301" t="s">
        <v>272</v>
      </c>
      <c r="C12" s="388" t="s">
        <v>437</v>
      </c>
      <c r="D12" s="301" t="s">
        <v>436</v>
      </c>
      <c r="E12" s="322">
        <v>2012</v>
      </c>
      <c r="F12" s="351">
        <v>2012</v>
      </c>
      <c r="G12" s="301" t="s">
        <v>440</v>
      </c>
      <c r="H12" s="353">
        <v>10</v>
      </c>
      <c r="I12" s="389">
        <v>10</v>
      </c>
    </row>
    <row r="13" spans="1:12" ht="100.8">
      <c r="A13" s="322">
        <f t="shared" si="0"/>
        <v>4</v>
      </c>
      <c r="B13" s="301" t="s">
        <v>445</v>
      </c>
      <c r="C13" s="388" t="s">
        <v>446</v>
      </c>
      <c r="D13" s="301" t="s">
        <v>442</v>
      </c>
      <c r="E13" s="301">
        <v>2013</v>
      </c>
      <c r="F13" s="351">
        <v>2013</v>
      </c>
      <c r="G13" s="301" t="s">
        <v>441</v>
      </c>
      <c r="H13" s="455">
        <v>10</v>
      </c>
      <c r="I13" s="389">
        <v>5</v>
      </c>
    </row>
    <row r="14" spans="1:12" ht="129.6">
      <c r="A14" s="322">
        <f t="shared" si="0"/>
        <v>5</v>
      </c>
      <c r="B14" s="301" t="s">
        <v>443</v>
      </c>
      <c r="C14" s="390" t="s">
        <v>444</v>
      </c>
      <c r="D14" s="301" t="s">
        <v>442</v>
      </c>
      <c r="E14" s="301">
        <v>2013</v>
      </c>
      <c r="F14" s="301">
        <v>2013</v>
      </c>
      <c r="G14" s="301" t="s">
        <v>441</v>
      </c>
      <c r="H14" s="455">
        <v>10</v>
      </c>
      <c r="I14" s="389">
        <v>5</v>
      </c>
    </row>
    <row r="15" spans="1:12" ht="16.2" thickBot="1">
      <c r="A15" s="48"/>
      <c r="C15" s="20"/>
      <c r="D15" s="23"/>
      <c r="E15" s="18"/>
      <c r="H15" s="384" t="str">
        <f>"Total "&amp;LEFT(A7,4)</f>
        <v>Total I11a</v>
      </c>
      <c r="I15" s="385">
        <f>SUM(I10:I14)</f>
        <v>50</v>
      </c>
    </row>
    <row r="16" spans="1:12" ht="15.6">
      <c r="A16" s="48"/>
      <c r="C16" s="20"/>
      <c r="D16" s="24"/>
      <c r="E16" s="18"/>
    </row>
    <row r="17" spans="3:7">
      <c r="C17" s="20"/>
      <c r="D17" s="24"/>
      <c r="E17" s="18"/>
      <c r="F17" s="20"/>
      <c r="G17" s="20"/>
    </row>
    <row r="18" spans="3:7">
      <c r="C18" s="20"/>
      <c r="D18" s="23"/>
      <c r="E18" s="18"/>
      <c r="F18" s="20"/>
      <c r="G18" s="20"/>
    </row>
    <row r="19" spans="3:7">
      <c r="C19" s="20"/>
      <c r="D19" s="23"/>
      <c r="E19" s="18"/>
      <c r="F19" s="20"/>
      <c r="G19" s="20"/>
    </row>
    <row r="20" spans="3:7">
      <c r="C20" s="20"/>
      <c r="D20" s="23"/>
      <c r="E20" s="18"/>
      <c r="F20" s="20"/>
      <c r="G20" s="20"/>
    </row>
    <row r="21" spans="3:7">
      <c r="C21" s="20"/>
      <c r="D21" s="16"/>
      <c r="E21" s="18"/>
      <c r="F21" s="20"/>
      <c r="G2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9"/>
  <sheetViews>
    <sheetView topLeftCell="A25" zoomScaleNormal="100" workbookViewId="0">
      <selection activeCell="J26" sqref="J26"/>
    </sheetView>
  </sheetViews>
  <sheetFormatPr defaultRowHeight="14.4"/>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style="166" customWidth="1"/>
    <col min="8" max="8" width="9.6640625" customWidth="1"/>
  </cols>
  <sheetData>
    <row r="1" spans="1:11" ht="15.6">
      <c r="A1" s="199" t="str">
        <f>'Date initiale'!C3</f>
        <v>Universitatea de Arhitectură și Urbanism "Ion Mincu" București</v>
      </c>
      <c r="B1" s="199"/>
      <c r="C1" s="199"/>
      <c r="D1" s="17"/>
    </row>
    <row r="2" spans="1:11" ht="15.6">
      <c r="A2" s="199" t="str">
        <f>'Date initiale'!B4&amp;" "&amp;'Date initiale'!C4</f>
        <v>Facultatea URBANISM</v>
      </c>
      <c r="B2" s="199"/>
      <c r="C2" s="199"/>
      <c r="D2" s="17"/>
    </row>
    <row r="3" spans="1:11" ht="15.6">
      <c r="A3" s="199" t="str">
        <f>'Date initiale'!B5&amp;" "&amp;'Date initiale'!C5</f>
        <v>Departamentul Planificare Urbana si Dezvoltare Teritoriala</v>
      </c>
      <c r="B3" s="199"/>
      <c r="C3" s="199"/>
      <c r="D3" s="17"/>
    </row>
    <row r="4" spans="1:11">
      <c r="A4" s="113" t="str">
        <f>'Date initiale'!C6&amp;", "&amp;'Date initiale'!C7</f>
        <v xml:space="preserve">Radulescu Monica, </v>
      </c>
      <c r="B4" s="113"/>
      <c r="C4" s="113"/>
    </row>
    <row r="5" spans="1:11" s="166" customFormat="1">
      <c r="A5" s="113"/>
      <c r="B5" s="113"/>
      <c r="C5" s="113"/>
    </row>
    <row r="6" spans="1:11" ht="15.6">
      <c r="A6" s="543" t="s">
        <v>109</v>
      </c>
      <c r="B6" s="543"/>
      <c r="C6" s="543"/>
      <c r="D6" s="543"/>
      <c r="E6" s="543"/>
      <c r="F6" s="543"/>
      <c r="G6" s="543"/>
      <c r="H6" s="543"/>
      <c r="I6" s="34"/>
      <c r="J6" s="34"/>
    </row>
    <row r="7" spans="1:11" ht="48" customHeight="1">
      <c r="A7" s="546"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46"/>
      <c r="C7" s="546"/>
      <c r="D7" s="546"/>
      <c r="E7" s="546"/>
      <c r="F7" s="546"/>
      <c r="G7" s="546"/>
      <c r="H7" s="546"/>
      <c r="I7" s="167"/>
      <c r="J7" s="167"/>
    </row>
    <row r="8" spans="1:11" ht="21.75" customHeight="1">
      <c r="A8" s="54"/>
      <c r="B8" s="54"/>
      <c r="C8" s="54"/>
      <c r="D8" s="54"/>
      <c r="E8" s="54"/>
      <c r="F8" s="54"/>
      <c r="G8" s="54"/>
      <c r="H8" s="54"/>
    </row>
    <row r="9" spans="1:11" ht="28.8">
      <c r="A9" s="327" t="s">
        <v>55</v>
      </c>
      <c r="B9" s="327" t="s">
        <v>82</v>
      </c>
      <c r="C9" s="327" t="s">
        <v>135</v>
      </c>
      <c r="D9" s="327" t="s">
        <v>136</v>
      </c>
      <c r="E9" s="327" t="s">
        <v>74</v>
      </c>
      <c r="F9" s="327" t="s">
        <v>75</v>
      </c>
      <c r="G9" s="473" t="s">
        <v>134</v>
      </c>
      <c r="H9" s="474" t="s">
        <v>146</v>
      </c>
      <c r="J9" s="205" t="s">
        <v>107</v>
      </c>
    </row>
    <row r="10" spans="1:11" ht="43.2">
      <c r="A10" s="372">
        <v>1</v>
      </c>
      <c r="B10" s="349" t="s">
        <v>294</v>
      </c>
      <c r="C10" s="373" t="s">
        <v>310</v>
      </c>
      <c r="D10" s="374" t="s">
        <v>450</v>
      </c>
      <c r="E10" s="372">
        <v>2012</v>
      </c>
      <c r="F10" s="375"/>
      <c r="G10" s="352" t="s">
        <v>438</v>
      </c>
      <c r="H10" s="374">
        <v>6</v>
      </c>
      <c r="J10" s="206" t="s">
        <v>252</v>
      </c>
      <c r="K10" s="284" t="s">
        <v>255</v>
      </c>
    </row>
    <row r="11" spans="1:11" ht="43.2">
      <c r="A11" s="301">
        <f>A10+1</f>
        <v>2</v>
      </c>
      <c r="B11" s="301" t="s">
        <v>294</v>
      </c>
      <c r="C11" s="326" t="s">
        <v>311</v>
      </c>
      <c r="D11" s="367" t="s">
        <v>450</v>
      </c>
      <c r="E11" s="301">
        <v>2016</v>
      </c>
      <c r="F11" s="350"/>
      <c r="G11" s="297" t="s">
        <v>439</v>
      </c>
      <c r="H11" s="367">
        <v>6</v>
      </c>
      <c r="J11" s="206" t="s">
        <v>253</v>
      </c>
    </row>
    <row r="12" spans="1:11" ht="43.2">
      <c r="A12" s="301">
        <f t="shared" ref="A12:A21" si="0">A11+1</f>
        <v>3</v>
      </c>
      <c r="B12" s="301" t="s">
        <v>294</v>
      </c>
      <c r="C12" s="326" t="s">
        <v>470</v>
      </c>
      <c r="D12" s="367" t="s">
        <v>450</v>
      </c>
      <c r="E12" s="297">
        <v>2013</v>
      </c>
      <c r="F12" s="362"/>
      <c r="G12" s="301" t="s">
        <v>441</v>
      </c>
      <c r="H12" s="367">
        <v>3</v>
      </c>
      <c r="I12" s="22"/>
      <c r="J12" s="206" t="s">
        <v>254</v>
      </c>
    </row>
    <row r="13" spans="1:11" ht="57.6">
      <c r="A13" s="455">
        <f t="shared" si="0"/>
        <v>4</v>
      </c>
      <c r="B13" s="455" t="s">
        <v>455</v>
      </c>
      <c r="C13" s="296" t="s">
        <v>451</v>
      </c>
      <c r="D13" s="455" t="s">
        <v>296</v>
      </c>
      <c r="E13" s="455" t="s">
        <v>453</v>
      </c>
      <c r="F13" s="362"/>
      <c r="G13" s="362" t="s">
        <v>454</v>
      </c>
      <c r="H13" s="455">
        <v>15</v>
      </c>
      <c r="I13" s="22"/>
    </row>
    <row r="14" spans="1:11" s="166" customFormat="1" ht="57.6">
      <c r="A14" s="455">
        <f t="shared" si="0"/>
        <v>5</v>
      </c>
      <c r="B14" s="455" t="s">
        <v>455</v>
      </c>
      <c r="C14" s="296" t="s">
        <v>452</v>
      </c>
      <c r="D14" s="455" t="s">
        <v>296</v>
      </c>
      <c r="E14" s="455" t="s">
        <v>453</v>
      </c>
      <c r="F14" s="362"/>
      <c r="G14" s="362" t="s">
        <v>454</v>
      </c>
      <c r="H14" s="455">
        <v>15</v>
      </c>
    </row>
    <row r="15" spans="1:11" s="166" customFormat="1" ht="57.6">
      <c r="A15" s="301"/>
      <c r="B15" s="301" t="s">
        <v>294</v>
      </c>
      <c r="C15" s="448" t="s">
        <v>313</v>
      </c>
      <c r="D15" s="367" t="s">
        <v>450</v>
      </c>
      <c r="E15" s="301">
        <v>2016</v>
      </c>
      <c r="F15" s="350"/>
      <c r="G15" s="350" t="s">
        <v>456</v>
      </c>
      <c r="H15" s="455">
        <v>15</v>
      </c>
    </row>
    <row r="16" spans="1:11" s="166" customFormat="1" ht="57.6">
      <c r="A16" s="301"/>
      <c r="B16" s="301" t="s">
        <v>294</v>
      </c>
      <c r="C16" s="448" t="s">
        <v>313</v>
      </c>
      <c r="D16" s="367" t="s">
        <v>450</v>
      </c>
      <c r="E16" s="301">
        <v>2017</v>
      </c>
      <c r="F16" s="350"/>
      <c r="G16" s="350" t="s">
        <v>456</v>
      </c>
      <c r="H16" s="447">
        <v>15</v>
      </c>
    </row>
    <row r="17" spans="1:10" s="166" customFormat="1" ht="57.6">
      <c r="A17" s="301"/>
      <c r="B17" s="301" t="s">
        <v>294</v>
      </c>
      <c r="C17" s="326" t="s">
        <v>313</v>
      </c>
      <c r="D17" s="367" t="s">
        <v>450</v>
      </c>
      <c r="E17" s="301">
        <v>2017</v>
      </c>
      <c r="F17" s="350"/>
      <c r="G17" s="350" t="s">
        <v>531</v>
      </c>
      <c r="H17" s="297">
        <v>15</v>
      </c>
    </row>
    <row r="18" spans="1:10" s="391" customFormat="1" ht="72">
      <c r="A18" s="490">
        <f>A14+1</f>
        <v>6</v>
      </c>
      <c r="B18" s="490" t="s">
        <v>294</v>
      </c>
      <c r="C18" s="491" t="s">
        <v>567</v>
      </c>
      <c r="D18" s="490" t="s">
        <v>450</v>
      </c>
      <c r="E18" s="490">
        <v>2018</v>
      </c>
      <c r="F18" s="492"/>
      <c r="G18" s="492" t="s">
        <v>531</v>
      </c>
      <c r="H18" s="490">
        <v>15</v>
      </c>
      <c r="I18" s="493"/>
    </row>
    <row r="19" spans="1:10" s="166" customFormat="1" ht="28.8">
      <c r="A19" s="301">
        <f t="shared" si="0"/>
        <v>7</v>
      </c>
      <c r="B19" s="297" t="s">
        <v>294</v>
      </c>
      <c r="C19" s="296" t="s">
        <v>312</v>
      </c>
      <c r="D19" s="297" t="s">
        <v>450</v>
      </c>
      <c r="E19" s="297">
        <v>2016</v>
      </c>
      <c r="F19" s="362" t="s">
        <v>457</v>
      </c>
      <c r="G19" s="431" t="s">
        <v>530</v>
      </c>
      <c r="H19" s="297">
        <v>6</v>
      </c>
    </row>
    <row r="20" spans="1:10" s="166" customFormat="1" ht="158.4">
      <c r="A20" s="301">
        <f t="shared" si="0"/>
        <v>8</v>
      </c>
      <c r="B20" s="301" t="s">
        <v>294</v>
      </c>
      <c r="C20" s="326" t="s">
        <v>458</v>
      </c>
      <c r="D20" s="356" t="s">
        <v>462</v>
      </c>
      <c r="E20" s="297">
        <v>2016</v>
      </c>
      <c r="F20" s="362" t="s">
        <v>459</v>
      </c>
      <c r="G20" s="362" t="s">
        <v>461</v>
      </c>
      <c r="H20" s="368">
        <v>6</v>
      </c>
      <c r="I20" s="22"/>
    </row>
    <row r="21" spans="1:10" s="166" customFormat="1" ht="115.2">
      <c r="A21" s="301">
        <f t="shared" si="0"/>
        <v>9</v>
      </c>
      <c r="B21" s="301" t="s">
        <v>294</v>
      </c>
      <c r="C21" s="326" t="s">
        <v>460</v>
      </c>
      <c r="D21" s="356" t="s">
        <v>462</v>
      </c>
      <c r="E21" s="301">
        <v>2017</v>
      </c>
      <c r="F21" s="350" t="s">
        <v>464</v>
      </c>
      <c r="G21" s="350" t="s">
        <v>466</v>
      </c>
      <c r="H21" s="368">
        <v>6</v>
      </c>
      <c r="I21" s="22"/>
    </row>
    <row r="22" spans="1:10" s="166" customFormat="1" ht="129.6">
      <c r="A22" s="363">
        <v>10</v>
      </c>
      <c r="B22" s="363" t="s">
        <v>294</v>
      </c>
      <c r="C22" s="369" t="s">
        <v>467</v>
      </c>
      <c r="D22" s="356" t="s">
        <v>462</v>
      </c>
      <c r="E22" s="363">
        <v>2016</v>
      </c>
      <c r="F22" s="364" t="s">
        <v>463</v>
      </c>
      <c r="G22" s="365" t="s">
        <v>465</v>
      </c>
      <c r="H22" s="370">
        <v>6</v>
      </c>
      <c r="I22" s="22"/>
    </row>
    <row r="23" spans="1:10" ht="129.6">
      <c r="A23" s="301">
        <v>11</v>
      </c>
      <c r="B23" s="301" t="s">
        <v>294</v>
      </c>
      <c r="C23" s="326" t="s">
        <v>468</v>
      </c>
      <c r="D23" s="361" t="s">
        <v>462</v>
      </c>
      <c r="E23" s="301">
        <v>2017</v>
      </c>
      <c r="F23" s="366" t="s">
        <v>469</v>
      </c>
      <c r="G23" s="371" t="s">
        <v>471</v>
      </c>
      <c r="H23" s="368">
        <v>6</v>
      </c>
      <c r="J23" s="357"/>
    </row>
    <row r="24" spans="1:10" s="166" customFormat="1" ht="129.6">
      <c r="A24" s="482">
        <v>12</v>
      </c>
      <c r="B24" s="455" t="s">
        <v>294</v>
      </c>
      <c r="C24" s="296" t="s">
        <v>534</v>
      </c>
      <c r="D24" s="464" t="s">
        <v>533</v>
      </c>
      <c r="E24" s="455">
        <v>2018</v>
      </c>
      <c r="F24" s="464" t="s">
        <v>532</v>
      </c>
      <c r="G24" s="465" t="s">
        <v>553</v>
      </c>
      <c r="H24" s="455">
        <v>6</v>
      </c>
      <c r="J24" s="357"/>
    </row>
    <row r="25" spans="1:10" s="166" customFormat="1" ht="283.5" customHeight="1">
      <c r="A25" s="483">
        <v>13</v>
      </c>
      <c r="B25" s="483" t="s">
        <v>562</v>
      </c>
      <c r="C25" s="483" t="s">
        <v>564</v>
      </c>
      <c r="D25" s="483" t="s">
        <v>560</v>
      </c>
      <c r="E25" s="483">
        <v>2019</v>
      </c>
      <c r="F25" s="484" t="s">
        <v>563</v>
      </c>
      <c r="G25" s="483" t="s">
        <v>561</v>
      </c>
      <c r="H25" s="483">
        <v>15</v>
      </c>
      <c r="J25" s="357"/>
    </row>
    <row r="26" spans="1:10" s="489" customFormat="1" ht="72">
      <c r="A26" s="486"/>
      <c r="B26" s="486" t="s">
        <v>294</v>
      </c>
      <c r="C26" s="487" t="s">
        <v>566</v>
      </c>
      <c r="D26" s="486" t="s">
        <v>450</v>
      </c>
      <c r="E26" s="486">
        <v>2019</v>
      </c>
      <c r="F26" s="488"/>
      <c r="G26" s="488" t="s">
        <v>531</v>
      </c>
      <c r="H26" s="486">
        <v>15</v>
      </c>
    </row>
    <row r="27" spans="1:10" s="489" customFormat="1" ht="72">
      <c r="A27" s="486"/>
      <c r="B27" s="486" t="s">
        <v>294</v>
      </c>
      <c r="C27" s="487" t="s">
        <v>566</v>
      </c>
      <c r="D27" s="486" t="s">
        <v>450</v>
      </c>
      <c r="E27" s="486">
        <v>2020</v>
      </c>
      <c r="F27" s="488"/>
      <c r="G27" s="488" t="s">
        <v>531</v>
      </c>
      <c r="H27" s="486">
        <v>15</v>
      </c>
    </row>
    <row r="28" spans="1:10" ht="60.75" customHeight="1" thickBot="1">
      <c r="A28" s="176"/>
      <c r="B28" s="176"/>
      <c r="C28" s="359"/>
      <c r="D28" s="360"/>
      <c r="E28" s="176"/>
      <c r="F28" s="177"/>
      <c r="G28" s="291" t="str">
        <f>"Total "&amp;LEFT(A7,4)</f>
        <v>Total I11b</v>
      </c>
      <c r="H28" s="495">
        <f>SUM(H10:H27)</f>
        <v>186</v>
      </c>
      <c r="J28" s="358"/>
    </row>
    <row r="29" spans="1:10" ht="15.6">
      <c r="A29" s="25"/>
      <c r="B29" s="25"/>
      <c r="C29" s="25"/>
      <c r="D29" s="25"/>
      <c r="E29" s="25"/>
      <c r="F29" s="25"/>
      <c r="G29" s="25"/>
      <c r="H29" s="25"/>
    </row>
  </sheetData>
  <mergeCells count="2">
    <mergeCell ref="A6:H6"/>
    <mergeCell ref="A7:H7"/>
  </mergeCells>
  <phoneticPr fontId="0" type="noConversion"/>
  <hyperlinks>
    <hyperlink ref="G22" r:id="rId1" display="http://www.eiic.cz/reviewers/" xr:uid="{00000000-0004-0000-1000-000000000000}"/>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30"/>
  <sheetViews>
    <sheetView topLeftCell="A17" zoomScale="85" zoomScaleNormal="85" workbookViewId="0">
      <selection activeCell="L23" sqref="L23"/>
    </sheetView>
  </sheetViews>
  <sheetFormatPr defaultRowHeight="14.4"/>
  <cols>
    <col min="1" max="1" width="5.109375" customWidth="1"/>
    <col min="2" max="2" width="22.109375" customWidth="1"/>
    <col min="3" max="3" width="35.6640625" customWidth="1"/>
    <col min="4" max="4" width="38.88671875" customWidth="1"/>
    <col min="5" max="5" width="6.88671875" customWidth="1"/>
    <col min="6" max="6" width="10.5546875" customWidth="1"/>
    <col min="7" max="7" width="9.6640625" customWidth="1"/>
  </cols>
  <sheetData>
    <row r="1" spans="1:10">
      <c r="A1" s="199" t="str">
        <f>'Date initiale'!C3</f>
        <v>Universitatea de Arhitectură și Urbanism "Ion Mincu" București</v>
      </c>
      <c r="B1" s="199"/>
      <c r="C1" s="199"/>
    </row>
    <row r="2" spans="1:10">
      <c r="A2" s="199" t="str">
        <f>'Date initiale'!B4&amp;" "&amp;'Date initiale'!C4</f>
        <v>Facultatea URBANISM</v>
      </c>
      <c r="B2" s="199"/>
      <c r="C2" s="199"/>
    </row>
    <row r="3" spans="1:10">
      <c r="A3" s="199" t="str">
        <f>'Date initiale'!B5&amp;" "&amp;'Date initiale'!C5</f>
        <v>Departamentul Planificare Urbana si Dezvoltare Teritoriala</v>
      </c>
      <c r="B3" s="199"/>
      <c r="C3" s="199"/>
    </row>
    <row r="4" spans="1:10">
      <c r="A4" s="113" t="str">
        <f>'Date initiale'!C6&amp;", "&amp;'Date initiale'!C7</f>
        <v xml:space="preserve">Radulescu Monica, </v>
      </c>
      <c r="B4" s="113"/>
      <c r="C4" s="113"/>
    </row>
    <row r="5" spans="1:10" s="166" customFormat="1">
      <c r="A5" s="113"/>
      <c r="B5" s="113"/>
      <c r="C5" s="113"/>
    </row>
    <row r="6" spans="1:10" ht="15.6">
      <c r="A6" s="549" t="s">
        <v>109</v>
      </c>
      <c r="B6" s="549"/>
      <c r="C6" s="549"/>
      <c r="D6" s="549"/>
      <c r="E6" s="549"/>
      <c r="F6" s="549"/>
      <c r="G6" s="549"/>
    </row>
    <row r="7" spans="1:10" ht="15.6">
      <c r="A7" s="546" t="str">
        <f>'Descriere indicatori'!B14&amp;"c. "&amp;'Descriere indicatori'!C16</f>
        <v>I11c. Susţinere comunicare publică în cadrul conferinţelor, colocviilor, seminariilor internaţionale/naţionale</v>
      </c>
      <c r="B7" s="546"/>
      <c r="C7" s="546"/>
      <c r="D7" s="546"/>
      <c r="E7" s="546"/>
      <c r="F7" s="546"/>
      <c r="G7" s="546"/>
      <c r="H7" s="167"/>
    </row>
    <row r="8" spans="1:10" s="166" customFormat="1" ht="16.2" thickBot="1">
      <c r="A8" s="165"/>
      <c r="B8" s="165"/>
      <c r="C8" s="165"/>
      <c r="D8" s="165"/>
      <c r="E8" s="165"/>
      <c r="F8" s="165"/>
      <c r="G8" s="165"/>
      <c r="H8" s="165"/>
    </row>
    <row r="9" spans="1:10" ht="28.8">
      <c r="A9" s="330" t="s">
        <v>55</v>
      </c>
      <c r="B9" s="331" t="s">
        <v>82</v>
      </c>
      <c r="C9" s="331" t="s">
        <v>72</v>
      </c>
      <c r="D9" s="331" t="s">
        <v>73</v>
      </c>
      <c r="E9" s="331" t="s">
        <v>74</v>
      </c>
      <c r="F9" s="331" t="s">
        <v>75</v>
      </c>
      <c r="G9" s="355" t="s">
        <v>146</v>
      </c>
      <c r="I9" s="205" t="s">
        <v>107</v>
      </c>
    </row>
    <row r="10" spans="1:10" ht="57.6">
      <c r="A10" s="346">
        <v>1</v>
      </c>
      <c r="B10" s="346" t="s">
        <v>294</v>
      </c>
      <c r="C10" s="338" t="s">
        <v>514</v>
      </c>
      <c r="D10" s="415" t="s">
        <v>314</v>
      </c>
      <c r="E10" s="418">
        <v>2003</v>
      </c>
      <c r="F10" s="346"/>
      <c r="G10" s="418">
        <v>3</v>
      </c>
      <c r="I10" s="206" t="s">
        <v>162</v>
      </c>
      <c r="J10" s="284" t="s">
        <v>256</v>
      </c>
    </row>
    <row r="11" spans="1:10" ht="43.2">
      <c r="A11" s="346">
        <f>A10+1</f>
        <v>2</v>
      </c>
      <c r="B11" s="346" t="s">
        <v>294</v>
      </c>
      <c r="C11" s="338" t="s">
        <v>515</v>
      </c>
      <c r="D11" s="415" t="s">
        <v>315</v>
      </c>
      <c r="E11" s="418">
        <v>2003</v>
      </c>
      <c r="F11" s="458"/>
      <c r="G11" s="418">
        <v>5</v>
      </c>
    </row>
    <row r="12" spans="1:10" ht="28.8">
      <c r="A12" s="346">
        <f t="shared" ref="A12:A15" si="0">A11+1</f>
        <v>3</v>
      </c>
      <c r="B12" s="346" t="s">
        <v>294</v>
      </c>
      <c r="C12" s="338" t="s">
        <v>516</v>
      </c>
      <c r="D12" s="415" t="s">
        <v>529</v>
      </c>
      <c r="E12" s="418">
        <v>2007</v>
      </c>
      <c r="F12" s="458"/>
      <c r="G12" s="418">
        <v>3</v>
      </c>
    </row>
    <row r="13" spans="1:10" ht="57.6">
      <c r="A13" s="346">
        <f t="shared" si="0"/>
        <v>4</v>
      </c>
      <c r="B13" s="346" t="s">
        <v>294</v>
      </c>
      <c r="C13" s="338" t="s">
        <v>524</v>
      </c>
      <c r="D13" s="415" t="s">
        <v>552</v>
      </c>
      <c r="E13" s="418">
        <v>2009</v>
      </c>
      <c r="F13" s="416">
        <v>43057</v>
      </c>
      <c r="G13" s="418">
        <v>3</v>
      </c>
    </row>
    <row r="14" spans="1:10" ht="57.6">
      <c r="A14" s="346">
        <f t="shared" si="0"/>
        <v>5</v>
      </c>
      <c r="B14" s="346" t="s">
        <v>294</v>
      </c>
      <c r="C14" s="338" t="s">
        <v>523</v>
      </c>
      <c r="D14" s="415" t="s">
        <v>316</v>
      </c>
      <c r="E14" s="418">
        <v>2012</v>
      </c>
      <c r="F14" s="416">
        <v>42789</v>
      </c>
      <c r="G14" s="418">
        <v>3</v>
      </c>
    </row>
    <row r="15" spans="1:10" ht="57.6">
      <c r="A15" s="400">
        <f t="shared" si="0"/>
        <v>6</v>
      </c>
      <c r="B15" s="346" t="s">
        <v>294</v>
      </c>
      <c r="C15" s="338" t="s">
        <v>522</v>
      </c>
      <c r="D15" s="415" t="s">
        <v>525</v>
      </c>
      <c r="E15" s="418">
        <v>2012</v>
      </c>
      <c r="F15" s="416">
        <v>42823</v>
      </c>
      <c r="G15" s="421">
        <v>3</v>
      </c>
      <c r="I15" s="20"/>
      <c r="J15" s="20"/>
    </row>
    <row r="16" spans="1:10" s="166" customFormat="1" ht="43.2">
      <c r="A16" s="400">
        <v>7</v>
      </c>
      <c r="B16" s="301" t="s">
        <v>445</v>
      </c>
      <c r="C16" s="417" t="s">
        <v>526</v>
      </c>
      <c r="D16" s="388" t="s">
        <v>528</v>
      </c>
      <c r="E16" s="418">
        <v>2013</v>
      </c>
      <c r="F16" s="401" t="s">
        <v>517</v>
      </c>
      <c r="G16" s="421">
        <v>3</v>
      </c>
      <c r="I16" s="423"/>
      <c r="J16" s="424"/>
    </row>
    <row r="17" spans="1:10" ht="57.6">
      <c r="A17" s="346">
        <v>8</v>
      </c>
      <c r="B17" s="301" t="s">
        <v>443</v>
      </c>
      <c r="C17" s="417" t="s">
        <v>526</v>
      </c>
      <c r="D17" s="390" t="s">
        <v>527</v>
      </c>
      <c r="E17" s="418">
        <v>2013</v>
      </c>
      <c r="F17" s="401" t="s">
        <v>517</v>
      </c>
      <c r="G17" s="418">
        <v>3</v>
      </c>
      <c r="I17" s="423"/>
      <c r="J17" s="425"/>
    </row>
    <row r="18" spans="1:10" ht="28.8">
      <c r="A18" s="346">
        <v>9</v>
      </c>
      <c r="B18" s="346" t="s">
        <v>294</v>
      </c>
      <c r="C18" s="338" t="s">
        <v>521</v>
      </c>
      <c r="D18" s="415" t="s">
        <v>317</v>
      </c>
      <c r="E18" s="353">
        <v>2012</v>
      </c>
      <c r="F18" s="386">
        <v>41048</v>
      </c>
      <c r="G18" s="418">
        <v>5</v>
      </c>
    </row>
    <row r="19" spans="1:10" s="166" customFormat="1" ht="28.8">
      <c r="A19" s="346">
        <v>10</v>
      </c>
      <c r="B19" s="346" t="s">
        <v>294</v>
      </c>
      <c r="C19" s="338" t="s">
        <v>520</v>
      </c>
      <c r="D19" s="415" t="s">
        <v>318</v>
      </c>
      <c r="E19" s="353">
        <v>2015</v>
      </c>
      <c r="F19" s="354">
        <v>42089</v>
      </c>
      <c r="G19" s="418">
        <v>5</v>
      </c>
    </row>
    <row r="20" spans="1:10" s="166" customFormat="1" ht="72">
      <c r="A20" s="346">
        <v>11</v>
      </c>
      <c r="B20" s="346" t="s">
        <v>294</v>
      </c>
      <c r="C20" s="338" t="s">
        <v>519</v>
      </c>
      <c r="D20" s="415" t="s">
        <v>319</v>
      </c>
      <c r="E20" s="418">
        <v>2015</v>
      </c>
      <c r="F20" s="401" t="s">
        <v>518</v>
      </c>
      <c r="G20" s="418">
        <v>5</v>
      </c>
    </row>
    <row r="21" spans="1:10" s="166" customFormat="1" ht="43.2">
      <c r="A21" s="400">
        <v>12</v>
      </c>
      <c r="B21" s="346" t="s">
        <v>294</v>
      </c>
      <c r="C21" s="402" t="s">
        <v>541</v>
      </c>
      <c r="D21" s="402" t="s">
        <v>542</v>
      </c>
      <c r="E21" s="402">
        <v>2013</v>
      </c>
      <c r="F21" s="451">
        <v>43209</v>
      </c>
      <c r="G21" s="419">
        <v>5</v>
      </c>
    </row>
    <row r="22" spans="1:10" s="166" customFormat="1" ht="259.2">
      <c r="A22" s="346">
        <v>13</v>
      </c>
      <c r="B22" s="346" t="s">
        <v>294</v>
      </c>
      <c r="C22" s="338" t="s">
        <v>537</v>
      </c>
      <c r="D22" s="338" t="s">
        <v>535</v>
      </c>
      <c r="E22" s="338">
        <v>2013</v>
      </c>
      <c r="F22" s="401" t="s">
        <v>536</v>
      </c>
      <c r="G22" s="466">
        <v>5</v>
      </c>
    </row>
    <row r="23" spans="1:10" ht="115.2">
      <c r="A23" s="400">
        <v>14</v>
      </c>
      <c r="B23" s="449" t="s">
        <v>294</v>
      </c>
      <c r="C23" s="338" t="s">
        <v>539</v>
      </c>
      <c r="D23" s="420" t="s">
        <v>538</v>
      </c>
      <c r="E23" s="402">
        <v>2010</v>
      </c>
      <c r="F23" s="403" t="s">
        <v>540</v>
      </c>
      <c r="G23" s="419">
        <v>5</v>
      </c>
    </row>
    <row r="24" spans="1:10" ht="15" thickBot="1">
      <c r="A24" s="194"/>
      <c r="B24" s="177"/>
      <c r="C24" s="177"/>
      <c r="D24" s="184"/>
      <c r="E24" s="177"/>
      <c r="F24" s="291" t="str">
        <f>"Total "&amp;LEFT(A7,4)</f>
        <v>Total I11c</v>
      </c>
      <c r="G24" s="414">
        <f>SUM(G10:G23)</f>
        <v>56</v>
      </c>
    </row>
    <row r="25" spans="1:10">
      <c r="D25" s="29"/>
    </row>
    <row r="26" spans="1:10">
      <c r="D26" s="29"/>
    </row>
    <row r="27" spans="1:10">
      <c r="B27" s="29"/>
      <c r="D27" s="29"/>
    </row>
    <row r="28" spans="1:10">
      <c r="B28" s="29"/>
      <c r="D28" s="29"/>
    </row>
    <row r="29" spans="1:10">
      <c r="B29" s="18"/>
      <c r="D29" s="18"/>
    </row>
    <row r="30" spans="1:10">
      <c r="B30"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L29" sqref="L29"/>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66" customWidth="1"/>
    <col min="7" max="7" width="10" customWidth="1"/>
    <col min="8" max="8" width="9.6640625" customWidth="1"/>
  </cols>
  <sheetData>
    <row r="1" spans="1:11" ht="15.6">
      <c r="A1" s="199" t="str">
        <f>'Date initiale'!C3</f>
        <v>Universitatea de Arhitectură și Urbanism "Ion Mincu" București</v>
      </c>
      <c r="B1" s="199"/>
      <c r="C1" s="199"/>
      <c r="D1" s="17"/>
      <c r="E1" s="17"/>
      <c r="F1" s="17"/>
    </row>
    <row r="2" spans="1:11" ht="15.6">
      <c r="A2" s="199" t="str">
        <f>'Date initiale'!B4&amp;" "&amp;'Date initiale'!C4</f>
        <v>Facultatea URBANISM</v>
      </c>
      <c r="B2" s="199"/>
      <c r="C2" s="199"/>
      <c r="D2" s="17"/>
      <c r="E2" s="17"/>
      <c r="F2" s="17"/>
    </row>
    <row r="3" spans="1:11" ht="15.6">
      <c r="A3" s="199" t="str">
        <f>'Date initiale'!B5&amp;" "&amp;'Date initiale'!C5</f>
        <v>Departamentul Planificare Urbana si Dezvoltare Teritoriala</v>
      </c>
      <c r="B3" s="199"/>
      <c r="C3" s="199"/>
      <c r="D3" s="17"/>
      <c r="E3" s="17"/>
      <c r="F3" s="17"/>
    </row>
    <row r="4" spans="1:11" ht="15.6">
      <c r="A4" s="200" t="str">
        <f>'Date initiale'!C6&amp;", "&amp;'Date initiale'!C7</f>
        <v xml:space="preserve">Radulescu Monica, </v>
      </c>
      <c r="B4" s="200"/>
      <c r="C4" s="200"/>
      <c r="D4" s="17"/>
      <c r="E4" s="17"/>
      <c r="F4" s="17"/>
    </row>
    <row r="5" spans="1:11" s="166" customFormat="1" ht="15.6">
      <c r="A5" s="200"/>
      <c r="B5" s="200"/>
      <c r="C5" s="200"/>
      <c r="D5" s="17"/>
      <c r="E5" s="17"/>
      <c r="F5" s="17"/>
    </row>
    <row r="6" spans="1:11" ht="15.6">
      <c r="A6" s="543" t="s">
        <v>109</v>
      </c>
      <c r="B6" s="543"/>
      <c r="C6" s="543"/>
      <c r="D6" s="543"/>
      <c r="E6" s="543"/>
      <c r="F6" s="543"/>
      <c r="G6" s="543"/>
      <c r="H6" s="543"/>
    </row>
    <row r="7" spans="1:11" ht="50.25" customHeight="1">
      <c r="A7" s="546"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46"/>
      <c r="C7" s="546"/>
      <c r="D7" s="546"/>
      <c r="E7" s="546"/>
      <c r="F7" s="546"/>
      <c r="G7" s="546"/>
      <c r="H7" s="546"/>
      <c r="I7" s="27"/>
      <c r="K7" s="27"/>
    </row>
    <row r="8" spans="1:11" ht="16.2" thickBot="1">
      <c r="A8" s="47"/>
      <c r="B8" s="47"/>
      <c r="C8" s="47"/>
      <c r="D8" s="47"/>
      <c r="E8" s="47"/>
      <c r="F8" s="47"/>
      <c r="G8" s="47"/>
      <c r="H8" s="47"/>
    </row>
    <row r="9" spans="1:11" ht="46.5" customHeight="1" thickBot="1">
      <c r="A9" s="168" t="s">
        <v>55</v>
      </c>
      <c r="B9" s="178" t="s">
        <v>71</v>
      </c>
      <c r="C9" s="188" t="s">
        <v>69</v>
      </c>
      <c r="D9" s="188" t="s">
        <v>70</v>
      </c>
      <c r="E9" s="178" t="s">
        <v>138</v>
      </c>
      <c r="F9" s="178" t="s">
        <v>137</v>
      </c>
      <c r="G9" s="188" t="s">
        <v>86</v>
      </c>
      <c r="H9" s="189" t="s">
        <v>146</v>
      </c>
      <c r="J9" s="205" t="s">
        <v>107</v>
      </c>
    </row>
    <row r="10" spans="1:11">
      <c r="A10" s="172">
        <v>1</v>
      </c>
      <c r="B10" s="117"/>
      <c r="C10" s="117"/>
      <c r="D10" s="117"/>
      <c r="E10" s="117"/>
      <c r="F10" s="117"/>
      <c r="G10" s="117"/>
      <c r="H10" s="255"/>
      <c r="J10" s="206" t="s">
        <v>163</v>
      </c>
      <c r="K10" s="284" t="s">
        <v>257</v>
      </c>
    </row>
    <row r="11" spans="1:11">
      <c r="A11" s="186">
        <f>A10+1</f>
        <v>2</v>
      </c>
      <c r="B11" s="118"/>
      <c r="C11" s="118"/>
      <c r="D11" s="118"/>
      <c r="E11" s="118"/>
      <c r="F11" s="118"/>
      <c r="G11" s="118"/>
      <c r="H11" s="248"/>
      <c r="J11" s="50"/>
    </row>
    <row r="12" spans="1:11">
      <c r="A12" s="186">
        <f t="shared" ref="A12:A19" si="0">A11+1</f>
        <v>3</v>
      </c>
      <c r="B12" s="118"/>
      <c r="C12" s="118"/>
      <c r="D12" s="118"/>
      <c r="E12" s="118"/>
      <c r="F12" s="118"/>
      <c r="G12" s="118"/>
      <c r="H12" s="248"/>
    </row>
    <row r="13" spans="1:11">
      <c r="A13" s="186">
        <f t="shared" si="0"/>
        <v>4</v>
      </c>
      <c r="B13" s="173"/>
      <c r="C13" s="118"/>
      <c r="D13" s="118"/>
      <c r="E13" s="118"/>
      <c r="F13" s="118"/>
      <c r="G13" s="118"/>
      <c r="H13" s="248"/>
    </row>
    <row r="14" spans="1:11">
      <c r="A14" s="186">
        <f t="shared" si="0"/>
        <v>5</v>
      </c>
      <c r="B14" s="173"/>
      <c r="C14" s="118"/>
      <c r="D14" s="118"/>
      <c r="E14" s="118"/>
      <c r="F14" s="118"/>
      <c r="G14" s="118"/>
      <c r="H14" s="248"/>
    </row>
    <row r="15" spans="1:11">
      <c r="A15" s="186">
        <f t="shared" si="0"/>
        <v>6</v>
      </c>
      <c r="B15" s="118"/>
      <c r="C15" s="118"/>
      <c r="D15" s="118"/>
      <c r="E15" s="118"/>
      <c r="F15" s="118"/>
      <c r="G15" s="118"/>
      <c r="H15" s="248"/>
    </row>
    <row r="16" spans="1:11" s="166" customFormat="1">
      <c r="A16" s="186">
        <f t="shared" si="0"/>
        <v>7</v>
      </c>
      <c r="B16" s="173"/>
      <c r="C16" s="118"/>
      <c r="D16" s="118"/>
      <c r="E16" s="118"/>
      <c r="F16" s="118"/>
      <c r="G16" s="118"/>
      <c r="H16" s="248"/>
    </row>
    <row r="17" spans="1:8" s="166" customFormat="1">
      <c r="A17" s="186">
        <f t="shared" si="0"/>
        <v>8</v>
      </c>
      <c r="B17" s="118"/>
      <c r="C17" s="118"/>
      <c r="D17" s="118"/>
      <c r="E17" s="118"/>
      <c r="F17" s="118"/>
      <c r="G17" s="118"/>
      <c r="H17" s="248"/>
    </row>
    <row r="18" spans="1:8">
      <c r="A18" s="187">
        <f t="shared" si="0"/>
        <v>9</v>
      </c>
      <c r="B18" s="173"/>
      <c r="C18" s="118"/>
      <c r="D18" s="118"/>
      <c r="E18" s="118"/>
      <c r="F18" s="118"/>
      <c r="G18" s="118"/>
      <c r="H18" s="251"/>
    </row>
    <row r="19" spans="1:8" ht="15" thickBot="1">
      <c r="A19" s="181">
        <f t="shared" si="0"/>
        <v>10</v>
      </c>
      <c r="B19" s="183"/>
      <c r="C19" s="182"/>
      <c r="D19" s="121"/>
      <c r="E19" s="121"/>
      <c r="F19" s="121"/>
      <c r="G19" s="121"/>
      <c r="H19" s="253"/>
    </row>
    <row r="20" spans="1:8" ht="15" thickBot="1">
      <c r="A20" s="265"/>
      <c r="B20" s="177"/>
      <c r="C20" s="177"/>
      <c r="D20" s="177"/>
      <c r="E20" s="177"/>
      <c r="F20" s="177"/>
      <c r="G20" s="138" t="str">
        <f>"Total "&amp;LEFT(A7,3)</f>
        <v>Total I12</v>
      </c>
      <c r="H20" s="139">
        <f>SUM(H10:H19)</f>
        <v>0</v>
      </c>
    </row>
    <row r="22" spans="1:8" ht="53.25" customHeight="1">
      <c r="A22" s="5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45"/>
      <c r="C22" s="545"/>
      <c r="D22" s="545"/>
      <c r="E22" s="545"/>
      <c r="F22" s="545"/>
      <c r="G22" s="545"/>
      <c r="H22" s="54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3" sqref="C13"/>
    </sheetView>
  </sheetViews>
  <sheetFormatPr defaultRowHeight="14.4"/>
  <cols>
    <col min="1" max="1" width="9.109375" style="166"/>
    <col min="2" max="2" width="28.5546875" customWidth="1"/>
    <col min="3" max="3" width="39" customWidth="1"/>
  </cols>
  <sheetData>
    <row r="1" spans="2:3">
      <c r="B1" s="78" t="s">
        <v>100</v>
      </c>
    </row>
    <row r="3" spans="2:3" ht="31.2">
      <c r="B3" s="271" t="s">
        <v>90</v>
      </c>
      <c r="C3" s="61" t="s">
        <v>101</v>
      </c>
    </row>
    <row r="4" spans="2:3" ht="15.6">
      <c r="B4" s="271" t="s">
        <v>91</v>
      </c>
      <c r="C4" s="275" t="s">
        <v>181</v>
      </c>
    </row>
    <row r="5" spans="2:3" ht="15.6">
      <c r="B5" s="271" t="s">
        <v>92</v>
      </c>
      <c r="C5" s="275" t="s">
        <v>271</v>
      </c>
    </row>
    <row r="6" spans="2:3" ht="15.6">
      <c r="B6" s="272" t="s">
        <v>95</v>
      </c>
      <c r="C6" s="275" t="s">
        <v>272</v>
      </c>
    </row>
    <row r="7" spans="2:3" ht="15.6">
      <c r="B7" s="271" t="s">
        <v>175</v>
      </c>
      <c r="C7" s="275"/>
    </row>
    <row r="8" spans="2:3" ht="15.6">
      <c r="B8" s="271" t="s">
        <v>104</v>
      </c>
      <c r="C8" s="275"/>
    </row>
    <row r="9" spans="2:3" ht="15.6">
      <c r="B9" s="273" t="s">
        <v>94</v>
      </c>
      <c r="C9" s="276" t="s">
        <v>595</v>
      </c>
    </row>
    <row r="10" spans="2:3" ht="15" customHeight="1">
      <c r="B10" s="273" t="s">
        <v>93</v>
      </c>
      <c r="C10" s="277"/>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topLeftCell="A7" workbookViewId="0">
      <selection activeCell="A22" sqref="A22:H22"/>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66" customWidth="1"/>
    <col min="7" max="7" width="10" customWidth="1"/>
    <col min="8" max="8" width="9.6640625" customWidth="1"/>
  </cols>
  <sheetData>
    <row r="1" spans="1:11" ht="15.6">
      <c r="A1" s="199" t="str">
        <f>'Date initiale'!C3</f>
        <v>Universitatea de Arhitectură și Urbanism "Ion Mincu" București</v>
      </c>
      <c r="B1" s="199"/>
      <c r="C1" s="199"/>
      <c r="D1" s="17"/>
    </row>
    <row r="2" spans="1:11" ht="15.6">
      <c r="A2" s="199" t="str">
        <f>'Date initiale'!B4&amp;" "&amp;'Date initiale'!C4</f>
        <v>Facultatea URBANISM</v>
      </c>
      <c r="B2" s="199"/>
      <c r="C2" s="199"/>
      <c r="D2" s="17"/>
    </row>
    <row r="3" spans="1:11" ht="15.6">
      <c r="A3" s="199" t="str">
        <f>'Date initiale'!B5&amp;" "&amp;'Date initiale'!C5</f>
        <v>Departamentul Planificare Urbana si Dezvoltare Teritoriala</v>
      </c>
      <c r="B3" s="199"/>
      <c r="C3" s="199"/>
      <c r="D3" s="17"/>
    </row>
    <row r="4" spans="1:11">
      <c r="A4" s="113" t="str">
        <f>'Date initiale'!C6&amp;", "&amp;'Date initiale'!C7</f>
        <v xml:space="preserve">Radulescu Monica, </v>
      </c>
      <c r="B4" s="113"/>
      <c r="C4" s="113"/>
    </row>
    <row r="5" spans="1:11" s="166" customFormat="1">
      <c r="A5" s="113"/>
      <c r="B5" s="113"/>
      <c r="C5" s="113"/>
    </row>
    <row r="6" spans="1:11" ht="15.6">
      <c r="A6" s="550" t="s">
        <v>109</v>
      </c>
      <c r="B6" s="550"/>
      <c r="C6" s="550"/>
      <c r="D6" s="550"/>
      <c r="E6" s="550"/>
      <c r="F6" s="550"/>
      <c r="G6" s="550"/>
      <c r="H6" s="550"/>
    </row>
    <row r="7" spans="1:11" ht="36" customHeight="1">
      <c r="A7" s="54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48"/>
      <c r="C7" s="548"/>
      <c r="D7" s="548"/>
      <c r="E7" s="548"/>
      <c r="F7" s="548"/>
      <c r="G7" s="548"/>
      <c r="H7" s="548"/>
    </row>
    <row r="8" spans="1:11" ht="16.2" thickBot="1">
      <c r="A8" s="47"/>
      <c r="B8" s="47"/>
      <c r="C8" s="47"/>
      <c r="D8" s="47"/>
      <c r="E8" s="47"/>
      <c r="F8" s="47"/>
      <c r="G8" s="47"/>
      <c r="H8" s="47"/>
    </row>
    <row r="9" spans="1:11" ht="54" customHeight="1" thickBot="1">
      <c r="A9" s="168" t="s">
        <v>55</v>
      </c>
      <c r="B9" s="178" t="s">
        <v>71</v>
      </c>
      <c r="C9" s="188" t="s">
        <v>69</v>
      </c>
      <c r="D9" s="188" t="s">
        <v>70</v>
      </c>
      <c r="E9" s="178" t="s">
        <v>138</v>
      </c>
      <c r="F9" s="178" t="s">
        <v>137</v>
      </c>
      <c r="G9" s="188" t="s">
        <v>86</v>
      </c>
      <c r="H9" s="189" t="s">
        <v>146</v>
      </c>
      <c r="J9" s="205" t="s">
        <v>107</v>
      </c>
    </row>
    <row r="10" spans="1:11">
      <c r="A10" s="196">
        <v>1</v>
      </c>
      <c r="B10" s="197"/>
      <c r="C10" s="197"/>
      <c r="D10" s="197"/>
      <c r="E10" s="197"/>
      <c r="F10" s="197"/>
      <c r="G10" s="197"/>
      <c r="H10" s="256"/>
      <c r="J10" s="206" t="s">
        <v>161</v>
      </c>
      <c r="K10" t="s">
        <v>257</v>
      </c>
    </row>
    <row r="11" spans="1:11">
      <c r="A11" s="187">
        <f>A10+1</f>
        <v>2</v>
      </c>
      <c r="B11" s="118"/>
      <c r="C11" s="118"/>
      <c r="D11" s="118"/>
      <c r="E11" s="118"/>
      <c r="F11" s="118"/>
      <c r="G11" s="118"/>
      <c r="H11" s="251"/>
    </row>
    <row r="12" spans="1:11">
      <c r="A12" s="187">
        <f t="shared" ref="A12:A19" si="0">A11+1</f>
        <v>3</v>
      </c>
      <c r="B12" s="118"/>
      <c r="C12" s="118"/>
      <c r="D12" s="118"/>
      <c r="E12" s="118"/>
      <c r="F12" s="118"/>
      <c r="G12" s="118"/>
      <c r="H12" s="251"/>
    </row>
    <row r="13" spans="1:11">
      <c r="A13" s="187">
        <f t="shared" si="0"/>
        <v>4</v>
      </c>
      <c r="B13" s="173"/>
      <c r="C13" s="118"/>
      <c r="D13" s="118"/>
      <c r="E13" s="118"/>
      <c r="F13" s="118"/>
      <c r="G13" s="118"/>
      <c r="H13" s="251"/>
    </row>
    <row r="14" spans="1:11">
      <c r="A14" s="187">
        <f t="shared" si="0"/>
        <v>5</v>
      </c>
      <c r="B14" s="175"/>
      <c r="C14" s="174"/>
      <c r="D14" s="118"/>
      <c r="E14" s="118"/>
      <c r="F14" s="118"/>
      <c r="G14" s="118"/>
      <c r="H14" s="251"/>
    </row>
    <row r="15" spans="1:11">
      <c r="A15" s="187">
        <f t="shared" si="0"/>
        <v>6</v>
      </c>
      <c r="B15" s="173"/>
      <c r="C15" s="118"/>
      <c r="D15" s="118"/>
      <c r="E15" s="118"/>
      <c r="F15" s="118"/>
      <c r="G15" s="118"/>
      <c r="H15" s="251"/>
    </row>
    <row r="16" spans="1:11">
      <c r="A16" s="187">
        <f t="shared" si="0"/>
        <v>7</v>
      </c>
      <c r="B16" s="173"/>
      <c r="C16" s="118"/>
      <c r="D16" s="118"/>
      <c r="E16" s="118"/>
      <c r="F16" s="118"/>
      <c r="G16" s="118"/>
      <c r="H16" s="251"/>
    </row>
    <row r="17" spans="1:8">
      <c r="A17" s="187">
        <f t="shared" si="0"/>
        <v>8</v>
      </c>
      <c r="B17" s="175"/>
      <c r="C17" s="174"/>
      <c r="D17" s="174"/>
      <c r="E17" s="174"/>
      <c r="F17" s="174"/>
      <c r="G17" s="174"/>
      <c r="H17" s="251"/>
    </row>
    <row r="18" spans="1:8">
      <c r="A18" s="187">
        <f t="shared" si="0"/>
        <v>9</v>
      </c>
      <c r="B18" s="174"/>
      <c r="C18" s="174"/>
      <c r="D18" s="174"/>
      <c r="E18" s="174"/>
      <c r="F18" s="174"/>
      <c r="G18" s="174"/>
      <c r="H18" s="252"/>
    </row>
    <row r="19" spans="1:8" s="55" customFormat="1" ht="15" thickBot="1">
      <c r="A19" s="195">
        <f t="shared" si="0"/>
        <v>10</v>
      </c>
      <c r="B19" s="58"/>
      <c r="C19" s="192"/>
      <c r="D19" s="193"/>
      <c r="E19" s="193"/>
      <c r="F19" s="193"/>
      <c r="G19" s="193"/>
      <c r="H19" s="257"/>
    </row>
    <row r="20" spans="1:8" ht="15" thickBot="1">
      <c r="A20" s="266"/>
      <c r="B20" s="194"/>
      <c r="C20" s="177"/>
      <c r="D20" s="177"/>
      <c r="E20" s="177"/>
      <c r="F20" s="177"/>
      <c r="G20" s="138" t="str">
        <f>"Total "&amp;LEFT(A7,3)</f>
        <v>Total I13</v>
      </c>
      <c r="H20" s="139">
        <f>SUM(H10:H19)</f>
        <v>0</v>
      </c>
    </row>
    <row r="22" spans="1:8" ht="53.25" customHeight="1">
      <c r="A22" s="5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45"/>
      <c r="C22" s="545"/>
      <c r="D22" s="545"/>
      <c r="E22" s="545"/>
      <c r="F22" s="545"/>
      <c r="G22" s="545"/>
      <c r="H22" s="54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27"/>
  <sheetViews>
    <sheetView topLeftCell="A16" zoomScale="85" zoomScaleNormal="85" workbookViewId="0">
      <selection activeCell="L14" sqref="L14"/>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66" customWidth="1"/>
    <col min="7" max="7" width="10" customWidth="1"/>
    <col min="8" max="8" width="9.6640625" customWidth="1"/>
    <col min="10" max="10" width="10.44140625" customWidth="1"/>
  </cols>
  <sheetData>
    <row r="1" spans="1:11" ht="15.6">
      <c r="A1" s="199" t="str">
        <f>'Date initiale'!C3</f>
        <v>Universitatea de Arhitectură și Urbanism "Ion Mincu" București</v>
      </c>
      <c r="B1" s="199"/>
      <c r="C1" s="199"/>
      <c r="D1" s="17"/>
      <c r="E1" s="17"/>
      <c r="F1" s="17"/>
    </row>
    <row r="2" spans="1:11" ht="15.6">
      <c r="A2" s="199" t="str">
        <f>'Date initiale'!B4&amp;" "&amp;'Date initiale'!C4</f>
        <v>Facultatea URBANISM</v>
      </c>
      <c r="B2" s="199"/>
      <c r="C2" s="199"/>
      <c r="D2" s="17"/>
      <c r="E2" s="17"/>
      <c r="F2" s="17"/>
    </row>
    <row r="3" spans="1:11" ht="15.6">
      <c r="A3" s="199" t="str">
        <f>'Date initiale'!B5&amp;" "&amp;'Date initiale'!C5</f>
        <v>Departamentul Planificare Urbana si Dezvoltare Teritoriala</v>
      </c>
      <c r="B3" s="199"/>
      <c r="C3" s="199"/>
      <c r="D3" s="17"/>
      <c r="E3" s="17"/>
      <c r="F3" s="17"/>
    </row>
    <row r="4" spans="1:11" ht="15.6">
      <c r="A4" s="200" t="str">
        <f>'Date initiale'!C6&amp;", "&amp;'Date initiale'!C7</f>
        <v xml:space="preserve">Radulescu Monica, </v>
      </c>
      <c r="B4" s="200"/>
      <c r="C4" s="200"/>
      <c r="D4" s="17"/>
      <c r="E4" s="17"/>
      <c r="F4" s="17"/>
    </row>
    <row r="5" spans="1:11" s="166" customFormat="1" ht="15.6">
      <c r="A5" s="200"/>
      <c r="B5" s="200"/>
      <c r="C5" s="200"/>
      <c r="D5" s="17"/>
      <c r="E5" s="17"/>
      <c r="F5" s="17"/>
    </row>
    <row r="6" spans="1:11" ht="15.6">
      <c r="A6" s="543" t="s">
        <v>109</v>
      </c>
      <c r="B6" s="543"/>
      <c r="C6" s="543"/>
      <c r="D6" s="543"/>
      <c r="E6" s="543"/>
      <c r="F6" s="543"/>
      <c r="G6" s="543"/>
      <c r="H6" s="543"/>
    </row>
    <row r="7" spans="1:11" ht="54" customHeight="1">
      <c r="A7" s="546"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46"/>
      <c r="C7" s="546"/>
      <c r="D7" s="546"/>
      <c r="E7" s="546"/>
      <c r="F7" s="546"/>
      <c r="G7" s="546"/>
      <c r="H7" s="546"/>
    </row>
    <row r="8" spans="1:11" s="166" customFormat="1" ht="16.2" thickBot="1">
      <c r="A8" s="52"/>
      <c r="B8" s="52"/>
      <c r="C8" s="52"/>
      <c r="D8" s="52"/>
      <c r="E8" s="52"/>
      <c r="F8" s="62"/>
      <c r="G8" s="62"/>
      <c r="H8" s="62"/>
    </row>
    <row r="9" spans="1:11" ht="43.2">
      <c r="A9" s="330" t="s">
        <v>55</v>
      </c>
      <c r="B9" s="331" t="s">
        <v>71</v>
      </c>
      <c r="C9" s="392" t="s">
        <v>69</v>
      </c>
      <c r="D9" s="392" t="s">
        <v>70</v>
      </c>
      <c r="E9" s="331" t="s">
        <v>139</v>
      </c>
      <c r="F9" s="331" t="s">
        <v>137</v>
      </c>
      <c r="G9" s="392" t="s">
        <v>86</v>
      </c>
      <c r="H9" s="355" t="s">
        <v>146</v>
      </c>
      <c r="J9" s="205" t="s">
        <v>107</v>
      </c>
    </row>
    <row r="10" spans="1:11" ht="28.8">
      <c r="A10" s="409">
        <v>1</v>
      </c>
      <c r="B10" s="435"/>
      <c r="C10" s="438" t="s">
        <v>320</v>
      </c>
      <c r="D10" s="305" t="s">
        <v>474</v>
      </c>
      <c r="E10" s="302" t="s">
        <v>397</v>
      </c>
      <c r="F10" s="459" t="s">
        <v>383</v>
      </c>
      <c r="G10" s="459" t="s">
        <v>472</v>
      </c>
      <c r="H10" s="305">
        <v>7.5</v>
      </c>
      <c r="J10" s="206" t="s">
        <v>164</v>
      </c>
      <c r="K10" s="284" t="s">
        <v>257</v>
      </c>
    </row>
    <row r="11" spans="1:11" ht="28.8">
      <c r="A11" s="409">
        <f>A10+1</f>
        <v>2</v>
      </c>
      <c r="B11" s="436"/>
      <c r="C11" s="438" t="s">
        <v>321</v>
      </c>
      <c r="D11" s="305" t="s">
        <v>474</v>
      </c>
      <c r="E11" s="302" t="s">
        <v>397</v>
      </c>
      <c r="F11" s="459" t="s">
        <v>494</v>
      </c>
      <c r="G11" s="302" t="s">
        <v>472</v>
      </c>
      <c r="H11" s="305">
        <v>15</v>
      </c>
      <c r="J11" s="50"/>
    </row>
    <row r="12" spans="1:11" s="391" customFormat="1" ht="72">
      <c r="A12" s="302">
        <f t="shared" ref="A12:A18" si="0">A11+1</f>
        <v>3</v>
      </c>
      <c r="B12" s="437"/>
      <c r="C12" s="438" t="s">
        <v>322</v>
      </c>
      <c r="D12" s="305" t="s">
        <v>473</v>
      </c>
      <c r="E12" s="302" t="s">
        <v>397</v>
      </c>
      <c r="F12" s="305" t="s">
        <v>478</v>
      </c>
      <c r="G12" s="305">
        <v>2002</v>
      </c>
      <c r="H12" s="305">
        <v>7.5</v>
      </c>
    </row>
    <row r="13" spans="1:11" s="391" customFormat="1" ht="115.2">
      <c r="A13" s="302">
        <f t="shared" si="0"/>
        <v>4</v>
      </c>
      <c r="B13" s="305"/>
      <c r="C13" s="438" t="s">
        <v>323</v>
      </c>
      <c r="D13" s="305" t="s">
        <v>428</v>
      </c>
      <c r="E13" s="302" t="s">
        <v>397</v>
      </c>
      <c r="F13" s="305" t="s">
        <v>479</v>
      </c>
      <c r="G13" s="305">
        <v>2003</v>
      </c>
      <c r="H13" s="305">
        <v>7.5</v>
      </c>
    </row>
    <row r="14" spans="1:11" s="391" customFormat="1" ht="129.6">
      <c r="A14" s="302">
        <f t="shared" si="0"/>
        <v>5</v>
      </c>
      <c r="B14" s="437"/>
      <c r="C14" s="438" t="s">
        <v>324</v>
      </c>
      <c r="D14" s="305" t="s">
        <v>428</v>
      </c>
      <c r="E14" s="302" t="s">
        <v>397</v>
      </c>
      <c r="F14" s="305" t="s">
        <v>479</v>
      </c>
      <c r="G14" s="305">
        <v>2003</v>
      </c>
      <c r="H14" s="305">
        <v>7.5</v>
      </c>
    </row>
    <row r="15" spans="1:11" s="166" customFormat="1" ht="28.8">
      <c r="A15" s="409">
        <f t="shared" si="0"/>
        <v>6</v>
      </c>
      <c r="B15" s="439"/>
      <c r="C15" s="438" t="s">
        <v>325</v>
      </c>
      <c r="D15" s="305" t="s">
        <v>475</v>
      </c>
      <c r="E15" s="302" t="s">
        <v>397</v>
      </c>
      <c r="F15" s="305" t="s">
        <v>383</v>
      </c>
      <c r="G15" s="305">
        <v>2006</v>
      </c>
      <c r="H15" s="305">
        <v>7.5</v>
      </c>
    </row>
    <row r="16" spans="1:11" s="166" customFormat="1" ht="43.2">
      <c r="A16" s="409">
        <f t="shared" si="0"/>
        <v>7</v>
      </c>
      <c r="B16" s="440"/>
      <c r="C16" s="438" t="s">
        <v>326</v>
      </c>
      <c r="D16" s="305" t="s">
        <v>476</v>
      </c>
      <c r="E16" s="302" t="s">
        <v>397</v>
      </c>
      <c r="F16" s="305" t="s">
        <v>383</v>
      </c>
      <c r="G16" s="305" t="s">
        <v>416</v>
      </c>
      <c r="H16" s="305">
        <v>7.5</v>
      </c>
    </row>
    <row r="17" spans="1:8" s="391" customFormat="1" ht="86.4">
      <c r="A17" s="302">
        <f t="shared" si="0"/>
        <v>8</v>
      </c>
      <c r="B17" s="305"/>
      <c r="C17" s="438" t="s">
        <v>327</v>
      </c>
      <c r="D17" s="305" t="s">
        <v>477</v>
      </c>
      <c r="E17" s="302" t="s">
        <v>397</v>
      </c>
      <c r="F17" s="305" t="s">
        <v>479</v>
      </c>
      <c r="G17" s="305" t="s">
        <v>380</v>
      </c>
      <c r="H17" s="305">
        <v>7.5</v>
      </c>
    </row>
    <row r="18" spans="1:8" s="391" customFormat="1" ht="86.4">
      <c r="A18" s="302">
        <f t="shared" si="0"/>
        <v>9</v>
      </c>
      <c r="B18" s="437"/>
      <c r="C18" s="467" t="s">
        <v>328</v>
      </c>
      <c r="D18" s="305" t="s">
        <v>480</v>
      </c>
      <c r="E18" s="302" t="s">
        <v>397</v>
      </c>
      <c r="F18" s="305" t="s">
        <v>479</v>
      </c>
      <c r="G18" s="305" t="s">
        <v>417</v>
      </c>
      <c r="H18" s="305">
        <v>7.5</v>
      </c>
    </row>
    <row r="19" spans="1:8" s="391" customFormat="1" ht="72">
      <c r="A19" s="302">
        <v>8</v>
      </c>
      <c r="B19" s="437"/>
      <c r="C19" s="438" t="s">
        <v>329</v>
      </c>
      <c r="D19" s="305" t="s">
        <v>482</v>
      </c>
      <c r="E19" s="302" t="s">
        <v>397</v>
      </c>
      <c r="F19" s="305" t="s">
        <v>481</v>
      </c>
      <c r="G19" s="305">
        <v>2008</v>
      </c>
      <c r="H19" s="305">
        <v>15</v>
      </c>
    </row>
    <row r="20" spans="1:8" s="391" customFormat="1" ht="57.6">
      <c r="A20" s="302">
        <v>9</v>
      </c>
      <c r="B20" s="437"/>
      <c r="C20" s="438" t="s">
        <v>330</v>
      </c>
      <c r="D20" s="305" t="s">
        <v>484</v>
      </c>
      <c r="E20" s="302" t="s">
        <v>397</v>
      </c>
      <c r="F20" s="305" t="s">
        <v>483</v>
      </c>
      <c r="G20" s="305" t="s">
        <v>485</v>
      </c>
      <c r="H20" s="305">
        <v>15</v>
      </c>
    </row>
    <row r="21" spans="1:8" s="391" customFormat="1" ht="43.2">
      <c r="A21" s="302">
        <v>10</v>
      </c>
      <c r="B21" s="437"/>
      <c r="C21" s="438" t="s">
        <v>331</v>
      </c>
      <c r="D21" s="305" t="s">
        <v>486</v>
      </c>
      <c r="E21" s="302" t="s">
        <v>397</v>
      </c>
      <c r="F21" s="305" t="s">
        <v>383</v>
      </c>
      <c r="G21" s="305">
        <v>2011</v>
      </c>
      <c r="H21" s="305">
        <v>1</v>
      </c>
    </row>
    <row r="22" spans="1:8" s="166" customFormat="1" ht="43.2">
      <c r="A22" s="409">
        <v>11</v>
      </c>
      <c r="B22" s="440"/>
      <c r="C22" s="438" t="s">
        <v>332</v>
      </c>
      <c r="D22" s="305" t="s">
        <v>488</v>
      </c>
      <c r="E22" s="302" t="s">
        <v>397</v>
      </c>
      <c r="F22" s="305" t="s">
        <v>487</v>
      </c>
      <c r="G22" s="305" t="s">
        <v>493</v>
      </c>
      <c r="H22" s="305">
        <v>1</v>
      </c>
    </row>
    <row r="23" spans="1:8" s="166" customFormat="1" ht="15" thickBot="1">
      <c r="A23" s="432"/>
      <c r="B23" s="433"/>
      <c r="C23" s="407"/>
      <c r="D23" s="408"/>
      <c r="E23" s="434"/>
      <c r="F23" s="434"/>
      <c r="G23" s="434"/>
      <c r="H23" s="408"/>
    </row>
    <row r="24" spans="1:8" s="166" customFormat="1" ht="15" thickBot="1">
      <c r="A24" s="404"/>
      <c r="B24" s="405"/>
      <c r="C24" s="450"/>
      <c r="D24" s="405"/>
      <c r="E24" s="405"/>
      <c r="F24" s="405"/>
      <c r="G24" s="405"/>
      <c r="H24" s="406"/>
    </row>
    <row r="25" spans="1:8" s="166" customFormat="1" ht="15" thickBot="1">
      <c r="A25" s="266"/>
      <c r="B25" s="194"/>
      <c r="C25" s="177"/>
      <c r="D25" s="177"/>
      <c r="E25" s="177"/>
      <c r="F25" s="177"/>
      <c r="G25" s="138" t="str">
        <f>"Total "&amp;LEFT(A7,4)</f>
        <v>Total I14a</v>
      </c>
      <c r="H25" s="139">
        <f>SUM(H10:H24)</f>
        <v>107</v>
      </c>
    </row>
    <row r="26" spans="1:8" s="166" customFormat="1"/>
    <row r="27" spans="1:8" s="166" customFormat="1" ht="53.25" customHeight="1">
      <c r="A27" s="5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545"/>
      <c r="C27" s="545"/>
      <c r="D27" s="545"/>
      <c r="E27" s="545"/>
      <c r="F27" s="545"/>
      <c r="G27" s="545"/>
      <c r="H27" s="545"/>
    </row>
  </sheetData>
  <mergeCells count="3">
    <mergeCell ref="A7:H7"/>
    <mergeCell ref="A27:H27"/>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33"/>
  <sheetViews>
    <sheetView zoomScale="85" zoomScaleNormal="85" workbookViewId="0">
      <selection activeCell="N15" sqref="N15"/>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66" customWidth="1"/>
    <col min="7" max="7" width="10" customWidth="1"/>
    <col min="8" max="8" width="9.6640625" customWidth="1"/>
  </cols>
  <sheetData>
    <row r="1" spans="1:11" ht="15.6">
      <c r="A1" s="202" t="str">
        <f>'Date initiale'!C3</f>
        <v>Universitatea de Arhitectură și Urbanism "Ion Mincu" București</v>
      </c>
      <c r="B1" s="202"/>
      <c r="C1" s="202"/>
      <c r="D1" s="41"/>
      <c r="E1" s="41"/>
      <c r="F1" s="41"/>
      <c r="G1" s="41"/>
      <c r="H1" s="41"/>
    </row>
    <row r="2" spans="1:11" ht="15.6">
      <c r="A2" s="202" t="str">
        <f>'Date initiale'!B4&amp;" "&amp;'Date initiale'!C4</f>
        <v>Facultatea URBANISM</v>
      </c>
      <c r="B2" s="202"/>
      <c r="C2" s="202"/>
      <c r="D2" s="41"/>
      <c r="E2" s="41"/>
      <c r="F2" s="41"/>
      <c r="G2" s="41"/>
      <c r="H2" s="41"/>
    </row>
    <row r="3" spans="1:11" ht="15.6">
      <c r="A3" s="202" t="str">
        <f>'Date initiale'!B5&amp;" "&amp;'Date initiale'!C5</f>
        <v>Departamentul Planificare Urbana si Dezvoltare Teritoriala</v>
      </c>
      <c r="B3" s="202"/>
      <c r="C3" s="202"/>
      <c r="D3" s="41"/>
      <c r="E3" s="41"/>
      <c r="F3" s="41"/>
      <c r="G3" s="41"/>
      <c r="H3" s="41"/>
    </row>
    <row r="4" spans="1:11" ht="15.6">
      <c r="A4" s="203" t="str">
        <f>'Date initiale'!C6&amp;", "&amp;'Date initiale'!C7</f>
        <v xml:space="preserve">Radulescu Monica, </v>
      </c>
      <c r="B4" s="203"/>
      <c r="C4" s="203"/>
      <c r="D4" s="41"/>
      <c r="E4" s="41"/>
      <c r="F4" s="41"/>
      <c r="G4" s="41"/>
      <c r="H4" s="41"/>
    </row>
    <row r="5" spans="1:11" s="166" customFormat="1" ht="15.6">
      <c r="A5" s="203"/>
      <c r="B5" s="203"/>
      <c r="C5" s="203"/>
      <c r="D5" s="41"/>
      <c r="E5" s="41"/>
      <c r="F5" s="41"/>
      <c r="G5" s="41"/>
      <c r="H5" s="41"/>
    </row>
    <row r="6" spans="1:11" ht="15.6">
      <c r="A6" s="551" t="s">
        <v>109</v>
      </c>
      <c r="B6" s="551"/>
      <c r="C6" s="551"/>
      <c r="D6" s="551"/>
      <c r="E6" s="551"/>
      <c r="F6" s="551"/>
      <c r="G6" s="551"/>
      <c r="H6" s="551"/>
    </row>
    <row r="7" spans="1:11" ht="36.75" customHeight="1">
      <c r="A7" s="546" t="str">
        <f>'Descriere indicatori'!B19&amp;"b. "&amp;'Descriere indicatori'!C20</f>
        <v xml:space="preserve">I14b. Proiect urbanistic şi peisagistic la nivelul Planurilor Generale / Zonale ale Localităţilor (inclusiv studii de fundamentare, de inserţie, de oportunitate) avizate** </v>
      </c>
      <c r="B7" s="546"/>
      <c r="C7" s="546"/>
      <c r="D7" s="546"/>
      <c r="E7" s="546"/>
      <c r="F7" s="546"/>
      <c r="G7" s="546"/>
      <c r="H7" s="546"/>
    </row>
    <row r="8" spans="1:11" ht="19.5" customHeight="1" thickBot="1">
      <c r="A8" s="53"/>
      <c r="B8" s="53"/>
      <c r="C8" s="53"/>
      <c r="D8" s="53"/>
      <c r="E8" s="53"/>
      <c r="F8" s="53"/>
      <c r="G8" s="53"/>
      <c r="H8" s="53"/>
    </row>
    <row r="9" spans="1:11" ht="43.2">
      <c r="A9" s="330" t="s">
        <v>55</v>
      </c>
      <c r="B9" s="457" t="s">
        <v>71</v>
      </c>
      <c r="C9" s="392" t="s">
        <v>69</v>
      </c>
      <c r="D9" s="392" t="s">
        <v>70</v>
      </c>
      <c r="E9" s="331" t="s">
        <v>139</v>
      </c>
      <c r="F9" s="331" t="s">
        <v>137</v>
      </c>
      <c r="G9" s="392" t="s">
        <v>86</v>
      </c>
      <c r="H9" s="355" t="s">
        <v>146</v>
      </c>
      <c r="J9" s="205" t="s">
        <v>107</v>
      </c>
    </row>
    <row r="10" spans="1:11" ht="28.8">
      <c r="A10" s="87">
        <v>1</v>
      </c>
      <c r="B10" s="412"/>
      <c r="C10" s="395" t="s">
        <v>333</v>
      </c>
      <c r="D10" s="338" t="s">
        <v>496</v>
      </c>
      <c r="E10" s="346" t="s">
        <v>397</v>
      </c>
      <c r="F10" s="337" t="s">
        <v>494</v>
      </c>
      <c r="G10" s="346">
        <v>1996</v>
      </c>
      <c r="H10" s="338">
        <v>20</v>
      </c>
      <c r="J10" s="206" t="s">
        <v>165</v>
      </c>
      <c r="K10" s="284" t="s">
        <v>257</v>
      </c>
    </row>
    <row r="11" spans="1:11" s="166" customFormat="1" ht="43.2">
      <c r="A11" s="87">
        <f>A10+1</f>
        <v>2</v>
      </c>
      <c r="B11" s="401"/>
      <c r="C11" s="395" t="s">
        <v>334</v>
      </c>
      <c r="D11" s="338" t="s">
        <v>495</v>
      </c>
      <c r="E11" s="346" t="s">
        <v>397</v>
      </c>
      <c r="F11" s="338" t="s">
        <v>479</v>
      </c>
      <c r="G11" s="338" t="s">
        <v>418</v>
      </c>
      <c r="H11" s="338">
        <v>10</v>
      </c>
    </row>
    <row r="12" spans="1:11" s="166" customFormat="1" ht="43.2">
      <c r="A12" s="87">
        <f t="shared" ref="A12:A15" si="0">A11+1</f>
        <v>3</v>
      </c>
      <c r="B12" s="401"/>
      <c r="C12" s="395" t="s">
        <v>335</v>
      </c>
      <c r="D12" s="338" t="s">
        <v>497</v>
      </c>
      <c r="E12" s="346" t="s">
        <v>397</v>
      </c>
      <c r="F12" s="338" t="s">
        <v>479</v>
      </c>
      <c r="G12" s="338" t="s">
        <v>419</v>
      </c>
      <c r="H12" s="338">
        <v>10</v>
      </c>
    </row>
    <row r="13" spans="1:11" s="166" customFormat="1" ht="57.6">
      <c r="A13" s="87">
        <f t="shared" si="0"/>
        <v>4</v>
      </c>
      <c r="B13" s="401"/>
      <c r="C13" s="395" t="s">
        <v>336</v>
      </c>
      <c r="D13" s="338" t="s">
        <v>498</v>
      </c>
      <c r="E13" s="346" t="s">
        <v>397</v>
      </c>
      <c r="F13" s="338" t="s">
        <v>499</v>
      </c>
      <c r="G13" s="338" t="s">
        <v>417</v>
      </c>
      <c r="H13" s="338">
        <v>10</v>
      </c>
    </row>
    <row r="14" spans="1:11" s="166" customFormat="1" ht="43.2">
      <c r="A14" s="87">
        <f t="shared" si="0"/>
        <v>5</v>
      </c>
      <c r="B14" s="401"/>
      <c r="C14" s="395" t="s">
        <v>337</v>
      </c>
      <c r="D14" s="338" t="s">
        <v>428</v>
      </c>
      <c r="E14" s="346" t="s">
        <v>397</v>
      </c>
      <c r="F14" s="338" t="s">
        <v>494</v>
      </c>
      <c r="G14" s="338">
        <v>2004</v>
      </c>
      <c r="H14" s="338">
        <v>20</v>
      </c>
    </row>
    <row r="15" spans="1:11" s="166" customFormat="1" ht="43.2">
      <c r="A15" s="87">
        <f t="shared" si="0"/>
        <v>6</v>
      </c>
      <c r="B15" s="401"/>
      <c r="C15" s="395" t="s">
        <v>338</v>
      </c>
      <c r="D15" s="338" t="s">
        <v>486</v>
      </c>
      <c r="E15" s="346" t="s">
        <v>397</v>
      </c>
      <c r="F15" s="338" t="s">
        <v>487</v>
      </c>
      <c r="G15" s="338">
        <v>1999</v>
      </c>
      <c r="H15" s="338">
        <v>10</v>
      </c>
    </row>
    <row r="16" spans="1:11" s="166" customFormat="1" ht="72">
      <c r="A16" s="87">
        <v>7</v>
      </c>
      <c r="B16" s="401"/>
      <c r="C16" s="395" t="s">
        <v>339</v>
      </c>
      <c r="D16" s="338" t="s">
        <v>486</v>
      </c>
      <c r="E16" s="346" t="s">
        <v>397</v>
      </c>
      <c r="F16" s="338" t="s">
        <v>500</v>
      </c>
      <c r="G16" s="338">
        <v>1999</v>
      </c>
      <c r="H16" s="338">
        <v>5</v>
      </c>
    </row>
    <row r="17" spans="1:8" s="166" customFormat="1" ht="28.8">
      <c r="A17" s="87">
        <v>8</v>
      </c>
      <c r="B17" s="401"/>
      <c r="C17" s="395" t="s">
        <v>340</v>
      </c>
      <c r="D17" s="338" t="s">
        <v>501</v>
      </c>
      <c r="E17" s="346" t="s">
        <v>397</v>
      </c>
      <c r="F17" s="338" t="s">
        <v>494</v>
      </c>
      <c r="G17" s="338">
        <v>1998</v>
      </c>
      <c r="H17" s="338">
        <v>20</v>
      </c>
    </row>
    <row r="18" spans="1:8" s="166" customFormat="1" ht="28.8">
      <c r="A18" s="87">
        <v>9</v>
      </c>
      <c r="B18" s="401"/>
      <c r="C18" s="395" t="s">
        <v>341</v>
      </c>
      <c r="D18" s="338" t="s">
        <v>501</v>
      </c>
      <c r="E18" s="346" t="s">
        <v>397</v>
      </c>
      <c r="F18" s="338" t="s">
        <v>494</v>
      </c>
      <c r="G18" s="338">
        <v>1997</v>
      </c>
      <c r="H18" s="338">
        <v>20</v>
      </c>
    </row>
    <row r="19" spans="1:8" s="166" customFormat="1" ht="43.2">
      <c r="A19" s="87">
        <v>10</v>
      </c>
      <c r="B19" s="401"/>
      <c r="C19" s="395" t="s">
        <v>342</v>
      </c>
      <c r="D19" s="338" t="s">
        <v>502</v>
      </c>
      <c r="E19" s="346" t="s">
        <v>397</v>
      </c>
      <c r="F19" s="338" t="s">
        <v>487</v>
      </c>
      <c r="G19" s="338">
        <v>1997</v>
      </c>
      <c r="H19" s="338"/>
    </row>
    <row r="20" spans="1:8" s="166" customFormat="1" ht="28.8">
      <c r="A20" s="87">
        <v>11</v>
      </c>
      <c r="B20" s="401"/>
      <c r="C20" s="395" t="s">
        <v>343</v>
      </c>
      <c r="D20" s="338" t="s">
        <v>504</v>
      </c>
      <c r="E20" s="346" t="s">
        <v>397</v>
      </c>
      <c r="F20" s="338" t="s">
        <v>503</v>
      </c>
      <c r="G20" s="338">
        <v>1998</v>
      </c>
      <c r="H20" s="338">
        <v>10</v>
      </c>
    </row>
    <row r="21" spans="1:8" s="166" customFormat="1" ht="43.2">
      <c r="A21" s="87">
        <v>12</v>
      </c>
      <c r="B21" s="401"/>
      <c r="C21" s="395" t="s">
        <v>344</v>
      </c>
      <c r="D21" s="338" t="s">
        <v>504</v>
      </c>
      <c r="E21" s="346" t="s">
        <v>397</v>
      </c>
      <c r="F21" s="338" t="s">
        <v>503</v>
      </c>
      <c r="G21" s="338">
        <v>1998</v>
      </c>
      <c r="H21" s="338">
        <v>10</v>
      </c>
    </row>
    <row r="22" spans="1:8" s="166" customFormat="1" ht="28.8">
      <c r="A22" s="87">
        <v>13</v>
      </c>
      <c r="B22" s="401"/>
      <c r="C22" s="395" t="s">
        <v>345</v>
      </c>
      <c r="D22" s="338" t="s">
        <v>495</v>
      </c>
      <c r="E22" s="346" t="s">
        <v>397</v>
      </c>
      <c r="F22" s="338" t="s">
        <v>503</v>
      </c>
      <c r="G22" s="338">
        <v>1998</v>
      </c>
      <c r="H22" s="338">
        <v>10</v>
      </c>
    </row>
    <row r="23" spans="1:8" s="166" customFormat="1" ht="72">
      <c r="A23" s="87">
        <v>14</v>
      </c>
      <c r="B23" s="401"/>
      <c r="C23" s="395" t="s">
        <v>346</v>
      </c>
      <c r="D23" s="338" t="s">
        <v>495</v>
      </c>
      <c r="E23" s="346" t="s">
        <v>397</v>
      </c>
      <c r="F23" s="338" t="s">
        <v>383</v>
      </c>
      <c r="G23" s="338">
        <v>1998</v>
      </c>
      <c r="H23" s="338">
        <v>5</v>
      </c>
    </row>
    <row r="24" spans="1:8" s="166" customFormat="1" ht="28.8">
      <c r="A24" s="87">
        <v>15</v>
      </c>
      <c r="B24" s="401"/>
      <c r="C24" s="395" t="s">
        <v>347</v>
      </c>
      <c r="D24" s="338" t="s">
        <v>495</v>
      </c>
      <c r="E24" s="346" t="s">
        <v>397</v>
      </c>
      <c r="F24" s="338" t="s">
        <v>494</v>
      </c>
      <c r="G24" s="338">
        <v>1998</v>
      </c>
      <c r="H24" s="338">
        <v>20</v>
      </c>
    </row>
    <row r="25" spans="1:8" s="166" customFormat="1" ht="28.8">
      <c r="A25" s="87">
        <v>16</v>
      </c>
      <c r="B25" s="401"/>
      <c r="C25" s="395" t="s">
        <v>348</v>
      </c>
      <c r="D25" s="338" t="s">
        <v>505</v>
      </c>
      <c r="E25" s="346" t="s">
        <v>397</v>
      </c>
      <c r="F25" s="338" t="s">
        <v>494</v>
      </c>
      <c r="G25" s="338">
        <v>1998</v>
      </c>
      <c r="H25" s="338">
        <v>20</v>
      </c>
    </row>
    <row r="26" spans="1:8" s="166" customFormat="1" ht="43.2">
      <c r="A26" s="87">
        <v>17</v>
      </c>
      <c r="B26" s="401"/>
      <c r="C26" s="395" t="s">
        <v>349</v>
      </c>
      <c r="D26" s="338" t="s">
        <v>486</v>
      </c>
      <c r="E26" s="346" t="s">
        <v>397</v>
      </c>
      <c r="F26" s="338" t="s">
        <v>487</v>
      </c>
      <c r="G26" s="338" t="s">
        <v>421</v>
      </c>
      <c r="H26" s="338">
        <v>2</v>
      </c>
    </row>
    <row r="27" spans="1:8" ht="43.2">
      <c r="A27" s="87">
        <v>18</v>
      </c>
      <c r="B27" s="401"/>
      <c r="C27" s="395" t="s">
        <v>350</v>
      </c>
      <c r="D27" s="338" t="s">
        <v>507</v>
      </c>
      <c r="E27" s="346" t="s">
        <v>397</v>
      </c>
      <c r="F27" s="338" t="s">
        <v>487</v>
      </c>
      <c r="G27" s="338" t="s">
        <v>506</v>
      </c>
      <c r="H27" s="338">
        <v>2</v>
      </c>
    </row>
    <row r="28" spans="1:8" ht="72">
      <c r="A28" s="87">
        <v>19</v>
      </c>
      <c r="B28" s="397"/>
      <c r="C28" s="454" t="s">
        <v>548</v>
      </c>
      <c r="D28" s="87" t="s">
        <v>549</v>
      </c>
      <c r="E28" s="87" t="s">
        <v>551</v>
      </c>
      <c r="F28" s="338" t="s">
        <v>386</v>
      </c>
      <c r="G28" s="87">
        <v>2008</v>
      </c>
      <c r="H28" s="413">
        <v>15</v>
      </c>
    </row>
    <row r="29" spans="1:8" ht="72">
      <c r="A29" s="87">
        <v>20</v>
      </c>
      <c r="B29" s="397"/>
      <c r="C29" s="454" t="s">
        <v>550</v>
      </c>
      <c r="D29" s="87" t="s">
        <v>549</v>
      </c>
      <c r="E29" s="87" t="s">
        <v>551</v>
      </c>
      <c r="F29" s="338" t="s">
        <v>386</v>
      </c>
      <c r="G29" s="87">
        <v>2008</v>
      </c>
      <c r="H29" s="413">
        <v>5</v>
      </c>
    </row>
    <row r="30" spans="1:8">
      <c r="A30" s="87"/>
      <c r="B30" s="87"/>
      <c r="C30" s="410"/>
      <c r="D30" s="87"/>
      <c r="E30" s="87"/>
      <c r="F30" s="87"/>
      <c r="G30" s="87"/>
      <c r="H30" s="413"/>
    </row>
    <row r="31" spans="1:8" ht="16.2" thickBot="1">
      <c r="A31" s="20"/>
      <c r="G31" s="291" t="str">
        <f>"Total "&amp;LEFT(A7,4)</f>
        <v>Total I14b</v>
      </c>
      <c r="H31" s="411">
        <f>SUM(H10:H30)</f>
        <v>224</v>
      </c>
    </row>
    <row r="33" spans="1:8" ht="53.25" customHeight="1">
      <c r="A33" s="5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3" s="545"/>
      <c r="C33" s="545"/>
      <c r="D33" s="545"/>
      <c r="E33" s="545"/>
      <c r="F33" s="545"/>
      <c r="G33" s="545"/>
      <c r="H33" s="545"/>
    </row>
  </sheetData>
  <mergeCells count="3">
    <mergeCell ref="A7:H7"/>
    <mergeCell ref="A6:H6"/>
    <mergeCell ref="A33:H3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35"/>
  <sheetViews>
    <sheetView workbookViewId="0">
      <selection activeCell="L31" sqref="L31"/>
    </sheetView>
  </sheetViews>
  <sheetFormatPr defaultColWidth="9.109375" defaultRowHeight="14.4"/>
  <cols>
    <col min="1" max="1" width="5.109375" style="166" customWidth="1"/>
    <col min="2" max="2" width="10.5546875" style="166" customWidth="1"/>
    <col min="3" max="3" width="43.109375" style="166" customWidth="1"/>
    <col min="4" max="4" width="24" style="166" customWidth="1"/>
    <col min="5" max="5" width="14.33203125" style="166" customWidth="1"/>
    <col min="6" max="6" width="11.88671875" style="166" customWidth="1"/>
    <col min="7" max="7" width="10" style="166" customWidth="1"/>
    <col min="8" max="8" width="9.6640625" style="166" customWidth="1"/>
    <col min="9" max="9" width="9.109375" style="166"/>
    <col min="10" max="10" width="10.33203125" style="166" customWidth="1"/>
    <col min="11" max="16384" width="9.109375" style="166"/>
  </cols>
  <sheetData>
    <row r="1" spans="1:11" ht="15.6">
      <c r="A1" s="199" t="str">
        <f>'Date initiale'!C3</f>
        <v>Universitatea de Arhitectură și Urbanism "Ion Mincu" București</v>
      </c>
      <c r="B1" s="199"/>
      <c r="C1" s="199"/>
      <c r="D1" s="17"/>
      <c r="E1" s="17"/>
      <c r="F1" s="17"/>
    </row>
    <row r="2" spans="1:11" ht="15.6">
      <c r="A2" s="199" t="str">
        <f>'Date initiale'!B4&amp;" "&amp;'Date initiale'!C4</f>
        <v>Facultatea URBANISM</v>
      </c>
      <c r="B2" s="199"/>
      <c r="C2" s="199"/>
      <c r="D2" s="17"/>
      <c r="E2" s="17"/>
      <c r="F2" s="17"/>
    </row>
    <row r="3" spans="1:11" ht="15.6">
      <c r="A3" s="199" t="str">
        <f>'Date initiale'!B5&amp;" "&amp;'Date initiale'!C5</f>
        <v>Departamentul Planificare Urbana si Dezvoltare Teritoriala</v>
      </c>
      <c r="B3" s="199"/>
      <c r="C3" s="199"/>
      <c r="D3" s="17"/>
      <c r="E3" s="17"/>
      <c r="F3" s="17"/>
    </row>
    <row r="4" spans="1:11" ht="15.6">
      <c r="A4" s="200" t="str">
        <f>'Date initiale'!C6&amp;", "&amp;'Date initiale'!C7</f>
        <v xml:space="preserve">Radulescu Monica, </v>
      </c>
      <c r="B4" s="200"/>
      <c r="C4" s="200"/>
      <c r="D4" s="17"/>
      <c r="E4" s="17"/>
      <c r="F4" s="17"/>
    </row>
    <row r="5" spans="1:11" ht="15.6">
      <c r="A5" s="200"/>
      <c r="B5" s="200"/>
      <c r="C5" s="200"/>
      <c r="D5" s="17"/>
      <c r="E5" s="17"/>
      <c r="F5" s="17"/>
    </row>
    <row r="6" spans="1:11" ht="15.6">
      <c r="A6" s="543" t="s">
        <v>109</v>
      </c>
      <c r="B6" s="543"/>
      <c r="C6" s="543"/>
      <c r="D6" s="543"/>
      <c r="E6" s="543"/>
      <c r="F6" s="543"/>
      <c r="G6" s="543"/>
      <c r="H6" s="543"/>
    </row>
    <row r="7" spans="1:11" ht="52.5" customHeight="1">
      <c r="A7" s="546"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46"/>
      <c r="C7" s="546"/>
      <c r="D7" s="546"/>
      <c r="E7" s="546"/>
      <c r="F7" s="546"/>
      <c r="G7" s="546"/>
      <c r="H7" s="546"/>
    </row>
    <row r="8" spans="1:11" ht="16.2" thickBot="1">
      <c r="A8" s="52"/>
      <c r="B8" s="52"/>
      <c r="C8" s="52"/>
      <c r="D8" s="52"/>
      <c r="E8" s="52"/>
      <c r="F8" s="62"/>
      <c r="G8" s="62"/>
      <c r="H8" s="62"/>
    </row>
    <row r="9" spans="1:11" ht="43.2">
      <c r="A9" s="330" t="s">
        <v>55</v>
      </c>
      <c r="B9" s="457" t="s">
        <v>71</v>
      </c>
      <c r="C9" s="392" t="s">
        <v>140</v>
      </c>
      <c r="D9" s="392" t="s">
        <v>70</v>
      </c>
      <c r="E9" s="331" t="s">
        <v>139</v>
      </c>
      <c r="F9" s="331" t="s">
        <v>137</v>
      </c>
      <c r="G9" s="460" t="s">
        <v>86</v>
      </c>
      <c r="H9" s="355" t="s">
        <v>146</v>
      </c>
      <c r="J9" s="205" t="s">
        <v>107</v>
      </c>
    </row>
    <row r="10" spans="1:11" ht="43.2">
      <c r="A10" s="393">
        <v>1</v>
      </c>
      <c r="B10" s="394"/>
      <c r="C10" s="395" t="s">
        <v>351</v>
      </c>
      <c r="D10" s="338" t="s">
        <v>391</v>
      </c>
      <c r="E10" s="346" t="s">
        <v>397</v>
      </c>
      <c r="F10" s="338" t="s">
        <v>383</v>
      </c>
      <c r="G10" s="461" t="s">
        <v>491</v>
      </c>
      <c r="H10" s="338">
        <v>15</v>
      </c>
      <c r="J10" s="206" t="s">
        <v>166</v>
      </c>
      <c r="K10" s="284" t="s">
        <v>257</v>
      </c>
    </row>
    <row r="11" spans="1:11" ht="43.2">
      <c r="A11" s="393">
        <f>A10+1</f>
        <v>2</v>
      </c>
      <c r="B11" s="396"/>
      <c r="C11" s="395" t="s">
        <v>352</v>
      </c>
      <c r="D11" s="338" t="s">
        <v>391</v>
      </c>
      <c r="E11" s="346" t="s">
        <v>397</v>
      </c>
      <c r="F11" s="338" t="s">
        <v>381</v>
      </c>
      <c r="G11" s="462" t="s">
        <v>492</v>
      </c>
      <c r="H11" s="338">
        <v>15</v>
      </c>
    </row>
    <row r="12" spans="1:11" ht="43.2">
      <c r="A12" s="393">
        <f t="shared" ref="A12:A14" si="0">A11+1</f>
        <v>3</v>
      </c>
      <c r="B12" s="397"/>
      <c r="C12" s="395" t="s">
        <v>353</v>
      </c>
      <c r="D12" s="338" t="s">
        <v>391</v>
      </c>
      <c r="E12" s="346" t="s">
        <v>397</v>
      </c>
      <c r="F12" s="338" t="s">
        <v>422</v>
      </c>
      <c r="G12" s="463" t="s">
        <v>491</v>
      </c>
      <c r="H12" s="338">
        <v>10</v>
      </c>
    </row>
    <row r="13" spans="1:11" ht="57.6">
      <c r="A13" s="393">
        <f t="shared" si="0"/>
        <v>4</v>
      </c>
      <c r="B13" s="87"/>
      <c r="C13" s="395" t="s">
        <v>354</v>
      </c>
      <c r="D13" s="338" t="s">
        <v>391</v>
      </c>
      <c r="E13" s="346" t="s">
        <v>397</v>
      </c>
      <c r="F13" s="338" t="s">
        <v>423</v>
      </c>
      <c r="G13" s="463" t="s">
        <v>491</v>
      </c>
      <c r="H13" s="338">
        <v>10</v>
      </c>
    </row>
    <row r="14" spans="1:11" ht="28.8">
      <c r="A14" s="393">
        <f t="shared" si="0"/>
        <v>5</v>
      </c>
      <c r="B14" s="397"/>
      <c r="C14" s="395" t="s">
        <v>354</v>
      </c>
      <c r="D14" s="338" t="s">
        <v>391</v>
      </c>
      <c r="E14" s="346" t="s">
        <v>397</v>
      </c>
      <c r="F14" s="338" t="s">
        <v>424</v>
      </c>
      <c r="G14" s="338" t="s">
        <v>491</v>
      </c>
      <c r="H14" s="338">
        <v>10</v>
      </c>
    </row>
    <row r="15" spans="1:11" ht="72">
      <c r="A15" s="393">
        <v>6</v>
      </c>
      <c r="B15" s="397"/>
      <c r="C15" s="395" t="s">
        <v>355</v>
      </c>
      <c r="D15" s="338" t="s">
        <v>392</v>
      </c>
      <c r="E15" s="346" t="s">
        <v>397</v>
      </c>
      <c r="F15" s="338" t="s">
        <v>381</v>
      </c>
      <c r="G15" s="338">
        <v>2009</v>
      </c>
      <c r="H15" s="338">
        <v>15</v>
      </c>
    </row>
    <row r="16" spans="1:11" ht="57.6">
      <c r="A16" s="393">
        <v>7</v>
      </c>
      <c r="B16" s="397"/>
      <c r="C16" s="395" t="s">
        <v>356</v>
      </c>
      <c r="D16" s="338" t="s">
        <v>393</v>
      </c>
      <c r="E16" s="346" t="s">
        <v>397</v>
      </c>
      <c r="F16" s="338" t="s">
        <v>381</v>
      </c>
      <c r="G16" s="338" t="s">
        <v>380</v>
      </c>
      <c r="H16" s="338">
        <v>45</v>
      </c>
      <c r="I16" s="452" t="s">
        <v>543</v>
      </c>
    </row>
    <row r="17" spans="1:10" ht="86.4">
      <c r="A17" s="393">
        <v>8</v>
      </c>
      <c r="B17" s="397"/>
      <c r="C17" s="395" t="s">
        <v>357</v>
      </c>
      <c r="D17" s="338" t="s">
        <v>394</v>
      </c>
      <c r="E17" s="346" t="s">
        <v>397</v>
      </c>
      <c r="F17" s="338" t="s">
        <v>381</v>
      </c>
      <c r="G17" s="338" t="s">
        <v>490</v>
      </c>
      <c r="H17" s="338">
        <v>45</v>
      </c>
      <c r="I17" s="452" t="s">
        <v>543</v>
      </c>
    </row>
    <row r="18" spans="1:10" ht="115.2">
      <c r="A18" s="393">
        <v>9</v>
      </c>
      <c r="B18" s="397"/>
      <c r="C18" s="395" t="s">
        <v>358</v>
      </c>
      <c r="D18" s="338" t="s">
        <v>393</v>
      </c>
      <c r="E18" s="346" t="s">
        <v>397</v>
      </c>
      <c r="F18" s="338" t="s">
        <v>383</v>
      </c>
      <c r="G18" s="338">
        <v>2006</v>
      </c>
      <c r="H18" s="338">
        <v>5</v>
      </c>
    </row>
    <row r="19" spans="1:10" ht="144">
      <c r="A19" s="393">
        <v>10</v>
      </c>
      <c r="B19" s="397"/>
      <c r="C19" s="395" t="s">
        <v>359</v>
      </c>
      <c r="D19" s="338" t="s">
        <v>393</v>
      </c>
      <c r="E19" s="346" t="s">
        <v>397</v>
      </c>
      <c r="F19" s="338" t="s">
        <v>383</v>
      </c>
      <c r="G19" s="338"/>
      <c r="H19" s="338">
        <v>5</v>
      </c>
    </row>
    <row r="20" spans="1:10" ht="115.2">
      <c r="A20" s="393">
        <v>11</v>
      </c>
      <c r="B20" s="397"/>
      <c r="C20" s="395" t="s">
        <v>360</v>
      </c>
      <c r="D20" s="338" t="s">
        <v>426</v>
      </c>
      <c r="E20" s="346" t="s">
        <v>397</v>
      </c>
      <c r="F20" s="338" t="s">
        <v>383</v>
      </c>
      <c r="G20" s="338" t="s">
        <v>389</v>
      </c>
      <c r="H20" s="338"/>
    </row>
    <row r="21" spans="1:10" ht="43.2">
      <c r="A21" s="468">
        <v>12</v>
      </c>
      <c r="B21" s="469"/>
      <c r="C21" s="470" t="s">
        <v>361</v>
      </c>
      <c r="D21" s="471" t="s">
        <v>427</v>
      </c>
      <c r="E21" s="472" t="s">
        <v>397</v>
      </c>
      <c r="F21" s="471" t="s">
        <v>383</v>
      </c>
      <c r="G21" s="471">
        <v>2001</v>
      </c>
      <c r="H21" s="399"/>
    </row>
    <row r="22" spans="1:10" ht="72">
      <c r="A22" s="393">
        <v>13</v>
      </c>
      <c r="B22" s="397"/>
      <c r="C22" s="395" t="s">
        <v>362</v>
      </c>
      <c r="D22" s="338" t="s">
        <v>428</v>
      </c>
      <c r="E22" s="346" t="s">
        <v>397</v>
      </c>
      <c r="F22" s="338" t="s">
        <v>425</v>
      </c>
      <c r="G22" s="338" t="s">
        <v>390</v>
      </c>
      <c r="H22" s="398"/>
    </row>
    <row r="23" spans="1:10" ht="72">
      <c r="A23" s="393">
        <v>14</v>
      </c>
      <c r="B23" s="397"/>
      <c r="C23" s="395" t="s">
        <v>363</v>
      </c>
      <c r="D23" s="338" t="s">
        <v>396</v>
      </c>
      <c r="E23" s="346" t="s">
        <v>397</v>
      </c>
      <c r="F23" s="338" t="s">
        <v>508</v>
      </c>
      <c r="G23" s="338">
        <v>2001</v>
      </c>
      <c r="H23" s="398"/>
    </row>
    <row r="24" spans="1:10" ht="86.4">
      <c r="A24" s="393">
        <v>15</v>
      </c>
      <c r="B24" s="397"/>
      <c r="C24" s="395" t="s">
        <v>364</v>
      </c>
      <c r="D24" s="338" t="s">
        <v>396</v>
      </c>
      <c r="E24" s="346" t="s">
        <v>397</v>
      </c>
      <c r="F24" s="338" t="s">
        <v>508</v>
      </c>
      <c r="G24" s="338">
        <v>2001</v>
      </c>
      <c r="H24" s="338"/>
    </row>
    <row r="25" spans="1:10" ht="86.4">
      <c r="A25" s="393">
        <v>16</v>
      </c>
      <c r="B25" s="397"/>
      <c r="C25" s="395" t="s">
        <v>365</v>
      </c>
      <c r="D25" s="338" t="s">
        <v>396</v>
      </c>
      <c r="E25" s="346" t="s">
        <v>397</v>
      </c>
      <c r="F25" s="338" t="s">
        <v>383</v>
      </c>
      <c r="G25" s="338">
        <v>2002</v>
      </c>
      <c r="H25" s="338"/>
    </row>
    <row r="26" spans="1:10" ht="43.2">
      <c r="A26" s="393">
        <v>17</v>
      </c>
      <c r="B26" s="397"/>
      <c r="C26" s="395" t="s">
        <v>366</v>
      </c>
      <c r="D26" s="338" t="s">
        <v>396</v>
      </c>
      <c r="E26" s="346" t="s">
        <v>397</v>
      </c>
      <c r="F26" s="338" t="s">
        <v>383</v>
      </c>
      <c r="G26" s="338">
        <v>2002</v>
      </c>
      <c r="H26" s="338"/>
    </row>
    <row r="27" spans="1:10" ht="115.2">
      <c r="A27" s="393">
        <v>18</v>
      </c>
      <c r="B27" s="87"/>
      <c r="C27" s="395" t="s">
        <v>367</v>
      </c>
      <c r="D27" s="338" t="s">
        <v>426</v>
      </c>
      <c r="E27" s="346" t="s">
        <v>397</v>
      </c>
      <c r="F27" s="338" t="s">
        <v>383</v>
      </c>
      <c r="G27" s="338" t="s">
        <v>390</v>
      </c>
      <c r="H27" s="338"/>
    </row>
    <row r="28" spans="1:10" ht="72">
      <c r="A28" s="393">
        <v>19</v>
      </c>
      <c r="B28" s="397"/>
      <c r="C28" s="395" t="s">
        <v>368</v>
      </c>
      <c r="D28" s="338" t="s">
        <v>428</v>
      </c>
      <c r="E28" s="346" t="s">
        <v>397</v>
      </c>
      <c r="F28" s="338" t="s">
        <v>425</v>
      </c>
      <c r="G28" s="338" t="s">
        <v>489</v>
      </c>
      <c r="H28" s="338">
        <v>15</v>
      </c>
    </row>
    <row r="29" spans="1:10" ht="187.2">
      <c r="A29" s="172"/>
      <c r="B29" s="117"/>
      <c r="C29" s="496" t="s">
        <v>573</v>
      </c>
      <c r="D29" s="496" t="s">
        <v>574</v>
      </c>
      <c r="E29" s="496">
        <v>2019</v>
      </c>
      <c r="F29" s="496" t="s">
        <v>383</v>
      </c>
      <c r="G29" s="496">
        <v>2019</v>
      </c>
      <c r="H29" s="497">
        <v>10</v>
      </c>
      <c r="J29" s="498"/>
    </row>
    <row r="30" spans="1:10" ht="43.2">
      <c r="A30" s="180"/>
      <c r="B30" s="173"/>
      <c r="C30" s="502" t="s">
        <v>578</v>
      </c>
      <c r="D30" s="483" t="s">
        <v>575</v>
      </c>
      <c r="E30" s="483" t="s">
        <v>563</v>
      </c>
      <c r="F30" s="500" t="s">
        <v>383</v>
      </c>
      <c r="G30" s="483">
        <v>2020</v>
      </c>
      <c r="H30" s="501">
        <v>10</v>
      </c>
      <c r="J30" s="498"/>
    </row>
    <row r="31" spans="1:10" ht="43.2">
      <c r="A31" s="180"/>
      <c r="B31" s="118"/>
      <c r="C31" s="502" t="s">
        <v>579</v>
      </c>
      <c r="D31" s="483" t="s">
        <v>576</v>
      </c>
      <c r="E31" s="483" t="s">
        <v>563</v>
      </c>
      <c r="F31" s="500" t="s">
        <v>383</v>
      </c>
      <c r="G31" s="483">
        <v>2020</v>
      </c>
      <c r="H31" s="501">
        <v>10</v>
      </c>
    </row>
    <row r="32" spans="1:10" ht="28.8">
      <c r="A32" s="180"/>
      <c r="B32" s="118"/>
      <c r="C32" s="502" t="s">
        <v>580</v>
      </c>
      <c r="D32" s="483" t="s">
        <v>577</v>
      </c>
      <c r="E32" s="483" t="s">
        <v>563</v>
      </c>
      <c r="F32" s="500" t="s">
        <v>383</v>
      </c>
      <c r="G32" s="483">
        <v>2020</v>
      </c>
      <c r="H32" s="501">
        <v>10</v>
      </c>
      <c r="J32" s="498"/>
    </row>
    <row r="33" spans="1:8" ht="15" thickBot="1">
      <c r="A33" s="499"/>
      <c r="B33" s="194"/>
      <c r="C33" s="177"/>
      <c r="D33" s="177"/>
      <c r="E33" s="177"/>
      <c r="F33" s="177"/>
      <c r="G33" s="291" t="str">
        <f>"Total "&amp;LEFT(A7,4)</f>
        <v>Total I14c</v>
      </c>
      <c r="H33" s="414">
        <f>SUM(H10:H32)</f>
        <v>230</v>
      </c>
    </row>
    <row r="35" spans="1:8" ht="53.25" customHeight="1">
      <c r="A35" s="54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5" s="545"/>
      <c r="C35" s="545"/>
      <c r="D35" s="545"/>
      <c r="E35" s="545"/>
      <c r="F35" s="545"/>
      <c r="G35" s="545"/>
      <c r="H35" s="545"/>
    </row>
  </sheetData>
  <mergeCells count="3">
    <mergeCell ref="A6:H6"/>
    <mergeCell ref="A7:H7"/>
    <mergeCell ref="A35:H35"/>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J28"/>
  <sheetViews>
    <sheetView topLeftCell="A7" zoomScale="70" zoomScaleNormal="70" workbookViewId="0">
      <selection activeCell="N14" sqref="N14"/>
    </sheetView>
  </sheetViews>
  <sheetFormatPr defaultColWidth="9.109375" defaultRowHeight="14.4"/>
  <cols>
    <col min="1" max="1" width="5.109375" style="166" customWidth="1"/>
    <col min="2" max="2" width="10.5546875" style="166" customWidth="1"/>
    <col min="3" max="3" width="43.109375" style="166" customWidth="1"/>
    <col min="4" max="4" width="24" style="166" customWidth="1"/>
    <col min="5" max="5" width="14.33203125" style="166" customWidth="1"/>
    <col min="6" max="6" width="11.88671875" style="166" customWidth="1"/>
    <col min="7" max="7" width="10" style="166" customWidth="1"/>
    <col min="8" max="8" width="9.6640625" style="166" customWidth="1"/>
    <col min="9" max="9" width="9.109375" style="166"/>
    <col min="10" max="10" width="10.33203125" style="166" customWidth="1"/>
    <col min="11" max="16384" width="9.109375" style="166"/>
  </cols>
  <sheetData>
    <row r="1" spans="1:10" ht="15.6">
      <c r="A1" s="199" t="str">
        <f>'Date initiale'!C3</f>
        <v>Universitatea de Arhitectură și Urbanism "Ion Mincu" București</v>
      </c>
      <c r="B1" s="199"/>
      <c r="C1" s="199"/>
      <c r="D1" s="280"/>
      <c r="E1" s="280"/>
      <c r="F1" s="280"/>
    </row>
    <row r="2" spans="1:10" ht="15.6">
      <c r="A2" s="199" t="str">
        <f>'Date initiale'!B4&amp;" "&amp;'Date initiale'!C4</f>
        <v>Facultatea URBANISM</v>
      </c>
      <c r="B2" s="199"/>
      <c r="C2" s="199"/>
      <c r="D2" s="280"/>
      <c r="E2" s="280"/>
      <c r="F2" s="280"/>
    </row>
    <row r="3" spans="1:10" ht="15.6">
      <c r="A3" s="199" t="str">
        <f>'Date initiale'!B5&amp;" "&amp;'Date initiale'!C5</f>
        <v>Departamentul Planificare Urbana si Dezvoltare Teritoriala</v>
      </c>
      <c r="B3" s="199"/>
      <c r="C3" s="199"/>
      <c r="D3" s="280"/>
      <c r="E3" s="280"/>
      <c r="F3" s="280"/>
    </row>
    <row r="4" spans="1:10" ht="15.6">
      <c r="A4" s="279" t="str">
        <f>'Date initiale'!C6&amp;", "&amp;'Date initiale'!C7</f>
        <v xml:space="preserve">Radulescu Monica, </v>
      </c>
      <c r="B4" s="279"/>
      <c r="C4" s="279"/>
      <c r="D4" s="280"/>
      <c r="E4" s="280"/>
      <c r="F4" s="280"/>
    </row>
    <row r="5" spans="1:10" ht="15.6">
      <c r="A5" s="279"/>
      <c r="B5" s="279"/>
      <c r="C5" s="279"/>
      <c r="D5" s="280"/>
      <c r="E5" s="280"/>
      <c r="F5" s="280"/>
    </row>
    <row r="6" spans="1:10" ht="15.6">
      <c r="A6" s="543" t="s">
        <v>109</v>
      </c>
      <c r="B6" s="543"/>
      <c r="C6" s="543"/>
      <c r="D6" s="543"/>
      <c r="E6" s="543"/>
      <c r="F6" s="543"/>
      <c r="G6" s="543"/>
      <c r="H6" s="543"/>
    </row>
    <row r="7" spans="1:10" ht="52.5" customHeight="1">
      <c r="A7" s="552"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52"/>
      <c r="C7" s="552"/>
      <c r="D7" s="552"/>
      <c r="E7" s="552"/>
      <c r="F7" s="552"/>
      <c r="G7" s="552"/>
      <c r="H7" s="552"/>
    </row>
    <row r="8" spans="1:10" ht="16.2" thickBot="1">
      <c r="A8" s="52"/>
      <c r="B8" s="52"/>
      <c r="C8" s="52"/>
      <c r="D8" s="52"/>
      <c r="E8" s="52"/>
      <c r="F8" s="62"/>
      <c r="G8" s="62"/>
      <c r="H8" s="62"/>
    </row>
    <row r="9" spans="1:10" ht="43.2">
      <c r="A9" s="168" t="s">
        <v>55</v>
      </c>
      <c r="B9" s="303" t="s">
        <v>71</v>
      </c>
      <c r="C9" s="293" t="s">
        <v>140</v>
      </c>
      <c r="D9" s="293" t="s">
        <v>70</v>
      </c>
      <c r="E9" s="292" t="s">
        <v>139</v>
      </c>
      <c r="F9" s="292" t="s">
        <v>137</v>
      </c>
      <c r="G9" s="293" t="s">
        <v>86</v>
      </c>
      <c r="H9" s="294" t="s">
        <v>146</v>
      </c>
      <c r="J9" s="205" t="s">
        <v>107</v>
      </c>
    </row>
    <row r="10" spans="1:10" ht="43.2">
      <c r="A10" s="301">
        <v>1</v>
      </c>
      <c r="B10" s="301"/>
      <c r="C10" s="304" t="s">
        <v>351</v>
      </c>
      <c r="D10" s="297" t="s">
        <v>391</v>
      </c>
      <c r="E10" s="301" t="s">
        <v>397</v>
      </c>
      <c r="F10" s="301" t="s">
        <v>383</v>
      </c>
      <c r="G10" s="322"/>
      <c r="H10" s="455">
        <v>20</v>
      </c>
      <c r="J10" s="206"/>
    </row>
    <row r="11" spans="1:10" ht="43.2">
      <c r="A11" s="301">
        <v>2</v>
      </c>
      <c r="B11" s="301"/>
      <c r="C11" s="304" t="s">
        <v>352</v>
      </c>
      <c r="D11" s="297" t="s">
        <v>391</v>
      </c>
      <c r="E11" s="301" t="s">
        <v>397</v>
      </c>
      <c r="F11" s="301" t="s">
        <v>381</v>
      </c>
      <c r="G11" s="322"/>
      <c r="H11" s="455">
        <v>20</v>
      </c>
      <c r="J11" s="206"/>
    </row>
    <row r="12" spans="1:10" ht="43.2">
      <c r="A12" s="301">
        <v>3</v>
      </c>
      <c r="B12" s="301"/>
      <c r="C12" s="304" t="s">
        <v>353</v>
      </c>
      <c r="D12" s="297" t="s">
        <v>391</v>
      </c>
      <c r="E12" s="301" t="s">
        <v>397</v>
      </c>
      <c r="F12" s="301" t="s">
        <v>382</v>
      </c>
      <c r="G12" s="322" t="s">
        <v>388</v>
      </c>
      <c r="H12" s="455">
        <v>20</v>
      </c>
      <c r="J12" s="206"/>
    </row>
    <row r="13" spans="1:10" ht="86.4">
      <c r="A13" s="301">
        <v>4</v>
      </c>
      <c r="B13" s="301"/>
      <c r="C13" s="304" t="s">
        <v>354</v>
      </c>
      <c r="D13" s="297" t="s">
        <v>391</v>
      </c>
      <c r="E13" s="301" t="s">
        <v>397</v>
      </c>
      <c r="F13" s="301" t="s">
        <v>384</v>
      </c>
      <c r="G13" s="322"/>
      <c r="H13" s="455">
        <v>20</v>
      </c>
      <c r="J13" s="206"/>
    </row>
    <row r="14" spans="1:10" ht="57.6">
      <c r="A14" s="301">
        <v>5</v>
      </c>
      <c r="B14" s="301"/>
      <c r="C14" s="304" t="s">
        <v>354</v>
      </c>
      <c r="D14" s="297" t="s">
        <v>391</v>
      </c>
      <c r="E14" s="301" t="s">
        <v>397</v>
      </c>
      <c r="F14" s="301" t="s">
        <v>385</v>
      </c>
      <c r="G14" s="322"/>
      <c r="H14" s="455">
        <v>20</v>
      </c>
      <c r="J14" s="206"/>
    </row>
    <row r="15" spans="1:10" ht="72">
      <c r="A15" s="301">
        <v>6</v>
      </c>
      <c r="B15" s="301"/>
      <c r="C15" s="304" t="s">
        <v>355</v>
      </c>
      <c r="D15" s="297" t="s">
        <v>392</v>
      </c>
      <c r="E15" s="301" t="s">
        <v>397</v>
      </c>
      <c r="F15" s="301" t="s">
        <v>381</v>
      </c>
      <c r="G15" s="322"/>
      <c r="H15" s="455">
        <v>20</v>
      </c>
      <c r="J15" s="206"/>
    </row>
    <row r="16" spans="1:10" ht="57.6">
      <c r="A16" s="301">
        <v>7</v>
      </c>
      <c r="B16" s="301"/>
      <c r="C16" s="304" t="s">
        <v>356</v>
      </c>
      <c r="D16" s="297" t="s">
        <v>393</v>
      </c>
      <c r="E16" s="301" t="s">
        <v>397</v>
      </c>
      <c r="F16" s="301" t="s">
        <v>381</v>
      </c>
      <c r="G16" s="322" t="s">
        <v>380</v>
      </c>
      <c r="H16" s="455">
        <v>60</v>
      </c>
      <c r="I16" s="166" t="s">
        <v>511</v>
      </c>
      <c r="J16" s="206"/>
    </row>
    <row r="17" spans="1:10" ht="86.4">
      <c r="A17" s="301">
        <v>8</v>
      </c>
      <c r="B17" s="301"/>
      <c r="C17" s="304" t="s">
        <v>357</v>
      </c>
      <c r="D17" s="297" t="s">
        <v>394</v>
      </c>
      <c r="E17" s="301" t="s">
        <v>397</v>
      </c>
      <c r="F17" s="301" t="s">
        <v>381</v>
      </c>
      <c r="G17" s="322" t="s">
        <v>509</v>
      </c>
      <c r="H17" s="455">
        <v>60</v>
      </c>
      <c r="I17" s="166" t="s">
        <v>510</v>
      </c>
      <c r="J17" s="206"/>
    </row>
    <row r="18" spans="1:10" ht="115.2">
      <c r="A18" s="301">
        <v>9</v>
      </c>
      <c r="B18" s="301"/>
      <c r="C18" s="304" t="s">
        <v>358</v>
      </c>
      <c r="D18" s="297" t="s">
        <v>393</v>
      </c>
      <c r="E18" s="301" t="s">
        <v>397</v>
      </c>
      <c r="F18" s="301" t="s">
        <v>386</v>
      </c>
      <c r="G18" s="322">
        <v>2006</v>
      </c>
      <c r="H18" s="455">
        <v>20</v>
      </c>
      <c r="I18" s="166" t="s">
        <v>512</v>
      </c>
      <c r="J18" s="206"/>
    </row>
    <row r="19" spans="1:10" ht="144">
      <c r="A19" s="301">
        <v>10</v>
      </c>
      <c r="B19" s="301"/>
      <c r="C19" s="304" t="s">
        <v>359</v>
      </c>
      <c r="D19" s="297" t="s">
        <v>393</v>
      </c>
      <c r="E19" s="301" t="s">
        <v>397</v>
      </c>
      <c r="F19" s="301" t="s">
        <v>386</v>
      </c>
      <c r="G19" s="322">
        <v>2005</v>
      </c>
      <c r="H19" s="455">
        <v>20</v>
      </c>
      <c r="J19" s="206"/>
    </row>
    <row r="20" spans="1:10" ht="115.2">
      <c r="A20" s="301">
        <v>11</v>
      </c>
      <c r="B20" s="301"/>
      <c r="C20" s="304" t="s">
        <v>360</v>
      </c>
      <c r="D20" s="297" t="s">
        <v>395</v>
      </c>
      <c r="E20" s="301" t="s">
        <v>397</v>
      </c>
      <c r="F20" s="301" t="s">
        <v>386</v>
      </c>
      <c r="G20" s="322" t="s">
        <v>389</v>
      </c>
      <c r="H20" s="455">
        <v>20</v>
      </c>
      <c r="J20" s="206"/>
    </row>
    <row r="21" spans="1:10" ht="72">
      <c r="A21" s="301">
        <v>12</v>
      </c>
      <c r="B21" s="301"/>
      <c r="C21" s="304" t="s">
        <v>362</v>
      </c>
      <c r="D21" s="297" t="s">
        <v>392</v>
      </c>
      <c r="E21" s="301" t="s">
        <v>397</v>
      </c>
      <c r="F21" s="301" t="s">
        <v>381</v>
      </c>
      <c r="G21" s="322" t="s">
        <v>390</v>
      </c>
      <c r="H21" s="455">
        <v>20</v>
      </c>
      <c r="J21" s="206"/>
    </row>
    <row r="22" spans="1:10" ht="72">
      <c r="A22" s="301">
        <v>13</v>
      </c>
      <c r="B22" s="301"/>
      <c r="C22" s="304" t="s">
        <v>363</v>
      </c>
      <c r="D22" s="297" t="s">
        <v>396</v>
      </c>
      <c r="E22" s="301" t="s">
        <v>397</v>
      </c>
      <c r="F22" s="301"/>
      <c r="G22" s="322">
        <v>2002</v>
      </c>
      <c r="H22" s="455">
        <v>20</v>
      </c>
      <c r="J22" s="206"/>
    </row>
    <row r="23" spans="1:10" ht="86.4">
      <c r="A23" s="301">
        <v>14</v>
      </c>
      <c r="B23" s="301"/>
      <c r="C23" s="304" t="s">
        <v>364</v>
      </c>
      <c r="D23" s="297" t="s">
        <v>396</v>
      </c>
      <c r="E23" s="301" t="s">
        <v>397</v>
      </c>
      <c r="F23" s="301" t="s">
        <v>386</v>
      </c>
      <c r="G23" s="322">
        <v>2001</v>
      </c>
      <c r="H23" s="455">
        <v>20</v>
      </c>
      <c r="J23" s="206"/>
    </row>
    <row r="24" spans="1:10" ht="86.4">
      <c r="A24" s="301">
        <v>15</v>
      </c>
      <c r="B24" s="301"/>
      <c r="C24" s="304" t="s">
        <v>365</v>
      </c>
      <c r="D24" s="297" t="s">
        <v>396</v>
      </c>
      <c r="E24" s="301" t="s">
        <v>397</v>
      </c>
      <c r="F24" s="301" t="s">
        <v>386</v>
      </c>
      <c r="G24" s="322">
        <v>2002</v>
      </c>
      <c r="H24" s="455">
        <v>20</v>
      </c>
      <c r="J24" s="206"/>
    </row>
    <row r="25" spans="1:10" ht="115.8" thickBot="1">
      <c r="A25" s="301">
        <v>16</v>
      </c>
      <c r="B25" s="301"/>
      <c r="C25" s="304" t="s">
        <v>367</v>
      </c>
      <c r="D25" s="297" t="s">
        <v>395</v>
      </c>
      <c r="E25" s="301" t="s">
        <v>397</v>
      </c>
      <c r="F25" s="301" t="s">
        <v>387</v>
      </c>
      <c r="G25" s="322" t="s">
        <v>390</v>
      </c>
      <c r="H25" s="455">
        <v>20</v>
      </c>
      <c r="J25" s="206"/>
    </row>
    <row r="26" spans="1:10" ht="15" thickBot="1">
      <c r="A26" s="266"/>
      <c r="B26" s="194"/>
      <c r="C26" s="177"/>
      <c r="D26" s="177"/>
      <c r="E26" s="177"/>
      <c r="F26" s="177"/>
      <c r="G26" s="138" t="str">
        <f>"Total "&amp;LEFT(A7,4)</f>
        <v>Total I15.</v>
      </c>
      <c r="H26" s="139">
        <f>SUM(H10:H25)</f>
        <v>400</v>
      </c>
    </row>
    <row r="28" spans="1:10" ht="53.25" customHeight="1">
      <c r="A28" s="54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8" s="545"/>
      <c r="C28" s="545"/>
      <c r="D28" s="545"/>
      <c r="E28" s="545"/>
      <c r="F28" s="545"/>
      <c r="G28" s="545"/>
      <c r="H28" s="545"/>
    </row>
  </sheetData>
  <mergeCells count="3">
    <mergeCell ref="A6:H6"/>
    <mergeCell ref="A7:H7"/>
    <mergeCell ref="A28:H28"/>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4"/>
  <sheetViews>
    <sheetView workbookViewId="0">
      <selection activeCell="B12" sqref="B12"/>
    </sheetView>
  </sheetViews>
  <sheetFormatPr defaultRowHeight="14.4"/>
  <cols>
    <col min="1" max="1" width="5.109375" customWidth="1"/>
    <col min="2" max="2" width="103.109375" customWidth="1"/>
    <col min="3" max="3" width="10.5546875" customWidth="1"/>
    <col min="4" max="4" width="9.6640625" customWidth="1"/>
    <col min="6" max="6" width="11.33203125" customWidth="1"/>
  </cols>
  <sheetData>
    <row r="1" spans="1:8" ht="15.6">
      <c r="A1" s="199" t="str">
        <f>'Date initiale'!C3</f>
        <v>Universitatea de Arhitectură și Urbanism "Ion Mincu" București</v>
      </c>
      <c r="B1" s="199"/>
      <c r="C1" s="199"/>
      <c r="D1" s="17"/>
      <c r="E1" s="37"/>
    </row>
    <row r="2" spans="1:8" ht="15.6">
      <c r="A2" s="199" t="str">
        <f>'Date initiale'!B4&amp;" "&amp;'Date initiale'!C4</f>
        <v>Facultatea URBANISM</v>
      </c>
      <c r="B2" s="199"/>
      <c r="C2" s="199"/>
      <c r="D2" s="2"/>
      <c r="E2" s="37"/>
    </row>
    <row r="3" spans="1:8" ht="15.6">
      <c r="A3" s="199" t="str">
        <f>'Date initiale'!B5&amp;" "&amp;'Date initiale'!C5</f>
        <v>Departamentul Planificare Urbana si Dezvoltare Teritoriala</v>
      </c>
      <c r="B3" s="199"/>
      <c r="C3" s="199"/>
      <c r="D3" s="17"/>
      <c r="E3" s="37"/>
    </row>
    <row r="4" spans="1:8">
      <c r="A4" s="113" t="str">
        <f>'Date initiale'!C6&amp;", "&amp;'Date initiale'!C7</f>
        <v xml:space="preserve">Radulescu Monica, </v>
      </c>
      <c r="B4" s="113"/>
      <c r="C4" s="113"/>
    </row>
    <row r="5" spans="1:8" s="166" customFormat="1">
      <c r="A5" s="113"/>
      <c r="B5" s="113"/>
      <c r="C5" s="113"/>
    </row>
    <row r="6" spans="1:8" ht="15.6">
      <c r="A6" s="553" t="s">
        <v>109</v>
      </c>
      <c r="B6" s="553"/>
      <c r="C6" s="553"/>
      <c r="D6" s="553"/>
    </row>
    <row r="7" spans="1:8" s="166" customFormat="1" ht="90.75" customHeight="1">
      <c r="A7" s="546"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46"/>
      <c r="C7" s="546"/>
      <c r="D7" s="546"/>
      <c r="E7" s="167"/>
      <c r="F7" s="167"/>
      <c r="G7" s="167"/>
      <c r="H7" s="167"/>
    </row>
    <row r="8" spans="1:8" ht="18.75" customHeight="1" thickBot="1">
      <c r="A8" s="60"/>
      <c r="B8" s="60"/>
      <c r="C8" s="60"/>
      <c r="D8" s="60"/>
    </row>
    <row r="9" spans="1:8" ht="45.75" customHeight="1" thickBot="1">
      <c r="A9" s="168" t="s">
        <v>55</v>
      </c>
      <c r="B9" s="178" t="s">
        <v>76</v>
      </c>
      <c r="C9" s="178" t="s">
        <v>86</v>
      </c>
      <c r="D9" s="179" t="s">
        <v>146</v>
      </c>
      <c r="E9" s="28"/>
      <c r="F9" s="205" t="s">
        <v>107</v>
      </c>
    </row>
    <row r="10" spans="1:8" ht="28.8">
      <c r="A10" s="198">
        <v>1</v>
      </c>
      <c r="B10" s="210" t="s">
        <v>544</v>
      </c>
      <c r="C10" s="211">
        <v>2017</v>
      </c>
      <c r="D10" s="258">
        <v>50</v>
      </c>
      <c r="F10" s="206" t="s">
        <v>167</v>
      </c>
      <c r="G10" s="284" t="s">
        <v>258</v>
      </c>
    </row>
    <row r="11" spans="1:8">
      <c r="A11" s="186">
        <f>A10+1</f>
        <v>2</v>
      </c>
      <c r="B11" s="209" t="s">
        <v>513</v>
      </c>
      <c r="C11" s="180">
        <v>2017</v>
      </c>
      <c r="D11" s="254">
        <v>50</v>
      </c>
    </row>
    <row r="12" spans="1:8" s="166" customFormat="1" ht="57.6">
      <c r="A12" s="505">
        <v>3</v>
      </c>
      <c r="B12" s="506" t="s">
        <v>581</v>
      </c>
      <c r="C12" s="505">
        <v>2020</v>
      </c>
      <c r="D12" s="507">
        <v>50</v>
      </c>
    </row>
    <row r="13" spans="1:8" ht="15" thickBot="1">
      <c r="A13" s="503"/>
      <c r="B13" s="176"/>
      <c r="C13" s="291" t="str">
        <f>"Total "&amp;LEFT(A7,3)</f>
        <v>Total I16</v>
      </c>
      <c r="D13" s="504">
        <f>SUM(D10:D12)</f>
        <v>150</v>
      </c>
    </row>
    <row r="14" spans="1:8" ht="15.6">
      <c r="A14" s="31"/>
      <c r="B14" s="21"/>
      <c r="C14" s="21"/>
      <c r="D14" s="21"/>
    </row>
    <row r="15" spans="1:8">
      <c r="A15" s="20"/>
      <c r="B15" s="20"/>
      <c r="C15" s="20"/>
      <c r="D15" s="20"/>
    </row>
    <row r="19" spans="1:2">
      <c r="A19" s="20"/>
      <c r="B19" s="18"/>
    </row>
    <row r="20" spans="1:2">
      <c r="A20" s="20"/>
      <c r="B20" s="18"/>
    </row>
    <row r="21" spans="1:2">
      <c r="A21" s="20"/>
    </row>
    <row r="22" spans="1:2">
      <c r="A22" s="20"/>
    </row>
    <row r="23" spans="1:2">
      <c r="A23" s="20"/>
    </row>
    <row r="24" spans="1:2">
      <c r="A24"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H16" sqref="H16"/>
    </sheetView>
  </sheetViews>
  <sheetFormatPr defaultRowHeight="14.4"/>
  <cols>
    <col min="1" max="1" width="5.109375" customWidth="1"/>
    <col min="2" max="2" width="103.109375" customWidth="1"/>
    <col min="3" max="3" width="10.5546875" customWidth="1"/>
    <col min="4" max="4" width="9.6640625" customWidth="1"/>
    <col min="6" max="6" width="10.44140625" customWidth="1"/>
  </cols>
  <sheetData>
    <row r="1" spans="1:11" ht="15.6">
      <c r="A1" s="199" t="str">
        <f>'Date initiale'!C3</f>
        <v>Universitatea de Arhitectură și Urbanism "Ion Mincu" București</v>
      </c>
      <c r="B1" s="199"/>
      <c r="C1" s="199"/>
      <c r="D1" s="17"/>
    </row>
    <row r="2" spans="1:11" ht="15.6">
      <c r="A2" s="199" t="str">
        <f>'Date initiale'!B4&amp;" "&amp;'Date initiale'!C4</f>
        <v>Facultatea URBANISM</v>
      </c>
      <c r="B2" s="199"/>
      <c r="C2" s="199"/>
      <c r="D2" s="2"/>
    </row>
    <row r="3" spans="1:11" ht="15.6">
      <c r="A3" s="199" t="str">
        <f>'Date initiale'!B5&amp;" "&amp;'Date initiale'!C5</f>
        <v>Departamentul Planificare Urbana si Dezvoltare Teritoriala</v>
      </c>
      <c r="B3" s="199"/>
      <c r="C3" s="199"/>
      <c r="D3" s="17"/>
    </row>
    <row r="4" spans="1:11">
      <c r="A4" s="113" t="str">
        <f>'Date initiale'!C6&amp;", "&amp;'Date initiale'!C7</f>
        <v xml:space="preserve">Radulescu Monica, </v>
      </c>
      <c r="B4" s="113"/>
      <c r="C4" s="113"/>
    </row>
    <row r="5" spans="1:11" s="166" customFormat="1">
      <c r="A5" s="113"/>
      <c r="B5" s="113"/>
      <c r="C5" s="113"/>
    </row>
    <row r="6" spans="1:11">
      <c r="A6" s="554" t="s">
        <v>109</v>
      </c>
      <c r="B6" s="554"/>
      <c r="C6" s="554"/>
      <c r="D6" s="554"/>
    </row>
    <row r="7" spans="1:11" s="166" customFormat="1" ht="40.5" customHeight="1">
      <c r="A7" s="555"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55"/>
      <c r="C7" s="555"/>
      <c r="D7" s="555"/>
    </row>
    <row r="8" spans="1:11" ht="15" thickBot="1"/>
    <row r="9" spans="1:11" ht="48.75" customHeight="1" thickBot="1">
      <c r="A9" s="168" t="s">
        <v>55</v>
      </c>
      <c r="B9" s="135" t="s">
        <v>76</v>
      </c>
      <c r="C9" s="135" t="s">
        <v>86</v>
      </c>
      <c r="D9" s="218" t="s">
        <v>146</v>
      </c>
      <c r="F9" s="205" t="s">
        <v>107</v>
      </c>
    </row>
    <row r="10" spans="1:11" ht="15" thickBot="1">
      <c r="A10" s="240">
        <v>1</v>
      </c>
      <c r="B10" s="476" t="s">
        <v>369</v>
      </c>
      <c r="C10" s="141">
        <v>2015</v>
      </c>
      <c r="D10" s="259">
        <v>10</v>
      </c>
      <c r="F10" s="206" t="s">
        <v>168</v>
      </c>
      <c r="G10" s="284" t="s">
        <v>259</v>
      </c>
      <c r="K10" s="20"/>
    </row>
    <row r="11" spans="1:11" s="166" customFormat="1" ht="27" thickBot="1">
      <c r="A11" s="241">
        <f>A10+1</f>
        <v>2</v>
      </c>
      <c r="B11" s="477" t="s">
        <v>370</v>
      </c>
      <c r="C11" s="36">
        <v>2015</v>
      </c>
      <c r="D11" s="252">
        <v>10</v>
      </c>
      <c r="K11" s="20"/>
    </row>
    <row r="12" spans="1:11" s="166" customFormat="1">
      <c r="A12" s="241">
        <f t="shared" ref="A12:A19" si="0">A11+1</f>
        <v>3</v>
      </c>
      <c r="B12" s="227"/>
      <c r="C12" s="36"/>
      <c r="D12" s="252"/>
      <c r="K12" s="20"/>
    </row>
    <row r="13" spans="1:11" s="166" customFormat="1">
      <c r="A13" s="241">
        <f t="shared" si="0"/>
        <v>4</v>
      </c>
      <c r="B13" s="227"/>
      <c r="C13" s="36"/>
      <c r="D13" s="252"/>
      <c r="K13" s="20"/>
    </row>
    <row r="14" spans="1:11" s="166" customFormat="1">
      <c r="A14" s="241">
        <f t="shared" si="0"/>
        <v>5</v>
      </c>
      <c r="B14" s="227"/>
      <c r="C14" s="36"/>
      <c r="D14" s="252"/>
      <c r="K14" s="20"/>
    </row>
    <row r="15" spans="1:11" s="166" customFormat="1">
      <c r="A15" s="241">
        <f t="shared" si="0"/>
        <v>6</v>
      </c>
      <c r="B15" s="227"/>
      <c r="C15" s="36"/>
      <c r="D15" s="252"/>
      <c r="K15" s="20"/>
    </row>
    <row r="16" spans="1:11" s="166" customFormat="1">
      <c r="A16" s="241">
        <f t="shared" si="0"/>
        <v>7</v>
      </c>
      <c r="B16" s="227"/>
      <c r="C16" s="36"/>
      <c r="D16" s="252"/>
      <c r="K16" s="20"/>
    </row>
    <row r="17" spans="1:11" s="166" customFormat="1">
      <c r="A17" s="241">
        <f t="shared" si="0"/>
        <v>8</v>
      </c>
      <c r="B17" s="227"/>
      <c r="C17" s="36"/>
      <c r="D17" s="252"/>
      <c r="K17" s="20"/>
    </row>
    <row r="18" spans="1:11" s="166" customFormat="1">
      <c r="A18" s="241">
        <f t="shared" si="0"/>
        <v>9</v>
      </c>
      <c r="B18" s="227"/>
      <c r="C18" s="36"/>
      <c r="D18" s="252"/>
      <c r="K18" s="20"/>
    </row>
    <row r="19" spans="1:11" ht="15" thickBot="1">
      <c r="A19" s="242">
        <f t="shared" si="0"/>
        <v>10</v>
      </c>
      <c r="B19" s="236"/>
      <c r="C19" s="131"/>
      <c r="D19" s="257"/>
      <c r="K19" s="20"/>
    </row>
    <row r="20" spans="1:11" ht="15" thickBot="1">
      <c r="A20" s="263"/>
      <c r="B20" s="113"/>
      <c r="C20" s="115" t="str">
        <f>"Total "&amp;LEFT(A7,3)</f>
        <v>Total I17</v>
      </c>
      <c r="D20" s="116">
        <f>SUM(D10:D19)</f>
        <v>20</v>
      </c>
      <c r="K20" s="5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56"/>
  <sheetViews>
    <sheetView topLeftCell="A3" workbookViewId="0">
      <selection activeCell="G26" sqref="G26"/>
    </sheetView>
  </sheetViews>
  <sheetFormatPr defaultRowHeight="14.4"/>
  <cols>
    <col min="1" max="1" width="5.109375" customWidth="1"/>
    <col min="2" max="2" width="103.109375" customWidth="1"/>
    <col min="3" max="3" width="10.5546875" customWidth="1"/>
    <col min="4" max="4" width="9.6640625" customWidth="1"/>
  </cols>
  <sheetData>
    <row r="1" spans="1:11" ht="15.6">
      <c r="A1" s="199" t="str">
        <f>'Date initiale'!C3</f>
        <v>Universitatea de Arhitectură și Urbanism "Ion Mincu" București</v>
      </c>
      <c r="B1" s="199"/>
      <c r="C1" s="199"/>
      <c r="D1" s="17"/>
      <c r="E1" s="37"/>
    </row>
    <row r="2" spans="1:11" ht="15.6">
      <c r="A2" s="199" t="str">
        <f>'Date initiale'!B4&amp;" "&amp;'Date initiale'!C4</f>
        <v>Facultatea URBANISM</v>
      </c>
      <c r="B2" s="199"/>
      <c r="C2" s="199"/>
      <c r="D2" s="37"/>
      <c r="E2" s="37"/>
    </row>
    <row r="3" spans="1:11" ht="15.6">
      <c r="A3" s="199" t="str">
        <f>'Date initiale'!B5&amp;" "&amp;'Date initiale'!C5</f>
        <v>Departamentul Planificare Urbana si Dezvoltare Teritoriala</v>
      </c>
      <c r="B3" s="199"/>
      <c r="C3" s="199"/>
      <c r="D3" s="17"/>
      <c r="E3" s="37"/>
    </row>
    <row r="4" spans="1:11">
      <c r="A4" s="113" t="str">
        <f>'Date initiale'!C6&amp;", "&amp;'Date initiale'!C7</f>
        <v xml:space="preserve">Radulescu Monica, </v>
      </c>
      <c r="B4" s="113"/>
      <c r="C4" s="113"/>
    </row>
    <row r="5" spans="1:11" s="166" customFormat="1">
      <c r="A5" s="113"/>
      <c r="B5" s="113"/>
      <c r="C5" s="113"/>
    </row>
    <row r="6" spans="1:11" ht="34.5" customHeight="1">
      <c r="A6" s="553" t="s">
        <v>109</v>
      </c>
      <c r="B6" s="553"/>
      <c r="C6" s="553"/>
      <c r="D6" s="553"/>
    </row>
    <row r="7" spans="1:11" s="166" customFormat="1" ht="34.5" customHeight="1">
      <c r="A7" s="555"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55"/>
      <c r="C7" s="555"/>
      <c r="D7" s="555"/>
    </row>
    <row r="8" spans="1:11" ht="16.5" customHeight="1" thickBot="1">
      <c r="A8" s="53"/>
      <c r="B8" s="53"/>
      <c r="C8" s="53"/>
      <c r="D8" s="53"/>
    </row>
    <row r="9" spans="1:11" ht="42.75" customHeight="1">
      <c r="A9" s="168" t="s">
        <v>55</v>
      </c>
      <c r="B9" s="442" t="s">
        <v>76</v>
      </c>
      <c r="C9" s="442" t="s">
        <v>86</v>
      </c>
      <c r="D9" s="444" t="s">
        <v>77</v>
      </c>
      <c r="E9" s="28"/>
      <c r="F9" s="205" t="s">
        <v>107</v>
      </c>
    </row>
    <row r="10" spans="1:11" ht="28.8">
      <c r="A10" s="36">
        <v>1</v>
      </c>
      <c r="B10" s="296" t="s">
        <v>407</v>
      </c>
      <c r="C10" s="297">
        <v>2012</v>
      </c>
      <c r="D10" s="446">
        <v>10</v>
      </c>
      <c r="E10" s="28"/>
      <c r="F10" s="206" t="s">
        <v>169</v>
      </c>
      <c r="G10" s="284" t="s">
        <v>260</v>
      </c>
      <c r="K10" s="20"/>
    </row>
    <row r="11" spans="1:11" ht="57.6">
      <c r="A11" s="36">
        <f>A10+1</f>
        <v>2</v>
      </c>
      <c r="B11" s="441" t="s">
        <v>409</v>
      </c>
      <c r="C11" s="297">
        <v>2004</v>
      </c>
      <c r="D11" s="297">
        <v>10</v>
      </c>
      <c r="K11" s="20"/>
    </row>
    <row r="12" spans="1:11" ht="57.6">
      <c r="A12" s="36">
        <f t="shared" ref="A12:A17" si="0">A11+1</f>
        <v>3</v>
      </c>
      <c r="B12" s="441" t="s">
        <v>410</v>
      </c>
      <c r="C12" s="297">
        <v>2006</v>
      </c>
      <c r="D12" s="297">
        <v>10</v>
      </c>
      <c r="K12" s="50"/>
    </row>
    <row r="13" spans="1:11" ht="57.6">
      <c r="A13" s="36">
        <f t="shared" si="0"/>
        <v>4</v>
      </c>
      <c r="B13" s="441" t="s">
        <v>411</v>
      </c>
      <c r="C13" s="297">
        <v>2005</v>
      </c>
      <c r="D13" s="297">
        <v>10</v>
      </c>
    </row>
    <row r="14" spans="1:11" ht="28.8">
      <c r="A14" s="36">
        <f t="shared" si="0"/>
        <v>5</v>
      </c>
      <c r="B14" s="441" t="s">
        <v>412</v>
      </c>
      <c r="C14" s="556">
        <v>2005</v>
      </c>
      <c r="D14" s="556">
        <v>10</v>
      </c>
    </row>
    <row r="15" spans="1:11" s="298" customFormat="1" ht="28.8">
      <c r="A15" s="301">
        <f t="shared" si="0"/>
        <v>6</v>
      </c>
      <c r="B15" s="441" t="s">
        <v>413</v>
      </c>
      <c r="C15" s="556"/>
      <c r="D15" s="556"/>
    </row>
    <row r="16" spans="1:11" s="298" customFormat="1" ht="28.8">
      <c r="A16" s="301">
        <f t="shared" si="0"/>
        <v>7</v>
      </c>
      <c r="B16" s="441" t="s">
        <v>414</v>
      </c>
      <c r="C16" s="556">
        <v>2006</v>
      </c>
      <c r="D16" s="556">
        <v>10</v>
      </c>
    </row>
    <row r="17" spans="1:4" s="299" customFormat="1" ht="72">
      <c r="A17" s="301">
        <f t="shared" si="0"/>
        <v>8</v>
      </c>
      <c r="B17" s="296" t="s">
        <v>408</v>
      </c>
      <c r="C17" s="556"/>
      <c r="D17" s="556"/>
    </row>
    <row r="18" spans="1:4" s="299" customFormat="1" ht="57.6">
      <c r="A18" s="301">
        <v>9</v>
      </c>
      <c r="B18" s="296" t="s">
        <v>415</v>
      </c>
      <c r="C18" s="297">
        <v>2006</v>
      </c>
      <c r="D18" s="297">
        <v>10</v>
      </c>
    </row>
    <row r="19" spans="1:4" s="300" customFormat="1" ht="28.8">
      <c r="A19" s="297">
        <v>10</v>
      </c>
      <c r="B19" s="304" t="s">
        <v>322</v>
      </c>
      <c r="C19" s="297">
        <v>2002</v>
      </c>
      <c r="D19" s="297">
        <v>10</v>
      </c>
    </row>
    <row r="20" spans="1:4" s="300" customFormat="1" ht="43.2">
      <c r="A20" s="297">
        <v>11</v>
      </c>
      <c r="B20" s="304" t="s">
        <v>323</v>
      </c>
      <c r="C20" s="297">
        <v>2003</v>
      </c>
      <c r="D20" s="297">
        <v>10</v>
      </c>
    </row>
    <row r="21" spans="1:4" s="300" customFormat="1" ht="57.6">
      <c r="A21" s="297">
        <v>12</v>
      </c>
      <c r="B21" s="304" t="s">
        <v>324</v>
      </c>
      <c r="C21" s="297">
        <v>2003</v>
      </c>
      <c r="D21" s="297">
        <v>10</v>
      </c>
    </row>
    <row r="22" spans="1:4" s="300" customFormat="1">
      <c r="A22" s="297">
        <v>13</v>
      </c>
      <c r="B22" s="304" t="s">
        <v>325</v>
      </c>
      <c r="C22" s="297" t="s">
        <v>416</v>
      </c>
      <c r="D22" s="297">
        <v>10</v>
      </c>
    </row>
    <row r="23" spans="1:4" s="300" customFormat="1">
      <c r="A23" s="297">
        <v>14</v>
      </c>
      <c r="B23" s="304" t="s">
        <v>326</v>
      </c>
      <c r="C23" s="297" t="s">
        <v>416</v>
      </c>
      <c r="D23" s="297">
        <v>10</v>
      </c>
    </row>
    <row r="24" spans="1:4" s="300" customFormat="1" ht="43.2">
      <c r="A24" s="297">
        <v>15</v>
      </c>
      <c r="B24" s="304" t="s">
        <v>327</v>
      </c>
      <c r="C24" s="297" t="s">
        <v>380</v>
      </c>
      <c r="D24" s="297">
        <v>10</v>
      </c>
    </row>
    <row r="25" spans="1:4" s="300" customFormat="1" ht="43.2">
      <c r="A25" s="297">
        <v>16</v>
      </c>
      <c r="B25" s="304" t="s">
        <v>328</v>
      </c>
      <c r="C25" s="297" t="s">
        <v>417</v>
      </c>
      <c r="D25" s="297">
        <v>10</v>
      </c>
    </row>
    <row r="26" spans="1:4" s="300" customFormat="1" ht="28.8">
      <c r="A26" s="297">
        <v>17</v>
      </c>
      <c r="B26" s="304" t="s">
        <v>329</v>
      </c>
      <c r="C26" s="297">
        <v>2008</v>
      </c>
      <c r="D26" s="297"/>
    </row>
    <row r="27" spans="1:4" s="300" customFormat="1" ht="28.8">
      <c r="A27" s="297">
        <v>18</v>
      </c>
      <c r="B27" s="304" t="s">
        <v>330</v>
      </c>
      <c r="C27" s="297">
        <v>2011</v>
      </c>
      <c r="D27" s="297">
        <v>10</v>
      </c>
    </row>
    <row r="28" spans="1:4" s="300" customFormat="1">
      <c r="A28" s="297">
        <v>19</v>
      </c>
      <c r="B28" s="304" t="s">
        <v>331</v>
      </c>
      <c r="C28" s="297">
        <v>2011</v>
      </c>
      <c r="D28" s="297"/>
    </row>
    <row r="29" spans="1:4" s="300" customFormat="1">
      <c r="A29" s="297">
        <v>20</v>
      </c>
      <c r="B29" s="304" t="s">
        <v>334</v>
      </c>
      <c r="C29" s="297" t="s">
        <v>418</v>
      </c>
      <c r="D29" s="297">
        <v>10</v>
      </c>
    </row>
    <row r="30" spans="1:4" s="300" customFormat="1">
      <c r="A30" s="297">
        <v>21</v>
      </c>
      <c r="B30" s="304" t="s">
        <v>335</v>
      </c>
      <c r="C30" s="297" t="s">
        <v>419</v>
      </c>
      <c r="D30" s="297">
        <v>10</v>
      </c>
    </row>
    <row r="31" spans="1:4" s="300" customFormat="1" ht="28.8">
      <c r="A31" s="297">
        <v>22</v>
      </c>
      <c r="B31" s="304" t="s">
        <v>336</v>
      </c>
      <c r="C31" s="297" t="s">
        <v>417</v>
      </c>
      <c r="D31" s="297">
        <v>10</v>
      </c>
    </row>
    <row r="32" spans="1:4" s="300" customFormat="1" ht="28.8">
      <c r="A32" s="297">
        <v>23</v>
      </c>
      <c r="B32" s="304" t="s">
        <v>337</v>
      </c>
      <c r="C32" s="297">
        <v>1999</v>
      </c>
      <c r="D32" s="297">
        <v>10</v>
      </c>
    </row>
    <row r="33" spans="1:4" s="300" customFormat="1" ht="28.8">
      <c r="A33" s="297">
        <v>24</v>
      </c>
      <c r="B33" s="304" t="s">
        <v>338</v>
      </c>
      <c r="C33" s="297" t="s">
        <v>420</v>
      </c>
      <c r="D33" s="297">
        <v>10</v>
      </c>
    </row>
    <row r="34" spans="1:4" s="300" customFormat="1" ht="28.8">
      <c r="A34" s="297">
        <v>25</v>
      </c>
      <c r="B34" s="304" t="s">
        <v>339</v>
      </c>
      <c r="C34" s="297" t="s">
        <v>420</v>
      </c>
      <c r="D34" s="297">
        <v>10</v>
      </c>
    </row>
    <row r="35" spans="1:4" s="300" customFormat="1">
      <c r="A35" s="297">
        <v>26</v>
      </c>
      <c r="B35" s="304" t="s">
        <v>340</v>
      </c>
      <c r="C35" s="297">
        <v>1998</v>
      </c>
      <c r="D35" s="297">
        <v>10</v>
      </c>
    </row>
    <row r="36" spans="1:4" s="300" customFormat="1">
      <c r="A36" s="297">
        <v>27</v>
      </c>
      <c r="B36" s="304" t="s">
        <v>341</v>
      </c>
      <c r="C36" s="297">
        <v>1997</v>
      </c>
      <c r="D36" s="297">
        <v>10</v>
      </c>
    </row>
    <row r="37" spans="1:4" s="300" customFormat="1">
      <c r="A37" s="297">
        <v>28</v>
      </c>
      <c r="B37" s="304" t="s">
        <v>342</v>
      </c>
      <c r="C37" s="297">
        <v>1997</v>
      </c>
      <c r="D37" s="297">
        <v>10</v>
      </c>
    </row>
    <row r="38" spans="1:4" s="300" customFormat="1">
      <c r="A38" s="297">
        <v>29</v>
      </c>
      <c r="B38" s="304" t="s">
        <v>343</v>
      </c>
      <c r="C38" s="297">
        <v>1998</v>
      </c>
      <c r="D38" s="297">
        <v>10</v>
      </c>
    </row>
    <row r="39" spans="1:4" s="300" customFormat="1">
      <c r="A39" s="297">
        <v>30</v>
      </c>
      <c r="B39" s="304" t="s">
        <v>344</v>
      </c>
      <c r="C39" s="297">
        <v>1998</v>
      </c>
      <c r="D39" s="297">
        <v>10</v>
      </c>
    </row>
    <row r="40" spans="1:4" s="300" customFormat="1">
      <c r="A40" s="297">
        <v>31</v>
      </c>
      <c r="B40" s="304" t="s">
        <v>345</v>
      </c>
      <c r="C40" s="297">
        <v>1998</v>
      </c>
      <c r="D40" s="297">
        <v>10</v>
      </c>
    </row>
    <row r="41" spans="1:4" s="300" customFormat="1" ht="28.8">
      <c r="A41" s="297">
        <v>32</v>
      </c>
      <c r="B41" s="304" t="s">
        <v>346</v>
      </c>
      <c r="C41" s="297">
        <v>1998</v>
      </c>
      <c r="D41" s="297">
        <v>10</v>
      </c>
    </row>
    <row r="42" spans="1:4" s="300" customFormat="1">
      <c r="A42" s="297">
        <v>33</v>
      </c>
      <c r="B42" s="304" t="s">
        <v>347</v>
      </c>
      <c r="C42" s="297">
        <v>1998</v>
      </c>
      <c r="D42" s="297">
        <v>10</v>
      </c>
    </row>
    <row r="43" spans="1:4" s="300" customFormat="1">
      <c r="A43" s="297">
        <v>34</v>
      </c>
      <c r="B43" s="304" t="s">
        <v>348</v>
      </c>
      <c r="C43" s="297">
        <v>1998</v>
      </c>
      <c r="D43" s="297">
        <v>10</v>
      </c>
    </row>
    <row r="44" spans="1:4" s="300" customFormat="1" ht="28.8">
      <c r="A44" s="297">
        <v>35</v>
      </c>
      <c r="B44" s="304" t="s">
        <v>349</v>
      </c>
      <c r="C44" s="297" t="s">
        <v>421</v>
      </c>
      <c r="D44" s="297">
        <v>10</v>
      </c>
    </row>
    <row r="45" spans="1:4" s="299" customFormat="1">
      <c r="A45" s="301">
        <v>36</v>
      </c>
      <c r="B45" s="304" t="s">
        <v>350</v>
      </c>
      <c r="C45" s="455">
        <v>1998</v>
      </c>
      <c r="D45" s="455">
        <v>10</v>
      </c>
    </row>
    <row r="46" spans="1:4" s="299" customFormat="1" ht="28.8">
      <c r="A46" s="301">
        <v>37</v>
      </c>
      <c r="B46" s="304" t="s">
        <v>351</v>
      </c>
      <c r="C46" s="455" t="s">
        <v>491</v>
      </c>
      <c r="D46" s="455">
        <v>10</v>
      </c>
    </row>
    <row r="47" spans="1:4" s="299" customFormat="1">
      <c r="A47" s="301">
        <v>38</v>
      </c>
      <c r="B47" s="304" t="s">
        <v>352</v>
      </c>
      <c r="C47" s="455" t="s">
        <v>492</v>
      </c>
      <c r="D47" s="455">
        <v>10</v>
      </c>
    </row>
    <row r="48" spans="1:4" s="299" customFormat="1">
      <c r="A48" s="301">
        <v>39</v>
      </c>
      <c r="B48" s="304" t="s">
        <v>353</v>
      </c>
      <c r="C48" s="455" t="s">
        <v>491</v>
      </c>
      <c r="D48" s="455">
        <v>10</v>
      </c>
    </row>
    <row r="49" spans="1:8" s="299" customFormat="1">
      <c r="A49" s="301">
        <v>40</v>
      </c>
      <c r="B49" s="304" t="s">
        <v>354</v>
      </c>
      <c r="C49" s="455" t="s">
        <v>491</v>
      </c>
      <c r="D49" s="455">
        <v>10</v>
      </c>
    </row>
    <row r="50" spans="1:8" s="299" customFormat="1" ht="28.8">
      <c r="A50" s="301">
        <v>41</v>
      </c>
      <c r="B50" s="454" t="s">
        <v>548</v>
      </c>
      <c r="C50" s="87">
        <v>2007</v>
      </c>
      <c r="D50" s="19">
        <v>10</v>
      </c>
    </row>
    <row r="51" spans="1:8" s="299" customFormat="1" ht="28.8">
      <c r="A51" s="297">
        <v>42</v>
      </c>
      <c r="B51" s="304" t="s">
        <v>355</v>
      </c>
      <c r="C51" s="297">
        <v>2009</v>
      </c>
      <c r="D51" s="297">
        <v>10</v>
      </c>
    </row>
    <row r="52" spans="1:8" s="300" customFormat="1" ht="43.2">
      <c r="A52" s="297">
        <v>43</v>
      </c>
      <c r="B52" s="304" t="s">
        <v>360</v>
      </c>
      <c r="C52" s="297" t="s">
        <v>389</v>
      </c>
      <c r="D52" s="297">
        <v>10</v>
      </c>
    </row>
    <row r="53" spans="1:8" s="32" customFormat="1" ht="28.8">
      <c r="A53" s="36">
        <v>44</v>
      </c>
      <c r="B53" s="191" t="s">
        <v>554</v>
      </c>
      <c r="C53" s="118">
        <v>2016</v>
      </c>
      <c r="D53" s="248">
        <v>10</v>
      </c>
    </row>
    <row r="54" spans="1:8" s="20" customFormat="1" ht="15" thickBot="1">
      <c r="A54" s="443"/>
      <c r="B54" s="475"/>
      <c r="C54" s="384" t="str">
        <f>"Total "&amp;LEFT(A7,3)</f>
        <v>Total I18</v>
      </c>
      <c r="D54" s="445">
        <f>SUM(D10:D53)</f>
        <v>400</v>
      </c>
    </row>
    <row r="55" spans="1:8">
      <c r="B55" s="18"/>
    </row>
    <row r="56" spans="1:8" ht="53.25" customHeight="1">
      <c r="A56" s="54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56" s="545"/>
      <c r="C56" s="545"/>
      <c r="D56" s="545"/>
      <c r="E56" s="208"/>
      <c r="F56" s="208"/>
      <c r="G56" s="208"/>
      <c r="H56" s="208"/>
    </row>
  </sheetData>
  <mergeCells count="7">
    <mergeCell ref="A6:D6"/>
    <mergeCell ref="A7:D7"/>
    <mergeCell ref="A56:D56"/>
    <mergeCell ref="C14:C15"/>
    <mergeCell ref="C16:C17"/>
    <mergeCell ref="D14:D15"/>
    <mergeCell ref="D16:D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13"/>
  <sheetViews>
    <sheetView workbookViewId="0">
      <selection activeCell="C18" sqref="C18"/>
    </sheetView>
  </sheetViews>
  <sheetFormatPr defaultRowHeight="14.4"/>
  <cols>
    <col min="1" max="1" width="5.109375" customWidth="1"/>
    <col min="2" max="2" width="27.109375" customWidth="1"/>
    <col min="3" max="3" width="75.6640625" customWidth="1"/>
    <col min="4" max="4" width="10.5546875" style="166" customWidth="1"/>
    <col min="5" max="5" width="9.6640625" customWidth="1"/>
    <col min="7" max="7" width="14.109375" customWidth="1"/>
  </cols>
  <sheetData>
    <row r="1" spans="1:11">
      <c r="A1" s="201" t="str">
        <f>'Date initiale'!C3</f>
        <v>Universitatea de Arhitectură și Urbanism "Ion Mincu" București</v>
      </c>
      <c r="B1" s="201"/>
      <c r="D1" s="201"/>
    </row>
    <row r="2" spans="1:11" ht="15.6">
      <c r="A2" s="199" t="str">
        <f>'Date initiale'!B4&amp;" "&amp;'Date initiale'!C4</f>
        <v>Facultatea URBANISM</v>
      </c>
      <c r="B2" s="199"/>
      <c r="C2" s="17"/>
      <c r="D2" s="199"/>
      <c r="E2" s="17"/>
    </row>
    <row r="3" spans="1:11" ht="15.6">
      <c r="A3" s="199" t="str">
        <f>'Date initiale'!B5&amp;" "&amp;'Date initiale'!C5</f>
        <v>Departamentul Planificare Urbana si Dezvoltare Teritoriala</v>
      </c>
      <c r="B3" s="199"/>
      <c r="C3" s="17"/>
      <c r="D3" s="199"/>
      <c r="E3" s="17"/>
    </row>
    <row r="4" spans="1:11" ht="15.6">
      <c r="A4" s="544" t="str">
        <f>'Date initiale'!C6&amp;", "&amp;'Date initiale'!C7</f>
        <v xml:space="preserve">Radulescu Monica, </v>
      </c>
      <c r="B4" s="544"/>
      <c r="C4" s="557"/>
      <c r="D4" s="557"/>
      <c r="E4" s="557"/>
    </row>
    <row r="5" spans="1:11" s="166" customFormat="1" ht="15.6">
      <c r="A5" s="200"/>
      <c r="B5" s="200"/>
      <c r="C5" s="17"/>
      <c r="D5" s="200"/>
      <c r="E5" s="17"/>
    </row>
    <row r="6" spans="1:11" ht="15.6">
      <c r="A6" s="550" t="s">
        <v>109</v>
      </c>
      <c r="B6" s="550"/>
      <c r="C6" s="550"/>
      <c r="D6" s="550"/>
      <c r="E6" s="550"/>
    </row>
    <row r="7" spans="1:11" ht="67.5" customHeight="1">
      <c r="A7" s="555"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55"/>
      <c r="C7" s="555"/>
      <c r="D7" s="555"/>
      <c r="E7" s="555"/>
      <c r="F7" s="35"/>
      <c r="G7" s="35"/>
      <c r="H7" s="35"/>
      <c r="I7" s="35"/>
    </row>
    <row r="8" spans="1:11" s="20" customFormat="1" ht="20.25" customHeight="1" thickBot="1">
      <c r="A8" s="53"/>
      <c r="B8" s="53"/>
      <c r="C8" s="53"/>
      <c r="D8" s="53"/>
      <c r="E8" s="53"/>
      <c r="F8" s="57"/>
      <c r="G8" s="57"/>
      <c r="H8" s="57"/>
      <c r="I8" s="57"/>
    </row>
    <row r="9" spans="1:11" ht="28.8">
      <c r="A9" s="330" t="s">
        <v>55</v>
      </c>
      <c r="B9" s="331" t="s">
        <v>149</v>
      </c>
      <c r="C9" s="331" t="s">
        <v>81</v>
      </c>
      <c r="D9" s="331" t="s">
        <v>80</v>
      </c>
      <c r="E9" s="355" t="s">
        <v>146</v>
      </c>
      <c r="G9" s="205" t="s">
        <v>107</v>
      </c>
      <c r="K9" s="20"/>
    </row>
    <row r="10" spans="1:11" s="166" customFormat="1" ht="28.8">
      <c r="A10" s="118">
        <v>1</v>
      </c>
      <c r="B10" s="191" t="s">
        <v>404</v>
      </c>
      <c r="C10" s="326" t="s">
        <v>371</v>
      </c>
      <c r="D10" s="368" t="s">
        <v>403</v>
      </c>
      <c r="E10" s="368">
        <v>20</v>
      </c>
      <c r="G10" s="206" t="s">
        <v>170</v>
      </c>
      <c r="H10" s="284" t="s">
        <v>261</v>
      </c>
      <c r="K10" s="20"/>
    </row>
    <row r="11" spans="1:11" s="166" customFormat="1" ht="28.8">
      <c r="A11" s="118">
        <f>A10+1</f>
        <v>2</v>
      </c>
      <c r="B11" s="191" t="s">
        <v>405</v>
      </c>
      <c r="C11" s="326" t="s">
        <v>372</v>
      </c>
      <c r="D11" s="368">
        <v>1996</v>
      </c>
      <c r="E11" s="368">
        <v>20</v>
      </c>
      <c r="K11" s="20"/>
    </row>
    <row r="12" spans="1:11" s="166" customFormat="1" ht="29.4" thickBot="1">
      <c r="A12" s="118">
        <f t="shared" ref="A12" si="0">A11+1</f>
        <v>3</v>
      </c>
      <c r="B12" s="191" t="s">
        <v>555</v>
      </c>
      <c r="C12" s="326" t="s">
        <v>406</v>
      </c>
      <c r="D12" s="368">
        <v>2011</v>
      </c>
      <c r="E12" s="368">
        <v>10</v>
      </c>
      <c r="K12" s="20"/>
    </row>
    <row r="13" spans="1:11" ht="15" thickBot="1">
      <c r="A13" s="265"/>
      <c r="B13" s="177"/>
      <c r="C13" s="216"/>
      <c r="D13" s="138" t="str">
        <f>"Total "&amp;LEFT(A7,3)</f>
        <v>Total I19</v>
      </c>
      <c r="E13" s="139">
        <f>SUM(E10:E12)</f>
        <v>50</v>
      </c>
      <c r="K13" s="51"/>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19"/>
  <sheetViews>
    <sheetView workbookViewId="0">
      <selection activeCell="B13" sqref="B13:D13"/>
    </sheetView>
  </sheetViews>
  <sheetFormatPr defaultRowHeight="14.4"/>
  <cols>
    <col min="1" max="1" width="5.109375" customWidth="1"/>
    <col min="2" max="2" width="86.33203125" customWidth="1"/>
    <col min="3" max="3" width="17.109375" style="166" customWidth="1"/>
    <col min="4" max="4" width="10.5546875" customWidth="1"/>
    <col min="5" max="5" width="9.6640625" customWidth="1"/>
    <col min="7" max="7" width="13.44140625" customWidth="1"/>
  </cols>
  <sheetData>
    <row r="1" spans="1:8" ht="15.6">
      <c r="A1" s="199" t="str">
        <f>'Date initiale'!C3</f>
        <v>Universitatea de Arhitectură și Urbanism "Ion Mincu" București</v>
      </c>
      <c r="B1" s="199"/>
      <c r="C1" s="199"/>
      <c r="D1" s="199"/>
      <c r="E1" s="17"/>
    </row>
    <row r="2" spans="1:8" ht="15.6">
      <c r="A2" s="199" t="str">
        <f>'Date initiale'!B4&amp;" "&amp;'Date initiale'!C4</f>
        <v>Facultatea URBANISM</v>
      </c>
      <c r="B2" s="199"/>
      <c r="C2" s="199"/>
      <c r="D2" s="199"/>
      <c r="E2" s="17"/>
    </row>
    <row r="3" spans="1:8" ht="15.6">
      <c r="A3" s="199" t="str">
        <f>'Date initiale'!B5&amp;" "&amp;'Date initiale'!C5</f>
        <v>Departamentul Planificare Urbana si Dezvoltare Teritoriala</v>
      </c>
      <c r="B3" s="199"/>
      <c r="C3" s="199"/>
      <c r="D3" s="199"/>
      <c r="E3" s="17"/>
    </row>
    <row r="4" spans="1:8">
      <c r="A4" s="113" t="str">
        <f>'Date initiale'!C6&amp;", "&amp;'Date initiale'!C7</f>
        <v xml:space="preserve">Radulescu Monica, </v>
      </c>
      <c r="B4" s="113"/>
      <c r="C4" s="113"/>
      <c r="D4" s="113"/>
    </row>
    <row r="5" spans="1:8" s="166" customFormat="1">
      <c r="A5" s="113"/>
      <c r="B5" s="113"/>
      <c r="C5" s="113"/>
      <c r="D5" s="113"/>
    </row>
    <row r="6" spans="1:8" ht="15.6">
      <c r="A6" s="558" t="s">
        <v>109</v>
      </c>
      <c r="B6" s="559"/>
      <c r="C6" s="559"/>
      <c r="D6" s="559"/>
      <c r="E6" s="560"/>
    </row>
    <row r="7" spans="1:8" s="166" customFormat="1" ht="15.6">
      <c r="A7" s="561" t="str">
        <f>'Descriere indicatori'!B27&amp;". "&amp;'Descriere indicatori'!C27</f>
        <v xml:space="preserve">I20. Expoziţii profesionale în domeniu organizate la nivel internaţional / naţional sau local în calitate de autor, coautor, curator </v>
      </c>
      <c r="B7" s="561"/>
      <c r="C7" s="561"/>
      <c r="D7" s="561"/>
      <c r="E7" s="561"/>
      <c r="F7" s="215"/>
    </row>
    <row r="8" spans="1:8" s="166" customFormat="1" ht="32.25" customHeight="1" thickBot="1">
      <c r="A8" s="52"/>
      <c r="B8" s="52"/>
      <c r="C8" s="52"/>
      <c r="D8" s="52"/>
      <c r="E8" s="52"/>
    </row>
    <row r="9" spans="1:8" ht="29.4" thickBot="1">
      <c r="A9" s="347" t="s">
        <v>55</v>
      </c>
      <c r="B9" s="376" t="s">
        <v>151</v>
      </c>
      <c r="C9" s="348" t="s">
        <v>150</v>
      </c>
      <c r="D9" s="348" t="s">
        <v>86</v>
      </c>
      <c r="E9" s="377" t="s">
        <v>146</v>
      </c>
      <c r="G9" s="205" t="s">
        <v>107</v>
      </c>
    </row>
    <row r="10" spans="1:8" ht="58.2" thickBot="1">
      <c r="A10" s="222">
        <v>1</v>
      </c>
      <c r="B10" s="295" t="s">
        <v>402</v>
      </c>
      <c r="C10" s="378" t="s">
        <v>383</v>
      </c>
      <c r="D10" s="379">
        <v>2014</v>
      </c>
      <c r="E10" s="380">
        <v>5</v>
      </c>
      <c r="G10" s="206" t="s">
        <v>169</v>
      </c>
      <c r="H10" s="284" t="s">
        <v>262</v>
      </c>
    </row>
    <row r="11" spans="1:8" s="166" customFormat="1" ht="72">
      <c r="A11" s="478"/>
      <c r="B11" s="295" t="s">
        <v>556</v>
      </c>
      <c r="C11" s="481" t="s">
        <v>557</v>
      </c>
      <c r="D11" s="479">
        <v>2014</v>
      </c>
      <c r="E11" s="480">
        <v>5</v>
      </c>
      <c r="G11" s="206"/>
      <c r="H11" s="284"/>
    </row>
    <row r="12" spans="1:8" ht="43.2">
      <c r="A12" s="225">
        <f>A10+1</f>
        <v>2</v>
      </c>
      <c r="B12" s="453" t="s">
        <v>545</v>
      </c>
      <c r="C12" s="36" t="s">
        <v>546</v>
      </c>
      <c r="D12" s="36">
        <v>2016</v>
      </c>
      <c r="E12" s="260">
        <v>5</v>
      </c>
      <c r="G12" s="206" t="s">
        <v>171</v>
      </c>
    </row>
    <row r="13" spans="1:8" ht="58.2" thickBot="1">
      <c r="A13" s="225">
        <f t="shared" ref="A13" si="0">A12+1</f>
        <v>3</v>
      </c>
      <c r="B13" s="453" t="s">
        <v>547</v>
      </c>
      <c r="C13" s="36" t="s">
        <v>546</v>
      </c>
      <c r="D13" s="36">
        <v>2018</v>
      </c>
      <c r="E13" s="260">
        <v>5</v>
      </c>
      <c r="G13" s="206" t="s">
        <v>172</v>
      </c>
    </row>
    <row r="14" spans="1:8" ht="15" thickBot="1">
      <c r="A14" s="264"/>
      <c r="B14" s="220"/>
      <c r="C14" s="221"/>
      <c r="D14" s="138" t="str">
        <f>"Total "&amp;LEFT(A7,3)</f>
        <v>Total I20</v>
      </c>
      <c r="E14" s="116">
        <f>SUM(E10:E13)</f>
        <v>20</v>
      </c>
    </row>
    <row r="15" spans="1:8">
      <c r="B15" s="18"/>
    </row>
    <row r="16" spans="1:8">
      <c r="B16" s="20"/>
    </row>
    <row r="17" spans="2:2">
      <c r="B17" s="20"/>
    </row>
    <row r="18" spans="2:2">
      <c r="B18" s="20"/>
    </row>
    <row r="19" spans="2:2">
      <c r="B19"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A1:D47"/>
  <sheetViews>
    <sheetView showGridLines="0" showRowColHeaders="0" tabSelected="1" topLeftCell="A10" zoomScale="85" zoomScaleNormal="85" workbookViewId="0">
      <selection activeCell="J9" sqref="J9"/>
    </sheetView>
  </sheetViews>
  <sheetFormatPr defaultRowHeight="14.4"/>
  <cols>
    <col min="1" max="1" width="4.33203125" style="166" customWidth="1"/>
    <col min="2" max="2" width="8.6640625" customWidth="1"/>
    <col min="3" max="3" width="72" customWidth="1"/>
    <col min="4" max="4" width="7.6640625" customWidth="1"/>
  </cols>
  <sheetData>
    <row r="1" spans="2:4">
      <c r="B1" s="530" t="s">
        <v>101</v>
      </c>
      <c r="C1" s="530"/>
      <c r="D1" s="530"/>
    </row>
    <row r="2" spans="2:4" s="166" customFormat="1">
      <c r="B2" s="274" t="str">
        <f>"Facultatea de "&amp;'Date initiale'!C4</f>
        <v>Facultatea de URBANISM</v>
      </c>
      <c r="C2" s="274"/>
      <c r="D2" s="274"/>
    </row>
    <row r="3" spans="2:4">
      <c r="B3" s="530" t="str">
        <f>"Departamentul "&amp;'Date initiale'!C5</f>
        <v>Departamentul Planificare Urbana si Dezvoltare Teritoriala</v>
      </c>
      <c r="C3" s="530"/>
      <c r="D3" s="530"/>
    </row>
    <row r="4" spans="2:4">
      <c r="B4" s="274" t="str">
        <f>"Nume și prenume: "&amp;'Date initiale'!C6</f>
        <v>Nume și prenume: Radulescu Monica</v>
      </c>
      <c r="C4" s="274"/>
      <c r="D4" s="274"/>
    </row>
    <row r="5" spans="2:4" s="166" customFormat="1">
      <c r="B5" s="274" t="str">
        <f>"Post: "&amp;'Date initiale'!C7</f>
        <v xml:space="preserve">Post: </v>
      </c>
      <c r="C5" s="274"/>
      <c r="D5" s="274"/>
    </row>
    <row r="6" spans="2:4">
      <c r="B6" s="274" t="str">
        <f>"Standard de referință: "&amp;'Date initiale'!C8</f>
        <v xml:space="preserve">Standard de referință: </v>
      </c>
      <c r="C6" s="274"/>
      <c r="D6" s="274"/>
    </row>
    <row r="7" spans="2:4">
      <c r="B7" s="166"/>
      <c r="C7" s="166"/>
      <c r="D7" s="166"/>
    </row>
    <row r="8" spans="2:4" s="166" customFormat="1" ht="15.6">
      <c r="B8" s="533" t="s">
        <v>177</v>
      </c>
      <c r="C8" s="533"/>
      <c r="D8" s="533"/>
    </row>
    <row r="9" spans="2:4" ht="34.5" customHeight="1">
      <c r="B9" s="531" t="s">
        <v>185</v>
      </c>
      <c r="C9" s="532"/>
      <c r="D9" s="532"/>
    </row>
    <row r="10" spans="2:4" ht="28.8">
      <c r="B10" s="82" t="s">
        <v>63</v>
      </c>
      <c r="C10" s="82" t="s">
        <v>176</v>
      </c>
      <c r="D10" s="82" t="s">
        <v>146</v>
      </c>
    </row>
    <row r="11" spans="2:4">
      <c r="B11" s="83" t="s">
        <v>19</v>
      </c>
      <c r="C11" s="11" t="s">
        <v>20</v>
      </c>
      <c r="D11" s="92">
        <f>'I1'!I20</f>
        <v>5</v>
      </c>
    </row>
    <row r="12" spans="2:4" ht="15" customHeight="1">
      <c r="B12" s="84" t="s">
        <v>21</v>
      </c>
      <c r="C12" s="11" t="s">
        <v>22</v>
      </c>
      <c r="D12" s="93">
        <f>'I2'!I19</f>
        <v>15</v>
      </c>
    </row>
    <row r="13" spans="2:4">
      <c r="B13" s="84" t="s">
        <v>23</v>
      </c>
      <c r="C13" s="26" t="s">
        <v>24</v>
      </c>
      <c r="D13" s="93">
        <f>'I3'!I14</f>
        <v>30</v>
      </c>
    </row>
    <row r="14" spans="2:4">
      <c r="B14" s="84" t="s">
        <v>26</v>
      </c>
      <c r="C14" s="11" t="s">
        <v>198</v>
      </c>
      <c r="D14" s="93">
        <f>'I4'!I20</f>
        <v>0</v>
      </c>
    </row>
    <row r="15" spans="2:4" ht="43.2">
      <c r="B15" s="84" t="s">
        <v>28</v>
      </c>
      <c r="C15" s="66" t="s">
        <v>199</v>
      </c>
      <c r="D15" s="93">
        <f>'I5'!I20</f>
        <v>0</v>
      </c>
    </row>
    <row r="16" spans="2:4" ht="15" customHeight="1">
      <c r="B16" s="84" t="s">
        <v>29</v>
      </c>
      <c r="C16" s="15" t="s">
        <v>200</v>
      </c>
      <c r="D16" s="93">
        <f>'I6'!I20</f>
        <v>0</v>
      </c>
    </row>
    <row r="17" spans="2:4" ht="15" customHeight="1">
      <c r="B17" s="84" t="s">
        <v>30</v>
      </c>
      <c r="C17" s="15" t="s">
        <v>202</v>
      </c>
      <c r="D17" s="93">
        <f>'I7'!I20</f>
        <v>0</v>
      </c>
    </row>
    <row r="18" spans="2:4" ht="28.8">
      <c r="B18" s="84" t="s">
        <v>31</v>
      </c>
      <c r="C18" s="15" t="s">
        <v>203</v>
      </c>
      <c r="D18" s="93">
        <f>'I8'!I20</f>
        <v>10</v>
      </c>
    </row>
    <row r="19" spans="2:4" ht="28.8">
      <c r="B19" s="84" t="s">
        <v>33</v>
      </c>
      <c r="C19" s="11" t="s">
        <v>204</v>
      </c>
      <c r="D19" s="93">
        <f>'I9'!I18</f>
        <v>49</v>
      </c>
    </row>
    <row r="20" spans="2:4" ht="28.8">
      <c r="B20" s="84" t="s">
        <v>34</v>
      </c>
      <c r="C20" s="65" t="s">
        <v>206</v>
      </c>
      <c r="D20" s="93">
        <f>'I10'!I13</f>
        <v>21</v>
      </c>
    </row>
    <row r="21" spans="2:4" ht="43.2">
      <c r="B21" s="85" t="s">
        <v>36</v>
      </c>
      <c r="C21" s="15" t="s">
        <v>208</v>
      </c>
      <c r="D21" s="93">
        <f>I11a!I15</f>
        <v>50</v>
      </c>
    </row>
    <row r="22" spans="2:4" ht="60" customHeight="1">
      <c r="B22" s="86"/>
      <c r="C22" s="15" t="s">
        <v>210</v>
      </c>
      <c r="D22" s="93">
        <f>I11b!H28</f>
        <v>186</v>
      </c>
    </row>
    <row r="23" spans="2:4" ht="28.8">
      <c r="B23" s="83"/>
      <c r="C23" s="30" t="s">
        <v>212</v>
      </c>
      <c r="D23" s="93">
        <f>I11c!G24</f>
        <v>56</v>
      </c>
    </row>
    <row r="24" spans="2:4" ht="72">
      <c r="B24" s="84" t="s">
        <v>40</v>
      </c>
      <c r="C24" s="15" t="s">
        <v>214</v>
      </c>
      <c r="D24" s="93">
        <f>'I12'!H20</f>
        <v>0</v>
      </c>
    </row>
    <row r="25" spans="2:4" ht="48" customHeight="1">
      <c r="B25" s="84" t="s">
        <v>60</v>
      </c>
      <c r="C25" s="15" t="s">
        <v>216</v>
      </c>
      <c r="D25" s="93">
        <f>'I13'!H20</f>
        <v>0</v>
      </c>
    </row>
    <row r="26" spans="2:4" ht="57.6">
      <c r="B26" s="85" t="s">
        <v>61</v>
      </c>
      <c r="C26" s="11" t="s">
        <v>218</v>
      </c>
      <c r="D26" s="93">
        <f>I14a!H25</f>
        <v>107</v>
      </c>
    </row>
    <row r="27" spans="2:4" ht="30" customHeight="1">
      <c r="B27" s="83"/>
      <c r="C27" s="11" t="s">
        <v>220</v>
      </c>
      <c r="D27" s="93">
        <f>I14b!H31</f>
        <v>224</v>
      </c>
    </row>
    <row r="28" spans="2:4" ht="43.2">
      <c r="B28" s="84" t="s">
        <v>61</v>
      </c>
      <c r="C28" s="11" t="s">
        <v>62</v>
      </c>
      <c r="D28" s="93">
        <f>I14c!H33</f>
        <v>230</v>
      </c>
    </row>
    <row r="29" spans="2:4" s="166" customFormat="1" ht="57.6">
      <c r="B29" s="278" t="s">
        <v>0</v>
      </c>
      <c r="C29" s="11" t="s">
        <v>223</v>
      </c>
      <c r="D29" s="94">
        <f>'I15'!H26</f>
        <v>400</v>
      </c>
    </row>
    <row r="30" spans="2:4" ht="100.8">
      <c r="B30" s="87" t="s">
        <v>64</v>
      </c>
      <c r="C30" s="73" t="s">
        <v>225</v>
      </c>
      <c r="D30" s="94">
        <f>'I16'!D13</f>
        <v>150</v>
      </c>
    </row>
    <row r="31" spans="2:4" ht="43.2">
      <c r="B31" s="87" t="s">
        <v>66</v>
      </c>
      <c r="C31" s="59" t="s">
        <v>228</v>
      </c>
      <c r="D31" s="93">
        <f>'I17'!D20</f>
        <v>20</v>
      </c>
    </row>
    <row r="32" spans="2:4" ht="45" customHeight="1">
      <c r="B32" s="83" t="s">
        <v>68</v>
      </c>
      <c r="C32" s="15" t="s">
        <v>230</v>
      </c>
      <c r="D32" s="92">
        <f>'I18'!D54</f>
        <v>400</v>
      </c>
    </row>
    <row r="33" spans="2:4" ht="75" customHeight="1">
      <c r="B33" s="84" t="s">
        <v>42</v>
      </c>
      <c r="C33" s="77" t="s">
        <v>232</v>
      </c>
      <c r="D33" s="93">
        <f>'I19'!E13</f>
        <v>50</v>
      </c>
    </row>
    <row r="34" spans="2:4" ht="28.8">
      <c r="B34" s="88" t="s">
        <v>44</v>
      </c>
      <c r="C34" s="76" t="s">
        <v>233</v>
      </c>
      <c r="D34" s="93">
        <f>'I20'!E14</f>
        <v>20</v>
      </c>
    </row>
    <row r="35" spans="2:4">
      <c r="B35" s="84" t="s">
        <v>45</v>
      </c>
      <c r="C35" s="68" t="s">
        <v>235</v>
      </c>
      <c r="D35" s="93">
        <f>'I21'!D20</f>
        <v>0</v>
      </c>
    </row>
    <row r="36" spans="2:4" ht="72">
      <c r="B36" s="84" t="s">
        <v>47</v>
      </c>
      <c r="C36" s="67" t="s">
        <v>270</v>
      </c>
      <c r="D36" s="93">
        <f>'I22'!D24</f>
        <v>180</v>
      </c>
    </row>
    <row r="37" spans="2:4" ht="43.2">
      <c r="B37" s="84" t="s">
        <v>48</v>
      </c>
      <c r="C37" s="66" t="s">
        <v>236</v>
      </c>
      <c r="D37" s="93">
        <f>'I23'!D20</f>
        <v>25</v>
      </c>
    </row>
    <row r="38" spans="2:4">
      <c r="B38" s="84" t="s">
        <v>238</v>
      </c>
      <c r="C38" s="66" t="s">
        <v>49</v>
      </c>
      <c r="D38" s="93">
        <f>'I24'!F20</f>
        <v>15</v>
      </c>
    </row>
    <row r="39" spans="2:4">
      <c r="B39" s="166"/>
      <c r="C39" s="166"/>
      <c r="D39" s="166"/>
    </row>
    <row r="40" spans="2:4">
      <c r="B40" s="212" t="s">
        <v>2</v>
      </c>
      <c r="C40" s="1" t="s">
        <v>103</v>
      </c>
      <c r="D40" s="166"/>
    </row>
    <row r="41" spans="2:4">
      <c r="B41" s="19" t="s">
        <v>5</v>
      </c>
      <c r="C41" s="13" t="s">
        <v>241</v>
      </c>
      <c r="D41" s="95">
        <f>SUM(D11:D20)+SUM(D33:D38)</f>
        <v>420</v>
      </c>
    </row>
    <row r="42" spans="2:4">
      <c r="B42" s="19" t="s">
        <v>6</v>
      </c>
      <c r="C42" s="13" t="s">
        <v>242</v>
      </c>
      <c r="D42" s="95">
        <f>SUM(D24:D33)</f>
        <v>1581</v>
      </c>
    </row>
    <row r="43" spans="2:4" ht="15" thickBot="1">
      <c r="B43" s="89" t="s">
        <v>7</v>
      </c>
      <c r="C43" s="14" t="s">
        <v>9</v>
      </c>
      <c r="D43" s="96">
        <f>SUM(D21:D23)</f>
        <v>292</v>
      </c>
    </row>
    <row r="44" spans="2:4" ht="15.6" thickTop="1" thickBot="1">
      <c r="B44" s="90" t="s">
        <v>8</v>
      </c>
      <c r="C44" s="91" t="s">
        <v>243</v>
      </c>
      <c r="D44" s="97">
        <f>D41+D42+D43</f>
        <v>2293</v>
      </c>
    </row>
    <row r="45" spans="2:4" ht="15" thickTop="1">
      <c r="B45" s="166"/>
      <c r="C45" s="166"/>
      <c r="D45" s="166"/>
    </row>
    <row r="46" spans="2:4">
      <c r="B46" s="213" t="s">
        <v>147</v>
      </c>
      <c r="C46" s="166" t="s">
        <v>148</v>
      </c>
      <c r="D46" s="166"/>
    </row>
    <row r="47" spans="2:4">
      <c r="B47" s="238" t="str">
        <f>'Date initiale'!C9</f>
        <v>05/2022</v>
      </c>
      <c r="C47" s="166"/>
      <c r="D47" s="16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fitToHeight="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G10" sqref="G10"/>
    </sheetView>
  </sheetViews>
  <sheetFormatPr defaultRowHeight="14.4"/>
  <cols>
    <col min="1" max="1" width="5.109375" customWidth="1"/>
    <col min="2" max="2" width="104.33203125" customWidth="1"/>
    <col min="3" max="3" width="10.5546875" customWidth="1"/>
    <col min="4" max="4" width="9.6640625" customWidth="1"/>
  </cols>
  <sheetData>
    <row r="1" spans="1:10">
      <c r="A1" s="201" t="str">
        <f>'Date initiale'!C3</f>
        <v>Universitatea de Arhitectură și Urbanism "Ion Mincu" București</v>
      </c>
      <c r="B1" s="201"/>
    </row>
    <row r="2" spans="1:10">
      <c r="A2" s="201" t="str">
        <f>'Date initiale'!B4&amp;" "&amp;'Date initiale'!C4</f>
        <v>Facultatea URBANISM</v>
      </c>
      <c r="B2" s="201"/>
    </row>
    <row r="3" spans="1:10">
      <c r="A3" s="201" t="str">
        <f>'Date initiale'!B5&amp;" "&amp;'Date initiale'!C5</f>
        <v>Departamentul Planificare Urbana si Dezvoltare Teritoriala</v>
      </c>
      <c r="B3" s="201"/>
    </row>
    <row r="4" spans="1:10">
      <c r="A4" s="113" t="str">
        <f>'Date initiale'!C6&amp;", "&amp;'Date initiale'!C7</f>
        <v xml:space="preserve">Radulescu Monica, </v>
      </c>
      <c r="B4" s="113"/>
    </row>
    <row r="5" spans="1:10" s="166" customFormat="1">
      <c r="A5" s="113"/>
      <c r="B5" s="113"/>
    </row>
    <row r="6" spans="1:10" ht="15.6">
      <c r="A6" s="550" t="s">
        <v>109</v>
      </c>
      <c r="B6" s="550"/>
      <c r="C6" s="550"/>
      <c r="D6" s="550"/>
    </row>
    <row r="7" spans="1:10" ht="24" customHeight="1">
      <c r="A7" s="555" t="str">
        <f>'Descriere indicatori'!B28&amp;". "&amp;'Descriere indicatori'!C28</f>
        <v xml:space="preserve">I21. Organizator / curator expoziţii la nivel internaţional/naţional </v>
      </c>
      <c r="B7" s="555"/>
      <c r="C7" s="555"/>
      <c r="D7" s="555"/>
    </row>
    <row r="8" spans="1:10" ht="15" thickBot="1"/>
    <row r="9" spans="1:10" ht="29.4" thickBot="1">
      <c r="A9" s="134" t="s">
        <v>55</v>
      </c>
      <c r="B9" s="217" t="s">
        <v>151</v>
      </c>
      <c r="C9" s="135" t="s">
        <v>86</v>
      </c>
      <c r="D9" s="218" t="s">
        <v>146</v>
      </c>
      <c r="F9" s="205" t="s">
        <v>107</v>
      </c>
      <c r="J9" s="14"/>
    </row>
    <row r="10" spans="1:10">
      <c r="A10" s="222">
        <v>1</v>
      </c>
      <c r="B10" s="223"/>
      <c r="C10" s="223"/>
      <c r="D10" s="224"/>
      <c r="F10" s="206" t="s">
        <v>169</v>
      </c>
      <c r="G10" s="284" t="s">
        <v>262</v>
      </c>
      <c r="J10" s="207"/>
    </row>
    <row r="11" spans="1:10">
      <c r="A11" s="225">
        <f>A10+1</f>
        <v>2</v>
      </c>
      <c r="B11" s="219"/>
      <c r="C11" s="36"/>
      <c r="D11" s="226"/>
      <c r="J11" s="50"/>
    </row>
    <row r="12" spans="1:10">
      <c r="A12" s="225">
        <f t="shared" ref="A12:A19" si="0">A11+1</f>
        <v>3</v>
      </c>
      <c r="B12" s="219"/>
      <c r="C12" s="36"/>
      <c r="D12" s="226"/>
    </row>
    <row r="13" spans="1:10">
      <c r="A13" s="225">
        <f t="shared" si="0"/>
        <v>4</v>
      </c>
      <c r="B13" s="219"/>
      <c r="C13" s="36"/>
      <c r="D13" s="226"/>
    </row>
    <row r="14" spans="1:10">
      <c r="A14" s="225">
        <f t="shared" si="0"/>
        <v>5</v>
      </c>
      <c r="B14" s="227"/>
      <c r="C14" s="36"/>
      <c r="D14" s="228"/>
    </row>
    <row r="15" spans="1:10">
      <c r="A15" s="225">
        <f t="shared" si="0"/>
        <v>6</v>
      </c>
      <c r="B15" s="227"/>
      <c r="C15" s="36"/>
      <c r="D15" s="228"/>
    </row>
    <row r="16" spans="1:10">
      <c r="A16" s="225">
        <f t="shared" si="0"/>
        <v>7</v>
      </c>
      <c r="B16" s="227"/>
      <c r="C16" s="36"/>
      <c r="D16" s="228"/>
    </row>
    <row r="17" spans="1:4">
      <c r="A17" s="225">
        <f t="shared" si="0"/>
        <v>8</v>
      </c>
      <c r="B17" s="227"/>
      <c r="C17" s="36"/>
      <c r="D17" s="128"/>
    </row>
    <row r="18" spans="1:4">
      <c r="A18" s="225">
        <f t="shared" si="0"/>
        <v>9</v>
      </c>
      <c r="B18" s="229"/>
      <c r="C18" s="161"/>
      <c r="D18" s="230"/>
    </row>
    <row r="19" spans="1:4" ht="15" thickBot="1">
      <c r="A19" s="231">
        <f t="shared" si="0"/>
        <v>10</v>
      </c>
      <c r="B19" s="232"/>
      <c r="C19" s="233"/>
      <c r="D19" s="234"/>
    </row>
    <row r="20" spans="1:4" ht="15" thickBot="1">
      <c r="A20" s="264"/>
      <c r="B20" s="220"/>
      <c r="C20" s="138" t="str">
        <f>"Total "&amp;LEFT(A7,3)</f>
        <v>Total I21</v>
      </c>
      <c r="D20" s="116">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9"/>
  <sheetViews>
    <sheetView workbookViewId="0">
      <selection activeCell="B31" sqref="B31"/>
    </sheetView>
  </sheetViews>
  <sheetFormatPr defaultRowHeight="14.4"/>
  <cols>
    <col min="1" max="1" width="5.109375" customWidth="1"/>
    <col min="2" max="2" width="98.33203125" customWidth="1"/>
    <col min="3" max="3" width="15.6640625" customWidth="1"/>
    <col min="4" max="4" width="9.6640625" customWidth="1"/>
  </cols>
  <sheetData>
    <row r="1" spans="1:7" ht="15.6">
      <c r="A1" s="199" t="str">
        <f>'Date initiale'!C3</f>
        <v>Universitatea de Arhitectură și Urbanism "Ion Mincu" București</v>
      </c>
      <c r="B1" s="199"/>
      <c r="C1" s="199"/>
      <c r="D1" s="17"/>
    </row>
    <row r="2" spans="1:7" ht="15.6">
      <c r="A2" s="199" t="str">
        <f>'Date initiale'!B4&amp;" "&amp;'Date initiale'!C4</f>
        <v>Facultatea URBANISM</v>
      </c>
      <c r="B2" s="199"/>
      <c r="C2" s="199"/>
      <c r="D2" s="17"/>
    </row>
    <row r="3" spans="1:7" ht="15.6">
      <c r="A3" s="199" t="str">
        <f>'Date initiale'!B5&amp;" "&amp;'Date initiale'!C5</f>
        <v>Departamentul Planificare Urbana si Dezvoltare Teritoriala</v>
      </c>
      <c r="B3" s="199"/>
      <c r="C3" s="199"/>
      <c r="D3" s="17"/>
    </row>
    <row r="4" spans="1:7">
      <c r="A4" s="113" t="str">
        <f>'Date initiale'!C6&amp;", "&amp;'Date initiale'!C7</f>
        <v xml:space="preserve">Radulescu Monica, </v>
      </c>
      <c r="B4" s="113"/>
      <c r="C4" s="113"/>
    </row>
    <row r="5" spans="1:7" s="166" customFormat="1">
      <c r="A5" s="113"/>
      <c r="B5" s="113"/>
      <c r="C5" s="113"/>
    </row>
    <row r="6" spans="1:7" ht="15.6">
      <c r="A6" s="553" t="s">
        <v>109</v>
      </c>
      <c r="B6" s="553"/>
      <c r="C6" s="553"/>
      <c r="D6" s="553"/>
    </row>
    <row r="7" spans="1:7" s="166" customFormat="1" ht="66.75" customHeight="1">
      <c r="A7" s="555"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55"/>
      <c r="C7" s="555"/>
      <c r="D7" s="555"/>
    </row>
    <row r="8" spans="1:7" ht="16.2" thickBot="1">
      <c r="A8" s="53"/>
      <c r="B8" s="53"/>
      <c r="C8" s="53"/>
      <c r="D8" s="53"/>
    </row>
    <row r="9" spans="1:7" ht="28.8">
      <c r="A9" s="330" t="s">
        <v>55</v>
      </c>
      <c r="B9" s="426" t="s">
        <v>157</v>
      </c>
      <c r="C9" s="426" t="s">
        <v>80</v>
      </c>
      <c r="D9" s="427" t="s">
        <v>146</v>
      </c>
      <c r="F9" s="205" t="s">
        <v>107</v>
      </c>
    </row>
    <row r="10" spans="1:7" ht="15.6">
      <c r="A10" s="36">
        <v>1</v>
      </c>
      <c r="B10" s="430" t="s">
        <v>379</v>
      </c>
      <c r="C10" s="368" t="s">
        <v>399</v>
      </c>
      <c r="D10" s="368">
        <v>20</v>
      </c>
      <c r="E10" s="41"/>
      <c r="F10" s="206" t="s">
        <v>173</v>
      </c>
      <c r="G10" s="284" t="s">
        <v>264</v>
      </c>
    </row>
    <row r="11" spans="1:7" ht="15.6">
      <c r="A11" s="36">
        <f>A10+1</f>
        <v>2</v>
      </c>
      <c r="B11" s="430" t="s">
        <v>378</v>
      </c>
      <c r="C11" s="368" t="s">
        <v>400</v>
      </c>
      <c r="D11" s="368">
        <v>40</v>
      </c>
      <c r="E11" s="41"/>
      <c r="F11" s="206" t="s">
        <v>169</v>
      </c>
    </row>
    <row r="12" spans="1:7" ht="28.8">
      <c r="A12" s="36">
        <f t="shared" ref="A12:A19" si="0">A11+1</f>
        <v>3</v>
      </c>
      <c r="B12" s="430" t="s">
        <v>373</v>
      </c>
      <c r="C12" s="297">
        <v>2012</v>
      </c>
      <c r="D12" s="297">
        <v>5</v>
      </c>
      <c r="E12" s="41"/>
      <c r="F12" s="206" t="s">
        <v>169</v>
      </c>
    </row>
    <row r="13" spans="1:7" ht="28.8">
      <c r="A13" s="36">
        <f t="shared" si="0"/>
        <v>4</v>
      </c>
      <c r="B13" s="430" t="s">
        <v>374</v>
      </c>
      <c r="C13" s="297">
        <v>2014</v>
      </c>
      <c r="D13" s="297">
        <v>5</v>
      </c>
      <c r="E13" s="41"/>
      <c r="F13" s="206">
        <v>20</v>
      </c>
    </row>
    <row r="14" spans="1:7" ht="15.6">
      <c r="A14" s="36">
        <f t="shared" si="0"/>
        <v>5</v>
      </c>
      <c r="B14" s="430" t="s">
        <v>401</v>
      </c>
      <c r="C14" s="297">
        <v>2016</v>
      </c>
      <c r="D14" s="297">
        <v>10</v>
      </c>
      <c r="E14" s="41"/>
    </row>
    <row r="15" spans="1:7" ht="15.6">
      <c r="A15" s="36">
        <f t="shared" si="0"/>
        <v>6</v>
      </c>
      <c r="B15" s="430" t="s">
        <v>375</v>
      </c>
      <c r="C15" s="297">
        <v>2017</v>
      </c>
      <c r="D15" s="297">
        <v>10</v>
      </c>
      <c r="E15" s="41"/>
    </row>
    <row r="16" spans="1:7" ht="15.6">
      <c r="A16" s="36">
        <f t="shared" si="0"/>
        <v>7</v>
      </c>
      <c r="B16" s="562" t="s">
        <v>376</v>
      </c>
      <c r="C16" s="556">
        <v>2015</v>
      </c>
      <c r="D16" s="556">
        <v>10</v>
      </c>
      <c r="E16" s="41"/>
    </row>
    <row r="17" spans="1:5" ht="15.6">
      <c r="A17" s="36">
        <f t="shared" si="0"/>
        <v>8</v>
      </c>
      <c r="B17" s="562"/>
      <c r="C17" s="556"/>
      <c r="D17" s="556"/>
      <c r="E17" s="41"/>
    </row>
    <row r="18" spans="1:5" ht="28.8">
      <c r="A18" s="36">
        <f t="shared" si="0"/>
        <v>9</v>
      </c>
      <c r="B18" s="430" t="s">
        <v>398</v>
      </c>
      <c r="C18" s="297">
        <v>2016</v>
      </c>
      <c r="D18" s="297">
        <v>10</v>
      </c>
      <c r="E18" s="41"/>
    </row>
    <row r="19" spans="1:5" ht="43.2">
      <c r="A19" s="36">
        <f t="shared" si="0"/>
        <v>10</v>
      </c>
      <c r="B19" s="304" t="s">
        <v>377</v>
      </c>
      <c r="C19" s="455">
        <v>2016</v>
      </c>
      <c r="D19" s="455">
        <v>10</v>
      </c>
      <c r="E19" s="41"/>
    </row>
    <row r="20" spans="1:5" s="489" customFormat="1" ht="15.6">
      <c r="A20" s="509">
        <v>11</v>
      </c>
      <c r="B20" s="487" t="s">
        <v>583</v>
      </c>
      <c r="C20" s="486">
        <v>2021</v>
      </c>
      <c r="D20" s="486">
        <v>15</v>
      </c>
      <c r="E20" s="508"/>
    </row>
    <row r="21" spans="1:5" s="489" customFormat="1" ht="15.6">
      <c r="A21" s="509">
        <v>12</v>
      </c>
      <c r="B21" s="487" t="s">
        <v>582</v>
      </c>
      <c r="C21" s="486">
        <v>2021</v>
      </c>
      <c r="D21" s="486">
        <v>15</v>
      </c>
      <c r="E21" s="508"/>
    </row>
    <row r="22" spans="1:5" s="489" customFormat="1" ht="15.6">
      <c r="A22" s="509">
        <v>13</v>
      </c>
      <c r="B22" s="487" t="s">
        <v>585</v>
      </c>
      <c r="C22" s="486">
        <v>2020</v>
      </c>
      <c r="D22" s="486">
        <v>15</v>
      </c>
      <c r="E22" s="508"/>
    </row>
    <row r="23" spans="1:5" s="489" customFormat="1" ht="15.6">
      <c r="A23" s="509">
        <v>14</v>
      </c>
      <c r="B23" s="487" t="s">
        <v>584</v>
      </c>
      <c r="C23" s="486">
        <v>2020</v>
      </c>
      <c r="D23" s="486">
        <v>15</v>
      </c>
      <c r="E23" s="508"/>
    </row>
    <row r="24" spans="1:5" ht="16.2" thickBot="1">
      <c r="A24" s="428"/>
      <c r="B24" s="220"/>
      <c r="C24" s="384" t="str">
        <f>"Total "&amp;LEFT(A7,3)</f>
        <v>Total I22</v>
      </c>
      <c r="D24" s="429">
        <f>SUM(D10:D23)</f>
        <v>180</v>
      </c>
      <c r="E24" s="41"/>
    </row>
    <row r="25" spans="1:5" ht="15.6">
      <c r="A25" s="41"/>
      <c r="B25" s="42"/>
      <c r="C25" s="41"/>
      <c r="D25" s="41"/>
      <c r="E25" s="41"/>
    </row>
    <row r="26" spans="1:5" ht="15.6">
      <c r="A26" s="41"/>
      <c r="B26" s="42"/>
      <c r="C26" s="41"/>
      <c r="D26" s="41"/>
      <c r="E26" s="41"/>
    </row>
    <row r="27" spans="1:5" ht="15.6">
      <c r="A27" s="41"/>
      <c r="B27" s="42"/>
      <c r="C27" s="41"/>
      <c r="D27" s="41"/>
      <c r="E27" s="41"/>
    </row>
    <row r="28" spans="1:5" ht="15.6">
      <c r="A28" s="41"/>
      <c r="B28" s="42"/>
      <c r="C28" s="41"/>
      <c r="D28" s="41"/>
      <c r="E28" s="41"/>
    </row>
    <row r="29" spans="1:5" ht="15.6">
      <c r="A29" s="41"/>
      <c r="B29" s="42"/>
      <c r="C29" s="41"/>
      <c r="D29" s="41"/>
      <c r="E29" s="41"/>
    </row>
    <row r="30" spans="1:5" ht="15.6">
      <c r="A30" s="41"/>
      <c r="B30" s="42"/>
      <c r="C30" s="41"/>
      <c r="D30" s="41"/>
      <c r="E30" s="41"/>
    </row>
    <row r="31" spans="1:5" ht="15.6">
      <c r="A31" s="41"/>
      <c r="B31" s="43"/>
      <c r="C31" s="41"/>
      <c r="D31" s="41"/>
      <c r="E31" s="41"/>
    </row>
    <row r="32" spans="1:5" ht="15.6">
      <c r="A32" s="41"/>
      <c r="B32" s="42"/>
      <c r="C32" s="41"/>
      <c r="D32" s="41"/>
      <c r="E32" s="41"/>
    </row>
    <row r="33" spans="1:5" ht="15.6">
      <c r="A33" s="41"/>
      <c r="B33" s="42"/>
      <c r="C33" s="41"/>
      <c r="D33" s="41"/>
      <c r="E33" s="41"/>
    </row>
    <row r="34" spans="1:5" ht="15.6">
      <c r="A34" s="41"/>
      <c r="B34" s="44"/>
      <c r="C34" s="41"/>
      <c r="D34" s="41"/>
      <c r="E34" s="41"/>
    </row>
    <row r="35" spans="1:5" ht="15.6">
      <c r="A35" s="41"/>
      <c r="B35" s="31"/>
      <c r="C35" s="41"/>
      <c r="D35" s="41"/>
      <c r="E35" s="41"/>
    </row>
    <row r="36" spans="1:5" ht="15.6">
      <c r="A36" s="41"/>
      <c r="B36" s="31"/>
      <c r="C36" s="41"/>
      <c r="D36" s="41"/>
      <c r="E36" s="41"/>
    </row>
    <row r="37" spans="1:5" ht="15.6">
      <c r="A37" s="41"/>
      <c r="B37" s="41"/>
      <c r="C37" s="41"/>
      <c r="D37" s="41"/>
      <c r="E37" s="41"/>
    </row>
    <row r="38" spans="1:5" ht="15.6">
      <c r="A38" s="41"/>
      <c r="B38" s="41"/>
      <c r="C38" s="41"/>
      <c r="D38" s="41"/>
      <c r="E38" s="41"/>
    </row>
    <row r="39" spans="1:5" ht="15.6">
      <c r="A39" s="41"/>
      <c r="B39" s="41"/>
      <c r="C39" s="41"/>
      <c r="D39" s="41"/>
      <c r="E39" s="41"/>
    </row>
    <row r="40" spans="1:5" ht="15.6">
      <c r="A40" s="41"/>
      <c r="B40" s="41"/>
      <c r="C40" s="41"/>
      <c r="D40" s="41"/>
      <c r="E40" s="41"/>
    </row>
    <row r="41" spans="1:5" ht="15.6">
      <c r="A41" s="41"/>
      <c r="B41" s="41"/>
      <c r="C41" s="41"/>
      <c r="D41" s="41"/>
      <c r="E41" s="41"/>
    </row>
    <row r="42" spans="1:5" ht="15.6">
      <c r="A42" s="41"/>
      <c r="B42" s="41"/>
      <c r="C42" s="41"/>
      <c r="D42" s="41"/>
      <c r="E42" s="41"/>
    </row>
    <row r="43" spans="1:5" ht="15.6">
      <c r="A43" s="41"/>
      <c r="B43" s="41"/>
      <c r="C43" s="41"/>
      <c r="D43" s="41"/>
      <c r="E43" s="41"/>
    </row>
    <row r="44" spans="1:5" ht="15.6">
      <c r="A44" s="41"/>
      <c r="B44" s="41"/>
      <c r="C44" s="41"/>
      <c r="D44" s="41"/>
      <c r="E44" s="41"/>
    </row>
    <row r="45" spans="1:5" ht="15.6">
      <c r="A45" s="41"/>
      <c r="B45" s="41"/>
      <c r="C45" s="41"/>
      <c r="D45" s="41"/>
      <c r="E45" s="41"/>
    </row>
    <row r="46" spans="1:5" ht="15.6">
      <c r="A46" s="41"/>
      <c r="B46" s="41"/>
      <c r="C46" s="41"/>
      <c r="D46" s="41"/>
      <c r="E46" s="41"/>
    </row>
    <row r="47" spans="1:5" ht="15.6">
      <c r="A47" s="41"/>
      <c r="B47" s="41"/>
      <c r="C47" s="41"/>
      <c r="D47" s="41"/>
      <c r="E47" s="41"/>
    </row>
    <row r="48" spans="1:5" ht="15.6">
      <c r="A48" s="41"/>
      <c r="B48" s="41"/>
      <c r="C48" s="41"/>
      <c r="D48" s="41"/>
      <c r="E48" s="41"/>
    </row>
    <row r="49" spans="1:5" ht="15.6">
      <c r="A49" s="41"/>
      <c r="B49" s="41"/>
      <c r="C49" s="41"/>
      <c r="D49" s="41"/>
      <c r="E49" s="41"/>
    </row>
    <row r="50" spans="1:5" ht="15.6">
      <c r="A50" s="41"/>
      <c r="B50" s="41"/>
      <c r="C50" s="41"/>
      <c r="D50" s="41"/>
      <c r="E50" s="41"/>
    </row>
    <row r="51" spans="1:5" ht="15.6">
      <c r="A51" s="41"/>
      <c r="B51" s="41"/>
      <c r="C51" s="41"/>
      <c r="D51" s="41"/>
      <c r="E51" s="41"/>
    </row>
    <row r="52" spans="1:5" ht="15.6">
      <c r="A52" s="41"/>
      <c r="B52" s="41"/>
      <c r="C52" s="41"/>
      <c r="D52" s="41"/>
      <c r="E52" s="41"/>
    </row>
    <row r="53" spans="1:5" ht="15.6">
      <c r="A53" s="41"/>
      <c r="B53" s="41"/>
      <c r="C53" s="41"/>
      <c r="D53" s="41"/>
      <c r="E53" s="41"/>
    </row>
    <row r="54" spans="1:5" ht="15.6">
      <c r="A54" s="41"/>
      <c r="B54" s="41"/>
      <c r="C54" s="41"/>
      <c r="D54" s="41"/>
      <c r="E54" s="41"/>
    </row>
    <row r="55" spans="1:5" ht="15.6">
      <c r="A55" s="41"/>
      <c r="B55" s="41"/>
      <c r="C55" s="41"/>
      <c r="D55" s="41"/>
      <c r="E55" s="41"/>
    </row>
    <row r="56" spans="1:5" ht="15.6">
      <c r="A56" s="41"/>
      <c r="B56" s="41"/>
      <c r="C56" s="41"/>
      <c r="D56" s="41"/>
      <c r="E56" s="41"/>
    </row>
    <row r="57" spans="1:5" ht="15.6">
      <c r="A57" s="41"/>
      <c r="B57" s="41"/>
      <c r="C57" s="41"/>
      <c r="D57" s="41"/>
      <c r="E57" s="41"/>
    </row>
    <row r="58" spans="1:5" ht="15.6">
      <c r="A58" s="41"/>
      <c r="B58" s="41"/>
      <c r="C58" s="41"/>
      <c r="D58" s="41"/>
      <c r="E58" s="41"/>
    </row>
    <row r="59" spans="1:5" ht="15.6">
      <c r="A59" s="41"/>
      <c r="B59" s="41"/>
      <c r="C59" s="41"/>
      <c r="D59" s="41"/>
      <c r="E59" s="41"/>
    </row>
    <row r="60" spans="1:5" ht="15.6">
      <c r="A60" s="41"/>
      <c r="B60" s="41"/>
      <c r="C60" s="41"/>
      <c r="D60" s="41"/>
      <c r="E60" s="41"/>
    </row>
    <row r="61" spans="1:5" ht="15.6">
      <c r="A61" s="41"/>
      <c r="B61" s="41"/>
      <c r="C61" s="41"/>
      <c r="D61" s="41"/>
      <c r="E61" s="41"/>
    </row>
    <row r="62" spans="1:5" ht="15.6">
      <c r="A62" s="41"/>
      <c r="B62" s="41"/>
      <c r="C62" s="41"/>
      <c r="D62" s="41"/>
      <c r="E62" s="41"/>
    </row>
    <row r="63" spans="1:5" ht="15.6">
      <c r="A63" s="41"/>
      <c r="B63" s="41"/>
      <c r="C63" s="41"/>
      <c r="D63" s="41"/>
      <c r="E63" s="41"/>
    </row>
    <row r="64" spans="1:5" ht="15.6">
      <c r="A64" s="41"/>
      <c r="B64" s="41"/>
      <c r="C64" s="41"/>
      <c r="D64" s="41"/>
      <c r="E64" s="41"/>
    </row>
    <row r="65" spans="1:5" ht="15.6">
      <c r="A65" s="41"/>
      <c r="B65" s="41"/>
      <c r="C65" s="41"/>
      <c r="D65" s="41"/>
      <c r="E65" s="41"/>
    </row>
    <row r="66" spans="1:5" ht="15.6">
      <c r="A66" s="41"/>
      <c r="B66" s="41"/>
      <c r="C66" s="41"/>
      <c r="D66" s="41"/>
      <c r="E66" s="41"/>
    </row>
    <row r="67" spans="1:5" ht="15.6">
      <c r="A67" s="41"/>
      <c r="B67" s="41"/>
      <c r="C67" s="41"/>
      <c r="D67" s="41"/>
      <c r="E67" s="41"/>
    </row>
    <row r="68" spans="1:5" ht="15.6">
      <c r="A68" s="41"/>
      <c r="B68" s="41"/>
      <c r="C68" s="41"/>
      <c r="D68" s="41"/>
      <c r="E68" s="41"/>
    </row>
    <row r="69" spans="1:5" ht="15.6">
      <c r="A69" s="41"/>
      <c r="B69" s="41"/>
      <c r="C69" s="41"/>
      <c r="D69" s="41"/>
      <c r="E69" s="41"/>
    </row>
  </sheetData>
  <mergeCells count="5">
    <mergeCell ref="A6:D6"/>
    <mergeCell ref="A7:D7"/>
    <mergeCell ref="B16:B17"/>
    <mergeCell ref="C16:C17"/>
    <mergeCell ref="D16:D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G17" sqref="G17"/>
    </sheetView>
  </sheetViews>
  <sheetFormatPr defaultRowHeight="14.4"/>
  <cols>
    <col min="1" max="1" width="5.109375" customWidth="1"/>
    <col min="2" max="2" width="98.33203125" customWidth="1"/>
    <col min="3" max="3" width="15.6640625" customWidth="1"/>
    <col min="4" max="4" width="9.6640625" customWidth="1"/>
  </cols>
  <sheetData>
    <row r="1" spans="1:7" ht="15.6">
      <c r="A1" s="199" t="str">
        <f>'Date initiale'!C3</f>
        <v>Universitatea de Arhitectură și Urbanism "Ion Mincu" București</v>
      </c>
      <c r="B1" s="199"/>
      <c r="C1" s="199"/>
      <c r="D1" s="37"/>
    </row>
    <row r="2" spans="1:7" ht="15.6">
      <c r="A2" s="199" t="str">
        <f>'Date initiale'!B4&amp;" "&amp;'Date initiale'!C4</f>
        <v>Facultatea URBANISM</v>
      </c>
      <c r="B2" s="199"/>
      <c r="C2" s="199"/>
      <c r="D2" s="17"/>
    </row>
    <row r="3" spans="1:7" ht="15.6">
      <c r="A3" s="199" t="str">
        <f>'Date initiale'!B5&amp;" "&amp;'Date initiale'!C5</f>
        <v>Departamentul Planificare Urbana si Dezvoltare Teritoriala</v>
      </c>
      <c r="B3" s="199"/>
      <c r="C3" s="199"/>
      <c r="D3" s="17"/>
    </row>
    <row r="4" spans="1:7">
      <c r="A4" s="113" t="str">
        <f>'Date initiale'!C6&amp;", "&amp;'Date initiale'!C7</f>
        <v xml:space="preserve">Radulescu Monica, </v>
      </c>
      <c r="B4" s="113"/>
      <c r="C4" s="113"/>
    </row>
    <row r="5" spans="1:7" s="166" customFormat="1">
      <c r="A5" s="113"/>
      <c r="B5" s="113"/>
      <c r="C5" s="113"/>
    </row>
    <row r="6" spans="1:7" ht="15.6">
      <c r="A6" s="550" t="s">
        <v>109</v>
      </c>
      <c r="B6" s="550"/>
      <c r="C6" s="550"/>
      <c r="D6" s="550"/>
    </row>
    <row r="7" spans="1:7" ht="39.75" customHeight="1">
      <c r="A7" s="555"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55"/>
      <c r="C7" s="555"/>
      <c r="D7" s="555"/>
    </row>
    <row r="8" spans="1:7" ht="15.75" customHeight="1" thickBot="1">
      <c r="A8" s="53"/>
      <c r="B8" s="53"/>
      <c r="C8" s="53"/>
      <c r="D8" s="53"/>
    </row>
    <row r="9" spans="1:7" ht="29.4" thickBot="1">
      <c r="A9" s="134" t="s">
        <v>55</v>
      </c>
      <c r="B9" s="135" t="s">
        <v>158</v>
      </c>
      <c r="C9" s="135" t="s">
        <v>80</v>
      </c>
      <c r="D9" s="218" t="s">
        <v>146</v>
      </c>
      <c r="F9" s="205" t="s">
        <v>107</v>
      </c>
    </row>
    <row r="10" spans="1:7" s="166" customFormat="1" ht="72">
      <c r="A10" s="510">
        <v>1</v>
      </c>
      <c r="B10" s="511" t="s">
        <v>587</v>
      </c>
      <c r="C10" s="512" t="s">
        <v>586</v>
      </c>
      <c r="D10" s="513">
        <v>10</v>
      </c>
      <c r="F10" s="206" t="s">
        <v>169</v>
      </c>
      <c r="G10" s="284" t="s">
        <v>261</v>
      </c>
    </row>
    <row r="11" spans="1:7" s="166" customFormat="1">
      <c r="A11" s="142">
        <f>A10+1</f>
        <v>2</v>
      </c>
      <c r="B11" s="516" t="s">
        <v>593</v>
      </c>
      <c r="C11" s="517">
        <v>44075</v>
      </c>
      <c r="D11" s="518">
        <v>10</v>
      </c>
      <c r="F11" s="206" t="s">
        <v>171</v>
      </c>
    </row>
    <row r="12" spans="1:7">
      <c r="A12" s="142">
        <f t="shared" ref="A12:A19" si="0">A11+1</f>
        <v>3</v>
      </c>
      <c r="B12" s="516" t="s">
        <v>594</v>
      </c>
      <c r="C12" s="509">
        <v>2018</v>
      </c>
      <c r="D12" s="518">
        <v>5</v>
      </c>
      <c r="F12" s="206" t="s">
        <v>172</v>
      </c>
    </row>
    <row r="13" spans="1:7" s="166" customFormat="1">
      <c r="A13" s="142">
        <f t="shared" si="0"/>
        <v>4</v>
      </c>
      <c r="B13" s="227"/>
      <c r="C13" s="36"/>
      <c r="D13" s="261"/>
    </row>
    <row r="14" spans="1:7" s="166" customFormat="1">
      <c r="A14" s="142">
        <f t="shared" si="0"/>
        <v>5</v>
      </c>
      <c r="B14" s="227"/>
      <c r="C14" s="36"/>
      <c r="D14" s="261"/>
    </row>
    <row r="15" spans="1:7" s="166" customFormat="1">
      <c r="A15" s="142">
        <f t="shared" si="0"/>
        <v>6</v>
      </c>
      <c r="B15" s="227"/>
      <c r="C15" s="36"/>
      <c r="D15" s="261"/>
    </row>
    <row r="16" spans="1:7" s="166" customFormat="1">
      <c r="A16" s="142">
        <f t="shared" si="0"/>
        <v>7</v>
      </c>
      <c r="B16" s="227"/>
      <c r="C16" s="36"/>
      <c r="D16" s="261"/>
    </row>
    <row r="17" spans="1:4" s="166" customFormat="1">
      <c r="A17" s="142">
        <f t="shared" si="0"/>
        <v>8</v>
      </c>
      <c r="B17" s="227"/>
      <c r="C17" s="36"/>
      <c r="D17" s="261"/>
    </row>
    <row r="18" spans="1:4" s="166" customFormat="1">
      <c r="A18" s="142">
        <f t="shared" si="0"/>
        <v>9</v>
      </c>
      <c r="B18" s="227"/>
      <c r="C18" s="36"/>
      <c r="D18" s="261"/>
    </row>
    <row r="19" spans="1:4" ht="15" thickBot="1">
      <c r="A19" s="235">
        <f t="shared" si="0"/>
        <v>10</v>
      </c>
      <c r="B19" s="236"/>
      <c r="C19" s="131"/>
      <c r="D19" s="262"/>
    </row>
    <row r="20" spans="1:4" ht="15" thickBot="1">
      <c r="A20" s="263"/>
      <c r="B20" s="113"/>
      <c r="C20" s="115" t="str">
        <f>"Total "&amp;LEFT(A7,3)</f>
        <v>Total I23</v>
      </c>
      <c r="D20" s="237">
        <f>SUM(D10:D19)</f>
        <v>25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C32" sqref="C32"/>
    </sheetView>
  </sheetViews>
  <sheetFormatPr defaultRowHeight="14.4"/>
  <cols>
    <col min="1" max="1" width="5.109375" customWidth="1"/>
    <col min="2" max="2" width="27.5546875" customWidth="1"/>
    <col min="3" max="3" width="46.88671875" style="166" customWidth="1"/>
    <col min="4" max="4" width="30" style="166" customWidth="1"/>
    <col min="5" max="5" width="10.5546875" customWidth="1"/>
    <col min="6" max="6" width="9.6640625" customWidth="1"/>
  </cols>
  <sheetData>
    <row r="1" spans="1:9">
      <c r="A1" s="201" t="str">
        <f>'Date initiale'!C3</f>
        <v>Universitatea de Arhitectură și Urbanism "Ion Mincu" București</v>
      </c>
      <c r="B1" s="201"/>
      <c r="C1" s="201"/>
      <c r="D1" s="201"/>
      <c r="E1" s="201"/>
    </row>
    <row r="2" spans="1:9">
      <c r="A2" s="201" t="str">
        <f>'Date initiale'!B4&amp;" "&amp;'Date initiale'!C4</f>
        <v>Facultatea URBANISM</v>
      </c>
      <c r="B2" s="201"/>
      <c r="C2" s="201"/>
      <c r="D2" s="201"/>
      <c r="E2" s="201"/>
    </row>
    <row r="3" spans="1:9">
      <c r="A3" s="201" t="str">
        <f>'Date initiale'!B5&amp;" "&amp;'Date initiale'!C5</f>
        <v>Departamentul Planificare Urbana si Dezvoltare Teritoriala</v>
      </c>
      <c r="B3" s="201"/>
      <c r="C3" s="201"/>
      <c r="D3" s="201"/>
      <c r="E3" s="201"/>
    </row>
    <row r="4" spans="1:9">
      <c r="A4" s="113" t="str">
        <f>'Date initiale'!C6&amp;", "&amp;'Date initiale'!C7</f>
        <v xml:space="preserve">Radulescu Monica, </v>
      </c>
      <c r="B4" s="113"/>
      <c r="C4" s="113"/>
      <c r="D4" s="113"/>
      <c r="E4" s="113"/>
    </row>
    <row r="5" spans="1:9" s="166" customFormat="1">
      <c r="A5" s="113"/>
      <c r="B5" s="113"/>
      <c r="C5" s="113"/>
      <c r="D5" s="113"/>
      <c r="E5" s="113"/>
    </row>
    <row r="6" spans="1:9" ht="15.6">
      <c r="A6" s="214" t="s">
        <v>109</v>
      </c>
    </row>
    <row r="7" spans="1:9" ht="15.6">
      <c r="A7" s="555" t="str">
        <f>'Descriere indicatori'!B31&amp;". "&amp;'Descriere indicatori'!C31</f>
        <v xml:space="preserve">I24. Îndrumare de doctorat sau în co-tutelă la nivel internaţional/naţional </v>
      </c>
      <c r="B7" s="555"/>
      <c r="C7" s="555"/>
      <c r="D7" s="555"/>
      <c r="E7" s="555"/>
      <c r="F7" s="555"/>
    </row>
    <row r="8" spans="1:9" ht="15" thickBot="1"/>
    <row r="9" spans="1:9" ht="29.4" thickBot="1">
      <c r="A9" s="134" t="s">
        <v>55</v>
      </c>
      <c r="B9" s="135" t="s">
        <v>152</v>
      </c>
      <c r="C9" s="135" t="s">
        <v>154</v>
      </c>
      <c r="D9" s="135" t="s">
        <v>153</v>
      </c>
      <c r="E9" s="135" t="s">
        <v>80</v>
      </c>
      <c r="F9" s="218" t="s">
        <v>146</v>
      </c>
      <c r="H9" s="205" t="s">
        <v>107</v>
      </c>
    </row>
    <row r="10" spans="1:9" ht="15" thickBot="1">
      <c r="A10" s="510">
        <v>1</v>
      </c>
      <c r="B10" s="511" t="s">
        <v>588</v>
      </c>
      <c r="C10" s="511" t="s">
        <v>589</v>
      </c>
      <c r="D10" s="511" t="s">
        <v>590</v>
      </c>
      <c r="E10" s="512" t="s">
        <v>563</v>
      </c>
      <c r="F10" s="513">
        <v>5</v>
      </c>
      <c r="H10" s="206" t="s">
        <v>265</v>
      </c>
      <c r="I10" s="284" t="s">
        <v>266</v>
      </c>
    </row>
    <row r="11" spans="1:9" ht="15" thickBot="1">
      <c r="A11" s="514">
        <f>A10+1</f>
        <v>2</v>
      </c>
      <c r="B11" s="511" t="s">
        <v>588</v>
      </c>
      <c r="C11" s="511" t="s">
        <v>589</v>
      </c>
      <c r="D11" s="511" t="s">
        <v>590</v>
      </c>
      <c r="E11" s="509" t="s">
        <v>591</v>
      </c>
      <c r="F11" s="513">
        <v>5</v>
      </c>
      <c r="H11" s="166"/>
      <c r="I11" s="284" t="s">
        <v>267</v>
      </c>
    </row>
    <row r="12" spans="1:9">
      <c r="A12" s="514">
        <f t="shared" ref="A12:A19" si="0">A11+1</f>
        <v>3</v>
      </c>
      <c r="B12" s="511" t="s">
        <v>588</v>
      </c>
      <c r="C12" s="511" t="s">
        <v>589</v>
      </c>
      <c r="D12" s="515" t="s">
        <v>592</v>
      </c>
      <c r="E12" s="509" t="s">
        <v>591</v>
      </c>
      <c r="F12" s="513">
        <v>5</v>
      </c>
    </row>
    <row r="13" spans="1:9">
      <c r="A13" s="142">
        <f t="shared" si="0"/>
        <v>4</v>
      </c>
      <c r="B13" s="227"/>
      <c r="C13" s="227"/>
      <c r="D13" s="227"/>
      <c r="E13" s="36"/>
      <c r="F13" s="261"/>
    </row>
    <row r="14" spans="1:9">
      <c r="A14" s="142">
        <f t="shared" si="0"/>
        <v>5</v>
      </c>
      <c r="B14" s="227"/>
      <c r="C14" s="227"/>
      <c r="D14" s="227"/>
      <c r="E14" s="36"/>
      <c r="F14" s="261"/>
    </row>
    <row r="15" spans="1:9">
      <c r="A15" s="142">
        <f t="shared" si="0"/>
        <v>6</v>
      </c>
      <c r="B15" s="227"/>
      <c r="C15" s="227"/>
      <c r="D15" s="227"/>
      <c r="E15" s="36"/>
      <c r="F15" s="261"/>
    </row>
    <row r="16" spans="1:9">
      <c r="A16" s="142">
        <f t="shared" si="0"/>
        <v>7</v>
      </c>
      <c r="B16" s="227"/>
      <c r="C16" s="227"/>
      <c r="D16" s="227"/>
      <c r="E16" s="36"/>
      <c r="F16" s="261"/>
    </row>
    <row r="17" spans="1:6">
      <c r="A17" s="142">
        <f t="shared" si="0"/>
        <v>8</v>
      </c>
      <c r="B17" s="227"/>
      <c r="C17" s="227"/>
      <c r="D17" s="227"/>
      <c r="E17" s="36"/>
      <c r="F17" s="261"/>
    </row>
    <row r="18" spans="1:6">
      <c r="A18" s="142">
        <f t="shared" si="0"/>
        <v>9</v>
      </c>
      <c r="B18" s="227"/>
      <c r="C18" s="227"/>
      <c r="D18" s="227"/>
      <c r="E18" s="36"/>
      <c r="F18" s="261"/>
    </row>
    <row r="19" spans="1:6" ht="15" thickBot="1">
      <c r="A19" s="235">
        <f t="shared" si="0"/>
        <v>10</v>
      </c>
      <c r="B19" s="236"/>
      <c r="C19" s="236"/>
      <c r="D19" s="236"/>
      <c r="E19" s="131"/>
      <c r="F19" s="262"/>
    </row>
    <row r="20" spans="1:6" ht="15" thickBot="1">
      <c r="A20" s="263"/>
      <c r="B20" s="113"/>
      <c r="C20" s="113"/>
      <c r="D20" s="113"/>
      <c r="E20" s="115" t="str">
        <f>"Total "&amp;LEFT(A7,3)</f>
        <v>Total I24</v>
      </c>
      <c r="F20" s="237">
        <f>SUM(F10:F19)</f>
        <v>15</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4"/>
  <sheetData>
    <row r="1" spans="1:28">
      <c r="A1" t="s">
        <v>105</v>
      </c>
      <c r="AA1" s="239" t="s">
        <v>155</v>
      </c>
      <c r="AB1" t="s">
        <v>156</v>
      </c>
    </row>
    <row r="2" spans="1:28">
      <c r="A2" t="s">
        <v>106</v>
      </c>
    </row>
    <row r="6" spans="1:28">
      <c r="A6" t="s">
        <v>141</v>
      </c>
    </row>
    <row r="7" spans="1:28">
      <c r="A7" t="s">
        <v>142</v>
      </c>
    </row>
    <row r="8" spans="1:28">
      <c r="A8" t="s">
        <v>143</v>
      </c>
    </row>
    <row r="9" spans="1:28">
      <c r="A9" t="s">
        <v>144</v>
      </c>
    </row>
    <row r="10" spans="1:28">
      <c r="A10" t="s">
        <v>145</v>
      </c>
    </row>
    <row r="13" spans="1:28">
      <c r="A13" t="s">
        <v>51</v>
      </c>
    </row>
    <row r="14" spans="1:28">
      <c r="A14" t="s">
        <v>181</v>
      </c>
    </row>
    <row r="15" spans="1:28">
      <c r="A15" t="s">
        <v>182</v>
      </c>
    </row>
  </sheetData>
  <phoneticPr fontId="17"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79" zoomScale="115" zoomScaleNormal="115" workbookViewId="0">
      <selection activeCell="C8" sqref="C8"/>
    </sheetView>
  </sheetViews>
  <sheetFormatPr defaultRowHeight="14.4"/>
  <cols>
    <col min="1" max="1" width="3.88671875" style="166" customWidth="1"/>
    <col min="2" max="2" width="9.109375" customWidth="1"/>
    <col min="3" max="3" width="55" customWidth="1"/>
    <col min="4" max="4" width="9.44140625" style="64" customWidth="1"/>
    <col min="5" max="5" width="14.33203125" customWidth="1"/>
  </cols>
  <sheetData>
    <row r="1" spans="2:5">
      <c r="B1" s="78" t="s">
        <v>186</v>
      </c>
      <c r="D1"/>
    </row>
    <row r="2" spans="2:5">
      <c r="B2" s="78"/>
      <c r="D2"/>
    </row>
    <row r="3" spans="2:5" ht="43.2">
      <c r="B3" s="63" t="s">
        <v>63</v>
      </c>
      <c r="C3" s="12" t="s">
        <v>17</v>
      </c>
      <c r="D3" s="63" t="s">
        <v>18</v>
      </c>
      <c r="E3" s="12" t="s">
        <v>96</v>
      </c>
    </row>
    <row r="4" spans="2:5" ht="28.8">
      <c r="B4" s="69" t="s">
        <v>111</v>
      </c>
      <c r="C4" s="11" t="s">
        <v>20</v>
      </c>
      <c r="D4" s="69" t="s">
        <v>195</v>
      </c>
      <c r="E4" s="66" t="s">
        <v>97</v>
      </c>
    </row>
    <row r="5" spans="2:5">
      <c r="B5" s="69" t="s">
        <v>112</v>
      </c>
      <c r="C5" s="11" t="s">
        <v>22</v>
      </c>
      <c r="D5" s="69" t="s">
        <v>196</v>
      </c>
      <c r="E5" s="66" t="s">
        <v>16</v>
      </c>
    </row>
    <row r="6" spans="2:5" ht="28.8">
      <c r="B6" s="69" t="s">
        <v>113</v>
      </c>
      <c r="C6" s="26" t="s">
        <v>24</v>
      </c>
      <c r="D6" s="69" t="s">
        <v>197</v>
      </c>
      <c r="E6" s="66" t="s">
        <v>25</v>
      </c>
    </row>
    <row r="7" spans="2:5">
      <c r="B7" s="69" t="s">
        <v>114</v>
      </c>
      <c r="C7" s="11" t="s">
        <v>198</v>
      </c>
      <c r="D7" s="69" t="s">
        <v>197</v>
      </c>
      <c r="E7" s="66" t="s">
        <v>27</v>
      </c>
    </row>
    <row r="8" spans="2:5" s="49" customFormat="1" ht="57.6">
      <c r="B8" s="69" t="s">
        <v>115</v>
      </c>
      <c r="C8" s="66" t="s">
        <v>199</v>
      </c>
      <c r="D8" s="69" t="s">
        <v>197</v>
      </c>
      <c r="E8" s="66" t="s">
        <v>27</v>
      </c>
    </row>
    <row r="9" spans="2:5" ht="30" customHeight="1">
      <c r="B9" s="69" t="s">
        <v>116</v>
      </c>
      <c r="C9" s="15" t="s">
        <v>200</v>
      </c>
      <c r="D9" s="69" t="s">
        <v>201</v>
      </c>
      <c r="E9" s="66" t="s">
        <v>27</v>
      </c>
    </row>
    <row r="10" spans="2:5" ht="30" customHeight="1">
      <c r="B10" s="69" t="s">
        <v>117</v>
      </c>
      <c r="C10" s="15" t="s">
        <v>202</v>
      </c>
      <c r="D10" s="69" t="s">
        <v>201</v>
      </c>
      <c r="E10" s="66" t="s">
        <v>27</v>
      </c>
    </row>
    <row r="11" spans="2:5" ht="28.8">
      <c r="B11" s="69" t="s">
        <v>118</v>
      </c>
      <c r="C11" s="15" t="s">
        <v>203</v>
      </c>
      <c r="D11" s="69" t="s">
        <v>197</v>
      </c>
      <c r="E11" s="66" t="s">
        <v>32</v>
      </c>
    </row>
    <row r="12" spans="2:5" ht="28.8">
      <c r="B12" s="69" t="s">
        <v>119</v>
      </c>
      <c r="C12" s="11" t="s">
        <v>204</v>
      </c>
      <c r="D12" s="69" t="s">
        <v>205</v>
      </c>
      <c r="E12" s="66" t="s">
        <v>32</v>
      </c>
    </row>
    <row r="13" spans="2:5" ht="62.25" customHeight="1">
      <c r="B13" s="69" t="s">
        <v>120</v>
      </c>
      <c r="C13" s="65" t="s">
        <v>206</v>
      </c>
      <c r="D13" s="69" t="s">
        <v>207</v>
      </c>
      <c r="E13" s="66" t="s">
        <v>35</v>
      </c>
    </row>
    <row r="14" spans="2:5" ht="57.6">
      <c r="B14" s="70" t="s">
        <v>121</v>
      </c>
      <c r="C14" s="15" t="s">
        <v>208</v>
      </c>
      <c r="D14" s="69" t="s">
        <v>209</v>
      </c>
      <c r="E14" s="66" t="s">
        <v>37</v>
      </c>
    </row>
    <row r="15" spans="2:5" ht="76.5" customHeight="1">
      <c r="B15" s="71"/>
      <c r="C15" s="15" t="s">
        <v>210</v>
      </c>
      <c r="D15" s="69" t="s">
        <v>211</v>
      </c>
      <c r="E15" s="66" t="s">
        <v>38</v>
      </c>
    </row>
    <row r="16" spans="2:5" ht="28.8">
      <c r="B16" s="72"/>
      <c r="C16" s="30" t="s">
        <v>212</v>
      </c>
      <c r="D16" s="69" t="s">
        <v>213</v>
      </c>
      <c r="E16" s="66" t="s">
        <v>39</v>
      </c>
    </row>
    <row r="17" spans="2:5" ht="90" customHeight="1">
      <c r="B17" s="69" t="s">
        <v>122</v>
      </c>
      <c r="C17" s="15" t="s">
        <v>214</v>
      </c>
      <c r="D17" s="69" t="s">
        <v>215</v>
      </c>
      <c r="E17" s="66" t="s">
        <v>59</v>
      </c>
    </row>
    <row r="18" spans="2:5" ht="61.5" customHeight="1">
      <c r="B18" s="69" t="s">
        <v>123</v>
      </c>
      <c r="C18" s="15" t="s">
        <v>216</v>
      </c>
      <c r="D18" s="69" t="s">
        <v>217</v>
      </c>
      <c r="E18" s="66" t="s">
        <v>59</v>
      </c>
    </row>
    <row r="19" spans="2:5" ht="75" customHeight="1">
      <c r="B19" s="539" t="s">
        <v>124</v>
      </c>
      <c r="C19" s="11" t="s">
        <v>218</v>
      </c>
      <c r="D19" s="69" t="s">
        <v>219</v>
      </c>
      <c r="E19" s="66" t="s">
        <v>59</v>
      </c>
    </row>
    <row r="20" spans="2:5" ht="43.2">
      <c r="B20" s="540"/>
      <c r="C20" s="11" t="s">
        <v>220</v>
      </c>
      <c r="D20" s="69" t="s">
        <v>221</v>
      </c>
      <c r="E20" s="66" t="s">
        <v>59</v>
      </c>
    </row>
    <row r="21" spans="2:5" ht="57.6">
      <c r="B21" s="185"/>
      <c r="C21" s="11" t="s">
        <v>62</v>
      </c>
      <c r="D21" s="69" t="s">
        <v>222</v>
      </c>
      <c r="E21" s="66" t="s">
        <v>59</v>
      </c>
    </row>
    <row r="22" spans="2:5" s="166" customFormat="1" ht="57.6">
      <c r="B22" s="69" t="s">
        <v>0</v>
      </c>
      <c r="C22" s="11" t="s">
        <v>223</v>
      </c>
      <c r="D22" s="69" t="s">
        <v>224</v>
      </c>
      <c r="E22" s="66" t="s">
        <v>59</v>
      </c>
    </row>
    <row r="23" spans="2:5" ht="135.75" customHeight="1">
      <c r="B23" s="75" t="s">
        <v>125</v>
      </c>
      <c r="C23" s="73" t="s">
        <v>225</v>
      </c>
      <c r="D23" s="74" t="s">
        <v>226</v>
      </c>
      <c r="E23" s="73" t="s">
        <v>227</v>
      </c>
    </row>
    <row r="24" spans="2:5" ht="57.6">
      <c r="B24" s="72" t="s">
        <v>126</v>
      </c>
      <c r="C24" s="59" t="s">
        <v>228</v>
      </c>
      <c r="D24" s="72" t="s">
        <v>229</v>
      </c>
      <c r="E24" s="68" t="s">
        <v>65</v>
      </c>
    </row>
    <row r="25" spans="2:5" ht="57.6">
      <c r="B25" s="69" t="s">
        <v>127</v>
      </c>
      <c r="C25" s="15" t="s">
        <v>230</v>
      </c>
      <c r="D25" s="69" t="s">
        <v>231</v>
      </c>
      <c r="E25" s="66" t="s">
        <v>67</v>
      </c>
    </row>
    <row r="26" spans="2:5" ht="106.5" customHeight="1">
      <c r="B26" s="69" t="s">
        <v>128</v>
      </c>
      <c r="C26" s="77" t="s">
        <v>232</v>
      </c>
      <c r="D26" s="69" t="s">
        <v>98</v>
      </c>
      <c r="E26" s="66" t="s">
        <v>41</v>
      </c>
    </row>
    <row r="27" spans="2:5" ht="43.2">
      <c r="B27" s="69" t="s">
        <v>129</v>
      </c>
      <c r="C27" s="76" t="s">
        <v>233</v>
      </c>
      <c r="D27" s="69" t="s">
        <v>234</v>
      </c>
      <c r="E27" s="66" t="s">
        <v>43</v>
      </c>
    </row>
    <row r="28" spans="2:5" ht="28.8">
      <c r="B28" s="69" t="s">
        <v>130</v>
      </c>
      <c r="C28" s="68" t="s">
        <v>235</v>
      </c>
      <c r="D28" s="69" t="s">
        <v>231</v>
      </c>
      <c r="E28" s="66" t="s">
        <v>43</v>
      </c>
    </row>
    <row r="29" spans="2:5" ht="107.25" customHeight="1">
      <c r="B29" s="69" t="s">
        <v>131</v>
      </c>
      <c r="C29" s="67" t="s">
        <v>263</v>
      </c>
      <c r="D29" s="69" t="s">
        <v>99</v>
      </c>
      <c r="E29" s="66" t="s">
        <v>46</v>
      </c>
    </row>
    <row r="30" spans="2:5" ht="57.6">
      <c r="B30" s="69" t="s">
        <v>132</v>
      </c>
      <c r="C30" s="66" t="s">
        <v>236</v>
      </c>
      <c r="D30" s="69" t="s">
        <v>237</v>
      </c>
      <c r="E30" s="66" t="s">
        <v>41</v>
      </c>
    </row>
    <row r="31" spans="2:5" ht="57.6">
      <c r="B31" s="69" t="s">
        <v>238</v>
      </c>
      <c r="C31" s="66" t="s">
        <v>49</v>
      </c>
      <c r="D31" s="69" t="s">
        <v>239</v>
      </c>
      <c r="E31" s="66" t="s">
        <v>240</v>
      </c>
    </row>
    <row r="33" spans="2:5" s="166" customFormat="1">
      <c r="B33" s="542" t="s">
        <v>192</v>
      </c>
      <c r="C33" s="538"/>
      <c r="D33" s="538"/>
      <c r="E33" s="538"/>
    </row>
    <row r="34" spans="2:5" s="166" customFormat="1">
      <c r="B34" s="538"/>
      <c r="C34" s="538"/>
      <c r="D34" s="538"/>
      <c r="E34" s="538"/>
    </row>
    <row r="35" spans="2:5" s="166" customFormat="1">
      <c r="B35" s="538"/>
      <c r="C35" s="538"/>
      <c r="D35" s="538"/>
      <c r="E35" s="538"/>
    </row>
    <row r="36" spans="2:5" s="166" customFormat="1">
      <c r="B36" s="538"/>
      <c r="C36" s="538"/>
      <c r="D36" s="538"/>
      <c r="E36" s="538"/>
    </row>
    <row r="37" spans="2:5" s="166" customFormat="1">
      <c r="B37" s="538"/>
      <c r="C37" s="538"/>
      <c r="D37" s="538"/>
      <c r="E37" s="538"/>
    </row>
    <row r="38" spans="2:5" s="166" customFormat="1">
      <c r="B38" s="538"/>
      <c r="C38" s="538"/>
      <c r="D38" s="538"/>
      <c r="E38" s="538"/>
    </row>
    <row r="39" spans="2:5" s="166" customFormat="1">
      <c r="B39" s="538"/>
      <c r="C39" s="538"/>
      <c r="D39" s="538"/>
      <c r="E39" s="538"/>
    </row>
    <row r="40" spans="2:5" s="166" customFormat="1" ht="128.25" customHeight="1">
      <c r="B40" s="538"/>
      <c r="C40" s="538"/>
      <c r="D40" s="538"/>
      <c r="E40" s="538"/>
    </row>
    <row r="41" spans="2:5" s="166" customFormat="1">
      <c r="B41" s="541" t="s">
        <v>190</v>
      </c>
      <c r="C41" s="541"/>
      <c r="D41" s="541"/>
      <c r="E41" s="541"/>
    </row>
    <row r="42" spans="2:5" ht="48.75" customHeight="1">
      <c r="B42" s="536" t="s">
        <v>50</v>
      </c>
      <c r="C42" s="536"/>
      <c r="D42" s="536"/>
      <c r="E42" s="536"/>
    </row>
    <row r="43" spans="2:5" ht="64.5" customHeight="1">
      <c r="B43" s="536" t="s">
        <v>187</v>
      </c>
      <c r="C43" s="536"/>
      <c r="D43" s="536"/>
      <c r="E43" s="536"/>
    </row>
    <row r="44" spans="2:5" ht="59.25" customHeight="1">
      <c r="B44" s="536" t="s">
        <v>188</v>
      </c>
      <c r="C44" s="536"/>
      <c r="D44" s="536"/>
      <c r="E44" s="536"/>
    </row>
    <row r="45" spans="2:5" s="166" customFormat="1" ht="46.5" customHeight="1">
      <c r="B45" s="536" t="s">
        <v>189</v>
      </c>
      <c r="C45" s="536"/>
      <c r="D45" s="536"/>
      <c r="E45" s="536"/>
    </row>
    <row r="46" spans="2:5" ht="32.25" customHeight="1">
      <c r="B46" s="538" t="s">
        <v>191</v>
      </c>
      <c r="C46" s="538"/>
      <c r="D46" s="538"/>
      <c r="E46" s="538"/>
    </row>
    <row r="47" spans="2:5">
      <c r="B47" s="537" t="s">
        <v>178</v>
      </c>
      <c r="C47" s="538"/>
      <c r="D47" s="538"/>
      <c r="E47" s="538"/>
    </row>
    <row r="48" spans="2:5">
      <c r="B48" s="538"/>
      <c r="C48" s="538"/>
      <c r="D48" s="538"/>
      <c r="E48" s="538"/>
    </row>
    <row r="49" spans="2:5">
      <c r="B49" s="538"/>
      <c r="C49" s="538"/>
      <c r="D49" s="538"/>
      <c r="E49" s="538"/>
    </row>
    <row r="50" spans="2:5">
      <c r="B50" s="538"/>
      <c r="C50" s="538"/>
      <c r="D50" s="538"/>
      <c r="E50" s="538"/>
    </row>
    <row r="51" spans="2:5">
      <c r="B51" s="538"/>
      <c r="C51" s="538"/>
      <c r="D51" s="538"/>
      <c r="E51" s="538"/>
    </row>
    <row r="52" spans="2:5">
      <c r="B52" s="538"/>
      <c r="C52" s="538"/>
      <c r="D52" s="538"/>
      <c r="E52" s="538"/>
    </row>
    <row r="53" spans="2:5">
      <c r="B53" s="538"/>
      <c r="C53" s="538"/>
      <c r="D53" s="538"/>
      <c r="E53" s="538"/>
    </row>
    <row r="54" spans="2:5" ht="114" customHeight="1">
      <c r="B54" s="538"/>
      <c r="C54" s="538"/>
      <c r="D54" s="538"/>
      <c r="E54" s="538"/>
    </row>
    <row r="56" spans="2:5">
      <c r="B56" s="284" t="s">
        <v>193</v>
      </c>
    </row>
    <row r="57" spans="2:5" ht="63" customHeight="1">
      <c r="B57" s="534" t="s">
        <v>194</v>
      </c>
      <c r="C57" s="535"/>
      <c r="D57" s="535"/>
      <c r="E57" s="535"/>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topLeftCell="A2" workbookViewId="0">
      <selection activeCell="D18" sqref="D18"/>
    </sheetView>
  </sheetViews>
  <sheetFormatPr defaultRowHeight="14.4"/>
  <cols>
    <col min="2" max="2" width="46.5546875" customWidth="1"/>
    <col min="3" max="4" width="14.33203125" customWidth="1"/>
  </cols>
  <sheetData>
    <row r="1" spans="1:8">
      <c r="A1" s="78" t="s">
        <v>102</v>
      </c>
    </row>
    <row r="3" spans="1:8" ht="64.5" customHeight="1">
      <c r="A3" s="80" t="s">
        <v>2</v>
      </c>
      <c r="B3" s="79" t="s">
        <v>1</v>
      </c>
      <c r="C3" s="81" t="s">
        <v>3</v>
      </c>
      <c r="D3" s="81" t="s">
        <v>4</v>
      </c>
      <c r="E3" s="1"/>
      <c r="F3" s="1"/>
      <c r="G3" s="1"/>
      <c r="H3" s="1"/>
    </row>
    <row r="4" spans="1:8">
      <c r="A4" s="19" t="s">
        <v>5</v>
      </c>
      <c r="B4" s="13" t="s">
        <v>241</v>
      </c>
      <c r="C4" s="19" t="s">
        <v>10</v>
      </c>
      <c r="D4" s="19" t="s">
        <v>13</v>
      </c>
    </row>
    <row r="5" spans="1:8">
      <c r="A5" s="19" t="s">
        <v>6</v>
      </c>
      <c r="B5" s="13" t="s">
        <v>242</v>
      </c>
      <c r="C5" s="19" t="s">
        <v>10</v>
      </c>
      <c r="D5" s="19" t="s">
        <v>13</v>
      </c>
    </row>
    <row r="6" spans="1:8">
      <c r="A6" s="19" t="s">
        <v>7</v>
      </c>
      <c r="B6" s="13" t="s">
        <v>9</v>
      </c>
      <c r="C6" s="19" t="s">
        <v>11</v>
      </c>
      <c r="D6" s="19" t="s">
        <v>14</v>
      </c>
    </row>
    <row r="7" spans="1:8">
      <c r="A7" s="286" t="s">
        <v>8</v>
      </c>
      <c r="B7" s="285" t="s">
        <v>243</v>
      </c>
      <c r="C7" s="286" t="s">
        <v>12</v>
      </c>
      <c r="D7" s="286"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6" workbookViewId="0">
      <selection sqref="A1:I22"/>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6640625" customWidth="1"/>
    <col min="9" max="9" width="9.44140625" customWidth="1"/>
  </cols>
  <sheetData>
    <row r="1" spans="1:31" ht="15.6">
      <c r="A1" s="199" t="str">
        <f>'Date initiale'!C3</f>
        <v>Universitatea de Arhitectură și Urbanism "Ion Mincu" București</v>
      </c>
      <c r="B1" s="199"/>
      <c r="C1" s="199"/>
      <c r="D1" s="2"/>
      <c r="E1" s="2"/>
      <c r="F1" s="3"/>
      <c r="G1" s="3"/>
      <c r="H1" s="3"/>
      <c r="I1" s="3"/>
    </row>
    <row r="2" spans="1:31" ht="15.6">
      <c r="A2" s="199" t="str">
        <f>'Date initiale'!B4&amp;" "&amp;'Date initiale'!C4</f>
        <v>Facultatea URBANISM</v>
      </c>
      <c r="B2" s="199"/>
      <c r="C2" s="199"/>
      <c r="D2" s="2"/>
      <c r="E2" s="2"/>
      <c r="F2" s="3"/>
      <c r="G2" s="3"/>
      <c r="H2" s="3"/>
      <c r="I2" s="3"/>
    </row>
    <row r="3" spans="1:31" ht="15.6">
      <c r="A3" s="199" t="str">
        <f>'Date initiale'!B5&amp;" "&amp;'Date initiale'!C5</f>
        <v>Departamentul Planificare Urbana si Dezvoltare Teritoriala</v>
      </c>
      <c r="B3" s="199"/>
      <c r="C3" s="199"/>
      <c r="D3" s="2"/>
      <c r="E3" s="2"/>
      <c r="F3" s="2"/>
      <c r="G3" s="2"/>
      <c r="H3" s="2"/>
      <c r="I3" s="2"/>
    </row>
    <row r="4" spans="1:31" ht="15.6">
      <c r="A4" s="544" t="str">
        <f>'Date initiale'!C6&amp;", "&amp;'Date initiale'!C7</f>
        <v xml:space="preserve">Radulescu Monica, </v>
      </c>
      <c r="B4" s="544"/>
      <c r="C4" s="544"/>
      <c r="D4" s="2"/>
      <c r="E4" s="2"/>
      <c r="F4" s="3"/>
      <c r="G4" s="3"/>
      <c r="H4" s="3"/>
      <c r="I4" s="3"/>
    </row>
    <row r="5" spans="1:31" s="166" customFormat="1" ht="15.6">
      <c r="A5" s="200"/>
      <c r="B5" s="200"/>
      <c r="C5" s="200"/>
      <c r="D5" s="2"/>
      <c r="E5" s="2"/>
      <c r="F5" s="3"/>
      <c r="G5" s="3"/>
      <c r="H5" s="3"/>
      <c r="I5" s="3"/>
    </row>
    <row r="6" spans="1:31" ht="15.6">
      <c r="A6" s="543" t="s">
        <v>109</v>
      </c>
      <c r="B6" s="543"/>
      <c r="C6" s="543"/>
      <c r="D6" s="543"/>
      <c r="E6" s="543"/>
      <c r="F6" s="543"/>
      <c r="G6" s="543"/>
      <c r="H6" s="543"/>
      <c r="I6" s="543"/>
    </row>
    <row r="7" spans="1:31" ht="15.6">
      <c r="A7" s="543" t="str">
        <f>'Descriere indicatori'!B4&amp;". "&amp;'Descriere indicatori'!C4</f>
        <v xml:space="preserve">I1. Cărţi de autor/capitole publicate la edituri cu prestigiu internaţional* </v>
      </c>
      <c r="B7" s="543"/>
      <c r="C7" s="543"/>
      <c r="D7" s="543"/>
      <c r="E7" s="543"/>
      <c r="F7" s="543"/>
      <c r="G7" s="543"/>
      <c r="H7" s="543"/>
      <c r="I7" s="543"/>
    </row>
    <row r="8" spans="1:31" ht="16.2" thickBot="1">
      <c r="A8" s="33"/>
      <c r="B8" s="33"/>
      <c r="C8" s="33"/>
      <c r="D8" s="33"/>
      <c r="E8" s="33"/>
      <c r="F8" s="33"/>
      <c r="G8" s="33"/>
      <c r="H8" s="33"/>
      <c r="I8" s="33"/>
    </row>
    <row r="9" spans="1:31" s="6" customFormat="1" ht="58.2" thickBot="1">
      <c r="A9" s="330" t="s">
        <v>55</v>
      </c>
      <c r="B9" s="331" t="s">
        <v>82</v>
      </c>
      <c r="C9" s="331" t="s">
        <v>174</v>
      </c>
      <c r="D9" s="331" t="s">
        <v>84</v>
      </c>
      <c r="E9" s="331" t="s">
        <v>85</v>
      </c>
      <c r="F9" s="332" t="s">
        <v>86</v>
      </c>
      <c r="G9" s="331" t="s">
        <v>87</v>
      </c>
      <c r="H9" s="331" t="s">
        <v>88</v>
      </c>
      <c r="I9" s="333" t="s">
        <v>89</v>
      </c>
      <c r="J9" s="4"/>
      <c r="K9" s="205" t="s">
        <v>107</v>
      </c>
      <c r="L9" s="5"/>
      <c r="M9" s="5"/>
      <c r="N9" s="5"/>
      <c r="O9" s="5"/>
      <c r="P9" s="5"/>
      <c r="Q9" s="5"/>
      <c r="R9" s="5"/>
      <c r="S9" s="5"/>
      <c r="T9" s="5"/>
      <c r="U9" s="5"/>
      <c r="V9" s="5"/>
      <c r="W9" s="5"/>
      <c r="X9" s="5"/>
      <c r="Y9" s="5"/>
      <c r="Z9" s="5"/>
      <c r="AA9" s="5"/>
      <c r="AB9" s="5"/>
      <c r="AC9" s="5"/>
      <c r="AD9" s="5"/>
      <c r="AE9" s="5"/>
    </row>
    <row r="10" spans="1:31" s="6" customFormat="1" ht="43.2">
      <c r="A10" s="98">
        <v>1</v>
      </c>
      <c r="B10" s="306" t="s">
        <v>276</v>
      </c>
      <c r="C10" s="307" t="s">
        <v>275</v>
      </c>
      <c r="D10" s="306" t="s">
        <v>273</v>
      </c>
      <c r="E10" s="308" t="s">
        <v>274</v>
      </c>
      <c r="F10" s="309">
        <v>2011</v>
      </c>
      <c r="G10" s="309">
        <v>3</v>
      </c>
      <c r="H10" s="309">
        <v>3</v>
      </c>
      <c r="I10" s="310">
        <v>5</v>
      </c>
      <c r="J10" s="8"/>
      <c r="K10" s="206" t="s">
        <v>108</v>
      </c>
      <c r="L10" s="287" t="s">
        <v>244</v>
      </c>
      <c r="M10" s="9"/>
      <c r="N10" s="9"/>
      <c r="O10" s="9"/>
      <c r="P10" s="9"/>
      <c r="Q10" s="9"/>
      <c r="R10" s="9"/>
      <c r="S10" s="9"/>
      <c r="T10" s="9"/>
      <c r="U10" s="10"/>
      <c r="V10" s="10"/>
      <c r="W10" s="10"/>
      <c r="X10" s="10"/>
      <c r="Y10" s="10"/>
      <c r="Z10" s="10"/>
      <c r="AA10" s="10"/>
      <c r="AB10" s="10"/>
      <c r="AC10" s="10"/>
      <c r="AD10" s="10"/>
      <c r="AE10" s="10"/>
    </row>
    <row r="11" spans="1:31" s="6" customFormat="1" ht="15.6">
      <c r="A11" s="102">
        <f>A10+1</f>
        <v>2</v>
      </c>
      <c r="B11" s="103"/>
      <c r="C11" s="104"/>
      <c r="D11" s="103"/>
      <c r="E11" s="105"/>
      <c r="F11" s="106"/>
      <c r="G11" s="107"/>
      <c r="H11" s="107"/>
      <c r="I11" s="243"/>
      <c r="J11" s="8"/>
      <c r="K11" s="204"/>
      <c r="L11" s="9"/>
      <c r="M11" s="9"/>
      <c r="N11" s="9"/>
      <c r="O11" s="9"/>
      <c r="P11" s="9"/>
      <c r="Q11" s="9"/>
      <c r="R11" s="9"/>
      <c r="S11" s="9"/>
      <c r="T11" s="9"/>
      <c r="U11" s="10"/>
      <c r="V11" s="10"/>
      <c r="W11" s="10"/>
      <c r="X11" s="10"/>
      <c r="Y11" s="10"/>
      <c r="Z11" s="10"/>
      <c r="AA11" s="10"/>
      <c r="AB11" s="10"/>
      <c r="AC11" s="10"/>
      <c r="AD11" s="10"/>
      <c r="AE11" s="10"/>
    </row>
    <row r="12" spans="1:31" s="6" customFormat="1" ht="15.6">
      <c r="A12" s="102">
        <f t="shared" ref="A12:A19" si="0">A11+1</f>
        <v>3</v>
      </c>
      <c r="B12" s="104"/>
      <c r="C12" s="104"/>
      <c r="D12" s="104"/>
      <c r="E12" s="105"/>
      <c r="F12" s="106"/>
      <c r="G12" s="107"/>
      <c r="H12" s="107"/>
      <c r="I12" s="24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6">
      <c r="A13" s="102">
        <f t="shared" si="0"/>
        <v>4</v>
      </c>
      <c r="B13" s="103"/>
      <c r="C13" s="104"/>
      <c r="D13" s="103"/>
      <c r="E13" s="105"/>
      <c r="F13" s="106"/>
      <c r="G13" s="107"/>
      <c r="H13" s="107"/>
      <c r="I13" s="24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6">
      <c r="A14" s="102">
        <f t="shared" si="0"/>
        <v>5</v>
      </c>
      <c r="B14" s="104"/>
      <c r="C14" s="104"/>
      <c r="D14" s="104"/>
      <c r="E14" s="105"/>
      <c r="F14" s="106"/>
      <c r="G14" s="107"/>
      <c r="H14" s="107"/>
      <c r="I14" s="243"/>
      <c r="J14" s="8"/>
      <c r="K14" s="9"/>
      <c r="L14" s="9"/>
      <c r="M14" s="9"/>
      <c r="N14" s="9"/>
      <c r="O14" s="9"/>
      <c r="P14" s="9"/>
      <c r="Q14" s="9"/>
      <c r="R14" s="9"/>
      <c r="S14" s="9"/>
      <c r="T14" s="9"/>
      <c r="U14" s="10"/>
      <c r="V14" s="10"/>
      <c r="W14" s="10"/>
      <c r="X14" s="10"/>
      <c r="Y14" s="10"/>
      <c r="Z14" s="10"/>
      <c r="AA14" s="10"/>
      <c r="AB14" s="10"/>
      <c r="AC14" s="10"/>
      <c r="AD14" s="10"/>
      <c r="AE14" s="10"/>
    </row>
    <row r="15" spans="1:31" s="6" customFormat="1" ht="15.6">
      <c r="A15" s="102">
        <f t="shared" si="0"/>
        <v>6</v>
      </c>
      <c r="B15" s="104"/>
      <c r="C15" s="104"/>
      <c r="D15" s="104"/>
      <c r="E15" s="105"/>
      <c r="F15" s="106"/>
      <c r="G15" s="107"/>
      <c r="H15" s="107"/>
      <c r="I15" s="243"/>
      <c r="J15" s="8"/>
      <c r="K15" s="9"/>
      <c r="L15" s="9"/>
      <c r="M15" s="9"/>
      <c r="N15" s="9"/>
      <c r="O15" s="9"/>
      <c r="P15" s="9"/>
      <c r="Q15" s="9"/>
      <c r="R15" s="9"/>
      <c r="S15" s="9"/>
      <c r="T15" s="9"/>
      <c r="U15" s="10"/>
      <c r="V15" s="10"/>
      <c r="W15" s="10"/>
      <c r="X15" s="10"/>
      <c r="Y15" s="10"/>
      <c r="Z15" s="10"/>
      <c r="AA15" s="10"/>
      <c r="AB15" s="10"/>
      <c r="AC15" s="10"/>
      <c r="AD15" s="10"/>
      <c r="AE15" s="10"/>
    </row>
    <row r="16" spans="1:31" s="6" customFormat="1" ht="15.6">
      <c r="A16" s="102">
        <f t="shared" si="0"/>
        <v>7</v>
      </c>
      <c r="B16" s="103"/>
      <c r="C16" s="104"/>
      <c r="D16" s="103"/>
      <c r="E16" s="105"/>
      <c r="F16" s="106"/>
      <c r="G16" s="107"/>
      <c r="H16" s="107"/>
      <c r="I16" s="24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6">
      <c r="A17" s="102">
        <f t="shared" si="0"/>
        <v>8</v>
      </c>
      <c r="B17" s="104"/>
      <c r="C17" s="104"/>
      <c r="D17" s="104"/>
      <c r="E17" s="105"/>
      <c r="F17" s="106"/>
      <c r="G17" s="107"/>
      <c r="H17" s="107"/>
      <c r="I17" s="24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6">
      <c r="A18" s="102">
        <f t="shared" si="0"/>
        <v>9</v>
      </c>
      <c r="B18" s="103"/>
      <c r="C18" s="104"/>
      <c r="D18" s="103"/>
      <c r="E18" s="105"/>
      <c r="F18" s="106"/>
      <c r="G18" s="107"/>
      <c r="H18" s="107"/>
      <c r="I18" s="24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2" thickBot="1">
      <c r="A19" s="114">
        <f t="shared" si="0"/>
        <v>10</v>
      </c>
      <c r="B19" s="109"/>
      <c r="C19" s="109"/>
      <c r="D19" s="109"/>
      <c r="E19" s="110"/>
      <c r="F19" s="111"/>
      <c r="G19" s="112"/>
      <c r="H19" s="112"/>
      <c r="I19" s="244"/>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263"/>
      <c r="B20" s="113"/>
      <c r="C20" s="113"/>
      <c r="D20" s="113"/>
      <c r="E20" s="113"/>
      <c r="F20" s="113"/>
      <c r="G20" s="113"/>
      <c r="H20" s="115" t="str">
        <f>"Total "&amp;LEFT(A7,2)</f>
        <v>Total I1</v>
      </c>
      <c r="I20" s="116">
        <f>SUM(I10:I19)</f>
        <v>5</v>
      </c>
    </row>
    <row r="22" spans="1:31" ht="33.75" customHeight="1">
      <c r="A22"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5"/>
      <c r="C22" s="545"/>
      <c r="D22" s="545"/>
      <c r="E22" s="545"/>
      <c r="F22" s="545"/>
      <c r="G22" s="545"/>
      <c r="H22" s="545"/>
      <c r="I22" s="545"/>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4"/>
  <sheetViews>
    <sheetView zoomScale="85" zoomScaleNormal="85" workbookViewId="0">
      <selection sqref="A1:I2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c r="A1" s="199" t="str">
        <f>'Date initiale'!C3</f>
        <v>Universitatea de Arhitectură și Urbanism "Ion Mincu" București</v>
      </c>
      <c r="B1" s="199"/>
      <c r="C1" s="199"/>
      <c r="D1" s="2"/>
      <c r="E1" s="2"/>
      <c r="F1" s="3"/>
      <c r="G1" s="3"/>
      <c r="H1" s="3"/>
      <c r="I1" s="3"/>
    </row>
    <row r="2" spans="1:31" ht="15.6">
      <c r="A2" s="199" t="str">
        <f>'Date initiale'!B4&amp;" "&amp;'Date initiale'!C4</f>
        <v>Facultatea URBANISM</v>
      </c>
      <c r="B2" s="199"/>
      <c r="C2" s="199"/>
      <c r="D2" s="2"/>
      <c r="E2" s="2"/>
      <c r="F2" s="3"/>
      <c r="G2" s="3"/>
      <c r="H2" s="3"/>
      <c r="I2" s="3"/>
    </row>
    <row r="3" spans="1:31" ht="15.6">
      <c r="A3" s="199" t="str">
        <f>'Date initiale'!B5&amp;" "&amp;'Date initiale'!C5</f>
        <v>Departamentul Planificare Urbana si Dezvoltare Teritoriala</v>
      </c>
      <c r="B3" s="199"/>
      <c r="C3" s="199"/>
      <c r="D3" s="2"/>
      <c r="E3" s="2"/>
      <c r="F3" s="2"/>
      <c r="G3" s="2"/>
      <c r="H3" s="2"/>
      <c r="I3" s="2"/>
    </row>
    <row r="4" spans="1:31" ht="15.6">
      <c r="A4" s="544" t="str">
        <f>'Date initiale'!C6&amp;", "&amp;'Date initiale'!C7</f>
        <v xml:space="preserve">Radulescu Monica, </v>
      </c>
      <c r="B4" s="544"/>
      <c r="C4" s="544"/>
      <c r="D4" s="2"/>
      <c r="E4" s="2"/>
      <c r="F4" s="3"/>
      <c r="G4" s="3"/>
      <c r="H4" s="3"/>
      <c r="I4" s="3"/>
    </row>
    <row r="5" spans="1:31" s="166" customFormat="1" ht="15.6">
      <c r="A5" s="200"/>
      <c r="B5" s="200"/>
      <c r="C5" s="200"/>
      <c r="D5" s="2"/>
      <c r="E5" s="2"/>
      <c r="F5" s="3"/>
      <c r="G5" s="3"/>
      <c r="H5" s="3"/>
      <c r="I5" s="3"/>
    </row>
    <row r="6" spans="1:31" ht="15.6">
      <c r="A6" s="543" t="s">
        <v>109</v>
      </c>
      <c r="B6" s="543"/>
      <c r="C6" s="543"/>
      <c r="D6" s="543"/>
      <c r="E6" s="543"/>
      <c r="F6" s="543"/>
      <c r="G6" s="543"/>
      <c r="H6" s="543"/>
      <c r="I6" s="543"/>
    </row>
    <row r="7" spans="1:31" ht="15.6">
      <c r="A7" s="543" t="str">
        <f>'Descriere indicatori'!B5&amp;". "&amp;'Descriere indicatori'!C5</f>
        <v xml:space="preserve">I2. Cărţi de autor publicate la edituri cu prestigiu naţional* </v>
      </c>
      <c r="B7" s="543"/>
      <c r="C7" s="543"/>
      <c r="D7" s="543"/>
      <c r="E7" s="543"/>
      <c r="F7" s="543"/>
      <c r="G7" s="543"/>
      <c r="H7" s="543"/>
      <c r="I7" s="543"/>
    </row>
    <row r="8" spans="1:31" ht="16.2" thickBot="1">
      <c r="A8" s="33"/>
      <c r="B8" s="33"/>
      <c r="C8" s="33"/>
      <c r="D8" s="33"/>
      <c r="E8" s="33"/>
      <c r="F8" s="33"/>
      <c r="G8" s="33"/>
      <c r="H8" s="33"/>
      <c r="I8" s="33"/>
    </row>
    <row r="9" spans="1:31" s="6" customFormat="1" ht="58.2" thickBot="1">
      <c r="A9" s="169" t="s">
        <v>55</v>
      </c>
      <c r="B9" s="170" t="s">
        <v>82</v>
      </c>
      <c r="C9" s="334" t="s">
        <v>83</v>
      </c>
      <c r="D9" s="334" t="s">
        <v>84</v>
      </c>
      <c r="E9" s="334" t="s">
        <v>85</v>
      </c>
      <c r="F9" s="335" t="s">
        <v>86</v>
      </c>
      <c r="G9" s="334" t="s">
        <v>87</v>
      </c>
      <c r="H9" s="334" t="s">
        <v>88</v>
      </c>
      <c r="I9" s="336" t="s">
        <v>89</v>
      </c>
      <c r="J9" s="4"/>
      <c r="K9" s="205" t="s">
        <v>107</v>
      </c>
      <c r="L9" s="5"/>
      <c r="M9" s="5"/>
      <c r="N9" s="5"/>
      <c r="O9" s="5"/>
      <c r="P9" s="5"/>
      <c r="Q9" s="5"/>
      <c r="R9" s="5"/>
      <c r="S9" s="5"/>
      <c r="T9" s="5"/>
      <c r="U9" s="5"/>
      <c r="V9" s="5"/>
      <c r="W9" s="5"/>
      <c r="X9" s="5"/>
      <c r="Y9" s="5"/>
      <c r="Z9" s="5"/>
      <c r="AA9" s="5"/>
      <c r="AB9" s="5"/>
      <c r="AC9" s="5"/>
      <c r="AD9" s="5"/>
      <c r="AE9" s="5"/>
    </row>
    <row r="10" spans="1:31" s="6" customFormat="1" ht="43.2">
      <c r="A10" s="288">
        <v>1</v>
      </c>
      <c r="B10" s="289" t="s">
        <v>272</v>
      </c>
      <c r="C10" s="315" t="s">
        <v>279</v>
      </c>
      <c r="D10" s="311" t="s">
        <v>277</v>
      </c>
      <c r="E10" s="314" t="s">
        <v>278</v>
      </c>
      <c r="F10" s="312">
        <v>2007</v>
      </c>
      <c r="G10" s="311" t="s">
        <v>286</v>
      </c>
      <c r="H10" s="311" t="s">
        <v>286</v>
      </c>
      <c r="I10" s="313">
        <v>15</v>
      </c>
      <c r="J10" s="7"/>
      <c r="K10" s="206">
        <v>15</v>
      </c>
      <c r="L10" s="7" t="s">
        <v>245</v>
      </c>
      <c r="M10" s="7"/>
      <c r="N10" s="7"/>
      <c r="O10" s="7"/>
      <c r="P10" s="7"/>
      <c r="Q10" s="7"/>
      <c r="R10" s="7"/>
      <c r="S10" s="7"/>
      <c r="T10" s="7"/>
      <c r="U10" s="7"/>
      <c r="V10" s="7"/>
      <c r="W10" s="7"/>
      <c r="X10" s="7"/>
      <c r="Y10" s="7"/>
      <c r="Z10" s="7"/>
      <c r="AA10" s="7"/>
      <c r="AB10" s="7"/>
      <c r="AC10" s="7"/>
      <c r="AD10" s="7"/>
      <c r="AE10" s="7"/>
    </row>
    <row r="11" spans="1:31" s="6" customFormat="1" ht="15.6">
      <c r="A11" s="290"/>
      <c r="B11" s="290"/>
      <c r="C11" s="290"/>
      <c r="D11" s="290"/>
      <c r="E11" s="290"/>
      <c r="F11" s="290"/>
      <c r="G11" s="290"/>
      <c r="H11" s="290"/>
      <c r="I11" s="290"/>
      <c r="J11" s="7"/>
      <c r="K11" s="50"/>
      <c r="L11" s="7"/>
      <c r="M11" s="7"/>
      <c r="N11" s="7"/>
      <c r="O11" s="7"/>
      <c r="P11" s="7"/>
      <c r="Q11" s="7"/>
      <c r="R11" s="7"/>
      <c r="S11" s="7"/>
      <c r="T11" s="7"/>
      <c r="U11" s="7"/>
      <c r="V11" s="7"/>
      <c r="W11" s="7"/>
      <c r="X11" s="7"/>
      <c r="Y11" s="7"/>
      <c r="Z11" s="7"/>
      <c r="AA11" s="7"/>
      <c r="AB11" s="7"/>
      <c r="AC11" s="7"/>
      <c r="AD11" s="7"/>
      <c r="AE11" s="7"/>
    </row>
    <row r="12" spans="1:31" s="6" customFormat="1" ht="15.6">
      <c r="A12" s="290"/>
      <c r="B12" s="290"/>
      <c r="C12" s="290"/>
      <c r="D12" s="290"/>
      <c r="E12" s="290"/>
      <c r="F12" s="290"/>
      <c r="G12" s="290"/>
      <c r="H12" s="290"/>
      <c r="I12" s="290"/>
      <c r="J12" s="7"/>
      <c r="K12" s="7"/>
      <c r="L12" s="7"/>
      <c r="M12" s="7"/>
      <c r="N12" s="7"/>
      <c r="O12" s="7"/>
      <c r="P12" s="7"/>
      <c r="Q12" s="7"/>
      <c r="R12" s="7"/>
      <c r="S12" s="7"/>
      <c r="T12" s="7"/>
      <c r="U12" s="7"/>
      <c r="V12" s="7"/>
      <c r="W12" s="7"/>
      <c r="X12" s="7"/>
      <c r="Y12" s="7"/>
      <c r="Z12" s="7"/>
      <c r="AA12" s="7"/>
      <c r="AB12" s="7"/>
      <c r="AC12" s="7"/>
      <c r="AD12" s="7"/>
      <c r="AE12" s="7"/>
    </row>
    <row r="13" spans="1:31" s="6" customFormat="1" ht="15.6">
      <c r="A13" s="290"/>
      <c r="B13" s="290"/>
      <c r="C13" s="290"/>
      <c r="D13" s="290"/>
      <c r="E13" s="290"/>
      <c r="F13" s="290"/>
      <c r="G13" s="290"/>
      <c r="H13" s="290"/>
      <c r="I13" s="290"/>
      <c r="J13" s="7"/>
      <c r="K13" s="7"/>
      <c r="L13" s="7"/>
      <c r="M13" s="7"/>
      <c r="N13" s="7"/>
      <c r="O13" s="7"/>
      <c r="P13" s="7"/>
      <c r="Q13" s="7"/>
      <c r="R13" s="7"/>
      <c r="S13" s="7"/>
      <c r="T13" s="7"/>
      <c r="U13" s="7"/>
      <c r="V13" s="7"/>
      <c r="W13" s="7"/>
      <c r="X13" s="7"/>
      <c r="Y13" s="7"/>
      <c r="Z13" s="7"/>
      <c r="AA13" s="7"/>
      <c r="AB13" s="7"/>
      <c r="AC13" s="7"/>
      <c r="AD13" s="7"/>
      <c r="AE13" s="7"/>
    </row>
    <row r="14" spans="1:31" s="6" customFormat="1" ht="15.6">
      <c r="A14" s="290"/>
      <c r="B14" s="290"/>
      <c r="C14" s="290"/>
      <c r="D14" s="290"/>
      <c r="E14" s="290"/>
      <c r="F14" s="290"/>
      <c r="G14" s="290"/>
      <c r="H14" s="290"/>
      <c r="I14" s="290"/>
      <c r="J14" s="7"/>
      <c r="K14" s="7"/>
      <c r="L14" s="7"/>
      <c r="M14" s="7"/>
      <c r="N14" s="7"/>
      <c r="O14" s="7"/>
      <c r="P14" s="7"/>
      <c r="Q14" s="7"/>
      <c r="R14" s="7"/>
      <c r="S14" s="7"/>
      <c r="T14" s="7"/>
      <c r="U14" s="7"/>
      <c r="V14" s="7"/>
      <c r="W14" s="7"/>
      <c r="X14" s="7"/>
      <c r="Y14" s="7"/>
      <c r="Z14" s="7"/>
      <c r="AA14" s="7"/>
      <c r="AB14" s="7"/>
      <c r="AC14" s="7"/>
      <c r="AD14" s="7"/>
      <c r="AE14" s="7"/>
    </row>
    <row r="15" spans="1:31" s="6" customFormat="1" ht="15.6">
      <c r="A15" s="290"/>
      <c r="B15" s="290"/>
      <c r="C15" s="290"/>
      <c r="D15" s="290"/>
      <c r="E15" s="290"/>
      <c r="F15" s="290"/>
      <c r="G15" s="290"/>
      <c r="H15" s="290"/>
      <c r="I15" s="290"/>
      <c r="J15" s="7"/>
      <c r="K15" s="7"/>
      <c r="L15" s="7"/>
      <c r="M15" s="7"/>
      <c r="N15" s="7"/>
      <c r="O15" s="7"/>
      <c r="P15" s="7"/>
      <c r="Q15" s="7"/>
      <c r="R15" s="7"/>
      <c r="S15" s="7"/>
      <c r="T15" s="7"/>
      <c r="U15" s="7"/>
      <c r="V15" s="7"/>
      <c r="W15" s="7"/>
      <c r="X15" s="7"/>
      <c r="Y15" s="7"/>
      <c r="Z15" s="7"/>
      <c r="AA15" s="7"/>
      <c r="AB15" s="7"/>
      <c r="AC15" s="7"/>
      <c r="AD15" s="7"/>
      <c r="AE15" s="7"/>
    </row>
    <row r="16" spans="1:31" s="6" customFormat="1" ht="15.6">
      <c r="A16" s="290"/>
      <c r="B16" s="290"/>
      <c r="C16" s="290"/>
      <c r="D16" s="290"/>
      <c r="E16" s="290"/>
      <c r="F16" s="290"/>
      <c r="G16" s="290"/>
      <c r="H16" s="290"/>
      <c r="I16" s="290"/>
      <c r="J16" s="7"/>
      <c r="K16" s="7"/>
      <c r="L16" s="7"/>
      <c r="M16" s="7"/>
      <c r="N16" s="7"/>
      <c r="O16" s="7"/>
      <c r="P16" s="7"/>
      <c r="Q16" s="7"/>
      <c r="R16" s="7"/>
      <c r="S16" s="7"/>
      <c r="T16" s="7"/>
      <c r="U16" s="7"/>
      <c r="V16" s="7"/>
      <c r="W16" s="7"/>
      <c r="X16" s="7"/>
      <c r="Y16" s="7"/>
      <c r="Z16" s="7"/>
      <c r="AA16" s="7"/>
      <c r="AB16" s="7"/>
      <c r="AC16" s="7"/>
      <c r="AD16" s="7"/>
      <c r="AE16" s="7"/>
    </row>
    <row r="17" spans="1:31" s="6" customFormat="1" ht="15.6">
      <c r="A17" s="290"/>
      <c r="B17" s="290"/>
      <c r="C17" s="290"/>
      <c r="D17" s="290"/>
      <c r="E17" s="290"/>
      <c r="F17" s="290"/>
      <c r="G17" s="290"/>
      <c r="H17" s="290"/>
      <c r="I17" s="290"/>
      <c r="J17" s="7"/>
      <c r="K17" s="7"/>
      <c r="L17" s="7"/>
      <c r="M17" s="7"/>
      <c r="N17" s="7"/>
      <c r="O17" s="7"/>
      <c r="P17" s="7"/>
      <c r="Q17" s="7"/>
      <c r="R17" s="7"/>
      <c r="S17" s="7"/>
      <c r="T17" s="7"/>
      <c r="U17" s="7"/>
      <c r="V17" s="7"/>
      <c r="W17" s="7"/>
      <c r="X17" s="7"/>
      <c r="Y17" s="7"/>
      <c r="Z17" s="7"/>
      <c r="AA17" s="7"/>
      <c r="AB17" s="7"/>
      <c r="AC17" s="7"/>
      <c r="AD17" s="7"/>
      <c r="AE17" s="7"/>
    </row>
    <row r="18" spans="1:31" s="6" customFormat="1" ht="16.2" thickBot="1">
      <c r="A18" s="119" t="e">
        <f>'I3'!#REF!+1</f>
        <v>#REF!</v>
      </c>
      <c r="B18" s="120"/>
      <c r="C18" s="121"/>
      <c r="D18" s="120"/>
      <c r="E18" s="121"/>
      <c r="F18" s="122"/>
      <c r="G18" s="122"/>
      <c r="H18" s="122"/>
      <c r="I18" s="246"/>
      <c r="J18" s="8"/>
      <c r="K18" s="9"/>
      <c r="L18" s="9"/>
      <c r="M18" s="9"/>
      <c r="N18" s="9"/>
      <c r="O18" s="9"/>
      <c r="P18" s="9"/>
      <c r="Q18" s="9"/>
      <c r="R18" s="9"/>
      <c r="S18" s="9"/>
      <c r="T18" s="9"/>
      <c r="U18" s="10"/>
      <c r="V18" s="10"/>
      <c r="W18" s="10"/>
      <c r="X18" s="10"/>
      <c r="Y18" s="10"/>
      <c r="Z18" s="10"/>
      <c r="AA18" s="10"/>
      <c r="AB18" s="10"/>
      <c r="AC18" s="10"/>
      <c r="AD18" s="10"/>
      <c r="AE18" s="10"/>
    </row>
    <row r="19" spans="1:31" s="6" customFormat="1" ht="16.2" thickBot="1">
      <c r="A19" s="270"/>
      <c r="B19" s="123"/>
      <c r="C19" s="123"/>
      <c r="D19" s="123"/>
      <c r="E19" s="123"/>
      <c r="F19" s="123"/>
      <c r="G19" s="123"/>
      <c r="H19" s="115" t="str">
        <f>"Total "&amp;LEFT(A7,2)</f>
        <v>Total I2</v>
      </c>
      <c r="I19" s="125">
        <f>SUM(I10:I18)</f>
        <v>15</v>
      </c>
      <c r="J19" s="9"/>
      <c r="K19" s="9"/>
      <c r="L19" s="10"/>
      <c r="M19" s="10"/>
      <c r="N19" s="10"/>
      <c r="O19" s="10"/>
      <c r="P19" s="10"/>
      <c r="Q19" s="10"/>
      <c r="R19" s="10"/>
      <c r="S19" s="10"/>
      <c r="T19" s="10"/>
      <c r="U19" s="10"/>
      <c r="V19" s="10"/>
    </row>
    <row r="20" spans="1:31" s="6" customFormat="1" ht="15.6">
      <c r="A20" s="8"/>
      <c r="B20" s="9"/>
      <c r="C20" s="9"/>
      <c r="D20" s="9"/>
      <c r="E20" s="9"/>
      <c r="F20" s="9"/>
      <c r="G20" s="9"/>
      <c r="H20" s="9"/>
      <c r="I20" s="9"/>
      <c r="J20" s="9"/>
      <c r="K20" s="9"/>
      <c r="L20" s="10"/>
      <c r="M20" s="10"/>
      <c r="N20" s="10"/>
      <c r="O20" s="10"/>
      <c r="P20" s="10"/>
      <c r="Q20" s="10"/>
      <c r="R20" s="10"/>
      <c r="S20" s="10"/>
      <c r="T20" s="10"/>
      <c r="U20" s="10"/>
      <c r="V20" s="10"/>
    </row>
    <row r="21" spans="1:31" s="6" customFormat="1" ht="33.75" customHeight="1">
      <c r="A21"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545"/>
      <c r="C21" s="545"/>
      <c r="D21" s="545"/>
      <c r="E21" s="545"/>
      <c r="F21" s="545"/>
      <c r="G21" s="545"/>
      <c r="H21" s="545"/>
      <c r="I21" s="545"/>
      <c r="J21" s="9"/>
      <c r="K21" s="9"/>
      <c r="L21" s="10"/>
      <c r="M21" s="10"/>
      <c r="N21" s="10"/>
      <c r="O21" s="10"/>
      <c r="P21" s="10"/>
      <c r="Q21" s="10"/>
      <c r="R21" s="10"/>
      <c r="S21" s="10"/>
      <c r="T21" s="10"/>
      <c r="U21" s="10"/>
      <c r="V21" s="10"/>
    </row>
    <row r="22" spans="1:31" s="6" customFormat="1" ht="15.6">
      <c r="A22" s="8"/>
      <c r="B22" s="9"/>
      <c r="C22" s="9"/>
      <c r="D22" s="9"/>
      <c r="E22" s="9"/>
      <c r="F22" s="9"/>
      <c r="G22" s="9"/>
      <c r="H22" s="9"/>
      <c r="I22" s="9"/>
      <c r="J22" s="9"/>
      <c r="K22" s="9"/>
      <c r="L22" s="10"/>
      <c r="M22" s="10"/>
      <c r="N22" s="10"/>
      <c r="O22" s="10"/>
      <c r="P22" s="10"/>
      <c r="Q22" s="10"/>
      <c r="R22" s="10"/>
      <c r="S22" s="10"/>
      <c r="T22" s="10"/>
      <c r="U22" s="10"/>
      <c r="V22" s="10"/>
    </row>
    <row r="23" spans="1:31" s="6" customFormat="1" ht="15.6">
      <c r="A23" s="8"/>
      <c r="B23" s="9"/>
      <c r="C23" s="9"/>
      <c r="D23" s="9"/>
      <c r="E23" s="9"/>
      <c r="F23" s="9"/>
      <c r="G23" s="9"/>
      <c r="H23" s="9"/>
      <c r="I23" s="9"/>
      <c r="J23" s="9"/>
      <c r="K23" s="9"/>
      <c r="L23" s="10"/>
      <c r="M23" s="10"/>
      <c r="N23" s="10"/>
      <c r="O23" s="10"/>
      <c r="P23" s="10"/>
      <c r="Q23" s="10"/>
      <c r="R23" s="10"/>
      <c r="S23" s="10"/>
      <c r="T23" s="10"/>
      <c r="U23" s="10"/>
      <c r="V23" s="10"/>
    </row>
    <row r="24" spans="1:31" s="6" customFormat="1" ht="15.6">
      <c r="A24" s="8"/>
      <c r="B24" s="9"/>
      <c r="C24" s="9"/>
      <c r="D24" s="9"/>
      <c r="E24" s="9"/>
      <c r="F24" s="9"/>
      <c r="G24" s="9"/>
      <c r="H24" s="9"/>
      <c r="I24" s="9"/>
      <c r="J24" s="9"/>
      <c r="K24" s="9"/>
      <c r="L24" s="10"/>
      <c r="M24" s="10"/>
      <c r="N24" s="10"/>
      <c r="O24" s="10"/>
      <c r="P24" s="10"/>
      <c r="Q24" s="10"/>
      <c r="R24" s="10"/>
      <c r="S24" s="10"/>
      <c r="T24" s="10"/>
      <c r="U24" s="10"/>
      <c r="V24" s="10"/>
    </row>
  </sheetData>
  <mergeCells count="4">
    <mergeCell ref="A4:C4"/>
    <mergeCell ref="A6:I6"/>
    <mergeCell ref="A7:I7"/>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16"/>
  <sheetViews>
    <sheetView topLeftCell="A7" workbookViewId="0">
      <selection sqref="A1:I16"/>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row>
    <row r="6" spans="1:12" ht="15.6">
      <c r="A6" s="543" t="s">
        <v>109</v>
      </c>
      <c r="B6" s="543"/>
      <c r="C6" s="543"/>
      <c r="D6" s="543"/>
      <c r="E6" s="543"/>
      <c r="F6" s="543"/>
      <c r="G6" s="543"/>
      <c r="H6" s="543"/>
      <c r="I6" s="543"/>
    </row>
    <row r="7" spans="1:12" ht="15.6">
      <c r="A7" s="543" t="str">
        <f>'Descriere indicatori'!B6&amp;". "&amp;'Descriere indicatori'!C6</f>
        <v xml:space="preserve">I3. Capitole de autor cuprinse în cărţi publicate la edituri cu prestigiu naţional* </v>
      </c>
      <c r="B7" s="543"/>
      <c r="C7" s="543"/>
      <c r="D7" s="543"/>
      <c r="E7" s="543"/>
      <c r="F7" s="543"/>
      <c r="G7" s="543"/>
      <c r="H7" s="543"/>
      <c r="I7" s="543"/>
    </row>
    <row r="8" spans="1:12" ht="15.6">
      <c r="A8" s="33"/>
      <c r="B8" s="33"/>
      <c r="C8" s="33"/>
      <c r="D8" s="33"/>
      <c r="E8" s="33"/>
      <c r="F8" s="33"/>
      <c r="G8" s="33"/>
      <c r="H8" s="33"/>
      <c r="I8" s="33"/>
    </row>
    <row r="9" spans="1:12" ht="57.6">
      <c r="A9" s="327" t="s">
        <v>55</v>
      </c>
      <c r="B9" s="327" t="s">
        <v>82</v>
      </c>
      <c r="C9" s="327" t="s">
        <v>174</v>
      </c>
      <c r="D9" s="327" t="s">
        <v>84</v>
      </c>
      <c r="E9" s="327" t="s">
        <v>85</v>
      </c>
      <c r="F9" s="328" t="s">
        <v>86</v>
      </c>
      <c r="G9" s="327" t="s">
        <v>87</v>
      </c>
      <c r="H9" s="327" t="s">
        <v>88</v>
      </c>
      <c r="I9" s="329" t="s">
        <v>89</v>
      </c>
      <c r="K9" s="205" t="s">
        <v>107</v>
      </c>
    </row>
    <row r="10" spans="1:12" ht="115.2">
      <c r="A10" s="319">
        <v>1</v>
      </c>
      <c r="B10" s="326" t="s">
        <v>272</v>
      </c>
      <c r="C10" s="326" t="s">
        <v>429</v>
      </c>
      <c r="D10" s="321" t="s">
        <v>277</v>
      </c>
      <c r="E10" s="322" t="s">
        <v>284</v>
      </c>
      <c r="F10" s="323">
        <v>2005</v>
      </c>
      <c r="G10" s="324">
        <v>79</v>
      </c>
      <c r="H10" s="324">
        <v>12</v>
      </c>
      <c r="I10" s="325">
        <v>10</v>
      </c>
      <c r="K10" s="206">
        <v>10</v>
      </c>
      <c r="L10" s="284" t="s">
        <v>246</v>
      </c>
    </row>
    <row r="11" spans="1:12" ht="86.4">
      <c r="A11" s="320">
        <f>'I2'!A10+1</f>
        <v>2</v>
      </c>
      <c r="B11" s="326" t="s">
        <v>290</v>
      </c>
      <c r="C11" s="326" t="s">
        <v>293</v>
      </c>
      <c r="D11" s="321" t="s">
        <v>277</v>
      </c>
      <c r="E11" s="301" t="s">
        <v>280</v>
      </c>
      <c r="F11" s="323">
        <v>2008</v>
      </c>
      <c r="G11" s="321" t="s">
        <v>287</v>
      </c>
      <c r="H11" s="321" t="s">
        <v>289</v>
      </c>
      <c r="I11" s="325">
        <v>10</v>
      </c>
      <c r="K11" s="50"/>
    </row>
    <row r="12" spans="1:12" ht="51" customHeight="1">
      <c r="A12" s="320">
        <f>A11+1</f>
        <v>3</v>
      </c>
      <c r="B12" s="326" t="s">
        <v>272</v>
      </c>
      <c r="C12" s="326" t="s">
        <v>291</v>
      </c>
      <c r="D12" s="321" t="s">
        <v>277</v>
      </c>
      <c r="E12" s="301" t="s">
        <v>281</v>
      </c>
      <c r="F12" s="323">
        <v>2008</v>
      </c>
      <c r="G12" s="324">
        <v>13</v>
      </c>
      <c r="H12" s="321" t="s">
        <v>285</v>
      </c>
      <c r="I12" s="325">
        <v>10</v>
      </c>
    </row>
    <row r="13" spans="1:12" ht="15" thickBot="1">
      <c r="A13" s="156"/>
      <c r="B13" s="316"/>
      <c r="C13" s="317"/>
      <c r="D13" s="317"/>
      <c r="E13" s="317"/>
      <c r="F13" s="112"/>
      <c r="G13" s="112"/>
      <c r="H13" s="112"/>
      <c r="I13" s="318"/>
    </row>
    <row r="14" spans="1:12" ht="15" thickBot="1">
      <c r="A14" s="263"/>
      <c r="B14" s="113"/>
      <c r="C14" s="113"/>
      <c r="D14" s="113"/>
      <c r="E14" s="113"/>
      <c r="F14" s="113"/>
      <c r="G14" s="113"/>
      <c r="H14" s="115" t="str">
        <f>"Total "&amp;LEFT(A7,2)</f>
        <v>Total I3</v>
      </c>
      <c r="I14" s="116">
        <f>SUM(I10:I13)</f>
        <v>30</v>
      </c>
    </row>
    <row r="16" spans="1:12" ht="33.75" customHeight="1">
      <c r="A16"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6" s="545"/>
      <c r="C16" s="545"/>
      <c r="D16" s="545"/>
      <c r="E16" s="545"/>
      <c r="F16" s="545"/>
      <c r="G16" s="545"/>
      <c r="H16" s="545"/>
      <c r="I16" s="545"/>
    </row>
  </sheetData>
  <mergeCells count="3">
    <mergeCell ref="A6:I6"/>
    <mergeCell ref="A7:I7"/>
    <mergeCell ref="A16:I1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22" sqref="A22:I22"/>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199" t="str">
        <f>'Date initiale'!C3</f>
        <v>Universitatea de Arhitectură și Urbanism "Ion Mincu" București</v>
      </c>
      <c r="B1" s="199"/>
      <c r="C1" s="199"/>
    </row>
    <row r="2" spans="1:12">
      <c r="A2" s="199" t="str">
        <f>'Date initiale'!B4&amp;" "&amp;'Date initiale'!C4</f>
        <v>Facultatea URBANISM</v>
      </c>
      <c r="B2" s="199"/>
      <c r="C2" s="199"/>
    </row>
    <row r="3" spans="1:12">
      <c r="A3" s="199" t="str">
        <f>'Date initiale'!B5&amp;" "&amp;'Date initiale'!C5</f>
        <v>Departamentul Planificare Urbana si Dezvoltare Teritoriala</v>
      </c>
      <c r="B3" s="199"/>
      <c r="C3" s="199"/>
    </row>
    <row r="4" spans="1:12">
      <c r="A4" s="113" t="str">
        <f>'Date initiale'!C6&amp;", "&amp;'Date initiale'!C7</f>
        <v xml:space="preserve">Radulescu Monica, </v>
      </c>
      <c r="B4" s="113"/>
      <c r="C4" s="113"/>
    </row>
    <row r="5" spans="1:12" s="166" customFormat="1">
      <c r="A5" s="113"/>
      <c r="B5" s="113"/>
      <c r="C5" s="113"/>
    </row>
    <row r="6" spans="1:12" ht="15.6">
      <c r="A6" s="543" t="s">
        <v>109</v>
      </c>
      <c r="B6" s="543"/>
      <c r="C6" s="543"/>
      <c r="D6" s="543"/>
      <c r="E6" s="543"/>
      <c r="F6" s="543"/>
      <c r="G6" s="543"/>
      <c r="H6" s="543"/>
      <c r="I6" s="543"/>
    </row>
    <row r="7" spans="1:12" ht="15.6">
      <c r="A7" s="543" t="str">
        <f>'Descriere indicatori'!B7&amp;". "&amp;'Descriere indicatori'!C7</f>
        <v xml:space="preserve">I4. Articole in extenso în reviste ştiinţifice de specialitate* </v>
      </c>
      <c r="B7" s="543"/>
      <c r="C7" s="543"/>
      <c r="D7" s="543"/>
      <c r="E7" s="543"/>
      <c r="F7" s="543"/>
      <c r="G7" s="543"/>
      <c r="H7" s="543"/>
      <c r="I7" s="543"/>
    </row>
    <row r="8" spans="1:12" ht="15" thickBot="1">
      <c r="A8" s="132"/>
      <c r="B8" s="132"/>
      <c r="C8" s="132"/>
      <c r="D8" s="132"/>
      <c r="E8" s="132"/>
      <c r="F8" s="132"/>
      <c r="G8" s="132"/>
      <c r="H8" s="132"/>
      <c r="I8" s="132"/>
    </row>
    <row r="9" spans="1:12" ht="29.4" thickBot="1">
      <c r="A9" s="168" t="s">
        <v>55</v>
      </c>
      <c r="B9" s="135" t="s">
        <v>82</v>
      </c>
      <c r="C9" s="135" t="s">
        <v>56</v>
      </c>
      <c r="D9" s="135" t="s">
        <v>57</v>
      </c>
      <c r="E9" s="135" t="s">
        <v>79</v>
      </c>
      <c r="F9" s="136" t="s">
        <v>86</v>
      </c>
      <c r="G9" s="135" t="s">
        <v>58</v>
      </c>
      <c r="H9" s="135" t="s">
        <v>110</v>
      </c>
      <c r="I9" s="137" t="s">
        <v>89</v>
      </c>
      <c r="K9" s="205" t="s">
        <v>107</v>
      </c>
    </row>
    <row r="10" spans="1:12">
      <c r="A10" s="98">
        <v>1</v>
      </c>
      <c r="B10" s="99"/>
      <c r="C10" s="99"/>
      <c r="D10" s="99"/>
      <c r="E10" s="100"/>
      <c r="F10" s="101"/>
      <c r="G10" s="101"/>
      <c r="H10" s="101"/>
      <c r="I10" s="249"/>
      <c r="K10" s="206">
        <v>10</v>
      </c>
      <c r="L10" s="284" t="s">
        <v>247</v>
      </c>
    </row>
    <row r="11" spans="1:12">
      <c r="A11" s="102">
        <f>A10+1</f>
        <v>2</v>
      </c>
      <c r="B11" s="103"/>
      <c r="C11" s="104"/>
      <c r="D11" s="103"/>
      <c r="E11" s="105"/>
      <c r="F11" s="106"/>
      <c r="G11" s="107"/>
      <c r="H11" s="107"/>
      <c r="I11" s="245"/>
      <c r="K11" s="50"/>
    </row>
    <row r="12" spans="1:12">
      <c r="A12" s="102">
        <f t="shared" ref="A12:A17" si="0">A11+1</f>
        <v>3</v>
      </c>
      <c r="B12" s="104"/>
      <c r="C12" s="104"/>
      <c r="D12" s="104"/>
      <c r="E12" s="105"/>
      <c r="F12" s="106"/>
      <c r="G12" s="107"/>
      <c r="H12" s="107"/>
      <c r="I12" s="245"/>
    </row>
    <row r="13" spans="1:12">
      <c r="A13" s="102">
        <f t="shared" si="0"/>
        <v>4</v>
      </c>
      <c r="B13" s="104"/>
      <c r="C13" s="104"/>
      <c r="D13" s="104"/>
      <c r="E13" s="105"/>
      <c r="F13" s="106"/>
      <c r="G13" s="106"/>
      <c r="H13" s="106"/>
      <c r="I13" s="245"/>
    </row>
    <row r="14" spans="1:12">
      <c r="A14" s="102">
        <f t="shared" si="0"/>
        <v>5</v>
      </c>
      <c r="B14" s="104"/>
      <c r="C14" s="104"/>
      <c r="D14" s="104"/>
      <c r="E14" s="105"/>
      <c r="F14" s="106"/>
      <c r="G14" s="106"/>
      <c r="H14" s="106"/>
      <c r="I14" s="245"/>
    </row>
    <row r="15" spans="1:12">
      <c r="A15" s="102">
        <f t="shared" si="0"/>
        <v>6</v>
      </c>
      <c r="B15" s="104"/>
      <c r="C15" s="104"/>
      <c r="D15" s="104"/>
      <c r="E15" s="105"/>
      <c r="F15" s="106"/>
      <c r="G15" s="106"/>
      <c r="H15" s="106"/>
      <c r="I15" s="245"/>
    </row>
    <row r="16" spans="1:12">
      <c r="A16" s="102">
        <f t="shared" si="0"/>
        <v>7</v>
      </c>
      <c r="B16" s="104"/>
      <c r="C16" s="104"/>
      <c r="D16" s="104"/>
      <c r="E16" s="105"/>
      <c r="F16" s="106"/>
      <c r="G16" s="106"/>
      <c r="H16" s="106"/>
      <c r="I16" s="245"/>
    </row>
    <row r="17" spans="1:9">
      <c r="A17" s="102">
        <f t="shared" si="0"/>
        <v>8</v>
      </c>
      <c r="B17" s="104"/>
      <c r="C17" s="104"/>
      <c r="D17" s="104"/>
      <c r="E17" s="105"/>
      <c r="F17" s="106"/>
      <c r="G17" s="106"/>
      <c r="H17" s="106"/>
      <c r="I17" s="245"/>
    </row>
    <row r="18" spans="1:9">
      <c r="A18" s="102">
        <f>A17+1</f>
        <v>9</v>
      </c>
      <c r="B18" s="104"/>
      <c r="C18" s="104"/>
      <c r="D18" s="104"/>
      <c r="E18" s="105"/>
      <c r="F18" s="106"/>
      <c r="G18" s="106"/>
      <c r="H18" s="106"/>
      <c r="I18" s="245"/>
    </row>
    <row r="19" spans="1:9" ht="15" thickBot="1">
      <c r="A19" s="108">
        <f>A18+1</f>
        <v>10</v>
      </c>
      <c r="B19" s="109"/>
      <c r="C19" s="109"/>
      <c r="D19" s="109"/>
      <c r="E19" s="110"/>
      <c r="F19" s="111"/>
      <c r="G19" s="111"/>
      <c r="H19" s="111"/>
      <c r="I19" s="246"/>
    </row>
    <row r="20" spans="1:9" ht="15" thickBot="1">
      <c r="A20" s="268"/>
      <c r="B20" s="113"/>
      <c r="C20" s="113"/>
      <c r="D20" s="113"/>
      <c r="E20" s="113"/>
      <c r="F20" s="113"/>
      <c r="G20" s="113"/>
      <c r="H20" s="115" t="str">
        <f>"Total "&amp;LEFT(A7,2)</f>
        <v>Total I4</v>
      </c>
      <c r="I20" s="139">
        <f>SUM(I10:I19)</f>
        <v>0</v>
      </c>
    </row>
    <row r="22" spans="1:9" ht="33.75" customHeight="1">
      <c r="A22" s="54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45"/>
      <c r="C22" s="545"/>
      <c r="D22" s="545"/>
      <c r="E22" s="545"/>
      <c r="F22" s="545"/>
      <c r="G22" s="545"/>
      <c r="H22" s="545"/>
      <c r="I22" s="54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MR</cp:lastModifiedBy>
  <cp:lastPrinted>2022-05-25T16:01:41Z</cp:lastPrinted>
  <dcterms:created xsi:type="dcterms:W3CDTF">2013-01-10T17:13:12Z</dcterms:created>
  <dcterms:modified xsi:type="dcterms:W3CDTF">2022-05-25T16:01:49Z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