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E:\_DUTESCU\_PT SCOALA\_CONCURS CONF\____2022_iunie\_pt site\"/>
    </mc:Choice>
  </mc:AlternateContent>
  <bookViews>
    <workbookView xWindow="0" yWindow="0" windowWidth="24000" windowHeight="9435" tabRatio="928" activeTab="1"/>
  </bookViews>
  <sheets>
    <sheet name="INSTRUCTIUNI" sheetId="35" r:id="rId1"/>
    <sheet name="Date initiale" sheetId="31" r:id="rId2"/>
    <sheet name="Fisa verificare" sheetId="36" r:id="rId3"/>
    <sheet name="Descriere indicatori" sheetId="1" r:id="rId4"/>
    <sheet name="Punctaj necesar" sheetId="3" r:id="rId5"/>
    <sheet name="I1" sheetId="4" r:id="rId6"/>
    <sheet name="I2" sheetId="5" r:id="rId7"/>
    <sheet name="I3" sheetId="6" r:id="rId8"/>
    <sheet name="I4" sheetId="7" r:id="rId9"/>
    <sheet name="I5" sheetId="8" r:id="rId10"/>
    <sheet name="I6" sheetId="9" r:id="rId11"/>
    <sheet name="I7" sheetId="10" r:id="rId12"/>
    <sheet name="I8" sheetId="11" r:id="rId13"/>
    <sheet name="I9" sheetId="12" r:id="rId14"/>
    <sheet name="I10" sheetId="13" r:id="rId15"/>
    <sheet name="I11a" sheetId="14" r:id="rId16"/>
    <sheet name="I11b" sheetId="29" r:id="rId17"/>
    <sheet name="I11c" sheetId="28" r:id="rId18"/>
    <sheet name="I12" sheetId="15" r:id="rId19"/>
    <sheet name="I13" sheetId="16" r:id="rId20"/>
    <sheet name="I14a" sheetId="17" r:id="rId21"/>
    <sheet name="I14b" sheetId="30" r:id="rId22"/>
    <sheet name="I14c" sheetId="34" r:id="rId23"/>
    <sheet name="I15" sheetId="37" r:id="rId24"/>
    <sheet name="I16" sheetId="18" r:id="rId25"/>
    <sheet name="I17" sheetId="19" r:id="rId26"/>
    <sheet name="I18" sheetId="20" r:id="rId27"/>
    <sheet name="I19" sheetId="21" r:id="rId28"/>
    <sheet name="I20" sheetId="22" r:id="rId29"/>
    <sheet name="I21" sheetId="23" r:id="rId30"/>
    <sheet name="I22" sheetId="24" r:id="rId31"/>
    <sheet name="I23" sheetId="25" r:id="rId32"/>
    <sheet name="I24" sheetId="26" r:id="rId33"/>
    <sheet name="Sheet1" sheetId="38" r:id="rId34"/>
    <sheet name="liste" sheetId="33" state="hidden" r:id="rId35"/>
  </sheets>
  <externalReferences>
    <externalReference r:id="rId36"/>
    <externalReference r:id="rId37"/>
    <externalReference r:id="rId38"/>
  </externalReferences>
  <definedNames>
    <definedName name="NUME">'[1]Date initiale'!$B$6</definedName>
    <definedName name="PER_EVAL">'[2]Date initiale'!$B$18</definedName>
    <definedName name="_xlnm.Print_Area" localSheetId="1">'Date initiale'!$B$1:$C$10</definedName>
    <definedName name="_xlnm.Print_Area" localSheetId="3">'Descriere indicatori'!$B$1:$E$57</definedName>
    <definedName name="_xlnm.Print_Area" localSheetId="2">'Fisa verificare'!$B$1:$D$48</definedName>
    <definedName name="_xlnm.Print_Area" localSheetId="5">'I1'!$A$1:$I$22</definedName>
    <definedName name="_xlnm.Print_Area" localSheetId="14">'I10'!$A$1:$I$19</definedName>
    <definedName name="_xlnm.Print_Area" localSheetId="15">I11a!$A$1:$I$20</definedName>
    <definedName name="_xlnm.Print_Area" localSheetId="16">I11b!$A$1:$H$14</definedName>
    <definedName name="_xlnm.Print_Area" localSheetId="17">I11c!$A$1:$G$21</definedName>
    <definedName name="_xlnm.Print_Area" localSheetId="18">'I12'!$A$1:$H$22</definedName>
    <definedName name="_xlnm.Print_Area" localSheetId="19">'I13'!$A$1:$H$58</definedName>
    <definedName name="_xlnm.Print_Area" localSheetId="20">I14a!$A$1:$H$22</definedName>
    <definedName name="_xlnm.Print_Area" localSheetId="21">I14b!$A$1:$H$22</definedName>
    <definedName name="_xlnm.Print_Area" localSheetId="22">I14c!$A$1:$H$22</definedName>
    <definedName name="_xlnm.Print_Area" localSheetId="23">'I15'!$A$1:$H$15</definedName>
    <definedName name="_xlnm.Print_Area" localSheetId="24">'I16'!$A$1:$D$20</definedName>
    <definedName name="_xlnm.Print_Area" localSheetId="25">'I17'!$A$1:$D$20</definedName>
    <definedName name="_xlnm.Print_Area" localSheetId="26">'I18'!$A$1:$D$19</definedName>
    <definedName name="_xlnm.Print_Area" localSheetId="27">'I19'!$A$1:$E$20</definedName>
    <definedName name="_xlnm.Print_Area" localSheetId="6">'I2'!$A$1:$I$22</definedName>
    <definedName name="_xlnm.Print_Area" localSheetId="28">'I20'!$A$1:$E$20</definedName>
    <definedName name="_xlnm.Print_Area" localSheetId="29">'I21'!$A$1:$D$20</definedName>
    <definedName name="_xlnm.Print_Area" localSheetId="30">'I22'!$A$1:$D$19</definedName>
    <definedName name="_xlnm.Print_Area" localSheetId="31">'I23'!$A$1:$D$18</definedName>
    <definedName name="_xlnm.Print_Area" localSheetId="32">'I24'!$A$1:$F$20</definedName>
    <definedName name="_xlnm.Print_Area" localSheetId="7">'I3'!$A$1:$I$17</definedName>
    <definedName name="_xlnm.Print_Area" localSheetId="8">'I4'!$A$1:$I$64</definedName>
    <definedName name="_xlnm.Print_Area" localSheetId="9">'I5'!$A$1:$I$22</definedName>
    <definedName name="_xlnm.Print_Area" localSheetId="10">'I6'!$A$1:$I$20</definedName>
    <definedName name="_xlnm.Print_Area" localSheetId="11">'I7'!$A$1:$I$23</definedName>
    <definedName name="_xlnm.Print_Area" localSheetId="12">'I8'!$A$1:$I$22</definedName>
    <definedName name="_xlnm.Print_Area" localSheetId="13">'I9'!$A$1:$I$22</definedName>
    <definedName name="_xlnm.Print_Area" localSheetId="4">'Punctaj necesar'!$A$1:$D$7</definedName>
    <definedName name="_xlnm.Print_Titles" localSheetId="3">'Descriere indicatori'!$3:$3</definedName>
    <definedName name="_xlnm.Print_Titles" localSheetId="2">'Fisa verificare'!$10:$10</definedName>
  </definedNames>
  <calcPr calcId="152511"/>
</workbook>
</file>

<file path=xl/calcChain.xml><?xml version="1.0" encoding="utf-8"?>
<calcChain xmlns="http://schemas.openxmlformats.org/spreadsheetml/2006/main">
  <c r="A58" i="16" l="1"/>
  <c r="G56" i="16"/>
  <c r="H19" i="16"/>
  <c r="H18" i="16"/>
  <c r="H16" i="16"/>
  <c r="H56" i="16" s="1"/>
  <c r="A11" i="16"/>
  <c r="A12" i="16" s="1"/>
  <c r="A13" i="16" s="1"/>
  <c r="A14" i="16" s="1"/>
  <c r="A15" i="16" s="1"/>
  <c r="A16" i="16" s="1"/>
  <c r="A17" i="16" s="1"/>
  <c r="A18" i="16" s="1"/>
  <c r="A7" i="16" l="1"/>
  <c r="D13" i="20" l="1"/>
  <c r="A14" i="25" l="1"/>
  <c r="H14" i="29" l="1"/>
  <c r="G13" i="28" l="1"/>
  <c r="A20" i="13" l="1"/>
  <c r="A15" i="37"/>
  <c r="A7" i="37"/>
  <c r="G13" i="37" s="1"/>
  <c r="H13" i="37"/>
  <c r="D29" i="36" s="1"/>
  <c r="A12" i="37"/>
  <c r="A11" i="37"/>
  <c r="A4" i="37"/>
  <c r="A3" i="37"/>
  <c r="A2" i="37"/>
  <c r="A1" i="37"/>
  <c r="B2" i="36" l="1"/>
  <c r="B4" i="36"/>
  <c r="B6" i="36"/>
  <c r="B5" i="36" l="1"/>
  <c r="B3" i="36"/>
  <c r="B47" i="36"/>
  <c r="E20" i="22"/>
  <c r="D34" i="36" s="1"/>
  <c r="F20" i="26"/>
  <c r="D38" i="36" s="1"/>
  <c r="A11" i="26"/>
  <c r="A12" i="26" s="1"/>
  <c r="A13" i="26" s="1"/>
  <c r="A14" i="26" s="1"/>
  <c r="A15" i="26" s="1"/>
  <c r="A16" i="26" s="1"/>
  <c r="A17" i="26" s="1"/>
  <c r="A18" i="26" s="1"/>
  <c r="A19" i="26" s="1"/>
  <c r="A7" i="26"/>
  <c r="E20" i="26" s="1"/>
  <c r="D18" i="25"/>
  <c r="D37" i="36" s="1"/>
  <c r="A11" i="25"/>
  <c r="A15" i="25" s="1"/>
  <c r="A16" i="25" s="1"/>
  <c r="A17" i="25" s="1"/>
  <c r="A7" i="25"/>
  <c r="C18" i="25" s="1"/>
  <c r="D20" i="23"/>
  <c r="A11" i="24"/>
  <c r="A12" i="24" s="1"/>
  <c r="A13" i="24" s="1"/>
  <c r="A14" i="24" s="1"/>
  <c r="A15" i="24" s="1"/>
  <c r="A16" i="24" s="1"/>
  <c r="A17" i="24" s="1"/>
  <c r="A18" i="24" s="1"/>
  <c r="A7" i="24"/>
  <c r="C19" i="24" s="1"/>
  <c r="A11" i="23"/>
  <c r="A12" i="23" s="1"/>
  <c r="A13" i="23" s="1"/>
  <c r="A14" i="23" s="1"/>
  <c r="A15" i="23" s="1"/>
  <c r="A16" i="23" s="1"/>
  <c r="A17" i="23" s="1"/>
  <c r="A18" i="23" s="1"/>
  <c r="A19" i="23" s="1"/>
  <c r="A7" i="23"/>
  <c r="C20" i="23" s="1"/>
  <c r="A11" i="22"/>
  <c r="A12" i="22" s="1"/>
  <c r="A13" i="22" s="1"/>
  <c r="A14" i="22" s="1"/>
  <c r="A15" i="22" s="1"/>
  <c r="A16" i="22" s="1"/>
  <c r="A17" i="22" s="1"/>
  <c r="A18" i="22" s="1"/>
  <c r="A19" i="22" s="1"/>
  <c r="A7" i="22"/>
  <c r="D20" i="22" s="1"/>
  <c r="E20" i="21"/>
  <c r="D33" i="36" s="1"/>
  <c r="A11" i="21"/>
  <c r="A12" i="21" s="1"/>
  <c r="A13" i="21" s="1"/>
  <c r="A14" i="21" s="1"/>
  <c r="A15" i="21" s="1"/>
  <c r="A16" i="21" s="1"/>
  <c r="A17" i="21" s="1"/>
  <c r="A18" i="21" s="1"/>
  <c r="A19" i="21" s="1"/>
  <c r="A7" i="21"/>
  <c r="D20" i="21" s="1"/>
  <c r="A19" i="20"/>
  <c r="A11" i="20"/>
  <c r="A12" i="20" s="1"/>
  <c r="A13" i="20" s="1"/>
  <c r="A14" i="20" s="1"/>
  <c r="A15" i="20" s="1"/>
  <c r="A16" i="20" s="1"/>
  <c r="A7" i="20"/>
  <c r="C17" i="20" s="1"/>
  <c r="A11" i="19"/>
  <c r="A12" i="19" s="1"/>
  <c r="A13" i="19" s="1"/>
  <c r="A14" i="19" s="1"/>
  <c r="A15" i="19" s="1"/>
  <c r="A16" i="19" s="1"/>
  <c r="A17" i="19" s="1"/>
  <c r="A18" i="19" s="1"/>
  <c r="A19" i="19" s="1"/>
  <c r="A7" i="19"/>
  <c r="C20" i="19" s="1"/>
  <c r="A11" i="18"/>
  <c r="A12" i="18" s="1"/>
  <c r="A13" i="18" s="1"/>
  <c r="A14" i="18" s="1"/>
  <c r="A15" i="18" s="1"/>
  <c r="A16" i="18" s="1"/>
  <c r="A17" i="18" s="1"/>
  <c r="A18" i="18" s="1"/>
  <c r="A19" i="18" s="1"/>
  <c r="I20" i="9"/>
  <c r="D16" i="36" s="1"/>
  <c r="I62" i="7"/>
  <c r="D14" i="36" s="1"/>
  <c r="I20" i="8"/>
  <c r="D15" i="36" s="1"/>
  <c r="A19" i="13"/>
  <c r="A22" i="12"/>
  <c r="A22" i="11"/>
  <c r="A23" i="10"/>
  <c r="A22" i="8"/>
  <c r="A64" i="7"/>
  <c r="A17" i="6"/>
  <c r="A22" i="5"/>
  <c r="A22" i="4"/>
  <c r="A4" i="5"/>
  <c r="A4" i="6"/>
  <c r="A4" i="7"/>
  <c r="A4" i="8"/>
  <c r="A4" i="9"/>
  <c r="A4" i="10"/>
  <c r="A4" i="11"/>
  <c r="A4" i="12"/>
  <c r="A4" i="13"/>
  <c r="A4" i="14"/>
  <c r="A4" i="29"/>
  <c r="A4" i="28"/>
  <c r="A4" i="15"/>
  <c r="A4" i="16"/>
  <c r="A4" i="17"/>
  <c r="A4" i="30"/>
  <c r="A4" i="34"/>
  <c r="A4" i="18"/>
  <c r="A4" i="19"/>
  <c r="A4" i="20"/>
  <c r="A4" i="21"/>
  <c r="A4" i="22"/>
  <c r="A4" i="23"/>
  <c r="A4" i="24"/>
  <c r="A4" i="25"/>
  <c r="A4" i="26"/>
  <c r="A4" i="4"/>
  <c r="A7" i="18"/>
  <c r="C20" i="18" s="1"/>
  <c r="A7" i="34"/>
  <c r="G20" i="34" s="1"/>
  <c r="A22" i="34"/>
  <c r="H20" i="34"/>
  <c r="D28" i="36" s="1"/>
  <c r="A11" i="34"/>
  <c r="A12" i="34" s="1"/>
  <c r="A13" i="34" s="1"/>
  <c r="A14" i="34" s="1"/>
  <c r="A15" i="34" s="1"/>
  <c r="A16" i="34" s="1"/>
  <c r="A17" i="34" s="1"/>
  <c r="A18" i="34" s="1"/>
  <c r="A19" i="34" s="1"/>
  <c r="A3" i="34"/>
  <c r="A2" i="34"/>
  <c r="A1" i="34"/>
  <c r="A22" i="30"/>
  <c r="A12" i="30"/>
  <c r="A13" i="30" s="1"/>
  <c r="A14" i="30" s="1"/>
  <c r="A15" i="30" s="1"/>
  <c r="A16" i="30" s="1"/>
  <c r="A17" i="30" s="1"/>
  <c r="A18" i="30" s="1"/>
  <c r="A19" i="30" s="1"/>
  <c r="A7" i="30"/>
  <c r="G20" i="30" s="1"/>
  <c r="A7" i="17"/>
  <c r="G20" i="17" s="1"/>
  <c r="A22" i="17"/>
  <c r="H20" i="17"/>
  <c r="D26" i="36" s="1"/>
  <c r="A11" i="17"/>
  <c r="A12" i="17"/>
  <c r="A13" i="17" s="1"/>
  <c r="A14" i="17" s="1"/>
  <c r="A15" i="17" s="1"/>
  <c r="A16" i="17" s="1"/>
  <c r="A17" i="17" s="1"/>
  <c r="A18" i="17" s="1"/>
  <c r="A19" i="17" s="1"/>
  <c r="A22" i="15"/>
  <c r="A11" i="15"/>
  <c r="A12" i="15" s="1"/>
  <c r="A13" i="15" s="1"/>
  <c r="A14" i="15" s="1"/>
  <c r="A15" i="15" s="1"/>
  <c r="A16" i="15" s="1"/>
  <c r="A17" i="15" s="1"/>
  <c r="A18" i="15" s="1"/>
  <c r="A19" i="15" s="1"/>
  <c r="A7" i="15"/>
  <c r="G20" i="15" s="1"/>
  <c r="A11" i="28"/>
  <c r="A12" i="28" s="1"/>
  <c r="A13" i="28" s="1"/>
  <c r="A14" i="28" s="1"/>
  <c r="A7" i="28"/>
  <c r="F21" i="28" s="1"/>
  <c r="A11" i="29"/>
  <c r="A12" i="29" s="1"/>
  <c r="A13" i="29" s="1"/>
  <c r="A7" i="29"/>
  <c r="G14" i="29" s="1"/>
  <c r="A11" i="14"/>
  <c r="A12" i="14" s="1"/>
  <c r="A13" i="14" s="1"/>
  <c r="A14" i="14" s="1"/>
  <c r="A15" i="14" s="1"/>
  <c r="A16" i="14" s="1"/>
  <c r="A17" i="14" s="1"/>
  <c r="A18" i="14" s="1"/>
  <c r="A19" i="14" s="1"/>
  <c r="A7" i="14"/>
  <c r="H20" i="14" s="1"/>
  <c r="A11" i="13"/>
  <c r="A12" i="13" s="1"/>
  <c r="A13" i="13" s="1"/>
  <c r="A14" i="13" s="1"/>
  <c r="A16" i="13" s="1"/>
  <c r="A7" i="13"/>
  <c r="H17" i="13" s="1"/>
  <c r="A11" i="6"/>
  <c r="I20" i="12"/>
  <c r="D19" i="36" s="1"/>
  <c r="A11" i="12"/>
  <c r="A12" i="12"/>
  <c r="A13" i="12" s="1"/>
  <c r="A14" i="12" s="1"/>
  <c r="A15" i="12" s="1"/>
  <c r="A16" i="12" s="1"/>
  <c r="A17" i="12" s="1"/>
  <c r="A18" i="12" s="1"/>
  <c r="A19" i="12" s="1"/>
  <c r="A7" i="12"/>
  <c r="H20" i="12" s="1"/>
  <c r="A7" i="11"/>
  <c r="H20" i="11" s="1"/>
  <c r="A7" i="10"/>
  <c r="H21" i="10" s="1"/>
  <c r="A7" i="9"/>
  <c r="H20" i="9" s="1"/>
  <c r="A7" i="8"/>
  <c r="H20" i="8" s="1"/>
  <c r="A7" i="7"/>
  <c r="H62" i="7" s="1"/>
  <c r="A7" i="6"/>
  <c r="H15" i="6" s="1"/>
  <c r="A7" i="5"/>
  <c r="H20" i="5" s="1"/>
  <c r="A7" i="4"/>
  <c r="H20" i="4" s="1"/>
  <c r="I20" i="11"/>
  <c r="D18" i="36" s="1"/>
  <c r="A11" i="11"/>
  <c r="A12" i="11" s="1"/>
  <c r="A13" i="11" s="1"/>
  <c r="A14" i="11" s="1"/>
  <c r="A15" i="11" s="1"/>
  <c r="A16" i="11" s="1"/>
  <c r="A17" i="11" s="1"/>
  <c r="A18" i="11" s="1"/>
  <c r="A19" i="11" s="1"/>
  <c r="A11" i="9"/>
  <c r="A12" i="9" s="1"/>
  <c r="A13" i="9" s="1"/>
  <c r="A14" i="9" s="1"/>
  <c r="A15" i="9" s="1"/>
  <c r="A16" i="9" s="1"/>
  <c r="A17" i="9" s="1"/>
  <c r="A18" i="9" s="1"/>
  <c r="A19" i="9" s="1"/>
  <c r="A11" i="8"/>
  <c r="A12" i="8"/>
  <c r="A13" i="8" s="1"/>
  <c r="A14" i="8" s="1"/>
  <c r="A15" i="8" s="1"/>
  <c r="A16" i="8" s="1"/>
  <c r="A17" i="8" s="1"/>
  <c r="A18" i="8" s="1"/>
  <c r="A19" i="8" s="1"/>
  <c r="A11" i="7"/>
  <c r="A12" i="7" s="1"/>
  <c r="A13" i="7" s="1"/>
  <c r="A14" i="7" s="1"/>
  <c r="A15" i="7" s="1"/>
  <c r="A16" i="7" s="1"/>
  <c r="A17" i="7" s="1"/>
  <c r="A18" i="7" s="1"/>
  <c r="A11" i="5"/>
  <c r="A12" i="5" s="1"/>
  <c r="A13" i="5" s="1"/>
  <c r="A14" i="5" s="1"/>
  <c r="A15" i="5" s="1"/>
  <c r="A16" i="5" s="1"/>
  <c r="A17" i="5" s="1"/>
  <c r="A18" i="5" s="1"/>
  <c r="A19" i="5" s="1"/>
  <c r="A11" i="4"/>
  <c r="A12" i="4"/>
  <c r="A13" i="4" s="1"/>
  <c r="A14" i="4" s="1"/>
  <c r="A15" i="4" s="1"/>
  <c r="A16" i="4" s="1"/>
  <c r="A17" i="4" s="1"/>
  <c r="A18" i="4" s="1"/>
  <c r="A19" i="4" s="1"/>
  <c r="A2" i="5"/>
  <c r="A2" i="6"/>
  <c r="A2" i="7"/>
  <c r="A2" i="8"/>
  <c r="A2" i="9"/>
  <c r="A2" i="10"/>
  <c r="A2" i="11"/>
  <c r="A2" i="12"/>
  <c r="A2" i="13"/>
  <c r="A2" i="14"/>
  <c r="A2" i="28"/>
  <c r="A2" i="29"/>
  <c r="A2" i="15"/>
  <c r="A2" i="16"/>
  <c r="A2" i="17"/>
  <c r="A2" i="30"/>
  <c r="A2" i="18"/>
  <c r="A2" i="19"/>
  <c r="A2" i="20"/>
  <c r="A2" i="21"/>
  <c r="A2" i="22"/>
  <c r="A2" i="23"/>
  <c r="A2" i="24"/>
  <c r="A2" i="25"/>
  <c r="A2" i="26"/>
  <c r="A2" i="4"/>
  <c r="A3" i="5"/>
  <c r="A3" i="6"/>
  <c r="A3" i="7"/>
  <c r="A3" i="8"/>
  <c r="A3" i="9"/>
  <c r="A3" i="10"/>
  <c r="A3" i="11"/>
  <c r="A3" i="12"/>
  <c r="A3" i="13"/>
  <c r="A3" i="14"/>
  <c r="A3" i="28"/>
  <c r="A3" i="29"/>
  <c r="A3" i="15"/>
  <c r="A3" i="16"/>
  <c r="A3" i="17"/>
  <c r="A3" i="30"/>
  <c r="A3" i="18"/>
  <c r="A3" i="19"/>
  <c r="A3" i="20"/>
  <c r="A3" i="21"/>
  <c r="A3" i="22"/>
  <c r="A3" i="23"/>
  <c r="A3" i="24"/>
  <c r="A3" i="25"/>
  <c r="A3" i="26"/>
  <c r="A3" i="4"/>
  <c r="A1" i="5"/>
  <c r="A1" i="6"/>
  <c r="A1" i="7"/>
  <c r="A1" i="8"/>
  <c r="A1" i="9"/>
  <c r="A1" i="10"/>
  <c r="A1" i="11"/>
  <c r="A1" i="12"/>
  <c r="A1" i="13"/>
  <c r="A1" i="14"/>
  <c r="A1" i="28"/>
  <c r="A1" i="29"/>
  <c r="A1" i="15"/>
  <c r="A1" i="16"/>
  <c r="A1" i="17"/>
  <c r="A1" i="30"/>
  <c r="A1" i="18"/>
  <c r="A1" i="19"/>
  <c r="A1" i="20"/>
  <c r="A1" i="21"/>
  <c r="A1" i="22"/>
  <c r="A1" i="23"/>
  <c r="A1" i="24"/>
  <c r="A1" i="25"/>
  <c r="A1" i="26"/>
  <c r="A1" i="4"/>
  <c r="I17" i="13"/>
  <c r="D20" i="36" s="1"/>
  <c r="G21" i="28"/>
  <c r="D23" i="36" s="1"/>
  <c r="D25" i="36"/>
  <c r="D19" i="24"/>
  <c r="D36" i="36" s="1"/>
  <c r="D17" i="20"/>
  <c r="D32" i="36" s="1"/>
  <c r="D20" i="18"/>
  <c r="D30" i="36" s="1"/>
  <c r="H20" i="30"/>
  <c r="D27" i="36" s="1"/>
  <c r="H20" i="15"/>
  <c r="D24" i="36" s="1"/>
  <c r="I20" i="14"/>
  <c r="D21" i="36" s="1"/>
  <c r="I20" i="5"/>
  <c r="D12" i="36" s="1"/>
  <c r="D20" i="19"/>
  <c r="I21" i="10"/>
  <c r="D17" i="36" s="1"/>
  <c r="I15" i="6"/>
  <c r="D13" i="36" s="1"/>
  <c r="I20" i="4"/>
  <c r="D31" i="36" l="1"/>
  <c r="D42" i="36" s="1"/>
  <c r="D11" i="36"/>
  <c r="D35" i="36"/>
  <c r="D41" i="36" l="1"/>
  <c r="D22" i="36"/>
  <c r="D43" i="36" s="1"/>
  <c r="D44" i="36" l="1"/>
</calcChain>
</file>

<file path=xl/sharedStrings.xml><?xml version="1.0" encoding="utf-8"?>
<sst xmlns="http://schemas.openxmlformats.org/spreadsheetml/2006/main" count="1230" uniqueCount="611">
  <si>
    <t>I15</t>
  </si>
  <si>
    <t>DENUMIRE CRITERIU</t>
  </si>
  <si>
    <t>CRITERIU</t>
  </si>
  <si>
    <t>STANDARD PENTRU PROFESOR UNIVERSITAR</t>
  </si>
  <si>
    <t>STANDARD PENTRU CONFERENTIAR UNIVERSITAR</t>
  </si>
  <si>
    <t>C1</t>
  </si>
  <si>
    <t>C2</t>
  </si>
  <si>
    <t>C3</t>
  </si>
  <si>
    <t>C4</t>
  </si>
  <si>
    <t>suma punctajului pentru indicatorul I11</t>
  </si>
  <si>
    <t>&gt;80</t>
  </si>
  <si>
    <t>&gt;40</t>
  </si>
  <si>
    <t>&gt;200</t>
  </si>
  <si>
    <t>&gt;60</t>
  </si>
  <si>
    <t>&gt;30</t>
  </si>
  <si>
    <t>&gt;150</t>
  </si>
  <si>
    <t xml:space="preserve">pe carte </t>
  </si>
  <si>
    <t xml:space="preserve">Tipul activităţilor </t>
  </si>
  <si>
    <t xml:space="preserve">Punctaj indicat </t>
  </si>
  <si>
    <t xml:space="preserve">I1 </t>
  </si>
  <si>
    <t xml:space="preserve">Cărţi de autor/capitole publicate la edituri cu prestigiu internaţional* </t>
  </si>
  <si>
    <t xml:space="preserve">I2 </t>
  </si>
  <si>
    <t xml:space="preserve">Cărţi de autor publicate la edituri cu prestigiu naţional* </t>
  </si>
  <si>
    <t xml:space="preserve">I3 </t>
  </si>
  <si>
    <t xml:space="preserve">Capitole de autor cuprinse în cărţi publicate la edituri cu prestigiu naţional* </t>
  </si>
  <si>
    <t xml:space="preserve">pe capitol </t>
  </si>
  <si>
    <t xml:space="preserve">I4 </t>
  </si>
  <si>
    <t xml:space="preserve">pe articol </t>
  </si>
  <si>
    <t xml:space="preserve">I5 </t>
  </si>
  <si>
    <t xml:space="preserve">I6 </t>
  </si>
  <si>
    <t xml:space="preserve">I7 </t>
  </si>
  <si>
    <t xml:space="preserve">I8 </t>
  </si>
  <si>
    <t xml:space="preserve">pe studiu </t>
  </si>
  <si>
    <t xml:space="preserve">I9 </t>
  </si>
  <si>
    <t xml:space="preserve">I10 </t>
  </si>
  <si>
    <t xml:space="preserve">pe studiu de cercetare prin proiect/studiu aferent proiect </t>
  </si>
  <si>
    <t xml:space="preserve">I11 </t>
  </si>
  <si>
    <t xml:space="preserve">pe publicaţie </t>
  </si>
  <si>
    <t xml:space="preserve">pe publicaţie/ eveniment </t>
  </si>
  <si>
    <t xml:space="preserve">pe susţinere </t>
  </si>
  <si>
    <t xml:space="preserve">I12 </t>
  </si>
  <si>
    <t xml:space="preserve">pe tip de activitate </t>
  </si>
  <si>
    <t xml:space="preserve">I19 </t>
  </si>
  <si>
    <t xml:space="preserve">pe expoziţie </t>
  </si>
  <si>
    <t xml:space="preserve">I20 </t>
  </si>
  <si>
    <t xml:space="preserve">I21 </t>
  </si>
  <si>
    <t xml:space="preserve">pe comisie </t>
  </si>
  <si>
    <t xml:space="preserve">I22 </t>
  </si>
  <si>
    <t xml:space="preserve">I23 </t>
  </si>
  <si>
    <t xml:space="preserve">Îndrumare de doctorat sau în co-tutelă la nivel internaţional/naţional </t>
  </si>
  <si>
    <t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t>
  </si>
  <si>
    <t>ARHITECTURA</t>
  </si>
  <si>
    <t>Titlul lucrării</t>
  </si>
  <si>
    <t>Ziua, luna</t>
  </si>
  <si>
    <t>Pag.</t>
  </si>
  <si>
    <t>Nr. crt.</t>
  </si>
  <si>
    <t>Titlul lucrarii</t>
  </si>
  <si>
    <t>Revista</t>
  </si>
  <si>
    <t>Vol (Nr)</t>
  </si>
  <si>
    <t xml:space="preserve">pe proiect </t>
  </si>
  <si>
    <t xml:space="preserve">I13 </t>
  </si>
  <si>
    <t xml:space="preserve">I14 </t>
  </si>
  <si>
    <t xml:space="preserve">Studii de cercetare, granturi şi proiecte de cercetare internaţionale/ naţionale/locale (MEN, CNCS, CEEX, MDRL), realizate prin centrele de cercetare ale universităţii/alte centre universitare şi/academice)** </t>
  </si>
  <si>
    <t xml:space="preserve">Indicator </t>
  </si>
  <si>
    <t xml:space="preserve">I16 </t>
  </si>
  <si>
    <t xml:space="preserve">pe premiu/ nominalizări/ selecţionări </t>
  </si>
  <si>
    <t xml:space="preserve">I17 </t>
  </si>
  <si>
    <t xml:space="preserve">pe premiu/ pe nominalizare </t>
  </si>
  <si>
    <t xml:space="preserve">I18 </t>
  </si>
  <si>
    <t>Nr. crt</t>
  </si>
  <si>
    <t>Denumire proiect</t>
  </si>
  <si>
    <t>Beneficiar</t>
  </si>
  <si>
    <t>Nr. proiect</t>
  </si>
  <si>
    <t>Denumire conferinta</t>
  </si>
  <si>
    <t>Denumire eveniment</t>
  </si>
  <si>
    <t>An</t>
  </si>
  <si>
    <t>Ziua, Luna</t>
  </si>
  <si>
    <t>Titlul Premiu/Nominalizare/ Selectionare</t>
  </si>
  <si>
    <t>Punctaj obtinut</t>
  </si>
  <si>
    <t>ISBN/ si/ sau ISSN</t>
  </si>
  <si>
    <t>ISBN / ISSN</t>
  </si>
  <si>
    <t>Perioada</t>
  </si>
  <si>
    <t>Program</t>
  </si>
  <si>
    <t>Autori</t>
  </si>
  <si>
    <t>Titlul cărţii</t>
  </si>
  <si>
    <t>Editura</t>
  </si>
  <si>
    <t>ISBN</t>
  </si>
  <si>
    <t>Anul</t>
  </si>
  <si>
    <t>Număr total de pagini</t>
  </si>
  <si>
    <t>Număr de pagini contribuţie proprie</t>
  </si>
  <si>
    <t>Punctaj obţinut</t>
  </si>
  <si>
    <t>Universitatea</t>
  </si>
  <si>
    <t>Facultatea</t>
  </si>
  <si>
    <t>Departamentul</t>
  </si>
  <si>
    <t>Perioada de evaluare (ani)</t>
  </si>
  <si>
    <t>Data (luna/an)</t>
  </si>
  <si>
    <t>Nume şi prenume</t>
  </si>
  <si>
    <t xml:space="preserve">Elementul pt. care se acordă punctajul </t>
  </si>
  <si>
    <t xml:space="preserve">pe carte/ capitol </t>
  </si>
  <si>
    <t xml:space="preserve">5
5
10
20 </t>
  </si>
  <si>
    <t xml:space="preserve">15/10
10/5
10/5
20 </t>
  </si>
  <si>
    <t>INFORMATII GENERALE</t>
  </si>
  <si>
    <t>Universitatea de Arhitectură și Urbanism "Ion Mincu" București</t>
  </si>
  <si>
    <t>PUNCTAJE MINIME NECESARE</t>
  </si>
  <si>
    <t>DENUMIREA CRITERIULUI</t>
  </si>
  <si>
    <t>Standard</t>
  </si>
  <si>
    <t>profesor</t>
  </si>
  <si>
    <t>conferențiar</t>
  </si>
  <si>
    <t>Punctaj</t>
  </si>
  <si>
    <t>20 | 10</t>
  </si>
  <si>
    <t>LISTA DE LUCRĂRI - STANDARDE NAȚIONALE</t>
  </si>
  <si>
    <t>Număr de pagini</t>
  </si>
  <si>
    <t>I1</t>
  </si>
  <si>
    <t>I2</t>
  </si>
  <si>
    <t>I3</t>
  </si>
  <si>
    <t>I4</t>
  </si>
  <si>
    <t>I5</t>
  </si>
  <si>
    <t>I6</t>
  </si>
  <si>
    <t>I7</t>
  </si>
  <si>
    <t>I8</t>
  </si>
  <si>
    <t>I9</t>
  </si>
  <si>
    <t>I10</t>
  </si>
  <si>
    <t>I11</t>
  </si>
  <si>
    <t>I12</t>
  </si>
  <si>
    <t>I13</t>
  </si>
  <si>
    <t>I14</t>
  </si>
  <si>
    <t>I16</t>
  </si>
  <si>
    <t>I17</t>
  </si>
  <si>
    <t>I18</t>
  </si>
  <si>
    <t>I19</t>
  </si>
  <si>
    <t>I20</t>
  </si>
  <si>
    <t>I21</t>
  </si>
  <si>
    <t>I22</t>
  </si>
  <si>
    <t>I23</t>
  </si>
  <si>
    <t>Conferinţa, Simpozionul, Denumirea volumului, Localitatea etc.</t>
  </si>
  <si>
    <t>ISBN/ ISSN</t>
  </si>
  <si>
    <t>Denumire publicație / conferință</t>
  </si>
  <si>
    <t>Editura / 
Denumire eveniment, oraș</t>
  </si>
  <si>
    <t>Calitatea (autor, coautor etc.)</t>
  </si>
  <si>
    <t>Observații (autorizat, executat etc.)</t>
  </si>
  <si>
    <t>Observații (avizat / faza etc.)</t>
  </si>
  <si>
    <t>Denumire proiect / studiu</t>
  </si>
  <si>
    <t>profesor universitar</t>
  </si>
  <si>
    <t>conferențiar universitar</t>
  </si>
  <si>
    <t>lector universitar</t>
  </si>
  <si>
    <t>asistent universitar</t>
  </si>
  <si>
    <t>preparator universitar</t>
  </si>
  <si>
    <t>Punctaj obținut</t>
  </si>
  <si>
    <t>Data</t>
  </si>
  <si>
    <t>Semnătura</t>
  </si>
  <si>
    <t>Instituția</t>
  </si>
  <si>
    <t>Calitate (autor, coautor, curator)</t>
  </si>
  <si>
    <t>Denumire expoziție</t>
  </si>
  <si>
    <t>Tip activitate</t>
  </si>
  <si>
    <t>Student îndrumat</t>
  </si>
  <si>
    <t>Instituție</t>
  </si>
  <si>
    <t>parola este: cercetare</t>
  </si>
  <si>
    <t xml:space="preserve">   </t>
  </si>
  <si>
    <t>Nominalizare comitete/ structuri de conducere, comisii de specialitate, jurii, academii</t>
  </si>
  <si>
    <t>Manifestare</t>
  </si>
  <si>
    <t>7 | 5</t>
  </si>
  <si>
    <t>15 |10 | 5</t>
  </si>
  <si>
    <t>15 |10</t>
  </si>
  <si>
    <t>5 |3</t>
  </si>
  <si>
    <t>30 |20</t>
  </si>
  <si>
    <t>30 |15 | 10</t>
  </si>
  <si>
    <t>20 |15</t>
  </si>
  <si>
    <t>20 |15 | 10</t>
  </si>
  <si>
    <t>50 |30 | 10</t>
  </si>
  <si>
    <t>30 |20 | 10</t>
  </si>
  <si>
    <t>10 | 5</t>
  </si>
  <si>
    <t>5 | 5 | 10 | 20</t>
  </si>
  <si>
    <t>5 | 3</t>
  </si>
  <si>
    <t>3 | 1</t>
  </si>
  <si>
    <t>15 | 10</t>
  </si>
  <si>
    <t>Titlul cărţii / Titlul capitolului</t>
  </si>
  <si>
    <t>Post concurs</t>
  </si>
  <si>
    <t xml:space="preserve">Tipul activităților </t>
  </si>
  <si>
    <t xml:space="preserve">FISA VERIFICARE PRIVIND INDEPLINIREA STANDARDELOR MINIMALE NATIONALE </t>
  </si>
  <si>
    <r>
      <rPr>
        <b/>
        <sz val="11"/>
        <color theme="1"/>
        <rFont val="Calibri"/>
        <family val="2"/>
        <charset val="238"/>
        <scheme val="minor"/>
      </rPr>
      <t>Definiţii şi condiţii</t>
    </r>
    <r>
      <rPr>
        <sz val="11"/>
        <color theme="1"/>
        <rFont val="Calibri"/>
        <family val="2"/>
        <scheme val="minor"/>
      </rPr>
      <t xml:space="preserve">
n reprezintă:
  - numărul de publicaţii - carte/articol/studiu/proiect la care candidatul este autor sau coautor 
  - numărul de activităţi/evenimente
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Lista conferinţelor la nivel mondial sau european de Arhitectură şi Urbanism recunoscute de comisia de specialitate a CNATDCU se stabileşte prin decizie a biroului acestei comisii de specialitate şi se publică pe site-ul web al CNATDCU.
Lista publicaţiilor de prestigiu internaţional şi naţional în domeniile de specialitate şi în cele conexe, recunoscute de comisia de specialitate a CNATDCU se stabileşte prin decizie a acestei comisii de specialitate şi se publică pe site-ul web al CNATDCU.</t>
    </r>
  </si>
  <si>
    <t>Instrucțiuni de completare a Fișei de verificare a punctajului pentru îndeplinirea standardelor naționale</t>
  </si>
  <si>
    <t>Pagina "Punctaj necesar" prezintă informativ punctajele necesare, pe grupe de indicatori și total, pentru îndeplinirea standardelor minimale naționale de conferențiar și profesor universitar.</t>
  </si>
  <si>
    <t>URBANISM</t>
  </si>
  <si>
    <t>ARHITECTURA DE INTERIOR</t>
  </si>
  <si>
    <t>Pagina "Date inițiale" conține câteva informații despre persoana vizată. Acestea trebuie completate în căsuțele corespunzătoare. Nu se completează decât în căsuțele pe fond verde. Pentru Facultate și Standard este disponibilă, după un click în căsuța respectivă, o listă cu opțiuni care se activează din săgeata din dreapta.
Informațiile sunt preluate automat în Fișa de verificare.</t>
  </si>
  <si>
    <t>In pagina "Fișa verificare" nu se completează nimic direct; toate informațiile din această pagină sunt preluate automat din celelalte pagini. Această pagină trebuie printată (format A4, 2 pagini).</t>
  </si>
  <si>
    <t>aprobate prin Ordinul nr. 6129 din 20 decembrie 2016 potrivit art.219 alin. (1) lit. a din  Legea educației naționale nr.1/2011 , pentru ocuparea posturilor de conferențiar/profesor universitar</t>
  </si>
  <si>
    <t>DESCRIERE INDICATORI conform Anexei OM 6129/2016</t>
  </si>
  <si>
    <t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t>
  </si>
  <si>
    <t>***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t>
  </si>
  <si>
    <t>**** Valoarea punctajului variază între 30-50pct/n în funcție de complexitate, importanța la nivel local/național/internațional a proiectului precum și de valoarea sa contractuală. Punctajul obținut este independent de punctajele obținute la rubricile I12-I14</t>
  </si>
  <si>
    <t>Notă explicativă:</t>
  </si>
  <si>
    <t>***** O lucrare: proiect, studiu, publicație etc. - va fi luată în considerație o singură dată, la criteriul corespunzător, cu punctaj maxim (ex. în cazul premiilor la un concurs)</t>
  </si>
  <si>
    <r>
      <rPr>
        <b/>
        <sz val="11"/>
        <color theme="1"/>
        <rFont val="Calibri"/>
        <family val="2"/>
        <charset val="238"/>
        <scheme val="minor"/>
      </rPr>
      <t>Definiţii şi condiţii</t>
    </r>
    <r>
      <rPr>
        <sz val="11"/>
        <color theme="1"/>
        <rFont val="Calibri"/>
        <family val="2"/>
        <scheme val="minor"/>
      </rPr>
      <t xml:space="preserve">
</t>
    </r>
    <r>
      <rPr>
        <b/>
        <sz val="11"/>
        <color theme="1"/>
        <rFont val="Calibri"/>
        <family val="2"/>
        <charset val="238"/>
        <scheme val="minor"/>
      </rPr>
      <t>n</t>
    </r>
    <r>
      <rPr>
        <sz val="11"/>
        <color theme="1"/>
        <rFont val="Calibri"/>
        <family val="2"/>
        <scheme val="minor"/>
      </rPr>
      <t xml:space="preserve"> reprezintă:
  - numărul de publicaţii - carte/articol/studiu/proiect la care candidatul este autor, coautor sau membru în colectiv 
  - numărul de activităţi/evenimente
</t>
    </r>
    <r>
      <rPr>
        <sz val="11"/>
        <color theme="1"/>
        <rFont val="Symbol"/>
        <family val="1"/>
        <charset val="2"/>
      </rPr>
      <t>·</t>
    </r>
    <r>
      <rPr>
        <sz val="12.65"/>
        <color theme="1"/>
        <rFont val="Calibri"/>
        <family val="2"/>
      </rPr>
      <t xml:space="preserve"> </t>
    </r>
    <r>
      <rPr>
        <sz val="11"/>
        <color theme="1"/>
        <rFont val="Calibri"/>
        <family val="2"/>
        <scheme val="minor"/>
      </rPr>
      <t xml:space="preserve">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 xml:space="preserve">Lista conferinţelor la nivel mondial sau european de Arhitectură şi Urbanism recunoscute de comisia de specialitate a CNATDCU se stabileşte prin decizie a biroului acestei comisii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Lista publicaţiilor de prestigiu internaţional şi naţional în domeniile de specialitate şi în cele conexe, recunoscute de comisia de specialitate a CNATDCU se stabileşte prin decizie a acestei comisii de specialitate şi se publică pe site-ul web al CNATDCU.</t>
    </r>
  </si>
  <si>
    <t>ASUMARE ȘI RESPONSABILITATE:</t>
  </si>
  <si>
    <r>
      <rPr>
        <sz val="11"/>
        <color theme="1"/>
        <rFont val="Symbol"/>
        <family val="1"/>
        <charset val="2"/>
      </rPr>
      <t>·</t>
    </r>
    <r>
      <rPr>
        <sz val="11"/>
        <color theme="1"/>
        <rFont val="Calibri"/>
        <family val="2"/>
      </rPr>
      <t xml:space="preserve"> Veridicitatea informațiilor privind valorile standardelor minimale necesare și obligatorii pentru conferirea titlurilor didactice în învățământul superior și gradelor profesionale de cercetare-dezvoltare este asumată prin propria răspundere a autorului.
</t>
    </r>
    <r>
      <rPr>
        <sz val="11"/>
        <color theme="1"/>
        <rFont val="Symbol"/>
        <family val="1"/>
        <charset val="2"/>
      </rPr>
      <t>·</t>
    </r>
    <r>
      <rPr>
        <sz val="11"/>
        <color theme="1"/>
        <rFont val="Calibri"/>
        <family val="2"/>
      </rPr>
      <t xml:space="preserve"> </t>
    </r>
    <r>
      <rPr>
        <sz val="11"/>
        <color theme="1"/>
        <rFont val="Calibri"/>
        <family val="2"/>
        <charset val="238"/>
      </rPr>
      <t>Verificarea autenticității celor declarate intră în competența comisiei de examinare.</t>
    </r>
  </si>
  <si>
    <t xml:space="preserve">20 x n
10 x n </t>
  </si>
  <si>
    <t xml:space="preserve">15 x n </t>
  </si>
  <si>
    <t xml:space="preserve">10 x n </t>
  </si>
  <si>
    <r>
      <t xml:space="preserve">Articole </t>
    </r>
    <r>
      <rPr>
        <i/>
        <sz val="11"/>
        <color theme="1"/>
        <rFont val="Calibri"/>
        <family val="2"/>
        <charset val="238"/>
        <scheme val="minor"/>
      </rPr>
      <t>in extenso</t>
    </r>
    <r>
      <rPr>
        <sz val="11"/>
        <color theme="1"/>
        <rFont val="Calibri"/>
        <family val="2"/>
        <scheme val="minor"/>
      </rPr>
      <t xml:space="preserve"> în reviste ştiinţifice de specialitate* </t>
    </r>
  </si>
  <si>
    <r>
      <t xml:space="preserve">Articole </t>
    </r>
    <r>
      <rPr>
        <i/>
        <sz val="11"/>
        <color theme="1"/>
        <rFont val="Calibri"/>
        <family val="2"/>
        <charset val="238"/>
        <scheme val="minor"/>
      </rPr>
      <t>in extenso</t>
    </r>
    <r>
      <rPr>
        <sz val="11"/>
        <color theme="1"/>
        <rFont val="Calibri"/>
        <family val="2"/>
        <scheme val="minor"/>
      </rPr>
      <t xml:space="preserve"> în reviste ştiinţifice indexate ISI Arts &amp; Humanities </t>
    </r>
    <r>
      <rPr>
        <i/>
        <sz val="11"/>
        <color theme="1"/>
        <rFont val="Calibri"/>
        <family val="2"/>
        <charset val="238"/>
        <scheme val="minor"/>
      </rPr>
      <t>Citation Index</t>
    </r>
    <r>
      <rPr>
        <sz val="11"/>
        <color theme="1"/>
        <rFont val="Calibri"/>
        <family val="2"/>
        <scheme val="minor"/>
      </rPr>
      <t xml:space="preserve">, Scopus-Copernicus, ERIH şi clasificate în categoria INT1 sau INT2 în acest index, sau echivalente în domeniu* </t>
    </r>
  </si>
  <si>
    <r>
      <t xml:space="preserve">Articole </t>
    </r>
    <r>
      <rPr>
        <i/>
        <sz val="11"/>
        <color indexed="8"/>
        <rFont val="Calibri"/>
        <family val="2"/>
        <charset val="238"/>
      </rPr>
      <t xml:space="preserve">in extenso </t>
    </r>
    <r>
      <rPr>
        <sz val="11"/>
        <color indexed="8"/>
        <rFont val="Calibri"/>
        <family val="2"/>
      </rPr>
      <t xml:space="preserve">în reviste ştiinţifice indexate ERIH şi clasificate în categoria NAT </t>
    </r>
  </si>
  <si>
    <t xml:space="preserve">5 x n </t>
  </si>
  <si>
    <r>
      <t xml:space="preserve">Articole </t>
    </r>
    <r>
      <rPr>
        <i/>
        <sz val="11"/>
        <color indexed="8"/>
        <rFont val="Calibri"/>
        <family val="2"/>
        <charset val="238"/>
      </rPr>
      <t>in extenso</t>
    </r>
    <r>
      <rPr>
        <sz val="11"/>
        <color indexed="8"/>
        <rFont val="Calibri"/>
        <family val="2"/>
      </rPr>
      <t xml:space="preserve"> în reviste ştiinţifice recunoscute în domenii conexe* </t>
    </r>
  </si>
  <si>
    <r>
      <t xml:space="preserve">Studii </t>
    </r>
    <r>
      <rPr>
        <i/>
        <sz val="11"/>
        <color indexed="8"/>
        <rFont val="Calibri"/>
        <family val="2"/>
        <charset val="238"/>
      </rPr>
      <t>in extenso</t>
    </r>
    <r>
      <rPr>
        <sz val="11"/>
        <color indexed="8"/>
        <rFont val="Calibri"/>
        <family val="2"/>
      </rPr>
      <t xml:space="preserve"> apărute în volume colective publicate la edituri de prestigiu internaţional* </t>
    </r>
  </si>
  <si>
    <r>
      <t xml:space="preserve">Studii </t>
    </r>
    <r>
      <rPr>
        <i/>
        <sz val="11"/>
        <color theme="1"/>
        <rFont val="Calibri"/>
        <family val="2"/>
        <charset val="238"/>
        <scheme val="minor"/>
      </rPr>
      <t>in extenso</t>
    </r>
    <r>
      <rPr>
        <sz val="11"/>
        <color theme="1"/>
        <rFont val="Calibri"/>
        <family val="2"/>
        <scheme val="minor"/>
      </rPr>
      <t xml:space="preserve"> apărute în volume colective publicate la edituri de prestigiu naţional* </t>
    </r>
  </si>
  <si>
    <t xml:space="preserve">7 x n </t>
  </si>
  <si>
    <r>
      <t xml:space="preserve">Studii </t>
    </r>
    <r>
      <rPr>
        <i/>
        <sz val="11"/>
        <color indexed="8"/>
        <rFont val="Calibri"/>
        <family val="2"/>
        <charset val="238"/>
      </rPr>
      <t xml:space="preserve">in extenso </t>
    </r>
    <r>
      <rPr>
        <sz val="11"/>
        <color indexed="8"/>
        <rFont val="Calibri"/>
        <family val="2"/>
      </rPr>
      <t xml:space="preserve">apărute în volume colective publicate la edituri recunoscute în domeniu*, precum şi studiile aferente proiectelor* </t>
    </r>
  </si>
  <si>
    <t xml:space="preserve">7 x n 
5 x n </t>
  </si>
  <si>
    <r>
      <t xml:space="preserve">Publicaţii </t>
    </r>
    <r>
      <rPr>
        <i/>
        <sz val="11"/>
        <color indexed="8"/>
        <rFont val="Calibri"/>
        <family val="2"/>
        <charset val="238"/>
      </rPr>
      <t>in</t>
    </r>
    <r>
      <rPr>
        <sz val="11"/>
        <color indexed="8"/>
        <rFont val="Calibri"/>
        <family val="2"/>
      </rPr>
      <t xml:space="preserve"> extenso în lucrări ale conferinţelor ştiinţifice de arhitectură, urbanism, peisagistică, design şi restaurare, precum şi ale ştiinţelor conexe - pentru specializări transdisciplinare, la nivel internaţional / naţional / local </t>
    </r>
  </si>
  <si>
    <t xml:space="preserve">15 x n
10 x n
5 x n </t>
  </si>
  <si>
    <t>Coordonator publicaţie/coordonator de ediţie la publicaţii şi edituri internaţionale/naţionale;
keynote speaker la conferinţe şi comunicări ştiinţifice internaţionale/naţionale, review-er la conferințe și comunicări științifice internaționale / naționale</t>
  </si>
  <si>
    <t xml:space="preserve">15/10 x n
10/8 x n
6/3 x n </t>
  </si>
  <si>
    <t>Susţinere comunicare publică în cadrul conferinţelor, colocviilor, seminariilor internaţionale/naţionale</t>
  </si>
  <si>
    <t xml:space="preserve">5 x n
3 x n </t>
  </si>
  <si>
    <t>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t>
  </si>
  <si>
    <t xml:space="preserve">30 x n
20 x n </t>
  </si>
  <si>
    <t>Proiect de arhitectură, restaurare, design, de specialitate, de mare complexitate, la nivel zonal sau local, edificat / autorizat** Cu un grad de complexitate în consecință la nivelul rezolvării arhitecturale tehnice, de amplasament.</t>
  </si>
  <si>
    <t xml:space="preserve">15 x n
10 x n </t>
  </si>
  <si>
    <r>
      <t xml:space="preserve">Proiect de amenajarea teritoriului şi peisaj la nivel macro-teritorial: </t>
    </r>
    <r>
      <rPr>
        <i/>
        <sz val="11"/>
        <color theme="1"/>
        <rFont val="Calibri"/>
        <family val="2"/>
        <charset val="238"/>
        <scheme val="minor"/>
      </rPr>
      <t>naţional, transfrontalier, interjudeţean</t>
    </r>
    <r>
      <rPr>
        <sz val="11"/>
        <color theme="1"/>
        <rFont val="Calibri"/>
        <family val="2"/>
        <scheme val="minor"/>
      </rPr>
      <t xml:space="preserve">/ la nivel mezzo-teritorial: </t>
    </r>
    <r>
      <rPr>
        <i/>
        <sz val="11"/>
        <color theme="1"/>
        <rFont val="Calibri"/>
        <family val="2"/>
        <charset val="238"/>
        <scheme val="minor"/>
      </rPr>
      <t>judeţean, periurban, metropolitan</t>
    </r>
    <r>
      <rPr>
        <sz val="11"/>
        <color theme="1"/>
        <rFont val="Calibri"/>
        <family val="2"/>
        <scheme val="minor"/>
      </rPr>
      <t xml:space="preserve">/ strategii de dezvoltare, studii de fundamentare, planuri de management şi mobilitate) avizate** </t>
    </r>
  </si>
  <si>
    <t xml:space="preserve">30 x n
15 x n
10 x n </t>
  </si>
  <si>
    <t xml:space="preserve">Proiect urbanistic şi peisagistic la nivelul Planurilor Generale / Zonale ale Localităţilor (inclusiv studii de fundamentare, de inserţie, de oportunitate) avizate** </t>
  </si>
  <si>
    <t xml:space="preserve">20 x n
15 x n </t>
  </si>
  <si>
    <t xml:space="preserve">20 x n
15 x n
10 x n </t>
  </si>
  <si>
    <t>Contribuții la activitatea Centrului de cercetare - proiectare al Universității prin atragerea și realizarea de proiecte de urbanism, arhitectură, restaurare, design, proiecte de specialitate, studii cu componentă notabilă de cercetare și complexitate****</t>
  </si>
  <si>
    <t>20 x n</t>
  </si>
  <si>
    <t>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t>
  </si>
  <si>
    <t>50 x n
30 x n
10 x n</t>
  </si>
  <si>
    <t>pe premiu /
nominalizare /
selectionare</t>
  </si>
  <si>
    <t xml:space="preserve">Premii / mențiuni / nominalizări / selecţionări obţinute pentru concursuri naţionale de proiecte (organizate potrivit regulamentului UNESCO-UIA, girate de OAR/UAR/RUR, concursuri RUR - Registrul Urbaniştilor din România) </t>
  </si>
  <si>
    <t xml:space="preserve">30 x n
20 x n
10 x n </t>
  </si>
  <si>
    <t xml:space="preserve">Premii / mențiuni / nominalizări la Bienala, Anuală de Arhitectură Bucureşti ori premii / nominalizări la alte concursuri şi licitaţii publice câştigate la nivel naţional, regional şi/sau local de arhitectură, urbanism, peisagistică şi design*** </t>
  </si>
  <si>
    <t xml:space="preserve">10 x n
5 x n </t>
  </si>
  <si>
    <r>
      <t xml:space="preserve">Profesor asociat, </t>
    </r>
    <r>
      <rPr>
        <i/>
        <sz val="11"/>
        <color indexed="8"/>
        <rFont val="Calibri"/>
        <family val="2"/>
        <charset val="238"/>
      </rPr>
      <t>visiting</t>
    </r>
    <r>
      <rPr>
        <sz val="11"/>
        <color indexed="8"/>
        <rFont val="Calibri"/>
        <family val="2"/>
      </rPr>
      <t xml:space="preserve">/cadru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t>
    </r>
  </si>
  <si>
    <t xml:space="preserve">Expoziţii profesionale în domeniu organizate la nivel internaţional / naţional sau local în calitate de autor, coautor, curator </t>
  </si>
  <si>
    <t xml:space="preserve">10/5 x n
5/3 x n
3/1 x n </t>
  </si>
  <si>
    <t xml:space="preserve">Organizator / curator expoziţii la nivel internaţional/naţional </t>
  </si>
  <si>
    <t xml:space="preserve">Organizator sau coordonator, congrese internaţionale / naţionale, manifestări profesionale cu caracter extracurricular, concursuri de proiecte studenţeşti în străinătate şi / în ţară, workshop-uri şi masterclass, în străinătate / în ţară </t>
  </si>
  <si>
    <t xml:space="preserve">10xn-5xn
5xn-3xn
3xn-1xn </t>
  </si>
  <si>
    <t>I24</t>
  </si>
  <si>
    <t xml:space="preserve">5 x n1
5 x n1
7 x n1 </t>
  </si>
  <si>
    <t>n1 - nr. studenți care au susținut teza în ultimul an univ.</t>
  </si>
  <si>
    <t>suma punctajului pentru indicatorii I1-I10; I19 –I24</t>
  </si>
  <si>
    <t>suma punctajului pentru indicatorii I12-I18</t>
  </si>
  <si>
    <t>suma punctajului pentru indicatorii I1 - I24</t>
  </si>
  <si>
    <t>pe carte / capitol</t>
  </si>
  <si>
    <t>pe carte</t>
  </si>
  <si>
    <t>pe capitol</t>
  </si>
  <si>
    <t>pe articol</t>
  </si>
  <si>
    <t>pe studiu</t>
  </si>
  <si>
    <t>pe studiu de cercetare prin proiect /</t>
  </si>
  <si>
    <t>studiu aferent proiect</t>
  </si>
  <si>
    <t>pe publicație</t>
  </si>
  <si>
    <t xml:space="preserve">15 |10 </t>
  </si>
  <si>
    <t xml:space="preserve">10 |8 </t>
  </si>
  <si>
    <t xml:space="preserve">6 |3 </t>
  </si>
  <si>
    <t>pe publicație / eveniment</t>
  </si>
  <si>
    <t>pe susținere</t>
  </si>
  <si>
    <t>pe proiect</t>
  </si>
  <si>
    <t>pe premiu / nominalizare / selecționare</t>
  </si>
  <si>
    <t>pe premiu / nominalizări / selecționări</t>
  </si>
  <si>
    <t>pe premiu / pe nominalizare</t>
  </si>
  <si>
    <t>pe tip de activitate</t>
  </si>
  <si>
    <t>pe expoziție</t>
  </si>
  <si>
    <t xml:space="preserve">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t>
  </si>
  <si>
    <t>pe comisie</t>
  </si>
  <si>
    <t>5| 5 | 7</t>
  </si>
  <si>
    <t>x n1 - nr. studenți care au susținut teza</t>
  </si>
  <si>
    <t>în ultimul an univ.</t>
  </si>
  <si>
    <t>In paginile I1...I24 trebuie introduse informațiile corespunzătoare indicatorilor din standarde. Fiecare pagină conține un tabel cu 10 linii; la nevoie pot fi introduse linii noi, însă acestea trebuie să fie introduse între linia 1 și linia 10, pentru a păstra corect totalul din ultima linie. Punctajul pentru fiecare indicator este trecut în scop informativ în partea dreaptă (se va alege valoarea corectă în funcție de categoria activității - internațional/ național etc.).
Punctajul total de la fiecare indicator este preluat automat în Fișa de verificare.
Paginile I1...I24 se vor printa ca anexă a Fișei de verificare.</t>
  </si>
  <si>
    <t>Pagina "Descriere indicatori" este informativă. Aceasta conține informațiile preluate direct din Ordinul nr. 6129, prezentate sintetic. Pentru fiecare indicator informațiile se regăsesc în paginile I1...I24.</t>
  </si>
  <si>
    <t xml:space="preserve">Membru în structuri de conducere ale unor asociaţii şi organizaţii profesionale, internaţionale / naţionale (OAR, UAR, RUR)/membru în comisii de specialitate internaţionale / naţionale (MDRAP, MEN, CNCS, ARACIS) / membru în jurii internaţionale, naţionale, locale de arhitectură, urbanism, teorie și istorie a arhitecturii, peisagistică, design, expert internaţional/naţional, membru al academiilor </t>
  </si>
  <si>
    <t>Uranus Park</t>
  </si>
  <si>
    <t>Polirom</t>
  </si>
  <si>
    <t>978-973-46-4683-8</t>
  </si>
  <si>
    <t>272</t>
  </si>
  <si>
    <t>Mihai Duțescu</t>
  </si>
  <si>
    <t>978-606-638-169-7</t>
  </si>
  <si>
    <t>106</t>
  </si>
  <si>
    <t>M. Duțescu (pseudonim pentru Constantin-Mihăiță Duțescu)</t>
  </si>
  <si>
    <t>Mihai Duțescu (pseudonim pentru Constantin-Mihăiță Duțescu)</t>
  </si>
  <si>
    <t>Prima dată / Prima casă</t>
  </si>
  <si>
    <t>Art</t>
  </si>
  <si>
    <t>978-973-124-893-6 </t>
  </si>
  <si>
    <t>Poveşti din Bucureşti‑Sud / Celălalt oraş. Locuri şi poveşti din Bucureşti‑Sud</t>
  </si>
  <si>
    <t>Ed. Universitară "Ion Mincu"</t>
  </si>
  <si>
    <t>978‑606‑638‑176‑5</t>
  </si>
  <si>
    <t>Sudul meu - Ferentari &amp; O casă‑vagon în cartierul Rahova‑Antiaeriană / Celălalt oraş. Locuri şi poveşti din Bucureşti‑Sud</t>
  </si>
  <si>
    <t>Casa N. PZP Arhitectura</t>
  </si>
  <si>
    <t>Arhitectura</t>
  </si>
  <si>
    <t>31</t>
  </si>
  <si>
    <t>Casa Lorenzo, Barcelona</t>
  </si>
  <si>
    <t>Monumentul Revoluţiei</t>
  </si>
  <si>
    <t>Extindere clădire de birouri. Totaldesign</t>
  </si>
  <si>
    <t>lo-res-dolores-tabula-rasa</t>
  </si>
  <si>
    <t>Restaurant Pizza Hut. Artline</t>
  </si>
  <si>
    <t>Două proiecte. Marius Solon</t>
  </si>
  <si>
    <t>Distrugerea Bibliotecii Academiei</t>
  </si>
  <si>
    <t>Bucharest Business Park</t>
  </si>
  <si>
    <t>Capela de la Chiajna, în 2005</t>
  </si>
  <si>
    <t>Concret. Birouri şi apartamente</t>
  </si>
  <si>
    <t>Distrugeri cu autorizaţie. 2</t>
  </si>
  <si>
    <t>Arhitectura adusă în spaţiul public</t>
  </si>
  <si>
    <t>Alb masiv şi sticlă</t>
  </si>
  <si>
    <t>Marile proiecte româneşti, astăzi</t>
  </si>
  <si>
    <t>Rahova, o altfel de plimbare</t>
  </si>
  <si>
    <t>ONIX - global+loca =glocal, introducere</t>
  </si>
  <si>
    <t>ONIX - Fermă eco pentru persoane cu handicap</t>
  </si>
  <si>
    <t>ONIX - casa dogma</t>
  </si>
  <si>
    <t>Arhitectura 100 de ani, ep. 7, anii '70</t>
  </si>
  <si>
    <t>Arhidesign: o nouă identitate</t>
  </si>
  <si>
    <t>Florin Adamescu: casa Şerban, Bucureşti</t>
  </si>
  <si>
    <t>Şerban Sturdza: conacul Miclescu – nu doar o restaurare</t>
  </si>
  <si>
    <t>Arhitectura contemporană din Republica Cehă</t>
  </si>
  <si>
    <t>Codul Construcţiilor, un proiect legislativ foarte controversat</t>
  </si>
  <si>
    <t>Centerpoint - chambre avec vue, la Galaţi</t>
  </si>
  <si>
    <t>Proiectul Băneasa: o bucată de oraş</t>
  </si>
  <si>
    <t>Imobil pe Aleea Alexandru</t>
  </si>
  <si>
    <t>Un element ordonator – imobil de apartamente la Lacul Herăstrău</t>
  </si>
  <si>
    <t>Buzeşti 85 - o gură de aer proaspăt</t>
  </si>
  <si>
    <t>Niels Auner - restaurarea bisericii din Răpciuni</t>
  </si>
  <si>
    <t>Urbe 2000: o casă lângă Mitropolie</t>
  </si>
  <si>
    <t>Eveniment colorat in Piaţa Unirii</t>
  </si>
  <si>
    <t>Petr Franta - interviu: modalităţi de percepţie</t>
  </si>
  <si>
    <t>Urban Office. O nouă prezenţă urbană, la doi paşi de Scala</t>
  </si>
  <si>
    <t>O insulă urbană</t>
  </si>
  <si>
    <t>Trei exemple de clădiri recente în zone protejate</t>
  </si>
  <si>
    <t>Urban - Periurban</t>
  </si>
  <si>
    <t>Zeppelin</t>
  </si>
  <si>
    <t>Frank Gehry: Like, unlike. Gehry@Paris</t>
  </si>
  <si>
    <t>Cum să salvezi o clădire înainte de a fi executată</t>
  </si>
  <si>
    <t>Recuperând o tipologie locală. O casă-vagon în București</t>
  </si>
  <si>
    <t>Povesti din Bucuresti Sud - #1 Rahova / Antiaeriana</t>
  </si>
  <si>
    <t>Poveşti din Bucureşti-Sud - #2 Vitan</t>
  </si>
  <si>
    <t>Poveşti din Bucureşti-Sud - #3 Rahova / Petre Ispirescu</t>
  </si>
  <si>
    <t>Poveşti din Bucureşti-Sud - #4 Berceni</t>
  </si>
  <si>
    <t>Poveşti din Bucureşti‑Sud - #5 Ferentari. O după‑amiază cu Adrian Schiop</t>
  </si>
  <si>
    <t>Poveşti din Bucureşti‑Sud - #6 Sudul Sudului. O privire dincolo de centura Bucureștiului</t>
  </si>
  <si>
    <t>Elegy, Lacertation, Sweet Decline / Elegie, sfâșiere, dulce declin</t>
  </si>
  <si>
    <t>978-82-995330-4-1</t>
  </si>
  <si>
    <t>Urban Makers. Explorations, Tactics and Actions into Braila, Romania</t>
  </si>
  <si>
    <t>Casa Gellu Naum de la Comana</t>
  </si>
  <si>
    <t>642208000001757</t>
  </si>
  <si>
    <t>642208000001731</t>
  </si>
  <si>
    <t>642208000001732</t>
  </si>
  <si>
    <t>642208000001733</t>
  </si>
  <si>
    <t>642208000001734</t>
  </si>
  <si>
    <t>642208000001738</t>
  </si>
  <si>
    <t>642208000001739</t>
  </si>
  <si>
    <t>642208000001740</t>
  </si>
  <si>
    <t>642208000001743</t>
  </si>
  <si>
    <t>642208000001744</t>
  </si>
  <si>
    <t>642208000001745</t>
  </si>
  <si>
    <t>642208000001746</t>
  </si>
  <si>
    <t>642208000001750</t>
  </si>
  <si>
    <t>642208000001751</t>
  </si>
  <si>
    <t>642208000001752</t>
  </si>
  <si>
    <t>642208000001753</t>
  </si>
  <si>
    <t>642208000001754</t>
  </si>
  <si>
    <t>642208000001755</t>
  </si>
  <si>
    <t>642208000001761</t>
  </si>
  <si>
    <t>642208000001767</t>
  </si>
  <si>
    <t>642208000001777</t>
  </si>
  <si>
    <t xml:space="preserve">Alexandria, Pink Floyd, arhitectură, București, literatură </t>
  </si>
  <si>
    <t>Flexibilitatea ca suport al mixitatii. Imobil de apartamente, birouri si spatii comerciale pe Calea Dudesti</t>
  </si>
  <si>
    <t>1220 - 3254</t>
  </si>
  <si>
    <t>URO1.ORG  - Crvena Cileanska Kuca / The red Chilean House</t>
  </si>
  <si>
    <t>1331 - 7571</t>
  </si>
  <si>
    <t>album monografie "Locuințe colective din România" - colecția Igloo Best</t>
  </si>
  <si>
    <t>978-606-8026-13-8</t>
  </si>
  <si>
    <t>2011</t>
  </si>
  <si>
    <t>8 / 167</t>
  </si>
  <si>
    <t>8 / 248</t>
  </si>
  <si>
    <t xml:space="preserve">Zeppelin </t>
  </si>
  <si>
    <t>Andreea Ilinca</t>
  </si>
  <si>
    <t>Imobil de apartamente în Voluntari - arh. Constantin-Mihăiță Duțescu</t>
  </si>
  <si>
    <t>"Când arhitecţii construiesc ce-și imaginează copiii" - Pavilion "Building Bocks - Suedia creativă", Bucureşti 2016 - arh. Constantin-Mihăiță Duțescu</t>
  </si>
  <si>
    <t>978-606-638-173-4</t>
  </si>
  <si>
    <t>Monografia Anualei de Arhitectura Bucuresti 2016-2017</t>
  </si>
  <si>
    <t>Premiul Sectiunii "Locuire" - O casa-vagon in Bucuresti - arh. Constantin-Mihăiță Duțescu</t>
  </si>
  <si>
    <t>Flexibilitatea ca suport al mixitatii. Imobil de apartamente, birouri si spatii comerciale pe Calea Dudesti - arh. Constantin-Mihăiță Duțescu</t>
  </si>
  <si>
    <t>-</t>
  </si>
  <si>
    <t>publicare in extenso a comunicarii stiintifice "Transhumanța" in revista "Arhitectura" nr. 39 / 2005</t>
  </si>
  <si>
    <t>"Arhitectura - cultura - globalizare" - UAUIM</t>
  </si>
  <si>
    <t>ISSN 642208000001739</t>
  </si>
  <si>
    <t>Review în rev. “Arhitectura” nr. 53 – „Autodesk reînnoieşte softurile de tip Autocad pentru arhitecţi şi ingineri” – 04.2007</t>
  </si>
  <si>
    <t>Conferința internațională Autodesk 2007, Bled, Slovenia</t>
  </si>
  <si>
    <t>14-16 martie</t>
  </si>
  <si>
    <t>ISSN 642208000001753</t>
  </si>
  <si>
    <t>Transhumanța</t>
  </si>
  <si>
    <t>Arhitectură – cultură – globalizare, UAUIM</t>
  </si>
  <si>
    <t>The role and the possibilities of traditional handicraft in the architecture of today, by the example of Florence</t>
  </si>
  <si>
    <t>"Craftmanship in contemporary architecture and design", Florența, Italia</t>
  </si>
  <si>
    <t>Organizarea unui pol urban la Sulina</t>
  </si>
  <si>
    <t>"Arhirepublik. Zilele arhitecturii" - Timișoara</t>
  </si>
  <si>
    <t>9-12 martie</t>
  </si>
  <si>
    <t>Mihai Duțescu, Melania Dulămea, Andra Panait, Haitham Zeki</t>
  </si>
  <si>
    <t>Arhitectura ca spațiu însușit. Experiment și ilustrare</t>
  </si>
  <si>
    <t>"Dimensiunea formativă a spațiului construit", UAUIM</t>
  </si>
  <si>
    <t>4-5 martie</t>
  </si>
  <si>
    <t>Oraşul vernacular – lectură şi procesare</t>
  </si>
  <si>
    <t>"Orașul în contextul globalizării", conferință internațională, Univ. Spiru Haret din Bucureşti</t>
  </si>
  <si>
    <t>L’Architettura moderna e contemporanea in Romania</t>
  </si>
  <si>
    <t>28 ian.</t>
  </si>
  <si>
    <t>Arhitectura tranziţiei. Primii ani de libertate</t>
  </si>
  <si>
    <t>23 apr.</t>
  </si>
  <si>
    <t>25 mai</t>
  </si>
  <si>
    <t>pers. juridica</t>
  </si>
  <si>
    <t>autor sef de proiect</t>
  </si>
  <si>
    <t>executat</t>
  </si>
  <si>
    <t>2014-2016</t>
  </si>
  <si>
    <t>PMB - U.I.P. Școli</t>
  </si>
  <si>
    <t>2012-2016</t>
  </si>
  <si>
    <t>2012-2014</t>
  </si>
  <si>
    <t>autorizat</t>
  </si>
  <si>
    <t>pers. fizica</t>
  </si>
  <si>
    <t>executat partial, suspendat</t>
  </si>
  <si>
    <t>coautor</t>
  </si>
  <si>
    <t>2006-2008</t>
  </si>
  <si>
    <t>2007-2009</t>
  </si>
  <si>
    <t>2006-2007</t>
  </si>
  <si>
    <t>2009-2010</t>
  </si>
  <si>
    <t>2008-2010</t>
  </si>
  <si>
    <t>2008-2009</t>
  </si>
  <si>
    <t>2015-2016</t>
  </si>
  <si>
    <t>2009-2011</t>
  </si>
  <si>
    <t>2010-2011</t>
  </si>
  <si>
    <t>2004-2008</t>
  </si>
  <si>
    <t>Parohia Boteanu-Ienii</t>
  </si>
  <si>
    <t>2004-2005</t>
  </si>
  <si>
    <t>2014-2015</t>
  </si>
  <si>
    <t>2013-2018</t>
  </si>
  <si>
    <t>2016-2019</t>
  </si>
  <si>
    <t>2015-2019</t>
  </si>
  <si>
    <t>2018-</t>
  </si>
  <si>
    <t>autorizat, in curs de executie</t>
  </si>
  <si>
    <t>2017-2019</t>
  </si>
  <si>
    <t>2017-2020</t>
  </si>
  <si>
    <t>2015-</t>
  </si>
  <si>
    <t>2016-2018</t>
  </si>
  <si>
    <t>2017-2018</t>
  </si>
  <si>
    <t>2013-2014</t>
  </si>
  <si>
    <t>PUZ str. Mușetești nr. 18, sect. 1, București</t>
  </si>
  <si>
    <t>avizat si aprobat</t>
  </si>
  <si>
    <t xml:space="preserve">Aristotle University of Thessaloniki, School of Architecture </t>
  </si>
  <si>
    <t>07-12 mai 2012</t>
  </si>
  <si>
    <t>Erasmus, stagiu de predare anul 5, atelierul de proiectare condus de prof. Tatiana Andreadou</t>
  </si>
  <si>
    <t>17-24 iunie 2013</t>
  </si>
  <si>
    <t xml:space="preserve">21.02 – 20.03 2007 </t>
  </si>
  <si>
    <t>05-12 iunie 2019</t>
  </si>
  <si>
    <t xml:space="preserve">
"ALUMNI 2005" - expozitie internationala de arhitectura - Casa Uniunii Europene, str. Jungmannova nr. 24. Praga, Rep. Ceha - co-curator
</t>
  </si>
  <si>
    <t>"Arhitectura Sacră Contemporană din Puglia" - expoziție organizată în cadrul Anualei de Arhitectură București - curator</t>
  </si>
  <si>
    <t>„Arhitect Ivan Kroupa” – expoziție de arhitectură, MNAC Galeria 3-4, București - curator</t>
  </si>
  <si>
    <t>05-26 aprilie 2017</t>
  </si>
  <si>
    <t xml:space="preserve">Membru în Consiliul Director Național al Ordinului Arhitecților din România </t>
  </si>
  <si>
    <t>2010-2014</t>
  </si>
  <si>
    <t xml:space="preserve"> 12-19 Febr. 2006</t>
  </si>
  <si>
    <t>workshop Piața Sf. Gheorghe, Timișoara în cadrul evenimentului „Zilele Arhitecturii” - coordonator</t>
  </si>
  <si>
    <t>9-11 martie 2006</t>
  </si>
  <si>
    <t>13-15 martie 2014</t>
  </si>
  <si>
    <t>15-24 iulie 2015</t>
  </si>
  <si>
    <t>workshop româno-norvegian „Brăila LAB”, organizat sub egida UAUIM București – membru în echipa de coordonare alături de conf.dr.arh. Angelica Stan și Adrian Schiop</t>
  </si>
  <si>
    <t>2015-2017</t>
  </si>
  <si>
    <t>Membru în juriul Olimpiadei Naționale de Arhitectură - clasele a XI-a și a XII-a</t>
  </si>
  <si>
    <t>proiect internațional participativ „Actopolis – the art of action”  – organizat de Institutul Goethe – membru în echipa României - alături de Raluca Voinea, St. Ghenciulescu, Cosmina Goagea, Daniela Palimariu</t>
  </si>
  <si>
    <t>workshop internațional studențesc „Craftmanship in contemporary architecture and design”, organizat de Fundația „Romualdo del Bianco” – Firenze, Italia – membru în echipa de coordonare, alături de prof.dr.arh. Anca Mitrache, prof.dr.arh. Georgică Mitrache, arh. Carmen Țigău</t>
  </si>
  <si>
    <t>workshop "The social relevance of architecture", București - membru în echipa de coordonare, alături de arh. Haakon Iversen (NUDA, Bergen, Norvegia) și arh. Justin Baroncea (UAIUM, București, România)</t>
  </si>
  <si>
    <t>workshop „Spații Urbane / Spații recuperate”, Griviței / Clăbucet, membru în echipa de coordonare împreună cu conf.dr.arh. Melania Dulămea și arh. Vera Marin</t>
  </si>
  <si>
    <t>"Beniamino Servino - Vacua Forma" - expoziție și conferință de arhitectură, Palatul Universul, București - curator</t>
  </si>
  <si>
    <t>15-16 oct. 2016</t>
  </si>
  <si>
    <t>workshop Pavilion "Building Blocks - Suedia creativa" - expus și utilizat  în cadrul festivalului Creative Est (Industria Bumbacului și Nod Makerspace – Splaiul Unirii nr. 160, București) - coordonator</t>
  </si>
  <si>
    <t>expoziție și conferință de arhitectură, Palatul Universul, București</t>
  </si>
  <si>
    <t>5-12 iunie</t>
  </si>
  <si>
    <t>ORIS (Croația)</t>
  </si>
  <si>
    <t>aprilie</t>
  </si>
  <si>
    <t>2066-866X</t>
  </si>
  <si>
    <t>Uniunea Arhitectilor din Romania</t>
  </si>
  <si>
    <t>ISSN 642208000001751</t>
  </si>
  <si>
    <t xml:space="preserve">Coordonator ediție - revista "Arhitectura" nr. 51 - ediție tematică "Arhitectura contemporană în Republica Cehă" </t>
  </si>
  <si>
    <t>Uniunea Arhitecților din Romania</t>
  </si>
  <si>
    <t>febr.</t>
  </si>
  <si>
    <t>ISSN 642208000001742</t>
  </si>
  <si>
    <t xml:space="preserve">Coordonator ediție - revista "Arhitectura" nr. 42 - ediție tematică "Folk Inferno. Arhitectura contemporană în Chile" </t>
  </si>
  <si>
    <t>25 martie</t>
  </si>
  <si>
    <t>"Italia e Romania: ieri, oggi e domani" - Taranto, Italia - Participanți: Guerrino Faidiga, Raffaele Giannantonio, Mario Kuibus, Mihai Dutescu, Mircea Ochinciuc</t>
  </si>
  <si>
    <t xml:space="preserve">Fotografii
Cap. “Overview – General Development”
</t>
  </si>
  <si>
    <t xml:space="preserve">Remix! – fragments of a country </t>
  </si>
  <si>
    <t>978-973-0-05016-5</t>
  </si>
  <si>
    <t>01 oct. 2006</t>
  </si>
  <si>
    <t>Comunicare publică in cadrul colocviului internațional - "Despre istoria culturii ultimului secol. (1918–2018). Unirea de la 1918 şi dezvoltarea culturii româneşti moderne. În prim plan: literatura, artele plastice, muzica şi arhitectura"</t>
  </si>
  <si>
    <t>Premiul 2 in urma selectiei publice - Amenajare spaţiu public – conversia unui maidan în cartierul Rahova, Bucureşti – în cadrul Bienalei de Arhitectură, secţiunea „Idei mici pentru un oraş mare” (autor)</t>
  </si>
  <si>
    <t>aprobat</t>
  </si>
  <si>
    <t xml:space="preserve">membru în colectivul de proiectare </t>
  </si>
  <si>
    <t>01 martie 2005 - 01 sept. 2006</t>
  </si>
  <si>
    <t>Mun. Ploiesti</t>
  </si>
  <si>
    <t>Mun. Bucuresti</t>
  </si>
  <si>
    <t>61 / 2002</t>
  </si>
  <si>
    <t>22 / 2004</t>
  </si>
  <si>
    <t>01 mai 2016</t>
  </si>
  <si>
    <t>Serile zeppelin #28 – Concursurile de arhitectură Câmpina şi Cluj, MNAC Galeria 3/4 – participare şi intervenţii (coordonator eveniment)</t>
  </si>
  <si>
    <t>24 febr. 2011</t>
  </si>
  <si>
    <t>1573-3815</t>
  </si>
  <si>
    <t>Fotografii - "Bucharest, a wrapped city"</t>
  </si>
  <si>
    <t>A 10 (Olanda)</t>
  </si>
  <si>
    <t>Aici și acum (articol + ilustrare proiecte proprii / profil de arhitect la recomandarea prof. Adrian Spirescu)</t>
  </si>
  <si>
    <t>Festivalul de Științe Umaniste „Despre libertate”, Arad, Romania -  Participanți: Gabriel Liiceanu, Horia Roman Patapievici, Ioan Stanomir, Mihai Maci, Mihai Duțescu, Teodor Baconschi, Petre Guran, Armand Goșu</t>
  </si>
  <si>
    <t>Coordonator ediție - Observator Urban Bucureşti, nr. 23/2016 - "Recuperarea patrimoniului construit"</t>
  </si>
  <si>
    <t>Leipziger Buchmesse - Leipzig, Germania - Participanți: Richard Swartz, Mihai Duțescu, Gabriela Adameșteanu. Moderator: Ernest Wichner. Traducere: Carmina Peter</t>
  </si>
  <si>
    <t>Beniamino Servino - „Vacua Forma”</t>
  </si>
  <si>
    <t>2015-2021</t>
  </si>
  <si>
    <t>2015-2020</t>
  </si>
  <si>
    <t>2021-</t>
  </si>
  <si>
    <t>2020-</t>
  </si>
  <si>
    <t>2011-2021</t>
  </si>
  <si>
    <t>Locuinta unifamiliala P+1E, com. Domnesti, jud. Ilfov</t>
  </si>
  <si>
    <t>2019-</t>
  </si>
  <si>
    <t>Primăria Alexandria</t>
  </si>
  <si>
    <t>Membru în juriul Anualei de Arhitectură București, secțiunea "Cercetare prin arhitectură"</t>
  </si>
  <si>
    <t>Membru în juriul Anualei de Arhitectură Oltenia</t>
  </si>
  <si>
    <t>Membru în juriul Anualei de Arhitectură București, secțiunea "Carte de arhitectură"</t>
  </si>
  <si>
    <t>Membru în juriul Anualei de Arhitectură Oltenia-Muntenia</t>
  </si>
  <si>
    <t>Membru în juriul concursului național „Habitat for Humanity” organizat de OAR București</t>
  </si>
  <si>
    <t>DUȚESCU I. Constantin-Mihăiță</t>
  </si>
  <si>
    <t>26 iunie</t>
  </si>
  <si>
    <t>„Ipostaze ale socialului” - curator și autor texte / fotografii, contul de Instagram al OAR București</t>
  </si>
  <si>
    <t>13 august - 9 sept. 2018</t>
  </si>
  <si>
    <t>4</t>
  </si>
  <si>
    <t>5</t>
  </si>
  <si>
    <t>Black Button Books</t>
  </si>
  <si>
    <t>978-606-9003-28-2</t>
  </si>
  <si>
    <t>Dragă B. - o scrisoare adresată Bucureștiului (post)pandemic</t>
  </si>
  <si>
    <t>comunicare publică - Zeppelin 150</t>
  </si>
  <si>
    <t>comunicare publică - Zilele Culturii Urbane, ARCUB</t>
  </si>
  <si>
    <t>15 ian</t>
  </si>
  <si>
    <t>Spații in text. Eseuri și alte încercări de înțelegere a arhitecturii</t>
  </si>
  <si>
    <t>Oameni la lucru în casele lor / Spleen în mahalaua Şerban Vodă. Casa George Bacovia din București</t>
  </si>
  <si>
    <t>Oameni la lucru  în casele lor / Poetul la țară. Casa Gellu Naum, Comana</t>
  </si>
  <si>
    <t>978-606-638-235-9</t>
  </si>
  <si>
    <t xml:space="preserve">Mihai Duțescu </t>
  </si>
  <si>
    <t xml:space="preserve">Expoziția "ACTOPOLIS - The Art of Action" - ARCUB Gabroveni, str. Lipscani nr. 84 – 90 </t>
  </si>
  <si>
    <t>Membru  în juriul concursului studențesc "Amenajarea Agenției Raiffeisen Bank Romană - Casa Petrașcu", în parteneriat cu Universitatea de Arhitectură și Urbanism ”Ion Mincu” București</t>
  </si>
  <si>
    <t>2 &amp; 3</t>
  </si>
  <si>
    <t>Sinteza Proiectării de Arhitectură</t>
  </si>
  <si>
    <t>17 mai 2022</t>
  </si>
  <si>
    <t>România 2030 / Denunț</t>
  </si>
  <si>
    <t>12-19 feb</t>
  </si>
  <si>
    <t>CNFIS-FDI-2022-0450</t>
  </si>
  <si>
    <t>CULTADISER – Dezvoltarea capacității instituționale a UAUIM pentru cercetare în arhitectură și urbanism prin crearea unei culturi a diseminării rezultatelor</t>
  </si>
  <si>
    <t>UAUIM Bucuresti</t>
  </si>
  <si>
    <t>în lucru</t>
  </si>
  <si>
    <t>membru în echipa de proiect</t>
  </si>
  <si>
    <t>03/2014  - 220503/2022</t>
  </si>
  <si>
    <t>UAUIM București</t>
  </si>
  <si>
    <t>în curs de execuție</t>
  </si>
  <si>
    <t>apr. 2022 - prezent</t>
  </si>
  <si>
    <t>Premiu – Anuala de Arhitectura Bucuresti, Sectiunea "Cercetare prin arhitectura / carte de arhitectura" pentru cartea "Celălalt oraș. Locuri și povești din București-Sud” - Ștefan Ghenciulescu, Mihai Duțescu, Andrei Mărgulescu et. al. - Editura Universitara "Ion Mincu" 2018 (co-autor)</t>
  </si>
  <si>
    <t>Nominalizare – Anuala de Arhitectură Bucureşti - Secţiunea "Arhitectură și spațiu public – intervenții și acțiuni în spațiul public" - ACTOPOLIS. The Art of Action - Primar pentru 10 minute (co-autor)</t>
  </si>
  <si>
    <t>Nominalizare – Anuala de Arhitectura Bucuresti, Sectiunea „Arhitectură construită / Arhitectură și patrimoniu” pentru proiectul „Renovarea unei vile neoromânești - Intr. Eliza Zamfirescu Leonida – București” (autor)</t>
  </si>
  <si>
    <t>Nominalizare – Anuala de Arhitectura Bucuresti, Sectiunea "Arhitectura construita / Arhitectura locuinței colective" pentru proiectul „Imobil multifuncțional S+P+6E+et. tehnic - apartamente, birouri, spații comerciale - Calea Dudești – București” (autor)</t>
  </si>
  <si>
    <t>South-Eastern Europe Real Estate Award – Residential Development of the Year pentru proiectul „Vitan Residence 2, București” (autor)</t>
  </si>
  <si>
    <t>Premiu – Anuala de Arhitectură București - Secțiunea "Locuire" - O casă‑vagon în Bucureşti (autor)</t>
  </si>
  <si>
    <t>șef proiect (reautorizare + execuție)</t>
  </si>
  <si>
    <t xml:space="preserve">P.U.Z. zona Hipodrom Ploieşti, UAUIM Bucureşti, şef proiect: prof. dr. arh. C-tin Enache </t>
  </si>
  <si>
    <t xml:space="preserve"> P.U.Z. complex sportiv „Lia Manoliu”, UAUIM Bucureşti, şef proiect: prof. dr. arh. C-tin Enache </t>
  </si>
  <si>
    <t>Ansamblu rezidenţial S+P+11Eduplex, sect. 3, Bucuresti</t>
  </si>
  <si>
    <t xml:space="preserve">Imobil locuinte de serviciu P+9E+et. tehnic - sect. 3, Bucuresti </t>
  </si>
  <si>
    <t>Scoala P+2E, Ateliere si bloc alimentar P+1E, sector 2, Bucuresti</t>
  </si>
  <si>
    <t>Imobil rezidențial S+P+6, sect. 3, București</t>
  </si>
  <si>
    <t xml:space="preserve">Imobil de apartamente cu parcaj subteran si spatii comerciale la parterul stradal, regim de înălţime: S+P+6E si S+P+8E – sect. 2, București </t>
  </si>
  <si>
    <t xml:space="preserve">Imobil rezidențial S+P+10 - sect. 2, București </t>
  </si>
  <si>
    <t xml:space="preserve">PUD și Imobil cu funcțiune mixtă S+P+1+2R – sect. 1, Bucuresti </t>
  </si>
  <si>
    <t>Imobil de apartamente Ds+P+2+3R - Voluntari, IF</t>
  </si>
  <si>
    <t>Locuintă unifamilială P+1+M - sect. 3, Bucuresti</t>
  </si>
  <si>
    <t xml:space="preserve">Locuinta individuala Ds+P+1E+M - sector 3, Bucuresti </t>
  </si>
  <si>
    <t xml:space="preserve">Locuinţă individuala P+1, com. Frumuşani, jud. Călăraşi </t>
  </si>
  <si>
    <t>Reabilitare, amenajare si supraetajare imobil rezidential - sect. 2, Bucuresti</t>
  </si>
  <si>
    <t>Locuintă unifamilială P+1 - Otopeni, Ilfov</t>
  </si>
  <si>
    <t>Locuință unifamilială P+1 – sect. 3, București</t>
  </si>
  <si>
    <t xml:space="preserve">Ansamblu format din 2 locuinte unifamiliale P+1 - oraș Chitila, Ilfov </t>
  </si>
  <si>
    <t xml:space="preserve">PUD și Locuintă unifamilială S+P+1 - sect. 1, Bucuresti </t>
  </si>
  <si>
    <t>Locuintă unifamilială P+1 - sect. 5, Bucuresti</t>
  </si>
  <si>
    <t xml:space="preserve">Locuintă unifamilială P+1+M - Voluntari, Ilfov </t>
  </si>
  <si>
    <t>Clădire de birouri P+1, spatii tehnice si de întretinere utilaje, depozit - Bolintin Deal, jud. Giurgiu</t>
  </si>
  <si>
    <t>Aparthotel cu spatii comerciale S+P+3+4,5R - sect. 2, Bucuresti</t>
  </si>
  <si>
    <t xml:space="preserve">Turn clopotniță si spatii anexe - Biserica Boteanu-Ienii, sect. 1, Bucuresti </t>
  </si>
  <si>
    <t>Imobil rezidențial Ds+P+3 - sect. 3, București</t>
  </si>
  <si>
    <t xml:space="preserve">Reabilitare, extindere si supraetajare imobil 
rezidential / servicii / comert - sect. 2, Bucuresti </t>
  </si>
  <si>
    <t xml:space="preserve">Ansamblu format din 2 locuinte de vacantă S+P+1, com. Bran, jud. Brasov </t>
  </si>
  <si>
    <t xml:space="preserve">Consolidare, extindere etaj, reabilitare si amenajare constructiei de locuit Sp+P+1Ep, corp B, existenta pe teren - sector 1, Bucuresti </t>
  </si>
  <si>
    <t>Reabilitare si supraetajare locuinta P+1E retras, sect. 2, Bucuresti</t>
  </si>
  <si>
    <t xml:space="preserve">Reabilitare, amenajare si mansardare imobil functiune mixtă (rezidential /
sevicii / comert) - sect. 1, Bucuresti - 2009/2011 </t>
  </si>
  <si>
    <t>Reconfigurare volumetrică a corpului „C” autorizat pentru imobil P+11E duplex, din cadrul ansamblului rezidential format din 5 imobile S+P+11E duplex aflat în curs de execuție, sect. 3, Bucuresti</t>
  </si>
  <si>
    <t xml:space="preserve">Imobil locuinte de serviciu P+6E+et. tehnic - sect. 3, Bucuresti </t>
  </si>
  <si>
    <t>PUD si Hala reparatii auto - Chitila, jud. Ilfov</t>
  </si>
  <si>
    <t>Cavou - Cimitirul Bellu, Calea Şerban Vodă nr. 249, sect. 4, Bucureşti</t>
  </si>
  <si>
    <t>Consolidare, modificari interioare, supraetajare construcție existentă, rezultând o locuinţă P+E, sect. 5, Bucuresti</t>
  </si>
  <si>
    <t>Reabilitare locuinta Ds+P+1E+M, sect. 1, Bucuresti</t>
  </si>
  <si>
    <t>Reabilitare locuinta P+1E+M, sect. 2, Bucuresti</t>
  </si>
  <si>
    <t>Locuinta unifamiliala P+1E, oraș Bragadiru, jud. Ilfov</t>
  </si>
  <si>
    <t>Locuinta unifamiliala Ds+P+1E, oraș Sinaia, jud. Prahova</t>
  </si>
  <si>
    <t xml:space="preserve">Imobil de locuit Ds+P+1E, localitatea Olimp, mun. Mangalia, jud. Constanta </t>
  </si>
  <si>
    <t>Aparthotel P+5E, sect. 3, Bucuresti</t>
  </si>
  <si>
    <t>Consolidare, reamenajare si supraetajare locuinta individuala P+1E, sect. 5, Bucuresti</t>
  </si>
  <si>
    <t>Locuinta cuplata P+1E, oraș Techirghiol, jud. Constanta</t>
  </si>
  <si>
    <t>Locuinta cuplata P+1E, com. Corbeanca, jud. Ilfov</t>
  </si>
  <si>
    <t>Consolidare, reamenajare si mansardare locuinta individuala P+M, sect. 1, Bucuresti</t>
  </si>
  <si>
    <t>Modernizare și reparații la Școală Gimnazială, mun. Alexandria, jud. Teleorman</t>
  </si>
  <si>
    <t>Locuință unifamilială P+1+M – sect. 5, București</t>
  </si>
  <si>
    <t>Imobil locuințe colective S+P+10E - sect. 4, București</t>
  </si>
  <si>
    <r>
      <rPr>
        <b/>
        <sz val="11"/>
        <color indexed="8"/>
        <rFont val="Calibri"/>
        <family val="2"/>
      </rPr>
      <t>Notă</t>
    </r>
    <r>
      <rPr>
        <sz val="11"/>
        <color indexed="8"/>
        <rFont val="Calibri"/>
        <family val="2"/>
      </rPr>
      <t>: pentru a proteja viața privată a beneficiarilor lucrărilor proiectate, am eliminat din adresele acestora strada și numărul. Respectivele informații sunt însă incluse în dosarul înregistrat în format fizic la UAUIM.</t>
    </r>
  </si>
  <si>
    <t>Construire clădire P+1E pentru funcțiune cazare sportivi, realizare împrejmuire, realizare post trafo și organizare a execuției, sect. 6, București  
(șef proiect inițial: prof. dr. arh. Mircea Chira)</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</si>
</sst>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 _l_e_i"/>
    <numFmt numFmtId="165" formatCode="0.0"/>
    <numFmt numFmtId="166" formatCode="#,##0.0"/>
  </numFmts>
  <fonts count="38">
    <font>
      <sz val="11"/>
      <color theme="1"/>
      <name val="Calibri"/>
      <family val="2"/>
      <scheme val="minor"/>
    </font>
    <font>
      <sz val="11"/>
      <color theme="1"/>
      <name val="Calibri"/>
      <family val="2"/>
      <charset val="238"/>
      <scheme val="minor"/>
    </font>
    <font>
      <sz val="11"/>
      <color theme="1"/>
      <name val="Calibri"/>
      <family val="2"/>
      <charset val="238"/>
      <scheme val="minor"/>
    </font>
    <font>
      <sz val="11"/>
      <color indexed="8"/>
      <name val="Calibri"/>
      <family val="2"/>
    </font>
    <font>
      <sz val="12"/>
      <color indexed="8"/>
      <name val="Calibri"/>
      <family val="2"/>
      <charset val="238"/>
    </font>
    <font>
      <b/>
      <sz val="12"/>
      <color indexed="8"/>
      <name val="Calibri"/>
      <family val="2"/>
      <charset val="238"/>
    </font>
    <font>
      <b/>
      <sz val="11"/>
      <color indexed="8"/>
      <name val="Calibri"/>
      <family val="2"/>
    </font>
    <font>
      <sz val="11"/>
      <color indexed="10"/>
      <name val="Calibri"/>
      <family val="2"/>
    </font>
    <font>
      <sz val="11"/>
      <name val="Calibri"/>
      <family val="2"/>
    </font>
    <font>
      <sz val="11"/>
      <color indexed="8"/>
      <name val="Calibri"/>
      <family val="2"/>
    </font>
    <font>
      <b/>
      <sz val="12"/>
      <color indexed="8"/>
      <name val="Calibri"/>
      <family val="2"/>
    </font>
    <font>
      <sz val="12"/>
      <color indexed="8"/>
      <name val="Calibri"/>
      <family val="2"/>
    </font>
    <font>
      <sz val="12"/>
      <name val="Calibri"/>
      <family val="2"/>
    </font>
    <font>
      <sz val="8"/>
      <name val="Calibri"/>
      <family val="2"/>
    </font>
    <font>
      <sz val="11"/>
      <color indexed="8"/>
      <name val="Calibri"/>
      <family val="2"/>
      <charset val="238"/>
    </font>
    <font>
      <b/>
      <sz val="11"/>
      <color indexed="8"/>
      <name val="Calibri"/>
      <family val="2"/>
      <charset val="238"/>
    </font>
    <font>
      <b/>
      <sz val="11"/>
      <color theme="1"/>
      <name val="Calibri"/>
      <family val="2"/>
      <scheme val="minor"/>
    </font>
    <font>
      <sz val="11"/>
      <color rgb="FFFF0000"/>
      <name val="Calibri"/>
      <family val="2"/>
      <scheme val="minor"/>
    </font>
    <font>
      <sz val="11"/>
      <color theme="1"/>
      <name val="Calibri"/>
      <family val="2"/>
      <charset val="238"/>
      <scheme val="minor"/>
    </font>
    <font>
      <b/>
      <sz val="12"/>
      <color theme="1"/>
      <name val="Calibri"/>
      <family val="2"/>
      <scheme val="minor"/>
    </font>
    <font>
      <b/>
      <sz val="11"/>
      <color theme="1"/>
      <name val="Calibri"/>
      <family val="2"/>
      <charset val="238"/>
      <scheme val="minor"/>
    </font>
    <font>
      <b/>
      <sz val="12"/>
      <color theme="1"/>
      <name val="Calibri"/>
      <family val="2"/>
      <charset val="238"/>
      <scheme val="minor"/>
    </font>
    <font>
      <sz val="10"/>
      <color indexed="8"/>
      <name val="Calibri"/>
      <family val="2"/>
      <charset val="238"/>
    </font>
    <font>
      <b/>
      <sz val="12"/>
      <color theme="1"/>
      <name val="Calibri"/>
      <family val="2"/>
      <charset val="238"/>
      <scheme val="minor"/>
    </font>
    <font>
      <sz val="12"/>
      <color theme="1"/>
      <name val="Calibri"/>
      <family val="2"/>
      <charset val="238"/>
      <scheme val="minor"/>
    </font>
    <font>
      <sz val="11"/>
      <color theme="1"/>
      <name val="Calibri"/>
      <family val="2"/>
      <scheme val="minor"/>
    </font>
    <font>
      <sz val="11"/>
      <color theme="1"/>
      <name val="Calibri"/>
      <family val="2"/>
      <charset val="238"/>
    </font>
    <font>
      <sz val="11"/>
      <color theme="1"/>
      <name val="Symbol"/>
      <family val="1"/>
      <charset val="2"/>
    </font>
    <font>
      <sz val="12.65"/>
      <color theme="1"/>
      <name val="Calibri"/>
      <family val="2"/>
    </font>
    <font>
      <sz val="11"/>
      <color theme="1"/>
      <name val="Calibri"/>
      <family val="1"/>
      <charset val="2"/>
    </font>
    <font>
      <sz val="11"/>
      <color theme="1"/>
      <name val="Calibri"/>
      <family val="2"/>
    </font>
    <font>
      <i/>
      <sz val="11"/>
      <color theme="1"/>
      <name val="Calibri"/>
      <family val="2"/>
      <charset val="238"/>
      <scheme val="minor"/>
    </font>
    <font>
      <i/>
      <sz val="11"/>
      <color indexed="8"/>
      <name val="Calibri"/>
      <family val="2"/>
      <charset val="238"/>
    </font>
    <font>
      <sz val="10"/>
      <color indexed="8"/>
      <name val="Calibri"/>
      <family val="2"/>
    </font>
    <font>
      <sz val="9"/>
      <color indexed="8"/>
      <name val="Calibri"/>
      <family val="2"/>
      <charset val="238"/>
    </font>
    <font>
      <b/>
      <i/>
      <sz val="10"/>
      <color theme="1"/>
      <name val="Arial Narrow"/>
      <family val="2"/>
    </font>
    <font>
      <sz val="10"/>
      <color indexed="8"/>
      <name val="Arial Narrow"/>
      <family val="2"/>
    </font>
    <font>
      <sz val="11"/>
      <color indexed="8"/>
      <name val="Calibri"/>
      <family val="2"/>
      <scheme val="minor"/>
    </font>
  </fonts>
  <fills count="9">
    <fill>
      <patternFill patternType="none"/>
    </fill>
    <fill>
      <patternFill patternType="gray125"/>
    </fill>
    <fill>
      <patternFill patternType="solid">
        <fgColor theme="4" tint="0.59999389629810485"/>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rgb="FFC8EBB7"/>
        <bgColor indexed="64"/>
      </patternFill>
    </fill>
    <fill>
      <patternFill patternType="solid">
        <fgColor theme="6"/>
        <bgColor indexed="64"/>
      </patternFill>
    </fill>
    <fill>
      <patternFill patternType="solid">
        <fgColor theme="5"/>
        <bgColor indexed="64"/>
      </patternFill>
    </fill>
    <fill>
      <patternFill patternType="solid">
        <fgColor theme="3" tint="0.59999389629810485"/>
        <bgColor indexed="64"/>
      </patternFill>
    </fill>
  </fills>
  <borders count="50">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bottom style="thin">
        <color indexed="8"/>
      </bottom>
      <diagonal/>
    </border>
    <border>
      <left/>
      <right/>
      <top/>
      <bottom style="thin">
        <color indexed="64"/>
      </bottom>
      <diagonal/>
    </border>
    <border>
      <left style="thin">
        <color indexed="8"/>
      </left>
      <right style="thin">
        <color indexed="8"/>
      </right>
      <top/>
      <bottom/>
      <diagonal/>
    </border>
    <border>
      <left style="thin">
        <color indexed="64"/>
      </left>
      <right style="thin">
        <color indexed="64"/>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style="thin">
        <color indexed="64"/>
      </left>
      <right style="thin">
        <color indexed="64"/>
      </right>
      <top style="double">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diagonal/>
    </border>
    <border>
      <left/>
      <right/>
      <top/>
      <bottom style="thin">
        <color indexed="8"/>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medium">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s>
  <cellStyleXfs count="1">
    <xf numFmtId="0" fontId="0" fillId="0" borderId="0"/>
  </cellStyleXfs>
  <cellXfs count="508">
    <xf numFmtId="0" fontId="0" fillId="0" borderId="0" xfId="0"/>
    <xf numFmtId="0" fontId="6" fillId="0" borderId="0" xfId="0" applyFont="1"/>
    <xf numFmtId="0" fontId="4" fillId="0" borderId="0" xfId="0" applyFont="1" applyAlignment="1" applyProtection="1">
      <alignment horizontal="center" vertical="center"/>
      <protection hidden="1"/>
    </xf>
    <xf numFmtId="1" fontId="4" fillId="0" borderId="0" xfId="0" applyNumberFormat="1" applyFont="1" applyAlignment="1" applyProtection="1">
      <alignment horizontal="center" vertical="center"/>
      <protection hidden="1"/>
    </xf>
    <xf numFmtId="0" fontId="4" fillId="0" borderId="0" xfId="0" applyFont="1" applyBorder="1" applyAlignment="1" applyProtection="1">
      <alignment horizontal="center" vertical="center" wrapText="1"/>
      <protection hidden="1"/>
    </xf>
    <xf numFmtId="0" fontId="4" fillId="0" borderId="0" xfId="0" applyFont="1" applyProtection="1">
      <protection hidden="1"/>
    </xf>
    <xf numFmtId="0" fontId="4" fillId="0" borderId="0" xfId="0" applyFont="1"/>
    <xf numFmtId="2" fontId="5" fillId="0" borderId="0" xfId="0" applyNumberFormat="1" applyFont="1" applyBorder="1" applyAlignment="1" applyProtection="1">
      <alignment horizontal="center" vertical="center" wrapText="1"/>
      <protection hidden="1"/>
    </xf>
    <xf numFmtId="2" fontId="4" fillId="0" borderId="0" xfId="0" applyNumberFormat="1" applyFont="1" applyBorder="1" applyAlignment="1" applyProtection="1">
      <alignment horizontal="center" vertical="center" wrapText="1"/>
      <protection hidden="1"/>
    </xf>
    <xf numFmtId="0" fontId="4" fillId="0" borderId="0" xfId="0" quotePrefix="1" applyFont="1" applyBorder="1" applyProtection="1">
      <protection hidden="1"/>
    </xf>
    <xf numFmtId="0" fontId="4" fillId="0" borderId="0" xfId="0" applyFont="1" applyBorder="1" applyProtection="1">
      <protection hidden="1"/>
    </xf>
    <xf numFmtId="0" fontId="0" fillId="0" borderId="1" xfId="0" applyBorder="1" applyAlignment="1">
      <alignment wrapText="1"/>
    </xf>
    <xf numFmtId="0" fontId="6" fillId="0" borderId="1" xfId="0" applyFont="1" applyBorder="1" applyAlignment="1">
      <alignment wrapText="1"/>
    </xf>
    <xf numFmtId="0" fontId="0" fillId="0" borderId="2" xfId="0" applyBorder="1"/>
    <xf numFmtId="0" fontId="0" fillId="0" borderId="3" xfId="0" applyBorder="1"/>
    <xf numFmtId="0" fontId="3" fillId="0" borderId="1" xfId="0" applyFont="1" applyBorder="1" applyAlignment="1">
      <alignment wrapText="1"/>
    </xf>
    <xf numFmtId="0" fontId="3" fillId="0" borderId="0" xfId="0" applyFont="1" applyBorder="1" applyAlignment="1">
      <alignment wrapText="1"/>
    </xf>
    <xf numFmtId="0" fontId="4" fillId="0" borderId="0" xfId="0" applyFont="1" applyAlignment="1" applyProtection="1">
      <alignment horizontal="left" vertical="center"/>
      <protection hidden="1"/>
    </xf>
    <xf numFmtId="0" fontId="0" fillId="0" borderId="0" xfId="0" applyBorder="1" applyAlignment="1">
      <alignment wrapText="1"/>
    </xf>
    <xf numFmtId="0" fontId="0" fillId="0" borderId="2" xfId="0" applyBorder="1" applyAlignment="1">
      <alignment horizontal="center"/>
    </xf>
    <xf numFmtId="0" fontId="11" fillId="0" borderId="2" xfId="0" applyFont="1" applyBorder="1" applyAlignment="1">
      <alignment horizontal="center" vertical="center"/>
    </xf>
    <xf numFmtId="0" fontId="11" fillId="0" borderId="2" xfId="0" applyFont="1" applyBorder="1" applyAlignment="1">
      <alignment horizontal="center" vertical="center" wrapText="1"/>
    </xf>
    <xf numFmtId="0" fontId="0" fillId="0" borderId="0" xfId="0" applyBorder="1"/>
    <xf numFmtId="0" fontId="11" fillId="0" borderId="2" xfId="0" applyFont="1" applyBorder="1" applyAlignment="1">
      <alignment wrapText="1"/>
    </xf>
    <xf numFmtId="0" fontId="11" fillId="0" borderId="2" xfId="0" quotePrefix="1" applyFont="1" applyBorder="1" applyAlignment="1">
      <alignment horizontal="center" vertical="center"/>
    </xf>
    <xf numFmtId="0" fontId="11" fillId="0" borderId="0" xfId="0" applyFont="1" applyBorder="1" applyAlignment="1">
      <alignment horizontal="center" vertical="center" wrapText="1"/>
    </xf>
    <xf numFmtId="0" fontId="11" fillId="0" borderId="0" xfId="0" applyFont="1" applyFill="1" applyBorder="1" applyAlignment="1">
      <alignment horizontal="center" vertical="center" wrapText="1"/>
    </xf>
    <xf numFmtId="0" fontId="8" fillId="0" borderId="0" xfId="0" applyFont="1" applyBorder="1" applyAlignment="1">
      <alignment wrapText="1"/>
    </xf>
    <xf numFmtId="0" fontId="9" fillId="0" borderId="0" xfId="0" applyFont="1" applyBorder="1" applyAlignment="1">
      <alignment wrapText="1"/>
    </xf>
    <xf numFmtId="0" fontId="11" fillId="0" borderId="2" xfId="0" quotePrefix="1" applyFont="1" applyBorder="1" applyAlignment="1">
      <alignment horizontal="center" vertical="center" wrapText="1"/>
    </xf>
    <xf numFmtId="0" fontId="11" fillId="0" borderId="0" xfId="0" applyFont="1" applyAlignment="1">
      <alignment horizontal="center" vertical="center" wrapText="1"/>
    </xf>
    <xf numFmtId="0" fontId="11" fillId="0" borderId="4" xfId="0" applyFont="1" applyBorder="1" applyAlignment="1">
      <alignment horizontal="center" vertical="center" wrapText="1"/>
    </xf>
    <xf numFmtId="0" fontId="8" fillId="0" borderId="1" xfId="0" applyFont="1" applyBorder="1" applyAlignment="1">
      <alignment wrapText="1"/>
    </xf>
    <xf numFmtId="0" fontId="11" fillId="0" borderId="0" xfId="0" applyFont="1" applyAlignment="1"/>
    <xf numFmtId="0" fontId="0" fillId="0" borderId="0" xfId="0" applyAlignment="1">
      <alignment horizontal="center" vertical="center" wrapText="1"/>
    </xf>
    <xf numFmtId="0" fontId="0" fillId="0" borderId="0" xfId="0" applyFill="1" applyBorder="1" applyAlignment="1">
      <alignment wrapText="1"/>
    </xf>
    <xf numFmtId="0" fontId="3" fillId="0" borderId="5" xfId="0" applyFont="1" applyBorder="1" applyAlignment="1">
      <alignment wrapText="1"/>
    </xf>
    <xf numFmtId="0" fontId="11" fillId="0" borderId="0" xfId="0" applyFont="1" applyBorder="1"/>
    <xf numFmtId="0" fontId="10" fillId="0" borderId="0" xfId="0" applyFont="1" applyAlignment="1" applyProtection="1">
      <alignment horizontal="center" vertical="center"/>
      <protection hidden="1"/>
    </xf>
    <xf numFmtId="0" fontId="10" fillId="0" borderId="0" xfId="0" applyFont="1" applyAlignment="1" applyProtection="1">
      <alignment vertical="center"/>
      <protection hidden="1"/>
    </xf>
    <xf numFmtId="0" fontId="10" fillId="0" borderId="0" xfId="0" applyFont="1" applyAlignment="1">
      <alignment wrapText="1"/>
    </xf>
    <xf numFmtId="0" fontId="14" fillId="0" borderId="2" xfId="0" applyFont="1" applyBorder="1" applyAlignment="1">
      <alignment horizontal="center" vertical="center" wrapText="1"/>
    </xf>
    <xf numFmtId="0" fontId="4" fillId="0" borderId="0" xfId="0" applyFont="1" applyAlignment="1" applyProtection="1">
      <alignment vertical="center"/>
      <protection hidden="1"/>
    </xf>
    <xf numFmtId="0" fontId="0" fillId="0" borderId="0" xfId="0" applyBorder="1" applyAlignment="1">
      <alignment horizontal="center" vertical="center"/>
    </xf>
    <xf numFmtId="2" fontId="6" fillId="0" borderId="0" xfId="0" applyNumberFormat="1" applyFont="1" applyBorder="1" applyAlignment="1">
      <alignment horizontal="center" vertical="center"/>
    </xf>
    <xf numFmtId="0" fontId="0" fillId="0" borderId="0" xfId="0" applyFill="1" applyBorder="1" applyAlignment="1">
      <alignment horizontal="center" vertical="center"/>
    </xf>
    <xf numFmtId="0" fontId="11" fillId="0" borderId="0" xfId="0" applyFont="1"/>
    <xf numFmtId="0" fontId="11" fillId="0" borderId="0" xfId="0" applyFont="1" applyBorder="1" applyAlignment="1">
      <alignment wrapText="1"/>
    </xf>
    <xf numFmtId="0" fontId="12" fillId="0" borderId="0" xfId="0" applyFont="1" applyBorder="1" applyAlignment="1">
      <alignment wrapText="1"/>
    </xf>
    <xf numFmtId="0" fontId="11" fillId="0" borderId="0" xfId="0" applyFont="1" applyFill="1" applyBorder="1" applyAlignment="1">
      <alignment wrapText="1"/>
    </xf>
    <xf numFmtId="0" fontId="4" fillId="0" borderId="0" xfId="0" applyFont="1" applyAlignment="1">
      <alignment horizontal="center"/>
    </xf>
    <xf numFmtId="0" fontId="11" fillId="0" borderId="6" xfId="0" applyFont="1" applyBorder="1" applyAlignment="1">
      <alignment horizontal="center" vertical="center" wrapText="1"/>
    </xf>
    <xf numFmtId="0" fontId="11" fillId="0" borderId="4" xfId="0" applyFont="1" applyBorder="1" applyAlignment="1">
      <alignment horizontal="center" wrapText="1"/>
    </xf>
    <xf numFmtId="0" fontId="4" fillId="0" borderId="0" xfId="0" applyNumberFormat="1" applyFont="1" applyFill="1" applyBorder="1" applyAlignment="1" applyProtection="1">
      <alignment horizontal="center" vertical="center" wrapText="1"/>
      <protection locked="0"/>
    </xf>
    <xf numFmtId="0" fontId="10" fillId="0" borderId="0" xfId="0" applyFont="1" applyAlignment="1">
      <alignment horizontal="center" vertical="center" wrapText="1"/>
    </xf>
    <xf numFmtId="0" fontId="11" fillId="0" borderId="0" xfId="0" applyFont="1" applyFill="1" applyBorder="1" applyAlignment="1">
      <alignment horizontal="center" vertical="center"/>
    </xf>
    <xf numFmtId="0" fontId="0" fillId="0" borderId="0" xfId="0" applyAlignment="1">
      <alignment wrapText="1"/>
    </xf>
    <xf numFmtId="0" fontId="0" fillId="0" borderId="0" xfId="0" applyFill="1"/>
    <xf numFmtId="0" fontId="0" fillId="0" borderId="0" xfId="0" applyFill="1" applyBorder="1"/>
    <xf numFmtId="0" fontId="10" fillId="0" borderId="0" xfId="0" applyFont="1" applyBorder="1" applyAlignment="1">
      <alignment horizontal="center" vertical="center" wrapText="1"/>
    </xf>
    <xf numFmtId="0" fontId="10" fillId="0" borderId="0" xfId="0" applyFont="1" applyBorder="1" applyAlignment="1">
      <alignment horizontal="center" wrapText="1"/>
    </xf>
    <xf numFmtId="0" fontId="6" fillId="0" borderId="0" xfId="0" applyFont="1" applyAlignment="1">
      <alignment horizontal="center" vertical="center" wrapText="1"/>
    </xf>
    <xf numFmtId="0" fontId="7" fillId="0" borderId="0" xfId="0" applyFont="1"/>
    <xf numFmtId="0" fontId="10" fillId="0" borderId="0" xfId="0" applyFont="1" applyBorder="1" applyAlignment="1" applyProtection="1">
      <alignment horizontal="center" vertical="center" wrapText="1"/>
      <protection hidden="1"/>
    </xf>
    <xf numFmtId="0" fontId="11" fillId="0" borderId="4" xfId="0" applyFont="1" applyBorder="1" applyAlignment="1">
      <alignment horizontal="center" vertical="center"/>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11" fillId="0" borderId="9" xfId="0" applyFont="1" applyBorder="1" applyAlignment="1">
      <alignment horizontal="center" vertical="center"/>
    </xf>
    <xf numFmtId="0" fontId="11" fillId="0" borderId="6" xfId="0" applyFont="1" applyBorder="1" applyAlignment="1">
      <alignment horizontal="center" vertical="center"/>
    </xf>
    <xf numFmtId="0" fontId="10" fillId="0" borderId="0" xfId="0" applyFont="1" applyBorder="1" applyAlignment="1">
      <alignment wrapText="1"/>
    </xf>
    <xf numFmtId="0" fontId="8" fillId="0" borderId="6" xfId="0" applyFont="1" applyBorder="1"/>
    <xf numFmtId="0" fontId="0" fillId="0" borderId="10" xfId="0" applyBorder="1" applyAlignment="1">
      <alignment wrapText="1"/>
    </xf>
    <xf numFmtId="0" fontId="6" fillId="0" borderId="0" xfId="0" applyFont="1" applyBorder="1" applyAlignment="1">
      <alignment horizontal="center" wrapText="1"/>
    </xf>
    <xf numFmtId="0" fontId="4" fillId="0" borderId="2" xfId="0" applyFont="1" applyFill="1" applyBorder="1" applyAlignment="1" applyProtection="1">
      <alignment horizontal="left" vertical="center" wrapText="1"/>
    </xf>
    <xf numFmtId="0" fontId="10" fillId="0" borderId="11" xfId="0" applyFont="1" applyBorder="1" applyAlignment="1">
      <alignment horizontal="center" vertical="center" wrapText="1"/>
    </xf>
    <xf numFmtId="0" fontId="6" fillId="0" borderId="1" xfId="0" applyFont="1" applyBorder="1" applyAlignment="1">
      <alignment horizontal="center" wrapText="1"/>
    </xf>
    <xf numFmtId="0" fontId="0" fillId="0" borderId="0" xfId="0" applyAlignment="1">
      <alignment horizontal="center"/>
    </xf>
    <xf numFmtId="0" fontId="3" fillId="0" borderId="1" xfId="0" applyFont="1" applyBorder="1" applyAlignment="1">
      <alignment vertical="top" wrapText="1"/>
    </xf>
    <xf numFmtId="0" fontId="0" fillId="0" borderId="1" xfId="0" applyBorder="1" applyAlignment="1">
      <alignment vertical="top" wrapText="1"/>
    </xf>
    <xf numFmtId="0" fontId="0" fillId="0" borderId="5" xfId="0" applyBorder="1" applyAlignment="1">
      <alignment vertical="top" wrapText="1"/>
    </xf>
    <xf numFmtId="0" fontId="0" fillId="0" borderId="10" xfId="0" applyBorder="1" applyAlignment="1">
      <alignment vertical="top" wrapText="1"/>
    </xf>
    <xf numFmtId="0" fontId="0" fillId="0" borderId="1" xfId="0" applyBorder="1" applyAlignment="1">
      <alignment horizontal="center" vertical="top"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10" xfId="0" applyBorder="1" applyAlignment="1">
      <alignment horizontal="center" vertical="top" wrapText="1"/>
    </xf>
    <xf numFmtId="0" fontId="0" fillId="0" borderId="13" xfId="0" applyBorder="1" applyAlignment="1">
      <alignment vertical="top" wrapText="1"/>
    </xf>
    <xf numFmtId="0" fontId="0" fillId="0" borderId="13" xfId="0" applyBorder="1" applyAlignment="1">
      <alignment horizontal="center" vertical="top" wrapText="1"/>
    </xf>
    <xf numFmtId="0" fontId="0" fillId="0" borderId="13" xfId="0" applyBorder="1" applyAlignment="1">
      <alignment horizontal="center" vertical="top"/>
    </xf>
    <xf numFmtId="0" fontId="3" fillId="0" borderId="14" xfId="0" applyFont="1" applyBorder="1" applyAlignment="1">
      <alignment vertical="top" wrapText="1"/>
    </xf>
    <xf numFmtId="0" fontId="3" fillId="0" borderId="10" xfId="0" applyFont="1" applyBorder="1" applyAlignment="1">
      <alignment vertical="top" wrapText="1"/>
    </xf>
    <xf numFmtId="0" fontId="16" fillId="0" borderId="0" xfId="0" applyFont="1"/>
    <xf numFmtId="0" fontId="6" fillId="0" borderId="2" xfId="0" applyFont="1" applyBorder="1"/>
    <xf numFmtId="0" fontId="6" fillId="0" borderId="2" xfId="0" applyFont="1" applyBorder="1" applyAlignment="1">
      <alignment horizontal="center"/>
    </xf>
    <xf numFmtId="0" fontId="6" fillId="0" borderId="2" xfId="0" applyFont="1" applyBorder="1" applyAlignment="1">
      <alignment horizontal="center" wrapText="1"/>
    </xf>
    <xf numFmtId="0" fontId="6" fillId="0" borderId="1" xfId="0" applyFont="1" applyBorder="1" applyAlignment="1">
      <alignment horizontal="center" vertical="top" wrapText="1"/>
    </xf>
    <xf numFmtId="0" fontId="3" fillId="0" borderId="10" xfId="0" applyFont="1" applyBorder="1" applyAlignment="1">
      <alignment horizontal="center" vertical="top" wrapText="1"/>
    </xf>
    <xf numFmtId="0" fontId="3" fillId="0" borderId="1" xfId="0" applyFont="1" applyBorder="1" applyAlignment="1">
      <alignment horizontal="center" vertical="top" wrapText="1"/>
    </xf>
    <xf numFmtId="0" fontId="3" fillId="0" borderId="5" xfId="0" applyFont="1" applyBorder="1" applyAlignment="1">
      <alignment horizontal="center" vertical="top" wrapText="1"/>
    </xf>
    <xf numFmtId="0" fontId="3" fillId="0" borderId="12" xfId="0" applyFont="1" applyBorder="1" applyAlignment="1">
      <alignment horizontal="center" vertical="top" wrapText="1"/>
    </xf>
    <xf numFmtId="0" fontId="3" fillId="0" borderId="2" xfId="0" applyFont="1" applyBorder="1" applyAlignment="1">
      <alignment horizontal="center" vertical="top" wrapText="1"/>
    </xf>
    <xf numFmtId="0" fontId="3" fillId="0" borderId="15" xfId="0" applyFont="1" applyBorder="1" applyAlignment="1">
      <alignment horizontal="center" vertical="top" wrapText="1"/>
    </xf>
    <xf numFmtId="0" fontId="0" fillId="0" borderId="3" xfId="0" applyBorder="1" applyAlignment="1">
      <alignment horizontal="center"/>
    </xf>
    <xf numFmtId="0" fontId="0" fillId="0" borderId="16" xfId="0" applyBorder="1" applyAlignment="1">
      <alignment horizontal="center"/>
    </xf>
    <xf numFmtId="0" fontId="0" fillId="0" borderId="16" xfId="0" applyBorder="1"/>
    <xf numFmtId="165" fontId="0" fillId="0" borderId="4" xfId="0" applyNumberFormat="1" applyFont="1" applyBorder="1" applyAlignment="1">
      <alignment horizontal="center" vertical="top"/>
    </xf>
    <xf numFmtId="165" fontId="0" fillId="0" borderId="2" xfId="0" applyNumberFormat="1" applyFont="1" applyBorder="1" applyAlignment="1">
      <alignment horizontal="center" vertical="top"/>
    </xf>
    <xf numFmtId="165" fontId="0" fillId="0" borderId="3" xfId="0" applyNumberFormat="1" applyFont="1" applyBorder="1" applyAlignment="1">
      <alignment horizontal="center" vertical="top"/>
    </xf>
    <xf numFmtId="165" fontId="0" fillId="0" borderId="2" xfId="0" applyNumberFormat="1" applyBorder="1" applyAlignment="1">
      <alignment horizontal="center"/>
    </xf>
    <xf numFmtId="165" fontId="0" fillId="0" borderId="3" xfId="0" applyNumberFormat="1" applyBorder="1" applyAlignment="1">
      <alignment horizontal="center"/>
    </xf>
    <xf numFmtId="165" fontId="16" fillId="0" borderId="16" xfId="0" applyNumberFormat="1" applyFont="1" applyBorder="1" applyAlignment="1">
      <alignment horizontal="center"/>
    </xf>
    <xf numFmtId="0" fontId="14" fillId="0" borderId="17" xfId="0" applyNumberFormat="1" applyFont="1" applyBorder="1" applyAlignment="1" applyProtection="1">
      <alignment horizontal="center" vertical="center" wrapText="1"/>
      <protection locked="0"/>
    </xf>
    <xf numFmtId="49" fontId="14" fillId="0" borderId="18" xfId="0" applyNumberFormat="1" applyFont="1" applyBorder="1" applyAlignment="1" applyProtection="1">
      <alignment horizontal="left" vertical="center" wrapText="1"/>
      <protection locked="0"/>
    </xf>
    <xf numFmtId="49" fontId="14" fillId="0" borderId="18" xfId="0" applyNumberFormat="1" applyFont="1" applyBorder="1" applyAlignment="1" applyProtection="1">
      <alignment horizontal="center" vertical="center" wrapText="1"/>
      <protection locked="0"/>
    </xf>
    <xf numFmtId="1" fontId="14" fillId="0" borderId="18" xfId="0" applyNumberFormat="1" applyFont="1" applyBorder="1" applyAlignment="1" applyProtection="1">
      <alignment horizontal="center" vertical="center" wrapText="1"/>
      <protection locked="0"/>
    </xf>
    <xf numFmtId="0" fontId="14" fillId="0" borderId="7" xfId="0" applyNumberFormat="1" applyFont="1" applyBorder="1" applyAlignment="1" applyProtection="1">
      <alignment horizontal="center" vertical="center" wrapText="1"/>
      <protection locked="0"/>
    </xf>
    <xf numFmtId="49" fontId="14" fillId="0" borderId="4" xfId="0" applyNumberFormat="1" applyFont="1" applyBorder="1" applyAlignment="1" applyProtection="1">
      <alignment horizontal="left" vertical="center" wrapText="1"/>
      <protection locked="0"/>
    </xf>
    <xf numFmtId="0" fontId="14" fillId="0" borderId="2" xfId="0" applyFont="1" applyBorder="1" applyAlignment="1" applyProtection="1">
      <alignment horizontal="left" vertical="center" wrapText="1"/>
      <protection locked="0"/>
    </xf>
    <xf numFmtId="0" fontId="14" fillId="0" borderId="2" xfId="0" applyFont="1" applyBorder="1" applyAlignment="1" applyProtection="1">
      <alignment horizontal="center" vertical="center" wrapText="1"/>
      <protection locked="0"/>
    </xf>
    <xf numFmtId="1" fontId="14" fillId="0" borderId="2" xfId="0" applyNumberFormat="1" applyFont="1" applyBorder="1" applyAlignment="1" applyProtection="1">
      <alignment horizontal="center" vertical="center" wrapText="1"/>
      <protection locked="0"/>
    </xf>
    <xf numFmtId="1" fontId="14" fillId="0" borderId="4" xfId="0" applyNumberFormat="1" applyFont="1" applyBorder="1" applyAlignment="1" applyProtection="1">
      <alignment horizontal="center" vertical="center" wrapText="1"/>
      <protection locked="0"/>
    </xf>
    <xf numFmtId="0" fontId="14" fillId="0" borderId="6" xfId="0" applyFont="1" applyBorder="1" applyAlignment="1" applyProtection="1">
      <alignment horizontal="left" vertical="center" wrapText="1"/>
      <protection locked="0"/>
    </xf>
    <xf numFmtId="0" fontId="14" fillId="0" borderId="6" xfId="0" applyFont="1" applyBorder="1" applyAlignment="1" applyProtection="1">
      <alignment horizontal="center" vertical="center" wrapText="1"/>
      <protection locked="0"/>
    </xf>
    <xf numFmtId="1" fontId="14" fillId="0" borderId="6" xfId="0" applyNumberFormat="1" applyFont="1" applyBorder="1" applyAlignment="1" applyProtection="1">
      <alignment horizontal="center" vertical="center" wrapText="1"/>
      <protection locked="0"/>
    </xf>
    <xf numFmtId="1" fontId="14" fillId="0" borderId="20" xfId="0" applyNumberFormat="1" applyFont="1" applyBorder="1" applyAlignment="1" applyProtection="1">
      <alignment horizontal="center" vertical="center" wrapText="1"/>
      <protection locked="0"/>
    </xf>
    <xf numFmtId="0" fontId="18" fillId="0" borderId="0" xfId="0" applyFont="1"/>
    <xf numFmtId="0" fontId="14" fillId="0" borderId="4" xfId="0" applyFont="1" applyBorder="1" applyAlignment="1" applyProtection="1">
      <alignment horizontal="left" vertical="center" wrapText="1"/>
      <protection locked="0"/>
    </xf>
    <xf numFmtId="0" fontId="14" fillId="0" borderId="9" xfId="0" applyNumberFormat="1" applyFont="1" applyBorder="1" applyAlignment="1" applyProtection="1">
      <alignment horizontal="center" vertical="center" wrapText="1"/>
      <protection locked="0"/>
    </xf>
    <xf numFmtId="0" fontId="15" fillId="0" borderId="21" xfId="0" applyFont="1" applyBorder="1"/>
    <xf numFmtId="165" fontId="15" fillId="0" borderId="22" xfId="0" applyNumberFormat="1" applyFont="1" applyBorder="1" applyAlignment="1">
      <alignment horizontal="center"/>
    </xf>
    <xf numFmtId="0" fontId="3" fillId="0" borderId="7" xfId="0" applyNumberFormat="1" applyFont="1" applyBorder="1" applyAlignment="1" applyProtection="1">
      <alignment horizontal="center" vertical="center" wrapText="1"/>
      <protection locked="0"/>
    </xf>
    <xf numFmtId="49" fontId="3" fillId="0" borderId="4" xfId="0" applyNumberFormat="1" applyFont="1" applyBorder="1" applyAlignment="1">
      <alignment horizontal="center" vertical="center" wrapText="1"/>
    </xf>
    <xf numFmtId="0" fontId="3" fillId="0" borderId="4" xfId="0" applyFont="1" applyBorder="1" applyAlignment="1">
      <alignment horizontal="center" vertical="center" wrapText="1"/>
    </xf>
    <xf numFmtId="1" fontId="3" fillId="0" borderId="4" xfId="0" applyNumberFormat="1" applyFont="1" applyBorder="1" applyAlignment="1">
      <alignment horizontal="center" vertical="center" wrapText="1"/>
    </xf>
    <xf numFmtId="0" fontId="3" fillId="0" borderId="8" xfId="0" applyNumberFormat="1" applyFont="1" applyBorder="1" applyAlignment="1" applyProtection="1">
      <alignment horizontal="center" vertical="center" wrapText="1"/>
      <protection locked="0"/>
    </xf>
    <xf numFmtId="49" fontId="3" fillId="0" borderId="2" xfId="0" applyNumberFormat="1" applyFont="1" applyBorder="1" applyAlignment="1">
      <alignment horizontal="center" vertical="center" wrapText="1"/>
    </xf>
    <xf numFmtId="0" fontId="3" fillId="0" borderId="2" xfId="0" applyFont="1" applyBorder="1" applyAlignment="1">
      <alignment horizontal="center" vertical="center" wrapText="1"/>
    </xf>
    <xf numFmtId="1" fontId="3" fillId="0" borderId="2" xfId="0" applyNumberFormat="1" applyFont="1" applyBorder="1" applyAlignment="1">
      <alignment horizontal="center" vertical="center" wrapText="1"/>
    </xf>
    <xf numFmtId="0" fontId="3" fillId="0" borderId="2" xfId="0" applyNumberFormat="1" applyFont="1" applyBorder="1" applyAlignment="1">
      <alignment horizontal="center" vertical="center" wrapText="1"/>
    </xf>
    <xf numFmtId="49" fontId="3" fillId="0" borderId="2" xfId="0" applyNumberFormat="1" applyFont="1" applyBorder="1" applyAlignment="1" applyProtection="1">
      <alignment horizontal="center" vertical="center" wrapText="1"/>
      <protection locked="0"/>
    </xf>
    <xf numFmtId="0" fontId="3" fillId="0" borderId="2" xfId="0" applyFont="1" applyBorder="1" applyAlignment="1">
      <alignment horizontal="center" vertical="center"/>
    </xf>
    <xf numFmtId="0" fontId="3" fillId="0" borderId="9" xfId="0" applyNumberFormat="1" applyFont="1" applyBorder="1" applyAlignment="1" applyProtection="1">
      <alignment horizontal="center" vertical="center" wrapText="1"/>
      <protection locked="0"/>
    </xf>
    <xf numFmtId="49" fontId="3" fillId="0" borderId="6" xfId="0" applyNumberFormat="1" applyFont="1" applyBorder="1" applyAlignment="1" applyProtection="1">
      <alignment horizontal="center" vertical="center" wrapText="1"/>
      <protection locked="0"/>
    </xf>
    <xf numFmtId="0" fontId="3" fillId="0" borderId="6" xfId="0" applyFont="1" applyBorder="1" applyAlignment="1">
      <alignment horizontal="center" vertical="center" wrapText="1"/>
    </xf>
    <xf numFmtId="1" fontId="3" fillId="0" borderId="6" xfId="0" applyNumberFormat="1" applyFont="1" applyBorder="1" applyAlignment="1" applyProtection="1">
      <alignment horizontal="center" vertical="center" wrapText="1"/>
      <protection locked="0"/>
    </xf>
    <xf numFmtId="0" fontId="3" fillId="0" borderId="0" xfId="0" quotePrefix="1" applyFont="1" applyBorder="1" applyProtection="1">
      <protection hidden="1"/>
    </xf>
    <xf numFmtId="0" fontId="14" fillId="0" borderId="4" xfId="0" applyFont="1" applyBorder="1" applyAlignment="1">
      <alignment horizontal="center" vertical="center" wrapText="1"/>
    </xf>
    <xf numFmtId="0" fontId="14" fillId="0" borderId="4" xfId="0" applyFont="1" applyBorder="1" applyAlignment="1">
      <alignment horizontal="center" wrapText="1"/>
    </xf>
    <xf numFmtId="49" fontId="14" fillId="0" borderId="2" xfId="0" applyNumberFormat="1" applyFont="1" applyBorder="1" applyAlignment="1" applyProtection="1">
      <alignment horizontal="center" vertical="center" wrapText="1"/>
      <protection locked="0"/>
    </xf>
    <xf numFmtId="165" fontId="6" fillId="0" borderId="22" xfId="0" quotePrefix="1" applyNumberFormat="1" applyFont="1" applyBorder="1" applyAlignment="1" applyProtection="1">
      <alignment horizontal="center"/>
      <protection hidden="1"/>
    </xf>
    <xf numFmtId="49" fontId="14" fillId="0" borderId="18" xfId="0" applyNumberFormat="1" applyFont="1" applyBorder="1" applyAlignment="1">
      <alignment horizontal="center" vertical="center" wrapText="1"/>
    </xf>
    <xf numFmtId="1" fontId="14" fillId="0" borderId="18" xfId="0" applyNumberFormat="1" applyFont="1" applyBorder="1" applyAlignment="1">
      <alignment horizontal="center" vertical="center" wrapText="1"/>
    </xf>
    <xf numFmtId="2" fontId="15" fillId="0" borderId="23" xfId="0" applyNumberFormat="1" applyFont="1" applyBorder="1" applyAlignment="1">
      <alignment horizontal="center" vertical="center" wrapText="1"/>
    </xf>
    <xf numFmtId="49" fontId="14" fillId="0" borderId="7" xfId="0" applyNumberFormat="1" applyFont="1" applyBorder="1" applyAlignment="1" applyProtection="1">
      <alignment horizontal="center" vertical="center" wrapText="1"/>
      <protection locked="0"/>
    </xf>
    <xf numFmtId="0" fontId="14" fillId="0" borderId="0" xfId="0" applyFont="1" applyBorder="1" applyAlignment="1">
      <alignment horizontal="center" vertical="center" wrapText="1"/>
    </xf>
    <xf numFmtId="49" fontId="14" fillId="0" borderId="9" xfId="0" applyNumberFormat="1" applyFont="1" applyBorder="1" applyAlignment="1" applyProtection="1">
      <alignment horizontal="center" vertical="center" wrapText="1"/>
      <protection locked="0"/>
    </xf>
    <xf numFmtId="49" fontId="14" fillId="0" borderId="6" xfId="0" applyNumberFormat="1" applyFont="1" applyBorder="1" applyAlignment="1" applyProtection="1">
      <alignment horizontal="center" vertical="center" wrapText="1"/>
      <protection locked="0"/>
    </xf>
    <xf numFmtId="0" fontId="14" fillId="0" borderId="6" xfId="0" applyFont="1" applyBorder="1" applyAlignment="1">
      <alignment horizontal="center" vertical="center" wrapText="1"/>
    </xf>
    <xf numFmtId="0" fontId="6" fillId="0" borderId="0" xfId="0" applyFont="1" applyBorder="1" applyAlignment="1">
      <alignment horizontal="center"/>
    </xf>
    <xf numFmtId="1" fontId="14" fillId="0" borderId="2" xfId="0" applyNumberFormat="1" applyFont="1" applyBorder="1" applyAlignment="1">
      <alignment horizontal="center" vertical="center" wrapText="1"/>
    </xf>
    <xf numFmtId="0" fontId="14" fillId="0" borderId="24" xfId="0" applyFont="1" applyBorder="1" applyAlignment="1">
      <alignment horizontal="center" vertical="center" wrapText="1"/>
    </xf>
    <xf numFmtId="0" fontId="14" fillId="0" borderId="25" xfId="0" applyFont="1" applyBorder="1" applyAlignment="1">
      <alignment horizontal="center" vertical="center" wrapText="1"/>
    </xf>
    <xf numFmtId="1" fontId="14" fillId="0" borderId="25" xfId="0" applyNumberFormat="1" applyFont="1" applyBorder="1" applyAlignment="1">
      <alignment horizontal="center" vertical="center" wrapText="1"/>
    </xf>
    <xf numFmtId="0" fontId="14" fillId="0" borderId="26" xfId="0" applyFont="1" applyBorder="1" applyAlignment="1" applyProtection="1">
      <alignment horizontal="center" vertical="center" wrapText="1"/>
      <protection hidden="1"/>
    </xf>
    <xf numFmtId="0" fontId="6" fillId="0" borderId="21" xfId="0" applyFont="1" applyBorder="1"/>
    <xf numFmtId="165" fontId="6" fillId="0" borderId="22" xfId="0" applyNumberFormat="1" applyFont="1" applyBorder="1" applyAlignment="1">
      <alignment horizontal="center"/>
    </xf>
    <xf numFmtId="0" fontId="14" fillId="0" borderId="17"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8" xfId="0" applyFont="1" applyBorder="1" applyAlignment="1">
      <alignment horizontal="center" vertical="center" wrapText="1"/>
    </xf>
    <xf numFmtId="49" fontId="14" fillId="0" borderId="8" xfId="0" applyNumberFormat="1" applyFont="1" applyBorder="1" applyAlignment="1">
      <alignment horizontal="center" vertical="center" wrapText="1"/>
    </xf>
    <xf numFmtId="49" fontId="14" fillId="0" borderId="2" xfId="0" applyNumberFormat="1" applyFont="1" applyBorder="1" applyAlignment="1" applyProtection="1">
      <alignment horizontal="left" vertical="center" wrapText="1"/>
      <protection locked="0"/>
    </xf>
    <xf numFmtId="49" fontId="14" fillId="0" borderId="2" xfId="0" applyNumberFormat="1" applyFont="1" applyBorder="1" applyAlignment="1">
      <alignment horizontal="center" vertical="center" wrapText="1"/>
    </xf>
    <xf numFmtId="0" fontId="14" fillId="0" borderId="8" xfId="0" applyNumberFormat="1" applyFont="1" applyBorder="1" applyAlignment="1" applyProtection="1">
      <alignment horizontal="center" vertical="center" wrapText="1"/>
      <protection locked="0"/>
    </xf>
    <xf numFmtId="0" fontId="14" fillId="0" borderId="9" xfId="0" applyNumberFormat="1" applyFont="1" applyFill="1" applyBorder="1" applyAlignment="1" applyProtection="1">
      <alignment horizontal="center" vertical="center" wrapText="1"/>
      <protection locked="0"/>
    </xf>
    <xf numFmtId="0" fontId="14" fillId="0" borderId="6" xfId="0" applyFont="1" applyBorder="1"/>
    <xf numFmtId="0" fontId="14" fillId="0" borderId="6" xfId="0" applyFont="1" applyBorder="1" applyAlignment="1">
      <alignment horizontal="center"/>
    </xf>
    <xf numFmtId="2" fontId="14" fillId="0" borderId="27" xfId="0" applyNumberFormat="1" applyFont="1" applyBorder="1" applyAlignment="1" applyProtection="1">
      <alignment horizontal="center" vertical="center" wrapText="1"/>
      <protection hidden="1"/>
    </xf>
    <xf numFmtId="0" fontId="0" fillId="0" borderId="0" xfId="0" applyBorder="1" applyAlignment="1">
      <alignment horizontal="center"/>
    </xf>
    <xf numFmtId="0" fontId="5" fillId="0" borderId="0" xfId="0" applyFont="1" applyBorder="1" applyAlignment="1">
      <alignment horizontal="center"/>
    </xf>
    <xf numFmtId="1" fontId="14" fillId="0" borderId="17" xfId="0" applyNumberFormat="1" applyFont="1" applyBorder="1" applyAlignment="1" applyProtection="1">
      <alignment horizontal="center" vertical="center" wrapText="1"/>
      <protection locked="0"/>
    </xf>
    <xf numFmtId="1" fontId="14" fillId="0" borderId="7" xfId="0" applyNumberFormat="1" applyFont="1" applyBorder="1" applyAlignment="1" applyProtection="1">
      <alignment horizontal="center" vertical="center" wrapText="1"/>
      <protection locked="0"/>
    </xf>
    <xf numFmtId="1" fontId="14" fillId="0" borderId="19" xfId="0" applyNumberFormat="1" applyFont="1" applyBorder="1" applyAlignment="1" applyProtection="1">
      <alignment horizontal="center" vertical="center" wrapText="1"/>
      <protection locked="0"/>
    </xf>
    <xf numFmtId="49" fontId="14" fillId="0" borderId="18" xfId="0" applyNumberFormat="1" applyFont="1" applyBorder="1" applyAlignment="1">
      <alignment horizontal="left" vertical="center" wrapText="1"/>
    </xf>
    <xf numFmtId="0" fontId="14" fillId="0" borderId="2" xfId="0" applyFont="1" applyBorder="1" applyAlignment="1">
      <alignment horizontal="center" vertical="center"/>
    </xf>
    <xf numFmtId="0" fontId="14" fillId="0" borderId="2" xfId="0" applyFont="1" applyFill="1" applyBorder="1" applyAlignment="1">
      <alignment horizontal="center" vertical="center" wrapText="1"/>
    </xf>
    <xf numFmtId="0" fontId="14" fillId="0" borderId="0" xfId="0" applyFont="1" applyBorder="1" applyAlignment="1">
      <alignment horizontal="center" vertical="center"/>
    </xf>
    <xf numFmtId="0" fontId="10" fillId="0" borderId="0" xfId="0" applyFont="1" applyAlignment="1" applyProtection="1">
      <alignment horizontal="center" vertical="center" wrapText="1"/>
      <protection hidden="1"/>
    </xf>
    <xf numFmtId="0" fontId="0" fillId="0" borderId="0" xfId="0"/>
    <xf numFmtId="0" fontId="10" fillId="0" borderId="0" xfId="0" applyFont="1" applyAlignment="1" applyProtection="1">
      <alignment vertical="center" wrapText="1"/>
      <protection hidden="1"/>
    </xf>
    <xf numFmtId="0" fontId="14" fillId="0" borderId="17" xfId="0" applyNumberFormat="1" applyFont="1" applyBorder="1" applyAlignment="1">
      <alignment horizontal="center" vertical="center" wrapText="1"/>
    </xf>
    <xf numFmtId="49" fontId="14" fillId="0" borderId="8" xfId="0" applyNumberFormat="1" applyFont="1" applyBorder="1" applyAlignment="1" applyProtection="1">
      <alignment horizontal="center" vertical="center" wrapText="1"/>
      <protection locked="0"/>
    </xf>
    <xf numFmtId="0" fontId="18" fillId="0" borderId="2" xfId="0" applyFont="1" applyBorder="1"/>
    <xf numFmtId="0" fontId="18" fillId="0" borderId="6" xfId="0" applyFont="1" applyBorder="1"/>
    <xf numFmtId="0" fontId="14" fillId="0" borderId="29" xfId="0" applyFont="1" applyBorder="1" applyAlignment="1">
      <alignment horizontal="center" vertical="center" wrapText="1"/>
    </xf>
    <xf numFmtId="0" fontId="14" fillId="0" borderId="30" xfId="0" applyFont="1" applyBorder="1" applyAlignment="1">
      <alignment horizontal="center" vertical="center" wrapText="1"/>
    </xf>
    <xf numFmtId="1" fontId="14" fillId="0" borderId="30" xfId="0" applyNumberFormat="1" applyFont="1" applyBorder="1" applyAlignment="1">
      <alignment horizontal="center" vertical="center" wrapText="1"/>
    </xf>
    <xf numFmtId="0" fontId="14" fillId="0" borderId="31" xfId="0" applyFont="1" applyBorder="1" applyAlignment="1" applyProtection="1">
      <alignment horizontal="center" vertical="center" wrapText="1"/>
      <protection hidden="1"/>
    </xf>
    <xf numFmtId="0" fontId="8" fillId="0" borderId="24" xfId="0" applyFont="1" applyBorder="1" applyAlignment="1">
      <alignment horizontal="center" vertical="center" wrapText="1"/>
    </xf>
    <xf numFmtId="0" fontId="8" fillId="0" borderId="25" xfId="0" applyFont="1" applyBorder="1" applyAlignment="1">
      <alignment horizontal="center" vertical="center" wrapText="1"/>
    </xf>
    <xf numFmtId="1" fontId="8" fillId="0" borderId="25" xfId="0" applyNumberFormat="1" applyFont="1" applyBorder="1" applyAlignment="1">
      <alignment horizontal="center" vertical="center" wrapText="1"/>
    </xf>
    <xf numFmtId="0" fontId="8" fillId="0" borderId="26" xfId="0" applyFont="1" applyBorder="1" applyAlignment="1" applyProtection="1">
      <alignment horizontal="center" vertical="center" wrapText="1"/>
      <protection hidden="1"/>
    </xf>
    <xf numFmtId="49" fontId="4" fillId="0" borderId="0" xfId="0" applyNumberFormat="1" applyFont="1" applyFill="1" applyBorder="1" applyAlignment="1">
      <alignment horizontal="center" vertical="center" wrapText="1"/>
    </xf>
    <xf numFmtId="0" fontId="3" fillId="0" borderId="7" xfId="0" applyFont="1" applyBorder="1" applyAlignment="1">
      <alignment horizontal="center"/>
    </xf>
    <xf numFmtId="0" fontId="3" fillId="0" borderId="4" xfId="0" applyFont="1" applyBorder="1" applyAlignment="1">
      <alignment horizontal="center" vertical="center"/>
    </xf>
    <xf numFmtId="0" fontId="3" fillId="0" borderId="8" xfId="0" applyFont="1" applyBorder="1" applyAlignment="1">
      <alignment horizontal="center" vertical="center" wrapText="1"/>
    </xf>
    <xf numFmtId="0" fontId="3" fillId="0" borderId="2" xfId="0" quotePrefix="1" applyFont="1" applyBorder="1" applyAlignment="1">
      <alignment horizontal="center" vertical="center" wrapText="1"/>
    </xf>
    <xf numFmtId="2" fontId="6" fillId="0" borderId="23"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8" fillId="0" borderId="2" xfId="0" quotePrefix="1" applyFont="1" applyBorder="1" applyAlignment="1">
      <alignment horizontal="center" vertical="center" wrapText="1"/>
    </xf>
    <xf numFmtId="0" fontId="3" fillId="0" borderId="9" xfId="0" applyFont="1" applyBorder="1" applyAlignment="1">
      <alignment horizontal="center" vertical="center" wrapText="1"/>
    </xf>
    <xf numFmtId="2" fontId="6" fillId="0" borderId="32" xfId="0" applyNumberFormat="1" applyFont="1" applyBorder="1" applyAlignment="1">
      <alignment horizontal="center" vertical="center" wrapText="1"/>
    </xf>
    <xf numFmtId="0" fontId="3" fillId="0" borderId="0" xfId="0" applyFont="1" applyBorder="1" applyAlignment="1">
      <alignment horizontal="center" vertical="center" wrapText="1"/>
    </xf>
    <xf numFmtId="0" fontId="0" fillId="0" borderId="0" xfId="0" applyFont="1"/>
    <xf numFmtId="0" fontId="3" fillId="0" borderId="24"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8" xfId="0" applyFont="1" applyBorder="1" applyAlignment="1">
      <alignment horizontal="center" vertical="center"/>
    </xf>
    <xf numFmtId="0" fontId="3" fillId="0" borderId="2" xfId="0" applyFont="1" applyBorder="1" applyAlignment="1">
      <alignment horizontal="center"/>
    </xf>
    <xf numFmtId="16" fontId="3" fillId="0" borderId="2" xfId="0" applyNumberFormat="1" applyFont="1" applyBorder="1" applyAlignment="1">
      <alignment horizontal="center"/>
    </xf>
    <xf numFmtId="16" fontId="3" fillId="0" borderId="2" xfId="0" quotePrefix="1" applyNumberFormat="1" applyFont="1" applyBorder="1" applyAlignment="1">
      <alignment horizontal="center" vertical="center" wrapText="1"/>
    </xf>
    <xf numFmtId="0" fontId="3" fillId="0" borderId="9" xfId="0" applyFont="1" applyBorder="1" applyAlignment="1">
      <alignment horizontal="center" vertical="center"/>
    </xf>
    <xf numFmtId="0" fontId="8" fillId="0" borderId="6" xfId="0" applyFont="1" applyBorder="1" applyAlignment="1">
      <alignment horizontal="center" vertical="center" wrapText="1"/>
    </xf>
    <xf numFmtId="0" fontId="3" fillId="0" borderId="6" xfId="0" quotePrefix="1" applyFont="1" applyBorder="1" applyAlignment="1">
      <alignment horizontal="center" vertical="center" wrapText="1"/>
    </xf>
    <xf numFmtId="0" fontId="0" fillId="0" borderId="0" xfId="0" applyFont="1" applyFill="1" applyBorder="1" applyAlignment="1">
      <alignment wrapText="1"/>
    </xf>
    <xf numFmtId="0" fontId="11" fillId="0" borderId="24" xfId="0" applyFont="1" applyBorder="1" applyAlignment="1" applyProtection="1">
      <alignment horizontal="center" vertical="center" wrapText="1"/>
      <protection hidden="1"/>
    </xf>
    <xf numFmtId="0" fontId="11" fillId="0" borderId="25" xfId="0" applyFont="1" applyBorder="1" applyAlignment="1" applyProtection="1">
      <alignment horizontal="center" vertical="center"/>
      <protection hidden="1"/>
    </xf>
    <xf numFmtId="0" fontId="11" fillId="0" borderId="25" xfId="0" applyFont="1" applyBorder="1" applyAlignment="1" applyProtection="1">
      <alignment horizontal="center" vertical="center" wrapText="1"/>
      <protection hidden="1"/>
    </xf>
    <xf numFmtId="0" fontId="0" fillId="0" borderId="10" xfId="0" applyBorder="1" applyAlignment="1">
      <alignment horizontal="center" vertical="top" wrapText="1"/>
    </xf>
    <xf numFmtId="0" fontId="3" fillId="0" borderId="8" xfId="0" applyFont="1" applyBorder="1" applyAlignment="1">
      <alignment horizontal="center"/>
    </xf>
    <xf numFmtId="0" fontId="0" fillId="0" borderId="8" xfId="0" applyFont="1" applyBorder="1" applyAlignment="1">
      <alignment horizontal="center" vertical="center" wrapText="1"/>
    </xf>
    <xf numFmtId="0" fontId="3" fillId="0" borderId="25" xfId="0" applyFont="1" applyBorder="1" applyAlignment="1">
      <alignment horizontal="center" vertical="center"/>
    </xf>
    <xf numFmtId="0" fontId="3" fillId="0" borderId="26" xfId="0" applyFont="1" applyFill="1" applyBorder="1" applyAlignment="1">
      <alignment horizontal="center" vertical="center" wrapText="1"/>
    </xf>
    <xf numFmtId="0" fontId="14" fillId="0" borderId="18" xfId="0" applyFont="1" applyBorder="1" applyAlignment="1" applyProtection="1">
      <alignment horizontal="center" vertical="center" wrapText="1"/>
      <protection locked="0"/>
    </xf>
    <xf numFmtId="0" fontId="14" fillId="0" borderId="18" xfId="0" applyFont="1" applyBorder="1" applyAlignment="1">
      <alignment horizontal="center" vertical="center"/>
    </xf>
    <xf numFmtId="0" fontId="14" fillId="0" borderId="8" xfId="0" applyNumberFormat="1" applyFont="1" applyBorder="1" applyAlignment="1">
      <alignment horizontal="center" vertical="center" wrapText="1"/>
    </xf>
    <xf numFmtId="0" fontId="14" fillId="0" borderId="9" xfId="0" applyNumberFormat="1" applyFont="1" applyBorder="1" applyAlignment="1">
      <alignment horizontal="center" vertical="center" wrapText="1"/>
    </xf>
    <xf numFmtId="0" fontId="14" fillId="0" borderId="0" xfId="0" applyFont="1" applyFill="1" applyBorder="1" applyAlignment="1">
      <alignment horizontal="center" vertical="center" wrapText="1"/>
    </xf>
    <xf numFmtId="0" fontId="3" fillId="0" borderId="2" xfId="0" applyFont="1" applyBorder="1" applyAlignment="1">
      <alignment horizontal="left" vertical="center" wrapText="1"/>
    </xf>
    <xf numFmtId="0" fontId="0" fillId="0" borderId="0" xfId="0" applyFont="1" applyBorder="1"/>
    <xf numFmtId="0" fontId="3" fillId="0" borderId="18" xfId="0" applyFont="1" applyBorder="1" applyAlignment="1">
      <alignment horizontal="center" vertical="center" wrapText="1"/>
    </xf>
    <xf numFmtId="0" fontId="3" fillId="0" borderId="2" xfId="0" quotePrefix="1" applyFont="1" applyBorder="1" applyAlignment="1">
      <alignment horizontal="center"/>
    </xf>
    <xf numFmtId="0" fontId="3" fillId="0" borderId="2" xfId="0" applyFont="1" applyBorder="1"/>
    <xf numFmtId="0" fontId="3" fillId="0" borderId="17" xfId="0" applyFont="1" applyBorder="1" applyAlignment="1">
      <alignment horizontal="center"/>
    </xf>
    <xf numFmtId="0" fontId="3" fillId="0" borderId="18" xfId="0" applyFont="1" applyBorder="1" applyAlignment="1"/>
    <xf numFmtId="0" fontId="3" fillId="0" borderId="27" xfId="0" applyFont="1" applyBorder="1" applyAlignment="1"/>
    <xf numFmtId="0" fontId="3" fillId="0" borderId="9" xfId="0" applyFont="1" applyBorder="1" applyAlignment="1">
      <alignment horizontal="center"/>
    </xf>
    <xf numFmtId="0" fontId="3" fillId="0" borderId="7" xfId="0" applyFont="1" applyBorder="1" applyAlignment="1">
      <alignment horizontal="center" vertical="center" wrapText="1"/>
    </xf>
    <xf numFmtId="0" fontId="3" fillId="0" borderId="4" xfId="0" quotePrefix="1" applyFont="1" applyBorder="1" applyAlignment="1">
      <alignment horizontal="center"/>
    </xf>
    <xf numFmtId="0" fontId="3" fillId="0" borderId="2" xfId="0" applyFont="1" applyBorder="1" applyAlignment="1">
      <alignment horizontal="left"/>
    </xf>
    <xf numFmtId="0" fontId="3" fillId="0" borderId="33" xfId="0" applyFont="1" applyBorder="1" applyAlignment="1">
      <alignment horizontal="center" vertical="center" wrapText="1"/>
    </xf>
    <xf numFmtId="0" fontId="3" fillId="0" borderId="6" xfId="0" applyFont="1" applyBorder="1" applyAlignment="1">
      <alignment horizontal="left" vertical="center"/>
    </xf>
    <xf numFmtId="0" fontId="14" fillId="0" borderId="0" xfId="0" applyFont="1" applyAlignment="1" applyProtection="1">
      <alignment vertical="center"/>
      <protection hidden="1"/>
    </xf>
    <xf numFmtId="0" fontId="14" fillId="0" borderId="0" xfId="0" applyFont="1" applyAlignment="1" applyProtection="1">
      <alignment horizontal="left" vertical="center"/>
      <protection hidden="1"/>
    </xf>
    <xf numFmtId="0" fontId="18" fillId="0" borderId="0" xfId="0" applyFont="1" applyAlignment="1"/>
    <xf numFmtId="0" fontId="14" fillId="0" borderId="0" xfId="0" applyFont="1" applyAlignment="1"/>
    <xf numFmtId="0" fontId="14" fillId="0" borderId="0" xfId="0" applyFont="1"/>
    <xf numFmtId="0" fontId="0" fillId="0" borderId="0" xfId="0" applyFill="1" applyAlignment="1">
      <alignment horizontal="center"/>
    </xf>
    <xf numFmtId="0" fontId="0" fillId="2" borderId="2" xfId="0" applyFill="1" applyBorder="1" applyAlignment="1">
      <alignment horizontal="center"/>
    </xf>
    <xf numFmtId="0" fontId="0" fillId="2" borderId="4" xfId="0" applyFill="1" applyBorder="1" applyAlignment="1">
      <alignment horizontal="center"/>
    </xf>
    <xf numFmtId="0" fontId="0" fillId="0" borderId="4" xfId="0" applyBorder="1"/>
    <xf numFmtId="0" fontId="0" fillId="0" borderId="0" xfId="0" applyAlignment="1">
      <alignment vertical="top" wrapText="1"/>
    </xf>
    <xf numFmtId="0" fontId="3" fillId="0" borderId="2" xfId="0" applyFont="1" applyBorder="1" applyAlignment="1">
      <alignment wrapText="1"/>
    </xf>
    <xf numFmtId="0" fontId="0" fillId="0" borderId="2" xfId="0" applyFont="1" applyBorder="1" applyAlignment="1">
      <alignment wrapText="1"/>
    </xf>
    <xf numFmtId="0" fontId="3" fillId="0" borderId="18" xfId="0" applyFont="1" applyBorder="1" applyAlignment="1">
      <alignment wrapText="1"/>
    </xf>
    <xf numFmtId="0" fontId="3" fillId="0" borderId="18" xfId="0" applyFont="1" applyBorder="1" applyAlignment="1">
      <alignment horizontal="center"/>
    </xf>
    <xf numFmtId="0" fontId="0" fillId="0" borderId="6" xfId="0" applyFont="1" applyBorder="1" applyAlignment="1">
      <alignment wrapText="1"/>
    </xf>
    <xf numFmtId="165" fontId="6" fillId="0" borderId="22" xfId="0" applyNumberFormat="1" applyFont="1" applyBorder="1" applyAlignment="1">
      <alignment horizontal="center" vertical="center" wrapText="1"/>
    </xf>
    <xf numFmtId="0" fontId="6" fillId="0" borderId="34" xfId="0" applyFont="1" applyBorder="1" applyAlignment="1">
      <alignment horizontal="center"/>
    </xf>
    <xf numFmtId="0" fontId="0" fillId="0" borderId="0" xfId="0" applyFill="1" applyBorder="1" applyAlignment="1">
      <alignment horizontal="center"/>
    </xf>
    <xf numFmtId="165" fontId="10" fillId="0" borderId="22" xfId="0" applyNumberFormat="1" applyFont="1" applyBorder="1" applyAlignment="1">
      <alignment horizontal="center"/>
    </xf>
    <xf numFmtId="0" fontId="19" fillId="0" borderId="0" xfId="0" applyFont="1"/>
    <xf numFmtId="0" fontId="10" fillId="0" borderId="0" xfId="0" applyFont="1" applyBorder="1" applyAlignment="1" applyProtection="1">
      <alignment vertical="center" wrapText="1"/>
      <protection hidden="1"/>
    </xf>
    <xf numFmtId="0" fontId="3" fillId="0" borderId="2" xfId="0" applyNumberFormat="1" applyFont="1" applyBorder="1" applyAlignment="1">
      <alignment wrapText="1"/>
    </xf>
    <xf numFmtId="0" fontId="0" fillId="0" borderId="0" xfId="0" applyFont="1" applyAlignment="1">
      <alignment horizontal="right"/>
    </xf>
    <xf numFmtId="0" fontId="3" fillId="0" borderId="17" xfId="0" applyFont="1" applyBorder="1" applyAlignment="1">
      <alignment horizontal="center" vertical="center" wrapText="1"/>
    </xf>
    <xf numFmtId="0" fontId="3" fillId="0" borderId="18" xfId="0" applyFont="1" applyBorder="1" applyAlignment="1">
      <alignment horizontal="left" vertical="center" wrapText="1"/>
    </xf>
    <xf numFmtId="0" fontId="3" fillId="0" borderId="18" xfId="0" applyNumberFormat="1" applyFont="1" applyBorder="1" applyAlignment="1">
      <alignment wrapText="1"/>
    </xf>
    <xf numFmtId="0" fontId="3" fillId="0" borderId="6" xfId="0" applyFont="1" applyBorder="1" applyAlignment="1">
      <alignment horizontal="left" vertical="center" wrapText="1"/>
    </xf>
    <xf numFmtId="0" fontId="3" fillId="0" borderId="6" xfId="0" applyNumberFormat="1" applyFont="1" applyBorder="1" applyAlignment="1">
      <alignment wrapText="1"/>
    </xf>
    <xf numFmtId="0" fontId="14" fillId="0" borderId="26" xfId="0" applyFont="1" applyBorder="1" applyAlignment="1">
      <alignment horizontal="center" vertical="center" wrapText="1"/>
    </xf>
    <xf numFmtId="0" fontId="14" fillId="0" borderId="0" xfId="0" applyFont="1" applyBorder="1" applyAlignment="1">
      <alignment wrapText="1"/>
    </xf>
    <xf numFmtId="0" fontId="15" fillId="0" borderId="0" xfId="0" applyFont="1"/>
    <xf numFmtId="0" fontId="14" fillId="0" borderId="2" xfId="0" applyFont="1" applyBorder="1" applyAlignment="1">
      <alignment horizontal="left" vertical="center" wrapText="1"/>
    </xf>
    <xf numFmtId="0" fontId="15" fillId="0" borderId="23" xfId="0" applyFont="1" applyBorder="1" applyAlignment="1">
      <alignment horizontal="center" vertical="center" wrapText="1"/>
    </xf>
    <xf numFmtId="0" fontId="14" fillId="0" borderId="2" xfId="0" applyFont="1" applyFill="1" applyBorder="1" applyAlignment="1">
      <alignment horizontal="left" vertical="center" wrapText="1"/>
    </xf>
    <xf numFmtId="0" fontId="15" fillId="0" borderId="23" xfId="0" applyFont="1" applyFill="1" applyBorder="1" applyAlignment="1">
      <alignment horizontal="center" vertical="center" wrapText="1"/>
    </xf>
    <xf numFmtId="0" fontId="14" fillId="0" borderId="6" xfId="0" applyFont="1" applyFill="1" applyBorder="1" applyAlignment="1">
      <alignment horizontal="left" vertical="center" wrapText="1"/>
    </xf>
    <xf numFmtId="0" fontId="14" fillId="0" borderId="6" xfId="0" applyFont="1" applyFill="1" applyBorder="1" applyAlignment="1">
      <alignment horizontal="center" vertical="center" wrapText="1"/>
    </xf>
    <xf numFmtId="0" fontId="15" fillId="0" borderId="32" xfId="0" applyFont="1" applyFill="1" applyBorder="1" applyAlignment="1">
      <alignment horizontal="center" vertical="center" wrapText="1"/>
    </xf>
    <xf numFmtId="0" fontId="14" fillId="0" borderId="18" xfId="0" applyFont="1" applyBorder="1" applyAlignment="1">
      <alignment horizontal="left" vertical="center" wrapText="1"/>
    </xf>
    <xf numFmtId="14" fontId="14" fillId="0" borderId="18" xfId="0" applyNumberFormat="1" applyFont="1" applyBorder="1" applyAlignment="1">
      <alignment horizontal="center" vertical="center" wrapText="1"/>
    </xf>
    <xf numFmtId="0" fontId="14" fillId="0" borderId="9" xfId="0" applyFont="1" applyBorder="1" applyAlignment="1">
      <alignment horizontal="center" vertical="center" wrapText="1"/>
    </xf>
    <xf numFmtId="0" fontId="14" fillId="0" borderId="6" xfId="0" applyFont="1" applyBorder="1" applyAlignment="1">
      <alignment horizontal="left" vertical="center" wrapText="1"/>
    </xf>
    <xf numFmtId="166" fontId="15" fillId="0" borderId="22" xfId="0" applyNumberFormat="1" applyFont="1" applyBorder="1" applyAlignment="1">
      <alignment horizontal="center"/>
    </xf>
    <xf numFmtId="49" fontId="0" fillId="0" borderId="0" xfId="0" applyNumberFormat="1"/>
    <xf numFmtId="0" fontId="17" fillId="0" borderId="0" xfId="0" applyFont="1"/>
    <xf numFmtId="0" fontId="18" fillId="0" borderId="8" xfId="0" applyFont="1" applyBorder="1" applyAlignment="1">
      <alignment horizontal="center" vertical="center"/>
    </xf>
    <xf numFmtId="0" fontId="18" fillId="0" borderId="9" xfId="0" applyFont="1" applyBorder="1" applyAlignment="1">
      <alignment horizontal="center" vertical="center"/>
    </xf>
    <xf numFmtId="0" fontId="18" fillId="0" borderId="0" xfId="0" applyFont="1" applyBorder="1" applyAlignment="1">
      <alignment horizontal="left" vertical="center" wrapText="1"/>
    </xf>
    <xf numFmtId="165" fontId="15" fillId="0" borderId="22" xfId="0" applyNumberFormat="1" applyFont="1" applyBorder="1" applyAlignment="1">
      <alignment horizontal="center" vertical="center" wrapText="1"/>
    </xf>
    <xf numFmtId="2" fontId="8" fillId="0" borderId="27" xfId="0" applyNumberFormat="1" applyFont="1" applyBorder="1" applyAlignment="1" applyProtection="1">
      <alignment horizontal="center" vertical="center" wrapText="1"/>
      <protection hidden="1"/>
    </xf>
    <xf numFmtId="2" fontId="3" fillId="0" borderId="23" xfId="0" applyNumberFormat="1" applyFont="1" applyBorder="1" applyAlignment="1" applyProtection="1">
      <alignment horizontal="center" vertical="center" wrapText="1"/>
      <protection hidden="1"/>
    </xf>
    <xf numFmtId="2" fontId="3" fillId="0" borderId="32" xfId="0" applyNumberFormat="1" applyFont="1" applyBorder="1" applyAlignment="1" applyProtection="1">
      <alignment horizontal="center" vertical="center" wrapText="1"/>
      <protection hidden="1"/>
    </xf>
    <xf numFmtId="2" fontId="3" fillId="0" borderId="35" xfId="0" applyNumberFormat="1" applyFont="1" applyBorder="1" applyAlignment="1" applyProtection="1">
      <alignment horizontal="center" vertical="center"/>
      <protection hidden="1"/>
    </xf>
    <xf numFmtId="2" fontId="3" fillId="0" borderId="23" xfId="0" applyNumberFormat="1" applyFont="1" applyBorder="1" applyAlignment="1" applyProtection="1">
      <alignment horizontal="center" vertical="center"/>
      <protection hidden="1"/>
    </xf>
    <xf numFmtId="2" fontId="3" fillId="0" borderId="32" xfId="0" applyNumberFormat="1" applyFont="1" applyBorder="1" applyAlignment="1" applyProtection="1">
      <alignment horizontal="center" vertical="center"/>
      <protection hidden="1"/>
    </xf>
    <xf numFmtId="2" fontId="3" fillId="0" borderId="27" xfId="0" applyNumberFormat="1" applyFont="1" applyBorder="1" applyAlignment="1" applyProtection="1">
      <alignment horizontal="center" vertical="center" wrapText="1"/>
      <protection hidden="1"/>
    </xf>
    <xf numFmtId="2" fontId="3" fillId="0" borderId="23" xfId="0" applyNumberFormat="1" applyFont="1" applyBorder="1" applyAlignment="1">
      <alignment horizontal="center" vertical="center" wrapText="1"/>
    </xf>
    <xf numFmtId="2" fontId="8" fillId="0" borderId="35" xfId="0" applyNumberFormat="1" applyFont="1" applyBorder="1" applyAlignment="1" applyProtection="1">
      <alignment horizontal="center" vertical="center" wrapText="1"/>
      <protection hidden="1"/>
    </xf>
    <xf numFmtId="2" fontId="3" fillId="0" borderId="27" xfId="0" applyNumberFormat="1" applyFont="1" applyBorder="1" applyAlignment="1" applyProtection="1">
      <alignment horizontal="center" vertical="center"/>
      <protection hidden="1"/>
    </xf>
    <xf numFmtId="2" fontId="3" fillId="0" borderId="32" xfId="0" applyNumberFormat="1" applyFont="1" applyBorder="1" applyAlignment="1">
      <alignment horizontal="center"/>
    </xf>
    <xf numFmtId="2" fontId="3" fillId="0" borderId="23" xfId="0" applyNumberFormat="1" applyFont="1" applyBorder="1" applyAlignment="1">
      <alignment horizontal="center" vertical="center"/>
    </xf>
    <xf numFmtId="0" fontId="0" fillId="0" borderId="23" xfId="0" applyFont="1" applyBorder="1"/>
    <xf numFmtId="0" fontId="0" fillId="0" borderId="32" xfId="0" applyFont="1" applyBorder="1"/>
    <xf numFmtId="2" fontId="3" fillId="0" borderId="27" xfId="0" applyNumberFormat="1" applyFont="1" applyBorder="1" applyAlignment="1">
      <alignment horizontal="center" vertical="center" wrapText="1"/>
    </xf>
    <xf numFmtId="2" fontId="11" fillId="0" borderId="35" xfId="0" applyNumberFormat="1" applyFont="1" applyBorder="1" applyAlignment="1">
      <alignment horizontal="center" vertical="center"/>
    </xf>
    <xf numFmtId="2" fontId="11" fillId="0" borderId="23" xfId="0" applyNumberFormat="1" applyFont="1" applyBorder="1" applyAlignment="1">
      <alignment horizontal="center" vertical="center"/>
    </xf>
    <xf numFmtId="2" fontId="11" fillId="0" borderId="23" xfId="0" applyNumberFormat="1" applyFont="1" applyBorder="1" applyAlignment="1">
      <alignment horizontal="center" vertical="center" wrapText="1"/>
    </xf>
    <xf numFmtId="2" fontId="11" fillId="0" borderId="32" xfId="0" applyNumberFormat="1" applyFont="1" applyBorder="1" applyAlignment="1">
      <alignment horizontal="center" vertical="center"/>
    </xf>
    <xf numFmtId="2" fontId="8" fillId="0" borderId="23" xfId="0" applyNumberFormat="1" applyFont="1" applyBorder="1" applyAlignment="1">
      <alignment horizontal="center" vertical="center" wrapText="1"/>
    </xf>
    <xf numFmtId="2" fontId="3" fillId="0" borderId="32" xfId="0" applyNumberFormat="1" applyFont="1" applyBorder="1" applyAlignment="1">
      <alignment horizontal="center" vertical="center" wrapText="1"/>
    </xf>
    <xf numFmtId="2" fontId="3" fillId="0" borderId="23" xfId="0" applyNumberFormat="1" applyFont="1" applyBorder="1" applyAlignment="1">
      <alignment horizontal="center"/>
    </xf>
    <xf numFmtId="2" fontId="3" fillId="0" borderId="35" xfId="0" applyNumberFormat="1" applyFont="1" applyBorder="1" applyAlignment="1">
      <alignment horizontal="center" vertical="center" wrapText="1"/>
    </xf>
    <xf numFmtId="2" fontId="3" fillId="0" borderId="27" xfId="0" applyNumberFormat="1" applyFont="1" applyBorder="1" applyAlignment="1">
      <alignment horizontal="center" vertical="center"/>
    </xf>
    <xf numFmtId="2" fontId="8" fillId="0" borderId="32" xfId="0" applyNumberFormat="1" applyFont="1" applyBorder="1" applyAlignment="1">
      <alignment horizontal="center" vertical="center" wrapText="1"/>
    </xf>
    <xf numFmtId="2" fontId="3" fillId="0" borderId="27" xfId="0" applyNumberFormat="1" applyFont="1" applyBorder="1" applyAlignment="1">
      <alignment horizontal="center"/>
    </xf>
    <xf numFmtId="2" fontId="8" fillId="0" borderId="27" xfId="0" applyNumberFormat="1" applyFont="1" applyBorder="1" applyAlignment="1">
      <alignment horizontal="center" vertical="center" wrapText="1"/>
    </xf>
    <xf numFmtId="0" fontId="3" fillId="0" borderId="23" xfId="0" applyFont="1" applyBorder="1" applyAlignment="1">
      <alignment horizontal="center"/>
    </xf>
    <xf numFmtId="0" fontId="3" fillId="0" borderId="23" xfId="0" applyFont="1" applyBorder="1" applyAlignment="1">
      <alignment horizontal="center" vertical="center" wrapText="1"/>
    </xf>
    <xf numFmtId="0" fontId="3" fillId="0" borderId="23" xfId="0" applyFont="1" applyFill="1" applyBorder="1" applyAlignment="1">
      <alignment horizontal="center" vertical="center" wrapText="1"/>
    </xf>
    <xf numFmtId="0" fontId="3" fillId="0" borderId="32" xfId="0" applyFont="1" applyFill="1" applyBorder="1" applyAlignment="1">
      <alignment horizontal="center" vertical="center" wrapText="1"/>
    </xf>
    <xf numFmtId="164" fontId="3" fillId="0" borderId="23" xfId="0" applyNumberFormat="1" applyFont="1" applyBorder="1" applyAlignment="1">
      <alignment horizontal="center" vertical="center" wrapText="1"/>
    </xf>
    <xf numFmtId="164" fontId="3" fillId="0" borderId="32" xfId="0" applyNumberFormat="1" applyFont="1" applyBorder="1" applyAlignment="1">
      <alignment horizontal="center" vertical="center" wrapText="1"/>
    </xf>
    <xf numFmtId="4" fontId="3" fillId="0" borderId="27" xfId="0" applyNumberFormat="1" applyFont="1" applyBorder="1" applyAlignment="1">
      <alignment horizontal="center" vertical="center" wrapText="1"/>
    </xf>
    <xf numFmtId="4" fontId="3" fillId="0" borderId="23" xfId="0" applyNumberFormat="1" applyFont="1" applyBorder="1" applyAlignment="1">
      <alignment horizontal="center" vertical="center" wrapText="1"/>
    </xf>
    <xf numFmtId="4" fontId="3" fillId="0" borderId="32" xfId="0" applyNumberFormat="1" applyFont="1" applyBorder="1" applyAlignment="1">
      <alignment horizontal="center" vertical="center" wrapText="1"/>
    </xf>
    <xf numFmtId="0" fontId="18" fillId="0" borderId="36" xfId="0" applyFont="1" applyBorder="1"/>
    <xf numFmtId="0" fontId="0" fillId="0" borderId="36" xfId="0" applyFont="1" applyBorder="1"/>
    <xf numFmtId="0" fontId="18" fillId="0" borderId="36" xfId="0" applyFont="1" applyBorder="1" applyAlignment="1">
      <alignment horizontal="center" vertical="center" wrapText="1"/>
    </xf>
    <xf numFmtId="0" fontId="3" fillId="0" borderId="36" xfId="0" applyFont="1" applyBorder="1"/>
    <xf numFmtId="0" fontId="0" fillId="0" borderId="36" xfId="0" applyFont="1" applyFill="1" applyBorder="1" applyAlignment="1">
      <alignment horizontal="center" vertical="center" wrapText="1"/>
    </xf>
    <xf numFmtId="0" fontId="0" fillId="0" borderId="36" xfId="0" applyBorder="1"/>
    <xf numFmtId="0" fontId="11" fillId="0" borderId="36" xfId="0" applyFont="1" applyFill="1" applyBorder="1" applyAlignment="1">
      <alignment horizontal="center" vertical="center"/>
    </xf>
    <xf numFmtId="0" fontId="14" fillId="0" borderId="36" xfId="0" applyFont="1" applyBorder="1" applyAlignment="1">
      <alignment horizontal="center" vertical="center"/>
    </xf>
    <xf numFmtId="0" fontId="14" fillId="0" borderId="36" xfId="0" applyNumberFormat="1" applyFont="1" applyFill="1" applyBorder="1" applyAlignment="1" applyProtection="1">
      <alignment horizontal="center" vertical="center" wrapText="1"/>
      <protection locked="0"/>
    </xf>
    <xf numFmtId="0" fontId="4" fillId="0" borderId="36" xfId="0" applyNumberFormat="1" applyFont="1" applyFill="1" applyBorder="1" applyAlignment="1" applyProtection="1">
      <alignment horizontal="center" vertical="center" wrapText="1"/>
      <protection locked="0"/>
    </xf>
    <xf numFmtId="2" fontId="3" fillId="0" borderId="36" xfId="0" applyNumberFormat="1" applyFont="1" applyBorder="1" applyAlignment="1" applyProtection="1">
      <alignment horizontal="center" vertical="center" wrapText="1"/>
      <protection hidden="1"/>
    </xf>
    <xf numFmtId="0" fontId="4" fillId="3" borderId="2" xfId="0" applyFont="1" applyFill="1" applyBorder="1" applyAlignment="1" applyProtection="1">
      <alignment horizontal="left" vertical="top"/>
      <protection hidden="1"/>
    </xf>
    <xf numFmtId="0" fontId="4" fillId="3" borderId="2" xfId="0" applyFont="1" applyFill="1" applyBorder="1" applyAlignment="1" applyProtection="1">
      <alignment horizontal="left" vertical="center"/>
      <protection hidden="1"/>
    </xf>
    <xf numFmtId="0" fontId="4" fillId="3" borderId="2" xfId="0" applyFont="1" applyFill="1" applyBorder="1" applyAlignment="1" applyProtection="1">
      <alignment vertical="center"/>
      <protection hidden="1"/>
    </xf>
    <xf numFmtId="0" fontId="22" fillId="0" borderId="0" xfId="0" applyFont="1" applyAlignment="1" applyProtection="1">
      <alignment horizontal="left" vertical="center"/>
      <protection hidden="1"/>
    </xf>
    <xf numFmtId="0" fontId="4" fillId="5" borderId="2" xfId="0" applyFont="1" applyFill="1" applyBorder="1" applyAlignment="1" applyProtection="1">
      <alignment horizontal="left" vertical="center"/>
      <protection locked="0"/>
    </xf>
    <xf numFmtId="49" fontId="4" fillId="5" borderId="2" xfId="0" applyNumberFormat="1" applyFont="1" applyFill="1" applyBorder="1" applyAlignment="1" applyProtection="1">
      <alignment horizontal="left" vertical="center"/>
      <protection locked="0"/>
    </xf>
    <xf numFmtId="0" fontId="4" fillId="5" borderId="2" xfId="0" applyFont="1" applyFill="1" applyBorder="1" applyAlignment="1" applyProtection="1">
      <alignment vertical="center"/>
      <protection locked="0"/>
    </xf>
    <xf numFmtId="0" fontId="3" fillId="0" borderId="39" xfId="0" applyFont="1" applyBorder="1" applyAlignment="1">
      <alignment horizontal="center" vertical="top"/>
    </xf>
    <xf numFmtId="0" fontId="14" fillId="0" borderId="0" xfId="0" applyFont="1" applyAlignment="1" applyProtection="1">
      <alignment horizontal="left" vertical="center"/>
      <protection hidden="1"/>
    </xf>
    <xf numFmtId="0" fontId="4" fillId="0" borderId="0" xfId="0" applyFont="1" applyAlignment="1" applyProtection="1">
      <alignment horizontal="left" vertical="center"/>
      <protection hidden="1"/>
    </xf>
    <xf numFmtId="0" fontId="23" fillId="0" borderId="0" xfId="0" applyFont="1"/>
    <xf numFmtId="0" fontId="24" fillId="0" borderId="0" xfId="0" applyFont="1"/>
    <xf numFmtId="0" fontId="25" fillId="0" borderId="0" xfId="0" applyFont="1"/>
    <xf numFmtId="0" fontId="20" fillId="0" borderId="0" xfId="0" applyFont="1"/>
    <xf numFmtId="0" fontId="20" fillId="0" borderId="2" xfId="0" applyFont="1" applyBorder="1"/>
    <xf numFmtId="0" fontId="20" fillId="0" borderId="2" xfId="0" applyFont="1" applyBorder="1" applyAlignment="1">
      <alignment horizontal="center"/>
    </xf>
    <xf numFmtId="0" fontId="5" fillId="0" borderId="0" xfId="0" quotePrefix="1" applyFont="1" applyBorder="1" applyProtection="1">
      <protection hidden="1"/>
    </xf>
    <xf numFmtId="2" fontId="10" fillId="0" borderId="22" xfId="0" applyNumberFormat="1" applyFont="1" applyBorder="1" applyAlignment="1">
      <alignment horizontal="center"/>
    </xf>
    <xf numFmtId="49" fontId="33" fillId="0" borderId="4" xfId="0" applyNumberFormat="1" applyFont="1" applyBorder="1" applyAlignment="1">
      <alignment horizontal="center" vertical="center" wrapText="1"/>
    </xf>
    <xf numFmtId="0" fontId="14" fillId="0" borderId="7" xfId="0" applyNumberFormat="1" applyFont="1" applyBorder="1" applyAlignment="1">
      <alignment horizontal="center" vertical="center" wrapText="1"/>
    </xf>
    <xf numFmtId="49" fontId="14" fillId="0" borderId="4" xfId="0" applyNumberFormat="1" applyFont="1" applyBorder="1" applyAlignment="1">
      <alignment horizontal="center" vertical="center" wrapText="1"/>
    </xf>
    <xf numFmtId="1" fontId="14" fillId="0" borderId="4" xfId="0" applyNumberFormat="1" applyFont="1" applyBorder="1" applyAlignment="1">
      <alignment horizontal="center" vertical="center" wrapText="1"/>
    </xf>
    <xf numFmtId="0" fontId="14" fillId="0" borderId="4" xfId="0" applyNumberFormat="1" applyFont="1" applyBorder="1" applyAlignment="1">
      <alignment horizontal="center" vertical="center" wrapText="1"/>
    </xf>
    <xf numFmtId="2" fontId="3" fillId="0" borderId="35" xfId="0" applyNumberFormat="1" applyFont="1" applyBorder="1" applyAlignment="1" applyProtection="1">
      <alignment horizontal="center" vertical="center" wrapText="1"/>
      <protection hidden="1"/>
    </xf>
    <xf numFmtId="49" fontId="34" fillId="0" borderId="4" xfId="0" applyNumberFormat="1" applyFont="1" applyBorder="1" applyAlignment="1">
      <alignment horizontal="center" vertical="center" wrapText="1"/>
    </xf>
    <xf numFmtId="0" fontId="15" fillId="0" borderId="41" xfId="0" applyFont="1" applyBorder="1"/>
    <xf numFmtId="165" fontId="15" fillId="0" borderId="42" xfId="0" applyNumberFormat="1" applyFont="1" applyBorder="1" applyAlignment="1">
      <alignment horizontal="center"/>
    </xf>
    <xf numFmtId="49" fontId="14" fillId="0" borderId="2" xfId="0" applyNumberFormat="1" applyFont="1" applyBorder="1" applyAlignment="1">
      <alignment horizontal="left" vertical="center" wrapText="1"/>
    </xf>
    <xf numFmtId="0" fontId="0" fillId="0" borderId="8" xfId="0" applyBorder="1"/>
    <xf numFmtId="0" fontId="0" fillId="0" borderId="9" xfId="0" applyBorder="1"/>
    <xf numFmtId="0" fontId="35" fillId="0" borderId="2" xfId="0" applyFont="1" applyBorder="1"/>
    <xf numFmtId="0" fontId="0" fillId="0" borderId="43" xfId="0" applyBorder="1"/>
    <xf numFmtId="0" fontId="14" fillId="0" borderId="3" xfId="0" applyFont="1" applyFill="1" applyBorder="1" applyAlignment="1">
      <alignment horizontal="center" vertical="center" wrapText="1"/>
    </xf>
    <xf numFmtId="2" fontId="14" fillId="0" borderId="3" xfId="0" applyNumberFormat="1" applyFont="1" applyBorder="1" applyAlignment="1">
      <alignment horizontal="center" vertical="center" wrapText="1"/>
    </xf>
    <xf numFmtId="0" fontId="14" fillId="0" borderId="3" xfId="0" applyFont="1" applyBorder="1" applyAlignment="1" applyProtection="1">
      <alignment horizontal="center" vertical="center" wrapText="1"/>
      <protection locked="0"/>
    </xf>
    <xf numFmtId="0" fontId="14" fillId="0" borderId="3" xfId="0" applyFont="1" applyBorder="1" applyAlignment="1">
      <alignment horizontal="center" vertical="center"/>
    </xf>
    <xf numFmtId="2" fontId="3" fillId="0" borderId="44" xfId="0" applyNumberFormat="1" applyFont="1" applyBorder="1" applyAlignment="1">
      <alignment horizontal="center" vertical="center"/>
    </xf>
    <xf numFmtId="0" fontId="22" fillId="0" borderId="2" xfId="0" applyFont="1" applyBorder="1" applyAlignment="1">
      <alignment horizontal="center" vertical="center"/>
    </xf>
    <xf numFmtId="0" fontId="22" fillId="0" borderId="3" xfId="0" applyFont="1" applyBorder="1" applyAlignment="1">
      <alignment horizontal="center" vertical="center"/>
    </xf>
    <xf numFmtId="0" fontId="22" fillId="0" borderId="6" xfId="0" applyFont="1" applyBorder="1" applyAlignment="1">
      <alignment horizontal="center" vertical="center"/>
    </xf>
    <xf numFmtId="49" fontId="36" fillId="0" borderId="2" xfId="0" applyNumberFormat="1" applyFont="1" applyBorder="1" applyAlignment="1">
      <alignment horizontal="center" vertical="center" wrapText="1"/>
    </xf>
    <xf numFmtId="1" fontId="36" fillId="0" borderId="2" xfId="0" applyNumberFormat="1" applyFont="1" applyBorder="1" applyAlignment="1" applyProtection="1">
      <alignment horizontal="center" vertical="center" wrapText="1"/>
      <protection locked="0"/>
    </xf>
    <xf numFmtId="0" fontId="35" fillId="0" borderId="2" xfId="0" applyFont="1" applyBorder="1" applyAlignment="1">
      <alignment wrapText="1"/>
    </xf>
    <xf numFmtId="165" fontId="15" fillId="0" borderId="42" xfId="0" applyNumberFormat="1" applyFont="1" applyBorder="1" applyAlignment="1">
      <alignment horizontal="center" vertical="center"/>
    </xf>
    <xf numFmtId="2" fontId="14" fillId="0" borderId="18" xfId="0" applyNumberFormat="1" applyFont="1" applyBorder="1" applyAlignment="1">
      <alignment horizontal="center" vertical="center" wrapText="1"/>
    </xf>
    <xf numFmtId="0" fontId="22" fillId="0" borderId="18" xfId="0" applyFont="1" applyBorder="1" applyAlignment="1">
      <alignment horizontal="center" vertical="center"/>
    </xf>
    <xf numFmtId="1" fontId="37" fillId="0" borderId="2" xfId="0" applyNumberFormat="1" applyFont="1" applyBorder="1" applyAlignment="1" applyProtection="1">
      <alignment horizontal="center" vertical="center" wrapText="1"/>
      <protection locked="0"/>
    </xf>
    <xf numFmtId="16" fontId="11" fillId="0" borderId="4" xfId="0" quotePrefix="1" applyNumberFormat="1" applyFont="1" applyBorder="1" applyAlignment="1">
      <alignment horizontal="center" vertical="center"/>
    </xf>
    <xf numFmtId="0" fontId="0" fillId="0" borderId="0" xfId="0" applyBorder="1" applyAlignment="1">
      <alignment horizontal="center" vertical="center" wrapText="1"/>
    </xf>
    <xf numFmtId="0" fontId="0" fillId="0" borderId="2" xfId="0" applyBorder="1" applyAlignment="1">
      <alignment horizontal="center" vertical="center" wrapText="1"/>
    </xf>
    <xf numFmtId="16" fontId="3" fillId="0" borderId="2" xfId="0" applyNumberFormat="1" applyFont="1" applyBorder="1" applyAlignment="1">
      <alignment horizontal="center" vertical="center" wrapText="1"/>
    </xf>
    <xf numFmtId="0" fontId="3" fillId="0" borderId="30" xfId="0" applyFont="1" applyBorder="1" applyAlignment="1">
      <alignment horizontal="center" vertical="center" wrapText="1"/>
    </xf>
    <xf numFmtId="0" fontId="3" fillId="0" borderId="30" xfId="0" applyFont="1" applyBorder="1" applyAlignment="1">
      <alignment horizontal="center" vertical="center"/>
    </xf>
    <xf numFmtId="0" fontId="3" fillId="0" borderId="31"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6" fillId="0" borderId="41" xfId="0" applyFont="1" applyBorder="1"/>
    <xf numFmtId="165" fontId="6" fillId="0" borderId="42" xfId="0" applyNumberFormat="1" applyFont="1" applyBorder="1" applyAlignment="1">
      <alignment horizontal="center"/>
    </xf>
    <xf numFmtId="0" fontId="8" fillId="0" borderId="9" xfId="0" applyFont="1" applyBorder="1" applyAlignment="1">
      <alignment horizontal="center" vertical="center"/>
    </xf>
    <xf numFmtId="0" fontId="18" fillId="0" borderId="0" xfId="0" applyFont="1" applyBorder="1"/>
    <xf numFmtId="0" fontId="18" fillId="0" borderId="7" xfId="0" applyFont="1" applyBorder="1" applyAlignment="1">
      <alignment horizontal="center" vertical="center"/>
    </xf>
    <xf numFmtId="0" fontId="0" fillId="0" borderId="35" xfId="0" applyBorder="1"/>
    <xf numFmtId="17" fontId="3" fillId="0" borderId="18" xfId="0" applyNumberFormat="1" applyFont="1" applyBorder="1" applyAlignment="1">
      <alignment horizontal="center" vertical="center" wrapText="1"/>
    </xf>
    <xf numFmtId="0" fontId="0" fillId="0" borderId="27" xfId="0" applyFont="1" applyBorder="1" applyAlignment="1">
      <alignment horizontal="center" vertical="center"/>
    </xf>
    <xf numFmtId="17" fontId="14" fillId="0" borderId="2" xfId="0" applyNumberFormat="1" applyFont="1" applyBorder="1" applyAlignment="1">
      <alignment horizontal="center" vertical="center" wrapText="1"/>
    </xf>
    <xf numFmtId="0" fontId="14" fillId="0" borderId="45"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0" xfId="0" applyFont="1" applyBorder="1"/>
    <xf numFmtId="0" fontId="0" fillId="0" borderId="23" xfId="0" applyFont="1" applyBorder="1" applyAlignment="1">
      <alignment horizontal="center" vertical="center"/>
    </xf>
    <xf numFmtId="0" fontId="18" fillId="0" borderId="28" xfId="0" applyFont="1" applyBorder="1" applyAlignment="1">
      <alignment horizontal="center"/>
    </xf>
    <xf numFmtId="0" fontId="18" fillId="0" borderId="46" xfId="0" applyFont="1" applyBorder="1" applyAlignment="1">
      <alignment horizontal="center"/>
    </xf>
    <xf numFmtId="0" fontId="18" fillId="0" borderId="47" xfId="0" applyFont="1" applyBorder="1" applyAlignment="1">
      <alignment horizontal="center"/>
    </xf>
    <xf numFmtId="0" fontId="14" fillId="0" borderId="17" xfId="0" applyFont="1" applyBorder="1" applyAlignment="1">
      <alignment horizontal="left" vertical="center" wrapText="1"/>
    </xf>
    <xf numFmtId="0" fontId="14" fillId="0" borderId="8" xfId="0" applyFont="1" applyBorder="1" applyAlignment="1">
      <alignment horizontal="left" vertical="center" wrapText="1"/>
    </xf>
    <xf numFmtId="0" fontId="14" fillId="0" borderId="8" xfId="0" applyFont="1" applyFill="1" applyBorder="1" applyAlignment="1">
      <alignment horizontal="left" vertical="center" wrapText="1"/>
    </xf>
    <xf numFmtId="0" fontId="14" fillId="0" borderId="9" xfId="0" applyFont="1" applyFill="1" applyBorder="1" applyAlignment="1">
      <alignment horizontal="left" vertical="center" wrapText="1"/>
    </xf>
    <xf numFmtId="0" fontId="18" fillId="0" borderId="30" xfId="0" applyFont="1" applyBorder="1" applyAlignment="1">
      <alignment horizontal="center" vertical="center" wrapText="1"/>
    </xf>
    <xf numFmtId="0" fontId="18" fillId="0" borderId="31" xfId="0" applyFont="1" applyBorder="1" applyAlignment="1">
      <alignment horizontal="center" vertical="center" wrapText="1"/>
    </xf>
    <xf numFmtId="0" fontId="14" fillId="0" borderId="30" xfId="0" applyFont="1" applyBorder="1" applyAlignment="1">
      <alignment horizontal="left" vertical="center" wrapText="1"/>
    </xf>
    <xf numFmtId="0" fontId="14" fillId="0" borderId="0" xfId="0" applyNumberFormat="1" applyFont="1" applyFill="1" applyBorder="1" applyAlignment="1" applyProtection="1">
      <alignment horizontal="center" vertical="center" wrapText="1"/>
      <protection locked="0"/>
    </xf>
    <xf numFmtId="49" fontId="36" fillId="0" borderId="18" xfId="0" applyNumberFormat="1" applyFont="1" applyBorder="1" applyAlignment="1">
      <alignment horizontal="center" vertical="center" wrapText="1"/>
    </xf>
    <xf numFmtId="1" fontId="36" fillId="0" borderId="6" xfId="0" applyNumberFormat="1" applyFont="1" applyBorder="1" applyAlignment="1" applyProtection="1">
      <alignment horizontal="center" vertical="center" wrapText="1"/>
      <protection locked="0"/>
    </xf>
    <xf numFmtId="49" fontId="14" fillId="0" borderId="17" xfId="0" applyNumberFormat="1" applyFont="1" applyBorder="1" applyAlignment="1" applyProtection="1">
      <alignment horizontal="center" vertical="center" wrapText="1"/>
      <protection locked="0"/>
    </xf>
    <xf numFmtId="0" fontId="35" fillId="0" borderId="18" xfId="0" applyFont="1" applyBorder="1"/>
    <xf numFmtId="0" fontId="14" fillId="0" borderId="30" xfId="0" applyFont="1" applyBorder="1" applyAlignment="1" applyProtection="1">
      <alignment horizontal="center" vertical="center" wrapText="1"/>
      <protection locked="0"/>
    </xf>
    <xf numFmtId="1" fontId="36" fillId="0" borderId="18" xfId="0" applyNumberFormat="1" applyFont="1" applyBorder="1" applyAlignment="1" applyProtection="1">
      <alignment horizontal="center" vertical="center" wrapText="1"/>
      <protection locked="0"/>
    </xf>
    <xf numFmtId="0" fontId="14" fillId="0" borderId="30" xfId="0" applyFont="1" applyBorder="1" applyAlignment="1">
      <alignment horizontal="center" vertical="center"/>
    </xf>
    <xf numFmtId="2" fontId="3" fillId="0" borderId="31" xfId="0" applyNumberFormat="1" applyFont="1" applyBorder="1" applyAlignment="1">
      <alignment horizontal="center" vertical="center"/>
    </xf>
    <xf numFmtId="49" fontId="14" fillId="0" borderId="6" xfId="0" applyNumberFormat="1" applyFont="1" applyBorder="1" applyAlignment="1">
      <alignment horizontal="center" vertical="center" wrapText="1"/>
    </xf>
    <xf numFmtId="0" fontId="35" fillId="0" borderId="18" xfId="0" applyFont="1" applyBorder="1" applyAlignment="1">
      <alignment vertical="center" wrapText="1"/>
    </xf>
    <xf numFmtId="0" fontId="35" fillId="0" borderId="2" xfId="0" applyFont="1" applyBorder="1" applyAlignment="1">
      <alignment vertical="center" wrapText="1"/>
    </xf>
    <xf numFmtId="0" fontId="35" fillId="0" borderId="6" xfId="0" applyFont="1" applyBorder="1" applyAlignment="1">
      <alignment vertical="center" wrapText="1"/>
    </xf>
    <xf numFmtId="0" fontId="3" fillId="0" borderId="27" xfId="0" applyFont="1" applyBorder="1" applyAlignment="1">
      <alignment horizontal="center" vertical="center" wrapText="1"/>
    </xf>
    <xf numFmtId="0" fontId="3" fillId="0" borderId="30" xfId="0" applyFont="1" applyBorder="1" applyAlignment="1" applyProtection="1">
      <alignment horizontal="center" vertical="center" wrapText="1"/>
      <protection hidden="1"/>
    </xf>
    <xf numFmtId="165" fontId="6" fillId="0" borderId="42" xfId="0" applyNumberFormat="1" applyFont="1" applyBorder="1" applyAlignment="1">
      <alignment horizontal="center" vertical="center" wrapText="1"/>
    </xf>
    <xf numFmtId="16" fontId="11" fillId="0" borderId="4" xfId="0" quotePrefix="1" applyNumberFormat="1" applyFont="1" applyBorder="1" applyAlignment="1">
      <alignment horizontal="center" vertical="center" wrapText="1"/>
    </xf>
    <xf numFmtId="0" fontId="10" fillId="5" borderId="2" xfId="0" applyFont="1" applyFill="1" applyBorder="1" applyAlignment="1" applyProtection="1">
      <alignment horizontal="left" vertical="center"/>
      <protection locked="0"/>
    </xf>
    <xf numFmtId="2" fontId="3" fillId="0" borderId="44" xfId="0" applyNumberFormat="1" applyFont="1" applyBorder="1" applyAlignment="1">
      <alignment horizontal="center" vertical="center" wrapText="1"/>
    </xf>
    <xf numFmtId="0" fontId="3" fillId="0" borderId="32" xfId="0" applyFont="1" applyBorder="1" applyAlignment="1">
      <alignment horizontal="center" vertical="center" wrapText="1"/>
    </xf>
    <xf numFmtId="0" fontId="3" fillId="0" borderId="17" xfId="0" applyFont="1" applyBorder="1" applyAlignment="1">
      <alignment horizontal="center" vertical="center"/>
    </xf>
    <xf numFmtId="0" fontId="3" fillId="0" borderId="18" xfId="0" applyFont="1" applyBorder="1" applyAlignment="1">
      <alignment horizontal="center" vertical="center"/>
    </xf>
    <xf numFmtId="0" fontId="3" fillId="0" borderId="36" xfId="0" applyFont="1" applyBorder="1" applyAlignment="1">
      <alignment horizontal="center" vertical="center"/>
    </xf>
    <xf numFmtId="16" fontId="3" fillId="0" borderId="18" xfId="0" applyNumberFormat="1" applyFont="1" applyBorder="1" applyAlignment="1">
      <alignment horizontal="center"/>
    </xf>
    <xf numFmtId="0" fontId="3" fillId="0" borderId="4" xfId="0" applyFont="1" applyBorder="1" applyAlignment="1">
      <alignment horizontal="left" vertical="center"/>
    </xf>
    <xf numFmtId="0" fontId="0" fillId="0" borderId="2" xfId="0" applyFont="1" applyBorder="1" applyAlignment="1">
      <alignment horizontal="center" vertical="center" wrapText="1"/>
    </xf>
    <xf numFmtId="0" fontId="0" fillId="0" borderId="18" xfId="0" applyFont="1" applyBorder="1" applyAlignment="1">
      <alignment horizontal="center" vertical="center" wrapText="1"/>
    </xf>
    <xf numFmtId="16" fontId="14" fillId="0" borderId="2" xfId="0" applyNumberFormat="1" applyFont="1" applyBorder="1" applyAlignment="1">
      <alignment horizontal="center" vertical="center"/>
    </xf>
    <xf numFmtId="0" fontId="8" fillId="0" borderId="2" xfId="0" applyFont="1" applyBorder="1"/>
    <xf numFmtId="0" fontId="8" fillId="0" borderId="2" xfId="0" applyFont="1" applyFill="1" applyBorder="1" applyAlignment="1">
      <alignment horizontal="left" vertical="center" wrapText="1"/>
    </xf>
    <xf numFmtId="0" fontId="8" fillId="0" borderId="8" xfId="0" applyFont="1" applyBorder="1" applyAlignment="1">
      <alignment horizontal="center" vertical="center"/>
    </xf>
    <xf numFmtId="0" fontId="0" fillId="0" borderId="7" xfId="0" applyFont="1" applyBorder="1" applyAlignment="1">
      <alignment horizontal="center" vertical="center" wrapText="1"/>
    </xf>
    <xf numFmtId="2" fontId="3" fillId="0" borderId="35" xfId="0" applyNumberFormat="1" applyFont="1" applyBorder="1" applyAlignment="1">
      <alignment horizontal="center" vertical="center"/>
    </xf>
    <xf numFmtId="0" fontId="3" fillId="0" borderId="0" xfId="0" applyFont="1" applyBorder="1" applyAlignment="1">
      <alignment horizontal="center" vertical="center"/>
    </xf>
    <xf numFmtId="49" fontId="14" fillId="0" borderId="19" xfId="0" applyNumberFormat="1" applyFont="1" applyBorder="1" applyAlignment="1" applyProtection="1">
      <alignment horizontal="center" vertical="center" wrapText="1"/>
      <protection locked="0"/>
    </xf>
    <xf numFmtId="0" fontId="14" fillId="0" borderId="20" xfId="0" applyFont="1" applyBorder="1" applyAlignment="1">
      <alignment horizontal="center" vertical="center" wrapText="1"/>
    </xf>
    <xf numFmtId="49" fontId="34" fillId="0" borderId="20" xfId="0" applyNumberFormat="1" applyFont="1" applyBorder="1" applyAlignment="1">
      <alignment horizontal="center" vertical="center" wrapText="1"/>
    </xf>
    <xf numFmtId="2" fontId="8" fillId="0" borderId="49" xfId="0" applyNumberFormat="1" applyFont="1" applyBorder="1" applyAlignment="1" applyProtection="1">
      <alignment horizontal="center" vertical="center" wrapText="1"/>
      <protection hidden="1"/>
    </xf>
    <xf numFmtId="49" fontId="14" fillId="0" borderId="6" xfId="0" applyNumberFormat="1" applyFont="1" applyBorder="1" applyAlignment="1" applyProtection="1">
      <alignment horizontal="left" vertical="center" wrapText="1"/>
      <protection locked="0"/>
    </xf>
    <xf numFmtId="0" fontId="15" fillId="0" borderId="48" xfId="0" applyFont="1" applyBorder="1"/>
    <xf numFmtId="166" fontId="15" fillId="0" borderId="42" xfId="0" applyNumberFormat="1" applyFont="1" applyBorder="1" applyAlignment="1">
      <alignment horizontal="center"/>
    </xf>
    <xf numFmtId="0" fontId="3" fillId="0" borderId="18" xfId="0" applyFont="1" applyBorder="1" applyAlignment="1">
      <alignment vertical="center" wrapText="1"/>
    </xf>
    <xf numFmtId="0" fontId="3" fillId="0" borderId="27" xfId="0" applyFont="1" applyBorder="1" applyAlignment="1">
      <alignment horizontal="center" vertical="center"/>
    </xf>
    <xf numFmtId="0" fontId="14" fillId="0" borderId="18" xfId="0" applyFont="1" applyBorder="1" applyAlignment="1">
      <alignment vertical="center" wrapText="1"/>
    </xf>
    <xf numFmtId="0" fontId="14" fillId="0" borderId="2" xfId="0" applyFont="1" applyBorder="1" applyAlignment="1">
      <alignment vertical="center" wrapText="1"/>
    </xf>
    <xf numFmtId="0" fontId="15" fillId="0" borderId="27" xfId="0" applyFont="1" applyBorder="1" applyAlignment="1">
      <alignment horizontal="center" vertical="center"/>
    </xf>
    <xf numFmtId="0" fontId="15" fillId="0" borderId="23" xfId="0" applyFont="1" applyBorder="1" applyAlignment="1">
      <alignment horizontal="center" vertical="center"/>
    </xf>
    <xf numFmtId="0" fontId="1" fillId="0" borderId="18" xfId="0" applyFont="1" applyBorder="1" applyAlignment="1">
      <alignment horizontal="center" vertical="center" wrapText="1"/>
    </xf>
    <xf numFmtId="0" fontId="18" fillId="0" borderId="17" xfId="0" applyFont="1" applyBorder="1" applyAlignment="1">
      <alignment horizontal="center" vertical="center"/>
    </xf>
    <xf numFmtId="0" fontId="8" fillId="0" borderId="6" xfId="0" applyFont="1" applyFill="1" applyBorder="1" applyAlignment="1">
      <alignment horizontal="left" vertical="center" wrapText="1"/>
    </xf>
    <xf numFmtId="0" fontId="24" fillId="7" borderId="0" xfId="0" applyFont="1" applyFill="1" applyAlignment="1">
      <alignment horizontal="left" vertical="top" wrapText="1"/>
    </xf>
    <xf numFmtId="0" fontId="24" fillId="4" borderId="0" xfId="0" applyFont="1" applyFill="1" applyAlignment="1">
      <alignment horizontal="left" vertical="top" wrapText="1"/>
    </xf>
    <xf numFmtId="0" fontId="24" fillId="6" borderId="0" xfId="0" applyFont="1" applyFill="1" applyAlignment="1">
      <alignment horizontal="left" vertical="top" wrapText="1"/>
    </xf>
    <xf numFmtId="0" fontId="24" fillId="8" borderId="0" xfId="0" applyFont="1" applyFill="1" applyAlignment="1">
      <alignment horizontal="left" vertical="top" wrapText="1"/>
    </xf>
    <xf numFmtId="0" fontId="22" fillId="0" borderId="0" xfId="0" applyFont="1" applyAlignment="1" applyProtection="1">
      <alignment horizontal="left" vertical="center"/>
      <protection hidden="1"/>
    </xf>
    <xf numFmtId="0" fontId="1" fillId="0" borderId="37" xfId="0" applyFont="1" applyBorder="1" applyAlignment="1">
      <alignment horizontal="center" vertical="top" wrapText="1"/>
    </xf>
    <xf numFmtId="0" fontId="0" fillId="0" borderId="37" xfId="0" applyBorder="1" applyAlignment="1">
      <alignment horizontal="center" vertical="top" wrapText="1"/>
    </xf>
    <xf numFmtId="0" fontId="21" fillId="0" borderId="0" xfId="0" applyFont="1" applyAlignment="1">
      <alignment horizontal="center" vertical="center"/>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0" xfId="0" applyNumberFormat="1" applyAlignment="1">
      <alignment horizontal="left" wrapText="1"/>
    </xf>
    <xf numFmtId="0" fontId="0" fillId="0" borderId="0" xfId="0" applyAlignment="1">
      <alignment horizontal="left" wrapText="1"/>
    </xf>
    <xf numFmtId="0" fontId="20" fillId="0" borderId="0" xfId="0" applyFont="1" applyFill="1" applyBorder="1" applyAlignment="1">
      <alignment horizontal="left" vertical="top"/>
    </xf>
    <xf numFmtId="0" fontId="1" fillId="0" borderId="0" xfId="0" applyFont="1" applyAlignment="1">
      <alignment horizontal="left" wrapText="1"/>
    </xf>
    <xf numFmtId="0" fontId="29" fillId="0" borderId="0" xfId="0" applyFont="1" applyAlignment="1">
      <alignment horizontal="left" wrapText="1"/>
    </xf>
    <xf numFmtId="0" fontId="0" fillId="0" borderId="0" xfId="0" applyFont="1" applyAlignment="1">
      <alignment horizontal="left" wrapText="1"/>
    </xf>
    <xf numFmtId="0" fontId="2" fillId="0" borderId="0" xfId="0" applyFont="1" applyAlignment="1">
      <alignment horizontal="left" wrapText="1"/>
    </xf>
    <xf numFmtId="0" fontId="10" fillId="0" borderId="0" xfId="0" applyFont="1" applyAlignment="1" applyProtection="1">
      <alignment horizontal="center" vertical="center"/>
      <protection hidden="1"/>
    </xf>
    <xf numFmtId="0" fontId="14" fillId="0" borderId="0" xfId="0" applyFont="1" applyAlignment="1" applyProtection="1">
      <alignment horizontal="left" vertical="center"/>
      <protection hidden="1"/>
    </xf>
    <xf numFmtId="0" fontId="0" fillId="0" borderId="0" xfId="0" applyAlignment="1">
      <alignment horizontal="left" vertical="top" wrapText="1"/>
    </xf>
    <xf numFmtId="0" fontId="10" fillId="0" borderId="0" xfId="0" applyFont="1" applyAlignment="1" applyProtection="1">
      <alignment horizontal="center" vertical="center" wrapText="1"/>
      <protection hidden="1"/>
    </xf>
    <xf numFmtId="0" fontId="5" fillId="0" borderId="0" xfId="0" applyFont="1" applyAlignment="1" applyProtection="1">
      <alignment horizontal="center" vertical="center"/>
      <protection hidden="1"/>
    </xf>
    <xf numFmtId="0" fontId="10" fillId="0" borderId="0" xfId="0" applyFont="1" applyAlignment="1">
      <alignment horizontal="center" wrapText="1"/>
    </xf>
    <xf numFmtId="0" fontId="19" fillId="0" borderId="0" xfId="0" applyFont="1" applyAlignment="1">
      <alignment horizontal="center"/>
    </xf>
    <xf numFmtId="0" fontId="3" fillId="0" borderId="0" xfId="0" applyFont="1" applyBorder="1" applyAlignment="1">
      <alignment horizontal="left" vertical="center" wrapText="1"/>
    </xf>
    <xf numFmtId="0" fontId="0" fillId="0" borderId="0" xfId="0" applyAlignment="1">
      <alignment wrapText="1"/>
    </xf>
    <xf numFmtId="0" fontId="10" fillId="0" borderId="0" xfId="0" applyFont="1" applyAlignment="1">
      <alignment horizontal="center"/>
    </xf>
    <xf numFmtId="0" fontId="10" fillId="0" borderId="0" xfId="0" applyFont="1" applyBorder="1" applyAlignment="1">
      <alignment horizontal="center" wrapText="1"/>
    </xf>
    <xf numFmtId="0" fontId="6" fillId="0" borderId="0" xfId="0" applyFont="1" applyBorder="1" applyAlignment="1">
      <alignment horizontal="center" wrapText="1"/>
    </xf>
    <xf numFmtId="0" fontId="10" fillId="0" borderId="0" xfId="0" applyFont="1" applyBorder="1" applyAlignment="1" applyProtection="1">
      <alignment horizontal="center" vertical="center" wrapText="1"/>
      <protection hidden="1"/>
    </xf>
    <xf numFmtId="0" fontId="4" fillId="0" borderId="0" xfId="0" applyFont="1" applyAlignment="1" applyProtection="1">
      <alignment horizontal="left" vertical="center"/>
      <protection hidden="1"/>
    </xf>
    <xf numFmtId="0" fontId="10" fillId="0" borderId="38" xfId="0" applyFont="1" applyBorder="1" applyAlignment="1">
      <alignment horizontal="center" vertical="center" wrapText="1"/>
    </xf>
    <xf numFmtId="0" fontId="10" fillId="0" borderId="39" xfId="0" applyFont="1" applyBorder="1" applyAlignment="1">
      <alignment horizontal="center" vertical="center" wrapText="1"/>
    </xf>
    <xf numFmtId="0" fontId="10" fillId="0" borderId="40" xfId="0" applyFont="1" applyBorder="1" applyAlignment="1">
      <alignment horizontal="center" vertical="center" wrapText="1"/>
    </xf>
  </cellXfs>
  <cellStyles count="1">
    <cellStyle name="Normal" xfId="0" builtinId="0"/>
  </cellStyles>
  <dxfs count="0"/>
  <tableStyles count="0" defaultTableStyle="TableStyleMedium9" defaultPivotStyle="PivotStyleLight16"/>
  <colors>
    <mruColors>
      <color rgb="FFC8EBB7"/>
      <color rgb="FFB0E89C"/>
      <color rgb="FFB5F1AD"/>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theme" Target="theme/theme1.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externalLink" Target="externalLinks/externalLink2.xml"/><Relationship Id="rId40"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Administrator\My%20Documents\Desc&#259;rc&#259;ri\GM_SL_10.12.2012%20-%20Mosoarca%20Mariu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nd\date\Secretariat\GradatiiMerit\GradatiideMerit2013\GM_CONF_201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_DUTESCU/_PT%20SCOALA/_CONCURS%20CONF/_____2022/_pentru%20site%20UAUIM/Anexa%201_standardele%20nationale_conf%20si%20prof_Constantin%20Mihaita%20DUTESCU.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6">
          <cell r="B6" t="str">
            <v>Mosoarca Marius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18">
          <cell r="B18">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UNI"/>
      <sheetName val="Date initiale"/>
      <sheetName val="Fisa verificare"/>
      <sheetName val="Descriere indicatori"/>
      <sheetName val="Punctaj necesar"/>
      <sheetName val="I1"/>
      <sheetName val="I2"/>
      <sheetName val="I3"/>
      <sheetName val="I4"/>
      <sheetName val="I5"/>
      <sheetName val="I6"/>
      <sheetName val="I7"/>
      <sheetName val="I8"/>
      <sheetName val="I9"/>
      <sheetName val="I10"/>
      <sheetName val="I11a"/>
      <sheetName val="I11b"/>
      <sheetName val="I11c"/>
      <sheetName val="I12"/>
      <sheetName val="I13"/>
      <sheetName val="I14a"/>
      <sheetName val="I14b"/>
      <sheetName val="I14c"/>
      <sheetName val="I15"/>
      <sheetName val="I16"/>
      <sheetName val="I17"/>
      <sheetName val="I18"/>
      <sheetName val="I19"/>
      <sheetName val="I20"/>
      <sheetName val="I21"/>
      <sheetName val="I22"/>
      <sheetName val="I23"/>
      <sheetName val="I24"/>
      <sheetName val="liste"/>
    </sheetNames>
    <sheetDataSet>
      <sheetData sheetId="0"/>
      <sheetData sheetId="1"/>
      <sheetData sheetId="2"/>
      <sheetData sheetId="3">
        <row r="43">
          <cell r="B43" t="str">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L12"/>
  <sheetViews>
    <sheetView showGridLines="0" showRowColHeaders="0" zoomScale="120" zoomScaleNormal="120" workbookViewId="0">
      <selection activeCell="B7" sqref="B7:L7"/>
    </sheetView>
  </sheetViews>
  <sheetFormatPr defaultRowHeight="15"/>
  <cols>
    <col min="1" max="16384" width="9.140625" style="358"/>
  </cols>
  <sheetData>
    <row r="1" spans="2:12" ht="15.75">
      <c r="B1" s="356" t="s">
        <v>180</v>
      </c>
      <c r="C1" s="357"/>
      <c r="D1" s="357"/>
      <c r="E1" s="357"/>
      <c r="F1" s="357"/>
      <c r="G1" s="357"/>
      <c r="H1" s="357"/>
      <c r="I1" s="357"/>
      <c r="J1" s="357"/>
      <c r="K1" s="357"/>
    </row>
    <row r="2" spans="2:12" ht="15.75">
      <c r="B2" s="357"/>
      <c r="C2" s="357"/>
      <c r="D2" s="357"/>
      <c r="E2" s="357"/>
      <c r="F2" s="357"/>
      <c r="G2" s="357"/>
      <c r="H2" s="357"/>
      <c r="I2" s="357"/>
      <c r="J2" s="357"/>
      <c r="K2" s="357"/>
    </row>
    <row r="3" spans="2:12" ht="90" customHeight="1">
      <c r="B3" s="475" t="s">
        <v>184</v>
      </c>
      <c r="C3" s="475"/>
      <c r="D3" s="475"/>
      <c r="E3" s="475"/>
      <c r="F3" s="475"/>
      <c r="G3" s="475"/>
      <c r="H3" s="475"/>
      <c r="I3" s="475"/>
      <c r="J3" s="475"/>
      <c r="K3" s="475"/>
      <c r="L3" s="475"/>
    </row>
    <row r="4" spans="2:12" ht="135" customHeight="1">
      <c r="B4" s="476" t="s">
        <v>269</v>
      </c>
      <c r="C4" s="476"/>
      <c r="D4" s="476"/>
      <c r="E4" s="476"/>
      <c r="F4" s="476"/>
      <c r="G4" s="476"/>
      <c r="H4" s="476"/>
      <c r="I4" s="476"/>
      <c r="J4" s="476"/>
      <c r="K4" s="476"/>
      <c r="L4" s="476"/>
    </row>
    <row r="5" spans="2:12" ht="60" customHeight="1">
      <c r="B5" s="477" t="s">
        <v>270</v>
      </c>
      <c r="C5" s="477"/>
      <c r="D5" s="477"/>
      <c r="E5" s="477"/>
      <c r="F5" s="477"/>
      <c r="G5" s="477"/>
      <c r="H5" s="477"/>
      <c r="I5" s="477"/>
      <c r="J5" s="477"/>
      <c r="K5" s="477"/>
      <c r="L5" s="477"/>
    </row>
    <row r="6" spans="2:12" ht="60" customHeight="1">
      <c r="B6" s="477" t="s">
        <v>181</v>
      </c>
      <c r="C6" s="477"/>
      <c r="D6" s="477"/>
      <c r="E6" s="477"/>
      <c r="F6" s="477"/>
      <c r="G6" s="477"/>
      <c r="H6" s="477"/>
      <c r="I6" s="477"/>
      <c r="J6" s="477"/>
      <c r="K6" s="477"/>
      <c r="L6" s="477"/>
    </row>
    <row r="7" spans="2:12" ht="60" customHeight="1">
      <c r="B7" s="474" t="s">
        <v>185</v>
      </c>
      <c r="C7" s="474"/>
      <c r="D7" s="474"/>
      <c r="E7" s="474"/>
      <c r="F7" s="474"/>
      <c r="G7" s="474"/>
      <c r="H7" s="474"/>
      <c r="I7" s="474"/>
      <c r="J7" s="474"/>
      <c r="K7" s="474"/>
      <c r="L7" s="474"/>
    </row>
    <row r="8" spans="2:12" ht="15.75">
      <c r="B8" s="357"/>
      <c r="C8" s="357"/>
      <c r="D8" s="357"/>
      <c r="E8" s="357"/>
      <c r="F8" s="357"/>
      <c r="G8" s="357"/>
      <c r="H8" s="357"/>
      <c r="I8" s="357"/>
      <c r="J8" s="357"/>
      <c r="K8" s="357"/>
    </row>
    <row r="9" spans="2:12" ht="15.75">
      <c r="B9" s="357"/>
      <c r="C9" s="357"/>
      <c r="D9" s="357"/>
      <c r="E9" s="357"/>
      <c r="F9" s="357"/>
      <c r="G9" s="357"/>
      <c r="H9" s="357"/>
      <c r="I9" s="357"/>
      <c r="J9" s="357"/>
      <c r="K9" s="357"/>
    </row>
    <row r="10" spans="2:12" ht="15.75">
      <c r="B10" s="357"/>
      <c r="C10" s="357"/>
      <c r="D10" s="357"/>
      <c r="E10" s="357"/>
      <c r="F10" s="357"/>
      <c r="G10" s="357"/>
      <c r="H10" s="357"/>
      <c r="I10" s="357"/>
      <c r="J10" s="357"/>
      <c r="K10" s="357"/>
    </row>
    <row r="11" spans="2:12" ht="15.75">
      <c r="B11" s="357"/>
      <c r="C11" s="357"/>
      <c r="D11" s="357"/>
      <c r="E11" s="357"/>
      <c r="F11" s="357"/>
      <c r="G11" s="357"/>
      <c r="H11" s="357"/>
      <c r="I11" s="357"/>
      <c r="J11" s="357"/>
      <c r="K11" s="357"/>
    </row>
    <row r="12" spans="2:12" ht="15.75">
      <c r="B12" s="357"/>
      <c r="C12" s="357"/>
      <c r="D12" s="357"/>
      <c r="E12" s="357"/>
      <c r="F12" s="357"/>
      <c r="G12" s="357"/>
      <c r="H12" s="357"/>
      <c r="I12" s="357"/>
      <c r="J12" s="357"/>
      <c r="K12" s="357"/>
    </row>
  </sheetData>
  <mergeCells count="5">
    <mergeCell ref="B7:L7"/>
    <mergeCell ref="B3:L3"/>
    <mergeCell ref="B4:L4"/>
    <mergeCell ref="B5:L5"/>
    <mergeCell ref="B6:L6"/>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2"/>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50" t="str">
        <f>'Date initiale'!C3</f>
        <v>Universitatea de Arhitectură și Urbanism "Ion Mincu" București</v>
      </c>
      <c r="B1" s="250"/>
      <c r="C1" s="250"/>
    </row>
    <row r="2" spans="1:12">
      <c r="A2" s="250" t="str">
        <f>'Date initiale'!B4&amp;" "&amp;'Date initiale'!C4</f>
        <v>Facultatea ARHITECTURA</v>
      </c>
      <c r="B2" s="250"/>
      <c r="C2" s="250"/>
    </row>
    <row r="3" spans="1:12">
      <c r="A3" s="250" t="str">
        <f>'Date initiale'!B5&amp;" "&amp;'Date initiale'!C5</f>
        <v>Departamentul Sinteza Proiectării de Arhitectură</v>
      </c>
      <c r="B3" s="250"/>
      <c r="C3" s="250"/>
    </row>
    <row r="4" spans="1:12">
      <c r="A4" s="124" t="str">
        <f>'Date initiale'!C6&amp;", "&amp;'Date initiale'!C7</f>
        <v>DUȚESCU I. Constantin-Mihăiță, 22</v>
      </c>
      <c r="B4" s="124"/>
      <c r="C4" s="124"/>
    </row>
    <row r="5" spans="1:12" s="186" customFormat="1">
      <c r="A5" s="124"/>
      <c r="B5" s="124"/>
      <c r="C5" s="124"/>
    </row>
    <row r="6" spans="1:12" ht="15.75">
      <c r="A6" s="491" t="s">
        <v>110</v>
      </c>
      <c r="B6" s="491"/>
      <c r="C6" s="491"/>
      <c r="D6" s="491"/>
      <c r="E6" s="491"/>
      <c r="F6" s="491"/>
      <c r="G6" s="491"/>
      <c r="H6" s="491"/>
      <c r="I6" s="491"/>
    </row>
    <row r="7" spans="1:12" ht="35.25" customHeight="1">
      <c r="A7" s="494" t="str">
        <f>'Descriere indicatori'!B8&amp;". "&amp;'Descriere indicatori'!C8</f>
        <v xml:space="preserve">I5. Articole in extenso în reviste ştiinţifice indexate ISI Arts &amp; Humanities Citation Index, Scopus-Copernicus, ERIH şi clasificate în categoria INT1 sau INT2 în acest index, sau echivalente în domeniu* </v>
      </c>
      <c r="B7" s="494"/>
      <c r="C7" s="494"/>
      <c r="D7" s="494"/>
      <c r="E7" s="494"/>
      <c r="F7" s="494"/>
      <c r="G7" s="494"/>
      <c r="H7" s="494"/>
      <c r="I7" s="494"/>
    </row>
    <row r="8" spans="1:12" ht="15.75" thickBot="1">
      <c r="A8" s="72"/>
      <c r="B8" s="72"/>
      <c r="C8" s="72"/>
      <c r="D8" s="72"/>
      <c r="E8" s="72"/>
      <c r="F8" s="72"/>
      <c r="G8" s="72"/>
      <c r="H8" s="72"/>
      <c r="I8" s="72"/>
    </row>
    <row r="9" spans="1:12" ht="30.75" thickBot="1">
      <c r="A9" s="159" t="s">
        <v>55</v>
      </c>
      <c r="B9" s="160" t="s">
        <v>83</v>
      </c>
      <c r="C9" s="160" t="s">
        <v>52</v>
      </c>
      <c r="D9" s="160" t="s">
        <v>57</v>
      </c>
      <c r="E9" s="160" t="s">
        <v>80</v>
      </c>
      <c r="F9" s="161" t="s">
        <v>87</v>
      </c>
      <c r="G9" s="160" t="s">
        <v>58</v>
      </c>
      <c r="H9" s="160" t="s">
        <v>111</v>
      </c>
      <c r="I9" s="162" t="s">
        <v>90</v>
      </c>
      <c r="K9" s="256" t="s">
        <v>108</v>
      </c>
    </row>
    <row r="10" spans="1:12">
      <c r="A10" s="165">
        <v>1</v>
      </c>
      <c r="B10" s="166"/>
      <c r="C10" s="166"/>
      <c r="D10" s="166"/>
      <c r="E10" s="166"/>
      <c r="F10" s="150"/>
      <c r="G10" s="166"/>
      <c r="H10" s="166"/>
      <c r="I10" s="175"/>
      <c r="K10" s="257">
        <v>10</v>
      </c>
      <c r="L10" s="359" t="s">
        <v>248</v>
      </c>
    </row>
    <row r="11" spans="1:12">
      <c r="A11" s="167">
        <f>A10+1</f>
        <v>2</v>
      </c>
      <c r="B11" s="116"/>
      <c r="C11" s="41"/>
      <c r="D11" s="117"/>
      <c r="E11" s="41"/>
      <c r="F11" s="118"/>
      <c r="G11" s="118"/>
      <c r="H11" s="118"/>
      <c r="I11" s="300"/>
      <c r="K11" s="57"/>
    </row>
    <row r="12" spans="1:12">
      <c r="A12" s="168">
        <f t="shared" ref="A12:A19" si="0">A11+1</f>
        <v>3</v>
      </c>
      <c r="B12" s="169"/>
      <c r="C12" s="170"/>
      <c r="D12" s="117"/>
      <c r="E12" s="170"/>
      <c r="F12" s="158"/>
      <c r="G12" s="170"/>
      <c r="H12" s="158"/>
      <c r="I12" s="300"/>
    </row>
    <row r="13" spans="1:12">
      <c r="A13" s="171">
        <f t="shared" si="0"/>
        <v>4</v>
      </c>
      <c r="B13" s="116"/>
      <c r="C13" s="117"/>
      <c r="D13" s="117"/>
      <c r="E13" s="117"/>
      <c r="F13" s="118"/>
      <c r="G13" s="118"/>
      <c r="H13" s="118"/>
      <c r="I13" s="300"/>
    </row>
    <row r="14" spans="1:12">
      <c r="A14" s="167">
        <f t="shared" si="0"/>
        <v>5</v>
      </c>
      <c r="B14" s="116"/>
      <c r="C14" s="41"/>
      <c r="D14" s="117"/>
      <c r="E14" s="41"/>
      <c r="F14" s="118"/>
      <c r="G14" s="118"/>
      <c r="H14" s="118"/>
      <c r="I14" s="300"/>
    </row>
    <row r="15" spans="1:12">
      <c r="A15" s="171">
        <f t="shared" si="0"/>
        <v>6</v>
      </c>
      <c r="B15" s="116"/>
      <c r="C15" s="117"/>
      <c r="D15" s="117"/>
      <c r="E15" s="117"/>
      <c r="F15" s="118"/>
      <c r="G15" s="118"/>
      <c r="H15" s="118"/>
      <c r="I15" s="300"/>
    </row>
    <row r="16" spans="1:12">
      <c r="A16" s="167">
        <f t="shared" si="0"/>
        <v>7</v>
      </c>
      <c r="B16" s="116"/>
      <c r="C16" s="41"/>
      <c r="D16" s="117"/>
      <c r="E16" s="41"/>
      <c r="F16" s="118"/>
      <c r="G16" s="118"/>
      <c r="H16" s="118"/>
      <c r="I16" s="300"/>
    </row>
    <row r="17" spans="1:9">
      <c r="A17" s="168">
        <f t="shared" si="0"/>
        <v>8</v>
      </c>
      <c r="B17" s="169"/>
      <c r="C17" s="170"/>
      <c r="D17" s="117"/>
      <c r="E17" s="170"/>
      <c r="F17" s="158"/>
      <c r="G17" s="170"/>
      <c r="H17" s="158"/>
      <c r="I17" s="300"/>
    </row>
    <row r="18" spans="1:9">
      <c r="A18" s="171">
        <f t="shared" si="0"/>
        <v>9</v>
      </c>
      <c r="B18" s="116"/>
      <c r="C18" s="117"/>
      <c r="D18" s="117"/>
      <c r="E18" s="117"/>
      <c r="F18" s="118"/>
      <c r="G18" s="118"/>
      <c r="H18" s="118"/>
      <c r="I18" s="300"/>
    </row>
    <row r="19" spans="1:9" ht="15.75" thickBot="1">
      <c r="A19" s="172">
        <f t="shared" si="0"/>
        <v>10</v>
      </c>
      <c r="B19" s="120"/>
      <c r="C19" s="121"/>
      <c r="D19" s="156"/>
      <c r="E19" s="173"/>
      <c r="F19" s="173"/>
      <c r="G19" s="174"/>
      <c r="H19" s="174"/>
      <c r="I19" s="309"/>
    </row>
    <row r="20" spans="1:9" ht="16.5" thickBot="1">
      <c r="A20" s="344"/>
      <c r="H20" s="127" t="str">
        <f>"Total "&amp;LEFT(A7,2)</f>
        <v>Total I5</v>
      </c>
      <c r="I20" s="164">
        <f>SUM(I10:I19)</f>
        <v>0</v>
      </c>
    </row>
    <row r="21" spans="1:9" ht="15.75">
      <c r="A21" s="53"/>
    </row>
    <row r="22" spans="1:9" ht="33.75" customHeight="1">
      <c r="A22" s="493"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93"/>
      <c r="C22" s="493"/>
      <c r="D22" s="493"/>
      <c r="E22" s="493"/>
      <c r="F22" s="493"/>
      <c r="G22" s="493"/>
      <c r="H22" s="493"/>
      <c r="I22" s="493"/>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0"/>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50" t="str">
        <f>'Date initiale'!C3</f>
        <v>Universitatea de Arhitectură și Urbanism "Ion Mincu" București</v>
      </c>
      <c r="B1" s="250"/>
      <c r="C1" s="250"/>
    </row>
    <row r="2" spans="1:12">
      <c r="A2" s="250" t="str">
        <f>'Date initiale'!B4&amp;" "&amp;'Date initiale'!C4</f>
        <v>Facultatea ARHITECTURA</v>
      </c>
      <c r="B2" s="250"/>
      <c r="C2" s="250"/>
    </row>
    <row r="3" spans="1:12">
      <c r="A3" s="250" t="str">
        <f>'Date initiale'!B5&amp;" "&amp;'Date initiale'!C5</f>
        <v>Departamentul Sinteza Proiectării de Arhitectură</v>
      </c>
      <c r="B3" s="250"/>
      <c r="C3" s="250"/>
    </row>
    <row r="4" spans="1:12">
      <c r="A4" s="124" t="str">
        <f>'Date initiale'!C6&amp;", "&amp;'Date initiale'!C7</f>
        <v>DUȚESCU I. Constantin-Mihăiță, 22</v>
      </c>
      <c r="B4" s="124"/>
      <c r="C4" s="124"/>
    </row>
    <row r="5" spans="1:12" s="186" customFormat="1">
      <c r="A5" s="124"/>
      <c r="B5" s="124"/>
      <c r="C5" s="124"/>
    </row>
    <row r="6" spans="1:12" ht="15.75">
      <c r="A6" s="491" t="s">
        <v>110</v>
      </c>
      <c r="B6" s="491"/>
      <c r="C6" s="491"/>
      <c r="D6" s="491"/>
      <c r="E6" s="491"/>
      <c r="F6" s="491"/>
      <c r="G6" s="491"/>
      <c r="H6" s="491"/>
      <c r="I6" s="491"/>
    </row>
    <row r="7" spans="1:12" ht="15.75">
      <c r="A7" s="494" t="str">
        <f>'Descriere indicatori'!B9&amp;". "&amp;'Descriere indicatori'!C9</f>
        <v xml:space="preserve">I6. Articole in extenso în reviste ştiinţifice indexate ERIH şi clasificate în categoria NAT </v>
      </c>
      <c r="B7" s="494"/>
      <c r="C7" s="494"/>
      <c r="D7" s="494"/>
      <c r="E7" s="494"/>
      <c r="F7" s="494"/>
      <c r="G7" s="494"/>
      <c r="H7" s="494"/>
      <c r="I7" s="494"/>
    </row>
    <row r="8" spans="1:12" ht="15.75" thickBot="1">
      <c r="A8" s="176"/>
      <c r="B8" s="176"/>
      <c r="C8" s="176"/>
      <c r="D8" s="176"/>
      <c r="E8" s="176"/>
      <c r="F8" s="176"/>
      <c r="G8" s="176"/>
      <c r="H8" s="176"/>
      <c r="I8" s="176"/>
    </row>
    <row r="9" spans="1:12" ht="30.75" thickBot="1">
      <c r="A9" s="159" t="s">
        <v>55</v>
      </c>
      <c r="B9" s="160" t="s">
        <v>83</v>
      </c>
      <c r="C9" s="160" t="s">
        <v>52</v>
      </c>
      <c r="D9" s="160" t="s">
        <v>57</v>
      </c>
      <c r="E9" s="160" t="s">
        <v>80</v>
      </c>
      <c r="F9" s="161" t="s">
        <v>87</v>
      </c>
      <c r="G9" s="160" t="s">
        <v>58</v>
      </c>
      <c r="H9" s="160" t="s">
        <v>111</v>
      </c>
      <c r="I9" s="162" t="s">
        <v>90</v>
      </c>
      <c r="K9" s="256" t="s">
        <v>108</v>
      </c>
    </row>
    <row r="10" spans="1:12">
      <c r="A10" s="178">
        <v>1</v>
      </c>
      <c r="B10" s="111"/>
      <c r="C10" s="111"/>
      <c r="D10" s="111"/>
      <c r="E10" s="112"/>
      <c r="F10" s="113"/>
      <c r="G10" s="113"/>
      <c r="H10" s="113"/>
      <c r="I10" s="305"/>
      <c r="K10" s="257">
        <v>5</v>
      </c>
      <c r="L10" s="359" t="s">
        <v>248</v>
      </c>
    </row>
    <row r="11" spans="1:12">
      <c r="A11" s="179">
        <f>A10+1</f>
        <v>2</v>
      </c>
      <c r="B11" s="115"/>
      <c r="C11" s="116"/>
      <c r="D11" s="115"/>
      <c r="E11" s="117"/>
      <c r="F11" s="118"/>
      <c r="G11" s="119"/>
      <c r="H11" s="119"/>
      <c r="I11" s="300"/>
      <c r="K11" s="57"/>
    </row>
    <row r="12" spans="1:12">
      <c r="A12" s="179">
        <f t="shared" ref="A12:A19" si="0">A11+1</f>
        <v>3</v>
      </c>
      <c r="B12" s="116"/>
      <c r="C12" s="116"/>
      <c r="D12" s="116"/>
      <c r="E12" s="117"/>
      <c r="F12" s="118"/>
      <c r="G12" s="119"/>
      <c r="H12" s="119"/>
      <c r="I12" s="300"/>
    </row>
    <row r="13" spans="1:12">
      <c r="A13" s="179">
        <f t="shared" si="0"/>
        <v>4</v>
      </c>
      <c r="B13" s="116"/>
      <c r="C13" s="116"/>
      <c r="D13" s="116"/>
      <c r="E13" s="117"/>
      <c r="F13" s="118"/>
      <c r="G13" s="118"/>
      <c r="H13" s="118"/>
      <c r="I13" s="300"/>
    </row>
    <row r="14" spans="1:12">
      <c r="A14" s="179">
        <f t="shared" si="0"/>
        <v>5</v>
      </c>
      <c r="B14" s="116"/>
      <c r="C14" s="116"/>
      <c r="D14" s="116"/>
      <c r="E14" s="117"/>
      <c r="F14" s="118"/>
      <c r="G14" s="118"/>
      <c r="H14" s="118"/>
      <c r="I14" s="300"/>
    </row>
    <row r="15" spans="1:12">
      <c r="A15" s="179">
        <f t="shared" si="0"/>
        <v>6</v>
      </c>
      <c r="B15" s="116"/>
      <c r="C15" s="116"/>
      <c r="D15" s="116"/>
      <c r="E15" s="117"/>
      <c r="F15" s="118"/>
      <c r="G15" s="118"/>
      <c r="H15" s="118"/>
      <c r="I15" s="300"/>
    </row>
    <row r="16" spans="1:12">
      <c r="A16" s="179">
        <f t="shared" si="0"/>
        <v>7</v>
      </c>
      <c r="B16" s="116"/>
      <c r="C16" s="116"/>
      <c r="D16" s="116"/>
      <c r="E16" s="117"/>
      <c r="F16" s="118"/>
      <c r="G16" s="118"/>
      <c r="H16" s="118"/>
      <c r="I16" s="300"/>
    </row>
    <row r="17" spans="1:9">
      <c r="A17" s="179">
        <f t="shared" si="0"/>
        <v>8</v>
      </c>
      <c r="B17" s="116"/>
      <c r="C17" s="116"/>
      <c r="D17" s="116"/>
      <c r="E17" s="117"/>
      <c r="F17" s="118"/>
      <c r="G17" s="118"/>
      <c r="H17" s="118"/>
      <c r="I17" s="300"/>
    </row>
    <row r="18" spans="1:9">
      <c r="A18" s="179">
        <f t="shared" si="0"/>
        <v>9</v>
      </c>
      <c r="B18" s="116"/>
      <c r="C18" s="116"/>
      <c r="D18" s="116"/>
      <c r="E18" s="117"/>
      <c r="F18" s="118"/>
      <c r="G18" s="118"/>
      <c r="H18" s="118"/>
      <c r="I18" s="300"/>
    </row>
    <row r="19" spans="1:9" ht="15.75" thickBot="1">
      <c r="A19" s="180">
        <f t="shared" si="0"/>
        <v>10</v>
      </c>
      <c r="B19" s="120"/>
      <c r="C19" s="120"/>
      <c r="D19" s="120"/>
      <c r="E19" s="121"/>
      <c r="F19" s="122"/>
      <c r="G19" s="122"/>
      <c r="H19" s="122"/>
      <c r="I19" s="301"/>
    </row>
    <row r="20" spans="1:9" ht="15.75" thickBot="1">
      <c r="A20" s="343"/>
      <c r="B20" s="124"/>
      <c r="C20" s="124"/>
      <c r="D20" s="124"/>
      <c r="E20" s="124"/>
      <c r="F20" s="124"/>
      <c r="G20" s="124"/>
      <c r="H20" s="127" t="str">
        <f>"Total "&amp;LEFT(A7,2)</f>
        <v>Total I6</v>
      </c>
      <c r="I20" s="128">
        <f>SUM(I10:I19)</f>
        <v>0</v>
      </c>
    </row>
  </sheetData>
  <mergeCells count="2">
    <mergeCell ref="A6:I6"/>
    <mergeCell ref="A7:I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65"/>
  <sheetViews>
    <sheetView workbookViewId="0">
      <selection activeCell="N20" sqref="N20"/>
    </sheetView>
  </sheetViews>
  <sheetFormatPr defaultRowHeight="15"/>
  <cols>
    <col min="1" max="1" width="5.140625" customWidth="1"/>
    <col min="2" max="2" width="15" customWidth="1"/>
    <col min="3" max="3" width="49.28515625" customWidth="1"/>
    <col min="4" max="4" width="15" customWidth="1"/>
    <col min="5" max="5" width="16" customWidth="1"/>
    <col min="6" max="6" width="6.85546875" customWidth="1"/>
    <col min="7" max="7" width="10.5703125" customWidth="1"/>
    <col min="8" max="8" width="10" customWidth="1"/>
    <col min="9" max="9" width="9.7109375" customWidth="1"/>
  </cols>
  <sheetData>
    <row r="1" spans="1:12" ht="15.75">
      <c r="A1" s="250" t="str">
        <f>'Date initiale'!C3</f>
        <v>Universitatea de Arhitectură și Urbanism "Ion Mincu" București</v>
      </c>
      <c r="B1" s="250"/>
      <c r="C1" s="250"/>
      <c r="D1" s="6"/>
      <c r="E1" s="6"/>
      <c r="F1" s="6"/>
      <c r="G1" s="6"/>
      <c r="H1" s="6"/>
      <c r="I1" s="6"/>
      <c r="J1" s="6"/>
    </row>
    <row r="2" spans="1:12" ht="15.75">
      <c r="A2" s="250" t="str">
        <f>'Date initiale'!B4&amp;" "&amp;'Date initiale'!C4</f>
        <v>Facultatea ARHITECTURA</v>
      </c>
      <c r="B2" s="250"/>
      <c r="C2" s="250"/>
      <c r="D2" s="6"/>
      <c r="E2" s="6"/>
      <c r="F2" s="6"/>
      <c r="G2" s="6"/>
      <c r="H2" s="6"/>
      <c r="I2" s="6"/>
      <c r="J2" s="6"/>
    </row>
    <row r="3" spans="1:12" ht="15.75">
      <c r="A3" s="250" t="str">
        <f>'Date initiale'!B5&amp;" "&amp;'Date initiale'!C5</f>
        <v>Departamentul Sinteza Proiectării de Arhitectură</v>
      </c>
      <c r="B3" s="250"/>
      <c r="C3" s="250"/>
      <c r="D3" s="6"/>
      <c r="E3" s="6"/>
      <c r="F3" s="6"/>
      <c r="G3" s="6"/>
      <c r="H3" s="6"/>
      <c r="I3" s="6"/>
      <c r="J3" s="6"/>
    </row>
    <row r="4" spans="1:12" ht="15.75">
      <c r="A4" s="254" t="str">
        <f>'Date initiale'!C6&amp;", "&amp;'Date initiale'!C7</f>
        <v>DUȚESCU I. Constantin-Mihăiță, 22</v>
      </c>
      <c r="B4" s="254"/>
      <c r="C4" s="254"/>
      <c r="D4" s="6"/>
      <c r="E4" s="6"/>
      <c r="F4" s="6"/>
      <c r="G4" s="6"/>
      <c r="H4" s="6"/>
      <c r="I4" s="6"/>
      <c r="J4" s="6"/>
    </row>
    <row r="5" spans="1:12" s="186" customFormat="1" ht="15.75">
      <c r="A5" s="254"/>
      <c r="B5" s="254"/>
      <c r="C5" s="254"/>
      <c r="D5" s="6"/>
      <c r="E5" s="6"/>
      <c r="F5" s="6"/>
      <c r="G5" s="6"/>
      <c r="H5" s="6"/>
      <c r="I5" s="6"/>
      <c r="J5" s="6"/>
    </row>
    <row r="6" spans="1:12" ht="15.75">
      <c r="A6" s="495" t="s">
        <v>110</v>
      </c>
      <c r="B6" s="495"/>
      <c r="C6" s="495"/>
      <c r="D6" s="495"/>
      <c r="E6" s="495"/>
      <c r="F6" s="495"/>
      <c r="G6" s="495"/>
      <c r="H6" s="495"/>
      <c r="I6" s="495"/>
      <c r="J6" s="6"/>
    </row>
    <row r="7" spans="1:12" ht="15.75">
      <c r="A7" s="494" t="str">
        <f>'Descriere indicatori'!B10&amp;". "&amp;'Descriere indicatori'!C10</f>
        <v xml:space="preserve">I7. Articole in extenso în reviste ştiinţifice recunoscute în domenii conexe* </v>
      </c>
      <c r="B7" s="494"/>
      <c r="C7" s="494"/>
      <c r="D7" s="494"/>
      <c r="E7" s="494"/>
      <c r="F7" s="494"/>
      <c r="G7" s="494"/>
      <c r="H7" s="494"/>
      <c r="I7" s="494"/>
      <c r="J7" s="6"/>
    </row>
    <row r="8" spans="1:12" ht="16.5" thickBot="1">
      <c r="A8" s="177"/>
      <c r="B8" s="177"/>
      <c r="C8" s="177"/>
      <c r="D8" s="177"/>
      <c r="E8" s="177"/>
      <c r="F8" s="177"/>
      <c r="G8" s="177"/>
      <c r="H8" s="177"/>
      <c r="I8" s="177"/>
      <c r="J8" s="6"/>
    </row>
    <row r="9" spans="1:12" ht="30.75" thickBot="1">
      <c r="A9" s="192" t="s">
        <v>55</v>
      </c>
      <c r="B9" s="193" t="s">
        <v>83</v>
      </c>
      <c r="C9" s="193" t="s">
        <v>52</v>
      </c>
      <c r="D9" s="193" t="s">
        <v>57</v>
      </c>
      <c r="E9" s="193" t="s">
        <v>80</v>
      </c>
      <c r="F9" s="194" t="s">
        <v>87</v>
      </c>
      <c r="G9" s="193" t="s">
        <v>58</v>
      </c>
      <c r="H9" s="193" t="s">
        <v>111</v>
      </c>
      <c r="I9" s="195" t="s">
        <v>90</v>
      </c>
      <c r="J9" s="6"/>
      <c r="K9" s="256" t="s">
        <v>108</v>
      </c>
    </row>
    <row r="10" spans="1:12" ht="15.75">
      <c r="A10" s="427"/>
      <c r="B10" s="181"/>
      <c r="C10" s="428"/>
      <c r="D10" s="429"/>
      <c r="E10" s="430"/>
      <c r="F10" s="431"/>
      <c r="G10" s="431"/>
      <c r="H10" s="431"/>
      <c r="I10" s="432"/>
      <c r="J10" s="6"/>
      <c r="K10" s="257">
        <v>5</v>
      </c>
      <c r="L10" s="359" t="s">
        <v>248</v>
      </c>
    </row>
    <row r="11" spans="1:12" ht="15.75">
      <c r="A11" s="189"/>
      <c r="B11" s="373"/>
      <c r="C11" s="376"/>
      <c r="D11" s="380"/>
      <c r="E11" s="387"/>
      <c r="F11" s="381"/>
      <c r="G11" s="381"/>
      <c r="H11" s="381"/>
      <c r="I11" s="382"/>
      <c r="J11" s="50"/>
      <c r="K11" s="57"/>
    </row>
    <row r="12" spans="1:12" ht="15.75">
      <c r="A12" s="189"/>
      <c r="B12" s="373"/>
      <c r="C12" s="376"/>
      <c r="D12" s="380"/>
      <c r="E12" s="387"/>
      <c r="F12" s="381"/>
      <c r="G12" s="381"/>
      <c r="H12" s="381"/>
      <c r="I12" s="382"/>
      <c r="J12" s="50"/>
    </row>
    <row r="13" spans="1:12" ht="15.75">
      <c r="A13" s="189"/>
      <c r="B13" s="373"/>
      <c r="C13" s="376"/>
      <c r="D13" s="380"/>
      <c r="E13" s="387"/>
      <c r="F13" s="381"/>
      <c r="G13" s="381"/>
      <c r="H13" s="381"/>
      <c r="I13" s="382"/>
      <c r="J13" s="6"/>
    </row>
    <row r="14" spans="1:12" ht="15.75">
      <c r="A14" s="189"/>
      <c r="B14" s="373"/>
      <c r="C14" s="376"/>
      <c r="D14" s="380"/>
      <c r="E14" s="387"/>
      <c r="F14" s="381"/>
      <c r="G14" s="381"/>
      <c r="H14" s="381"/>
      <c r="I14" s="382"/>
      <c r="J14" s="6"/>
    </row>
    <row r="15" spans="1:12" ht="15.75">
      <c r="A15" s="189"/>
      <c r="B15" s="373"/>
      <c r="C15" s="376"/>
      <c r="D15" s="380"/>
      <c r="E15" s="387"/>
      <c r="F15" s="381"/>
      <c r="G15" s="381"/>
      <c r="H15" s="381"/>
      <c r="I15" s="382"/>
      <c r="J15" s="6"/>
    </row>
    <row r="16" spans="1:12" ht="15.75">
      <c r="A16" s="189"/>
      <c r="B16" s="373"/>
      <c r="C16" s="376"/>
      <c r="D16" s="380"/>
      <c r="E16" s="387"/>
      <c r="F16" s="381"/>
      <c r="G16" s="381"/>
      <c r="H16" s="381"/>
      <c r="I16" s="382"/>
      <c r="J16" s="6"/>
    </row>
    <row r="17" spans="1:10" ht="15.75">
      <c r="A17" s="189"/>
      <c r="B17" s="373"/>
      <c r="C17" s="388"/>
      <c r="D17" s="380"/>
      <c r="E17" s="387"/>
      <c r="F17" s="381"/>
      <c r="G17" s="381"/>
      <c r="H17" s="381"/>
      <c r="I17" s="382"/>
      <c r="J17" s="6"/>
    </row>
    <row r="18" spans="1:10" s="186" customFormat="1" ht="15.75">
      <c r="A18" s="189"/>
      <c r="B18" s="373"/>
      <c r="C18" s="376"/>
      <c r="D18" s="117"/>
      <c r="E18" s="387"/>
      <c r="F18" s="118"/>
      <c r="G18" s="118"/>
      <c r="H18" s="118"/>
      <c r="I18" s="300"/>
      <c r="J18" s="6"/>
    </row>
    <row r="19" spans="1:10" s="186" customFormat="1" ht="15.75">
      <c r="A19" s="377"/>
      <c r="B19" s="378"/>
      <c r="C19" s="379"/>
      <c r="D19" s="380"/>
      <c r="E19" s="384"/>
      <c r="F19" s="381"/>
      <c r="G19" s="381"/>
      <c r="H19" s="381"/>
      <c r="I19" s="382"/>
      <c r="J19" s="6"/>
    </row>
    <row r="20" spans="1:10" s="186" customFormat="1" ht="16.5" thickBot="1">
      <c r="A20" s="375"/>
      <c r="B20" s="121"/>
      <c r="C20" s="121"/>
      <c r="D20" s="121"/>
      <c r="E20" s="385"/>
      <c r="F20" s="122"/>
      <c r="G20" s="122"/>
      <c r="H20" s="122"/>
      <c r="I20" s="301"/>
      <c r="J20" s="6"/>
    </row>
    <row r="21" spans="1:10" s="186" customFormat="1" ht="16.5" thickBot="1">
      <c r="A21" s="184"/>
      <c r="B21" s="124"/>
      <c r="C21" s="124"/>
      <c r="D21" s="124"/>
      <c r="E21" s="124"/>
      <c r="F21" s="124"/>
      <c r="G21" s="124"/>
      <c r="H21" s="371" t="str">
        <f>"Total "&amp;LEFT(A7,2)</f>
        <v>Total I7</v>
      </c>
      <c r="I21" s="372">
        <f>SUM(I10:I20)</f>
        <v>0</v>
      </c>
      <c r="J21" s="6"/>
    </row>
    <row r="22" spans="1:10" s="186" customFormat="1" ht="15.75">
      <c r="A22" s="43"/>
      <c r="B22" s="43"/>
      <c r="C22" s="43"/>
      <c r="D22" s="43"/>
      <c r="E22" s="43"/>
      <c r="F22" s="43"/>
      <c r="G22" s="43"/>
      <c r="H22" s="43"/>
      <c r="I22" s="44"/>
      <c r="J22" s="6"/>
    </row>
    <row r="23" spans="1:10" s="186" customFormat="1" ht="15.75">
      <c r="A23" s="493"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3" s="493"/>
      <c r="C23" s="493"/>
      <c r="D23" s="493"/>
      <c r="E23" s="493"/>
      <c r="F23" s="493"/>
      <c r="G23" s="493"/>
      <c r="H23" s="493"/>
      <c r="I23" s="493"/>
      <c r="J23" s="6"/>
    </row>
    <row r="24" spans="1:10" s="186" customFormat="1" ht="15.75">
      <c r="A24" s="45"/>
      <c r="B24"/>
      <c r="C24"/>
      <c r="D24"/>
      <c r="E24"/>
      <c r="F24"/>
      <c r="G24"/>
      <c r="H24"/>
      <c r="I24"/>
      <c r="J24" s="6"/>
    </row>
    <row r="25" spans="1:10" s="186" customFormat="1" ht="15.75">
      <c r="A25" s="45"/>
      <c r="B25"/>
      <c r="C25"/>
      <c r="D25"/>
      <c r="E25"/>
      <c r="F25"/>
      <c r="G25"/>
      <c r="H25"/>
      <c r="I25"/>
      <c r="J25" s="6"/>
    </row>
    <row r="26" spans="1:10" s="186" customFormat="1" ht="15.75">
      <c r="A26"/>
      <c r="B26"/>
      <c r="C26"/>
      <c r="D26"/>
      <c r="E26"/>
      <c r="F26"/>
      <c r="G26"/>
      <c r="H26"/>
      <c r="I26"/>
      <c r="J26" s="6"/>
    </row>
    <row r="27" spans="1:10" s="186" customFormat="1" ht="15.75">
      <c r="A27"/>
      <c r="B27"/>
      <c r="C27"/>
      <c r="D27"/>
      <c r="E27"/>
      <c r="F27"/>
      <c r="G27"/>
      <c r="H27"/>
      <c r="I27"/>
      <c r="J27" s="6"/>
    </row>
    <row r="28" spans="1:10" s="186" customFormat="1" ht="15.75">
      <c r="A28"/>
      <c r="B28"/>
      <c r="C28"/>
      <c r="D28"/>
      <c r="E28"/>
      <c r="F28"/>
      <c r="G28"/>
      <c r="H28"/>
      <c r="I28"/>
      <c r="J28" s="6"/>
    </row>
    <row r="29" spans="1:10" s="186" customFormat="1" ht="15.75">
      <c r="A29"/>
      <c r="B29"/>
      <c r="C29"/>
      <c r="D29"/>
      <c r="E29"/>
      <c r="F29"/>
      <c r="G29"/>
      <c r="H29"/>
      <c r="I29"/>
      <c r="J29" s="6"/>
    </row>
    <row r="30" spans="1:10" s="186" customFormat="1" ht="15.75">
      <c r="A30"/>
      <c r="B30"/>
      <c r="C30"/>
      <c r="D30"/>
      <c r="E30"/>
      <c r="F30"/>
      <c r="G30"/>
      <c r="H30"/>
      <c r="I30"/>
      <c r="J30" s="6"/>
    </row>
    <row r="31" spans="1:10" s="186" customFormat="1" ht="15.75">
      <c r="A31"/>
      <c r="B31"/>
      <c r="C31"/>
      <c r="D31"/>
      <c r="E31"/>
      <c r="F31"/>
      <c r="G31"/>
      <c r="H31"/>
      <c r="I31"/>
      <c r="J31" s="6"/>
    </row>
    <row r="32" spans="1:10" s="186" customFormat="1" ht="15.75">
      <c r="A32"/>
      <c r="B32"/>
      <c r="C32"/>
      <c r="D32"/>
      <c r="E32"/>
      <c r="F32"/>
      <c r="G32"/>
      <c r="H32"/>
      <c r="I32"/>
      <c r="J32" s="6"/>
    </row>
    <row r="33" spans="1:10" s="186" customFormat="1" ht="15.75">
      <c r="A33"/>
      <c r="B33"/>
      <c r="C33"/>
      <c r="D33"/>
      <c r="E33"/>
      <c r="F33"/>
      <c r="G33"/>
      <c r="H33"/>
      <c r="I33"/>
      <c r="J33" s="6"/>
    </row>
    <row r="34" spans="1:10" s="186" customFormat="1" ht="15.75">
      <c r="A34"/>
      <c r="B34"/>
      <c r="C34"/>
      <c r="D34"/>
      <c r="E34"/>
      <c r="F34"/>
      <c r="G34"/>
      <c r="H34"/>
      <c r="I34"/>
      <c r="J34" s="6"/>
    </row>
    <row r="35" spans="1:10" s="186" customFormat="1" ht="15.75">
      <c r="A35"/>
      <c r="B35"/>
      <c r="C35"/>
      <c r="D35"/>
      <c r="E35"/>
      <c r="F35"/>
      <c r="G35"/>
      <c r="H35"/>
      <c r="I35"/>
      <c r="J35" s="6"/>
    </row>
    <row r="36" spans="1:10" s="186" customFormat="1" ht="15.75">
      <c r="A36"/>
      <c r="B36"/>
      <c r="C36"/>
      <c r="D36"/>
      <c r="E36"/>
      <c r="F36"/>
      <c r="G36"/>
      <c r="H36"/>
      <c r="I36"/>
      <c r="J36" s="6"/>
    </row>
    <row r="37" spans="1:10" s="186" customFormat="1" ht="15.75">
      <c r="A37"/>
      <c r="B37"/>
      <c r="C37"/>
      <c r="D37"/>
      <c r="E37"/>
      <c r="F37"/>
      <c r="G37"/>
      <c r="H37"/>
      <c r="I37"/>
      <c r="J37" s="6"/>
    </row>
    <row r="38" spans="1:10" s="186" customFormat="1" ht="15.75">
      <c r="A38"/>
      <c r="B38"/>
      <c r="C38"/>
      <c r="D38"/>
      <c r="E38"/>
      <c r="F38"/>
      <c r="G38"/>
      <c r="H38"/>
      <c r="I38"/>
      <c r="J38" s="6"/>
    </row>
    <row r="39" spans="1:10" s="186" customFormat="1" ht="15.75">
      <c r="A39"/>
      <c r="B39"/>
      <c r="C39"/>
      <c r="D39"/>
      <c r="E39"/>
      <c r="F39"/>
      <c r="G39"/>
      <c r="H39"/>
      <c r="I39"/>
      <c r="J39" s="6"/>
    </row>
    <row r="40" spans="1:10" s="186" customFormat="1" ht="15.75">
      <c r="A40"/>
      <c r="B40"/>
      <c r="C40"/>
      <c r="D40"/>
      <c r="E40"/>
      <c r="F40"/>
      <c r="G40"/>
      <c r="H40"/>
      <c r="I40"/>
      <c r="J40" s="6"/>
    </row>
    <row r="41" spans="1:10" s="186" customFormat="1" ht="15.75">
      <c r="A41"/>
      <c r="B41"/>
      <c r="C41"/>
      <c r="D41"/>
      <c r="E41"/>
      <c r="F41"/>
      <c r="G41"/>
      <c r="H41"/>
      <c r="I41"/>
      <c r="J41" s="6"/>
    </row>
    <row r="42" spans="1:10" s="186" customFormat="1" ht="15.75">
      <c r="A42"/>
      <c r="B42"/>
      <c r="C42"/>
      <c r="D42"/>
      <c r="E42"/>
      <c r="F42"/>
      <c r="G42"/>
      <c r="H42"/>
      <c r="I42"/>
      <c r="J42" s="6"/>
    </row>
    <row r="43" spans="1:10" s="186" customFormat="1" ht="15.75">
      <c r="A43"/>
      <c r="B43"/>
      <c r="C43"/>
      <c r="D43"/>
      <c r="E43"/>
      <c r="F43"/>
      <c r="G43"/>
      <c r="H43"/>
      <c r="I43"/>
      <c r="J43" s="6"/>
    </row>
    <row r="44" spans="1:10" s="186" customFormat="1" ht="15.75">
      <c r="A44"/>
      <c r="B44"/>
      <c r="C44"/>
      <c r="D44"/>
      <c r="E44"/>
      <c r="F44"/>
      <c r="G44"/>
      <c r="H44"/>
      <c r="I44"/>
      <c r="J44" s="6"/>
    </row>
    <row r="45" spans="1:10" s="186" customFormat="1" ht="15.75">
      <c r="A45"/>
      <c r="B45"/>
      <c r="C45"/>
      <c r="D45"/>
      <c r="E45"/>
      <c r="F45"/>
      <c r="G45"/>
      <c r="H45"/>
      <c r="I45"/>
      <c r="J45" s="6"/>
    </row>
    <row r="46" spans="1:10" s="186" customFormat="1" ht="15.75">
      <c r="A46"/>
      <c r="B46"/>
      <c r="C46"/>
      <c r="D46"/>
      <c r="E46"/>
      <c r="F46"/>
      <c r="G46"/>
      <c r="H46"/>
      <c r="I46"/>
      <c r="J46" s="6"/>
    </row>
    <row r="47" spans="1:10" s="186" customFormat="1" ht="15.75">
      <c r="A47"/>
      <c r="B47"/>
      <c r="C47"/>
      <c r="D47"/>
      <c r="E47"/>
      <c r="F47"/>
      <c r="G47"/>
      <c r="H47"/>
      <c r="I47"/>
      <c r="J47" s="6"/>
    </row>
    <row r="48" spans="1:10" s="186" customFormat="1" ht="15.75">
      <c r="A48"/>
      <c r="B48"/>
      <c r="C48"/>
      <c r="D48"/>
      <c r="E48"/>
      <c r="F48"/>
      <c r="G48"/>
      <c r="H48"/>
      <c r="I48"/>
      <c r="J48" s="6"/>
    </row>
    <row r="49" spans="1:10" ht="15.75">
      <c r="J49" s="6"/>
    </row>
    <row r="50" spans="1:10" s="186" customFormat="1" ht="15.75">
      <c r="A50"/>
      <c r="B50"/>
      <c r="C50"/>
      <c r="D50"/>
      <c r="E50"/>
      <c r="F50"/>
      <c r="G50"/>
      <c r="H50"/>
      <c r="I50"/>
      <c r="J50" s="6"/>
    </row>
    <row r="51" spans="1:10" s="186" customFormat="1" ht="15.75">
      <c r="A51"/>
      <c r="B51"/>
      <c r="C51"/>
      <c r="D51"/>
      <c r="E51"/>
      <c r="F51"/>
      <c r="G51"/>
      <c r="H51"/>
      <c r="I51"/>
      <c r="J51" s="6"/>
    </row>
    <row r="52" spans="1:10" s="186" customFormat="1" ht="15.75">
      <c r="A52"/>
      <c r="B52"/>
      <c r="C52"/>
      <c r="D52"/>
      <c r="E52"/>
      <c r="F52"/>
      <c r="G52"/>
      <c r="H52"/>
      <c r="I52"/>
      <c r="J52" s="6"/>
    </row>
    <row r="53" spans="1:10" s="186" customFormat="1" ht="15.75">
      <c r="A53"/>
      <c r="B53"/>
      <c r="C53"/>
      <c r="D53"/>
      <c r="E53"/>
      <c r="F53"/>
      <c r="G53"/>
      <c r="H53"/>
      <c r="I53"/>
      <c r="J53" s="6"/>
    </row>
    <row r="54" spans="1:10" s="186" customFormat="1" ht="15.75">
      <c r="A54"/>
      <c r="B54"/>
      <c r="C54"/>
      <c r="D54"/>
      <c r="E54"/>
      <c r="F54"/>
      <c r="G54"/>
      <c r="H54"/>
      <c r="I54"/>
      <c r="J54" s="6"/>
    </row>
    <row r="55" spans="1:10" s="186" customFormat="1" ht="15.75">
      <c r="A55"/>
      <c r="B55"/>
      <c r="C55"/>
      <c r="D55"/>
      <c r="E55"/>
      <c r="F55"/>
      <c r="G55"/>
      <c r="H55"/>
      <c r="I55"/>
      <c r="J55" s="6"/>
    </row>
    <row r="56" spans="1:10" s="186" customFormat="1" ht="15.75">
      <c r="A56"/>
      <c r="B56"/>
      <c r="C56"/>
      <c r="D56"/>
      <c r="E56"/>
      <c r="F56"/>
      <c r="G56"/>
      <c r="H56"/>
      <c r="I56"/>
      <c r="J56" s="6"/>
    </row>
    <row r="57" spans="1:10" s="186" customFormat="1" ht="15.75">
      <c r="A57"/>
      <c r="B57"/>
      <c r="C57"/>
      <c r="D57"/>
      <c r="E57"/>
      <c r="F57"/>
      <c r="G57"/>
      <c r="H57"/>
      <c r="I57"/>
      <c r="J57" s="6"/>
    </row>
    <row r="58" spans="1:10" s="186" customFormat="1" ht="15.75">
      <c r="A58"/>
      <c r="B58"/>
      <c r="C58"/>
      <c r="D58"/>
      <c r="E58"/>
      <c r="F58"/>
      <c r="G58"/>
      <c r="H58"/>
      <c r="I58"/>
      <c r="J58" s="6"/>
    </row>
    <row r="59" spans="1:10" s="186" customFormat="1" ht="15.75">
      <c r="A59"/>
      <c r="B59"/>
      <c r="C59"/>
      <c r="D59"/>
      <c r="E59"/>
      <c r="F59"/>
      <c r="G59"/>
      <c r="H59"/>
      <c r="I59"/>
      <c r="J59" s="6"/>
    </row>
    <row r="60" spans="1:10" s="186" customFormat="1" ht="15.75">
      <c r="A60"/>
      <c r="B60"/>
      <c r="C60"/>
      <c r="D60"/>
      <c r="E60"/>
      <c r="F60"/>
      <c r="G60"/>
      <c r="H60"/>
      <c r="I60"/>
      <c r="J60" s="6"/>
    </row>
    <row r="61" spans="1:10" s="186" customFormat="1" ht="15.75">
      <c r="A61"/>
      <c r="B61"/>
      <c r="C61"/>
      <c r="D61"/>
      <c r="E61"/>
      <c r="F61"/>
      <c r="G61"/>
      <c r="H61"/>
      <c r="I61"/>
      <c r="J61" s="6"/>
    </row>
    <row r="62" spans="1:10" ht="15.75">
      <c r="J62" s="6"/>
    </row>
    <row r="63" spans="1:10" ht="15.75">
      <c r="J63" s="6"/>
    </row>
    <row r="65" ht="33.75" customHeight="1"/>
  </sheetData>
  <mergeCells count="3">
    <mergeCell ref="A6:I6"/>
    <mergeCell ref="A7:I7"/>
    <mergeCell ref="A23:I23"/>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2"/>
  <sheetViews>
    <sheetView workbookViewId="0">
      <selection activeCell="N27" sqref="N27"/>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50" t="str">
        <f>'Date initiale'!C3</f>
        <v>Universitatea de Arhitectură și Urbanism "Ion Mincu" București</v>
      </c>
      <c r="B1" s="250"/>
      <c r="C1" s="250"/>
    </row>
    <row r="2" spans="1:12">
      <c r="A2" s="250" t="str">
        <f>'Date initiale'!B4&amp;" "&amp;'Date initiale'!C4</f>
        <v>Facultatea ARHITECTURA</v>
      </c>
      <c r="B2" s="250"/>
      <c r="C2" s="250"/>
    </row>
    <row r="3" spans="1:12">
      <c r="A3" s="250" t="str">
        <f>'Date initiale'!B5&amp;" "&amp;'Date initiale'!C5</f>
        <v>Departamentul Sinteza Proiectării de Arhitectură</v>
      </c>
      <c r="B3" s="250"/>
      <c r="C3" s="250"/>
    </row>
    <row r="4" spans="1:12">
      <c r="A4" s="124" t="str">
        <f>'Date initiale'!C6&amp;", "&amp;'Date initiale'!C7</f>
        <v>DUȚESCU I. Constantin-Mihăiță, 22</v>
      </c>
      <c r="B4" s="124"/>
      <c r="C4" s="124"/>
    </row>
    <row r="5" spans="1:12" s="186" customFormat="1">
      <c r="A5" s="124"/>
      <c r="B5" s="124"/>
      <c r="C5" s="124"/>
    </row>
    <row r="6" spans="1:12" ht="15.75">
      <c r="A6" s="491" t="s">
        <v>110</v>
      </c>
      <c r="B6" s="491"/>
      <c r="C6" s="491"/>
      <c r="D6" s="491"/>
      <c r="E6" s="491"/>
      <c r="F6" s="491"/>
      <c r="G6" s="491"/>
      <c r="H6" s="491"/>
      <c r="I6" s="491"/>
    </row>
    <row r="7" spans="1:12" ht="15.75">
      <c r="A7" s="494" t="str">
        <f>'Descriere indicatori'!B11&amp;". "&amp;'Descriere indicatori'!C11</f>
        <v xml:space="preserve">I8. Studii in extenso apărute în volume colective publicate la edituri de prestigiu internaţional* </v>
      </c>
      <c r="B7" s="494"/>
      <c r="C7" s="494"/>
      <c r="D7" s="494"/>
      <c r="E7" s="494"/>
      <c r="F7" s="494"/>
      <c r="G7" s="494"/>
      <c r="H7" s="494"/>
      <c r="I7" s="494"/>
    </row>
    <row r="8" spans="1:12" ht="15.75" thickBot="1">
      <c r="A8" s="176"/>
      <c r="B8" s="176"/>
      <c r="C8" s="176"/>
      <c r="D8" s="176"/>
      <c r="E8" s="176"/>
      <c r="F8" s="176"/>
      <c r="G8" s="176"/>
      <c r="H8" s="176"/>
      <c r="I8" s="176"/>
    </row>
    <row r="9" spans="1:12" ht="30.75" thickBot="1">
      <c r="A9" s="159" t="s">
        <v>55</v>
      </c>
      <c r="B9" s="160" t="s">
        <v>83</v>
      </c>
      <c r="C9" s="160" t="s">
        <v>52</v>
      </c>
      <c r="D9" s="160" t="s">
        <v>57</v>
      </c>
      <c r="E9" s="160" t="s">
        <v>80</v>
      </c>
      <c r="F9" s="161" t="s">
        <v>87</v>
      </c>
      <c r="G9" s="160" t="s">
        <v>58</v>
      </c>
      <c r="H9" s="160" t="s">
        <v>111</v>
      </c>
      <c r="I9" s="162" t="s">
        <v>90</v>
      </c>
      <c r="K9" s="256" t="s">
        <v>108</v>
      </c>
    </row>
    <row r="10" spans="1:12">
      <c r="A10" s="110">
        <v>1</v>
      </c>
      <c r="B10" s="125"/>
      <c r="C10" s="146"/>
      <c r="D10" s="145"/>
      <c r="E10" s="370"/>
      <c r="F10" s="119"/>
      <c r="G10" s="119"/>
      <c r="H10" s="119"/>
      <c r="I10" s="307"/>
      <c r="K10" s="257">
        <v>10</v>
      </c>
      <c r="L10" s="359" t="s">
        <v>249</v>
      </c>
    </row>
    <row r="11" spans="1:12">
      <c r="A11" s="171">
        <f>A10+1</f>
        <v>2</v>
      </c>
      <c r="B11" s="169"/>
      <c r="C11" s="116"/>
      <c r="D11" s="169"/>
      <c r="E11" s="117"/>
      <c r="F11" s="118"/>
      <c r="G11" s="118"/>
      <c r="H11" s="118"/>
      <c r="I11" s="300"/>
      <c r="K11" s="57"/>
    </row>
    <row r="12" spans="1:12">
      <c r="A12" s="171">
        <f t="shared" ref="A12:A18" si="0">A11+1</f>
        <v>3</v>
      </c>
      <c r="B12" s="116"/>
      <c r="C12" s="116"/>
      <c r="D12" s="116"/>
      <c r="E12" s="117"/>
      <c r="F12" s="118"/>
      <c r="G12" s="118"/>
      <c r="H12" s="118"/>
      <c r="I12" s="300"/>
    </row>
    <row r="13" spans="1:12">
      <c r="A13" s="171">
        <f t="shared" si="0"/>
        <v>4</v>
      </c>
      <c r="B13" s="116"/>
      <c r="C13" s="116"/>
      <c r="D13" s="116"/>
      <c r="E13" s="117"/>
      <c r="F13" s="118"/>
      <c r="G13" s="118"/>
      <c r="H13" s="118"/>
      <c r="I13" s="300"/>
    </row>
    <row r="14" spans="1:12">
      <c r="A14" s="171">
        <f t="shared" si="0"/>
        <v>5</v>
      </c>
      <c r="B14" s="116"/>
      <c r="C14" s="116"/>
      <c r="D14" s="116"/>
      <c r="E14" s="117"/>
      <c r="F14" s="118"/>
      <c r="G14" s="118"/>
      <c r="H14" s="118"/>
      <c r="I14" s="300"/>
    </row>
    <row r="15" spans="1:12">
      <c r="A15" s="171">
        <f t="shared" si="0"/>
        <v>6</v>
      </c>
      <c r="B15" s="116"/>
      <c r="C15" s="116"/>
      <c r="D15" s="116"/>
      <c r="E15" s="117"/>
      <c r="F15" s="118"/>
      <c r="G15" s="118"/>
      <c r="H15" s="118"/>
      <c r="I15" s="300"/>
    </row>
    <row r="16" spans="1:12">
      <c r="A16" s="171">
        <f t="shared" si="0"/>
        <v>7</v>
      </c>
      <c r="B16" s="116"/>
      <c r="C16" s="116"/>
      <c r="D16" s="116"/>
      <c r="E16" s="117"/>
      <c r="F16" s="118"/>
      <c r="G16" s="118"/>
      <c r="H16" s="118"/>
      <c r="I16" s="300"/>
    </row>
    <row r="17" spans="1:10">
      <c r="A17" s="171">
        <f t="shared" si="0"/>
        <v>8</v>
      </c>
      <c r="B17" s="116"/>
      <c r="C17" s="116"/>
      <c r="D17" s="116"/>
      <c r="E17" s="117"/>
      <c r="F17" s="118"/>
      <c r="G17" s="118"/>
      <c r="H17" s="118"/>
      <c r="I17" s="300"/>
    </row>
    <row r="18" spans="1:10">
      <c r="A18" s="171">
        <f t="shared" si="0"/>
        <v>9</v>
      </c>
      <c r="B18" s="116"/>
      <c r="C18" s="116"/>
      <c r="D18" s="116"/>
      <c r="E18" s="117"/>
      <c r="F18" s="118"/>
      <c r="G18" s="118"/>
      <c r="H18" s="118"/>
      <c r="I18" s="300"/>
    </row>
    <row r="19" spans="1:10" ht="15.75" thickBot="1">
      <c r="A19" s="126">
        <f>A18+1</f>
        <v>10</v>
      </c>
      <c r="B19" s="120"/>
      <c r="C19" s="120"/>
      <c r="D19" s="120"/>
      <c r="E19" s="121"/>
      <c r="F19" s="122"/>
      <c r="G19" s="122"/>
      <c r="H19" s="122"/>
      <c r="I19" s="301"/>
    </row>
    <row r="20" spans="1:10" ht="16.5" thickBot="1">
      <c r="A20" s="342"/>
      <c r="B20" s="124"/>
      <c r="C20" s="124"/>
      <c r="D20" s="124"/>
      <c r="E20" s="124"/>
      <c r="F20" s="124"/>
      <c r="G20" s="124"/>
      <c r="H20" s="127" t="str">
        <f>"Total "&amp;LEFT(A7,2)</f>
        <v>Total I8</v>
      </c>
      <c r="I20" s="128">
        <f>SUM(I10:I19)</f>
        <v>0</v>
      </c>
      <c r="J20" s="6"/>
    </row>
    <row r="22" spans="1:10" ht="33.75" customHeight="1">
      <c r="A22" s="493"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93"/>
      <c r="C22" s="493"/>
      <c r="D22" s="493"/>
      <c r="E22" s="493"/>
      <c r="F22" s="493"/>
      <c r="G22" s="493"/>
      <c r="H22" s="493"/>
      <c r="I22" s="493"/>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2"/>
  <sheetViews>
    <sheetView workbookViewId="0">
      <selection activeCell="E10" sqref="E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style="186" customWidth="1"/>
    <col min="8" max="8" width="10" customWidth="1"/>
    <col min="9" max="10" width="9.7109375" customWidth="1"/>
  </cols>
  <sheetData>
    <row r="1" spans="1:12">
      <c r="A1" s="250" t="str">
        <f>'Date initiale'!C3</f>
        <v>Universitatea de Arhitectură și Urbanism "Ion Mincu" București</v>
      </c>
      <c r="B1" s="250"/>
      <c r="C1" s="250"/>
    </row>
    <row r="2" spans="1:12">
      <c r="A2" s="250" t="str">
        <f>'Date initiale'!B4&amp;" "&amp;'Date initiale'!C4</f>
        <v>Facultatea ARHITECTURA</v>
      </c>
      <c r="B2" s="250"/>
      <c r="C2" s="250"/>
    </row>
    <row r="3" spans="1:12">
      <c r="A3" s="250" t="str">
        <f>'Date initiale'!B5&amp;" "&amp;'Date initiale'!C5</f>
        <v>Departamentul Sinteza Proiectării de Arhitectură</v>
      </c>
      <c r="B3" s="250"/>
      <c r="C3" s="250"/>
    </row>
    <row r="4" spans="1:12">
      <c r="A4" s="124" t="str">
        <f>'Date initiale'!C6&amp;", "&amp;'Date initiale'!C7</f>
        <v>DUȚESCU I. Constantin-Mihăiță, 22</v>
      </c>
      <c r="B4" s="124"/>
      <c r="C4" s="124"/>
    </row>
    <row r="5" spans="1:12" s="186" customFormat="1">
      <c r="A5" s="124"/>
      <c r="B5" s="124"/>
      <c r="C5" s="124"/>
    </row>
    <row r="6" spans="1:12" ht="15.75">
      <c r="A6" s="491" t="s">
        <v>110</v>
      </c>
      <c r="B6" s="491"/>
      <c r="C6" s="491"/>
      <c r="D6" s="491"/>
      <c r="E6" s="491"/>
      <c r="F6" s="491"/>
      <c r="G6" s="491"/>
      <c r="H6" s="491"/>
      <c r="I6" s="491"/>
    </row>
    <row r="7" spans="1:12" ht="15.75" customHeight="1">
      <c r="A7" s="494" t="str">
        <f>'Descriere indicatori'!B12&amp;". "&amp;'Descriere indicatori'!C12</f>
        <v xml:space="preserve">I9. Studii in extenso apărute în volume colective publicate la edituri de prestigiu naţional* </v>
      </c>
      <c r="B7" s="494"/>
      <c r="C7" s="494"/>
      <c r="D7" s="494"/>
      <c r="E7" s="494"/>
      <c r="F7" s="494"/>
      <c r="G7" s="494"/>
      <c r="H7" s="494"/>
      <c r="I7" s="494"/>
      <c r="J7" s="187"/>
    </row>
    <row r="8" spans="1:12" ht="16.5" thickBot="1">
      <c r="A8" s="185"/>
      <c r="B8" s="185"/>
      <c r="C8" s="185"/>
      <c r="D8" s="185"/>
      <c r="E8" s="185"/>
      <c r="F8" s="185"/>
      <c r="G8" s="176"/>
      <c r="H8" s="185"/>
      <c r="I8" s="185"/>
      <c r="J8" s="185"/>
    </row>
    <row r="9" spans="1:12" ht="30.75" thickBot="1">
      <c r="A9" s="159" t="s">
        <v>55</v>
      </c>
      <c r="B9" s="160" t="s">
        <v>83</v>
      </c>
      <c r="C9" s="160" t="s">
        <v>56</v>
      </c>
      <c r="D9" s="160" t="s">
        <v>57</v>
      </c>
      <c r="E9" s="160" t="s">
        <v>80</v>
      </c>
      <c r="F9" s="161" t="s">
        <v>87</v>
      </c>
      <c r="G9" s="160" t="s">
        <v>58</v>
      </c>
      <c r="H9" s="160" t="s">
        <v>111</v>
      </c>
      <c r="I9" s="162" t="s">
        <v>90</v>
      </c>
      <c r="K9" s="256" t="s">
        <v>108</v>
      </c>
    </row>
    <row r="10" spans="1:12" ht="75">
      <c r="A10" s="188">
        <v>1</v>
      </c>
      <c r="B10" s="125" t="s">
        <v>280</v>
      </c>
      <c r="C10" s="146" t="s">
        <v>287</v>
      </c>
      <c r="D10" s="145" t="s">
        <v>285</v>
      </c>
      <c r="E10" s="370" t="s">
        <v>286</v>
      </c>
      <c r="F10" s="119">
        <v>2018</v>
      </c>
      <c r="G10" s="119">
        <v>222</v>
      </c>
      <c r="H10" s="119">
        <v>8</v>
      </c>
      <c r="I10" s="307">
        <v>7</v>
      </c>
      <c r="K10" s="257">
        <v>7</v>
      </c>
      <c r="L10" s="359" t="s">
        <v>249</v>
      </c>
    </row>
    <row r="11" spans="1:12">
      <c r="A11" s="189">
        <f>A10+1</f>
        <v>2</v>
      </c>
      <c r="B11" s="169"/>
      <c r="C11" s="169"/>
      <c r="D11" s="169"/>
      <c r="E11" s="182"/>
      <c r="F11" s="118"/>
      <c r="G11" s="118"/>
      <c r="H11" s="118"/>
      <c r="I11" s="300"/>
      <c r="K11" s="57"/>
    </row>
    <row r="12" spans="1:12">
      <c r="A12" s="189">
        <f t="shared" ref="A12:A19" si="0">A11+1</f>
        <v>3</v>
      </c>
      <c r="B12" s="169"/>
      <c r="C12" s="116"/>
      <c r="D12" s="169"/>
      <c r="E12" s="182"/>
      <c r="F12" s="118"/>
      <c r="G12" s="118"/>
      <c r="H12" s="118"/>
      <c r="I12" s="300"/>
    </row>
    <row r="13" spans="1:12">
      <c r="A13" s="189">
        <f t="shared" si="0"/>
        <v>4</v>
      </c>
      <c r="B13" s="169"/>
      <c r="C13" s="116"/>
      <c r="D13" s="169"/>
      <c r="E13" s="182"/>
      <c r="F13" s="118"/>
      <c r="G13" s="118"/>
      <c r="H13" s="118"/>
      <c r="I13" s="300"/>
    </row>
    <row r="14" spans="1:12">
      <c r="A14" s="189">
        <f t="shared" si="0"/>
        <v>5</v>
      </c>
      <c r="B14" s="190"/>
      <c r="C14" s="190"/>
      <c r="D14" s="190"/>
      <c r="E14" s="190"/>
      <c r="F14" s="190"/>
      <c r="G14" s="118"/>
      <c r="H14" s="190"/>
      <c r="I14" s="311"/>
    </row>
    <row r="15" spans="1:12">
      <c r="A15" s="189">
        <f t="shared" si="0"/>
        <v>6</v>
      </c>
      <c r="B15" s="190"/>
      <c r="C15" s="190"/>
      <c r="D15" s="190"/>
      <c r="E15" s="190"/>
      <c r="F15" s="190"/>
      <c r="G15" s="118"/>
      <c r="H15" s="190"/>
      <c r="I15" s="311"/>
    </row>
    <row r="16" spans="1:12">
      <c r="A16" s="189">
        <f t="shared" si="0"/>
        <v>7</v>
      </c>
      <c r="B16" s="190"/>
      <c r="C16" s="190"/>
      <c r="D16" s="190"/>
      <c r="E16" s="190"/>
      <c r="F16" s="190"/>
      <c r="G16" s="118"/>
      <c r="H16" s="190"/>
      <c r="I16" s="311"/>
    </row>
    <row r="17" spans="1:10">
      <c r="A17" s="189">
        <f t="shared" si="0"/>
        <v>8</v>
      </c>
      <c r="B17" s="190"/>
      <c r="C17" s="190"/>
      <c r="D17" s="190"/>
      <c r="E17" s="190"/>
      <c r="F17" s="190"/>
      <c r="G17" s="118"/>
      <c r="H17" s="190"/>
      <c r="I17" s="311"/>
    </row>
    <row r="18" spans="1:10">
      <c r="A18" s="189">
        <f t="shared" si="0"/>
        <v>9</v>
      </c>
      <c r="B18" s="190"/>
      <c r="C18" s="190"/>
      <c r="D18" s="190"/>
      <c r="E18" s="190"/>
      <c r="F18" s="190"/>
      <c r="G18" s="118"/>
      <c r="H18" s="190"/>
      <c r="I18" s="311"/>
    </row>
    <row r="19" spans="1:10" ht="15.75" thickBot="1">
      <c r="A19" s="154">
        <f t="shared" si="0"/>
        <v>10</v>
      </c>
      <c r="B19" s="191"/>
      <c r="C19" s="191"/>
      <c r="D19" s="191"/>
      <c r="E19" s="191"/>
      <c r="F19" s="191"/>
      <c r="G19" s="122"/>
      <c r="H19" s="191"/>
      <c r="I19" s="312"/>
    </row>
    <row r="20" spans="1:10" s="186" customFormat="1" ht="16.5" thickBot="1">
      <c r="A20" s="342"/>
      <c r="B20" s="124"/>
      <c r="C20" s="124"/>
      <c r="D20" s="124"/>
      <c r="E20" s="124"/>
      <c r="F20" s="124"/>
      <c r="G20" s="124"/>
      <c r="H20" s="127" t="str">
        <f>"Total "&amp;LEFT(A7,2)</f>
        <v>Total I9</v>
      </c>
      <c r="I20" s="128">
        <f>SUM(I10:I19)</f>
        <v>7</v>
      </c>
      <c r="J20" s="6"/>
    </row>
    <row r="22" spans="1:10" ht="33.75" customHeight="1">
      <c r="A22" s="493"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93"/>
      <c r="C22" s="493"/>
      <c r="D22" s="493"/>
      <c r="E22" s="493"/>
      <c r="F22" s="493"/>
      <c r="G22" s="493"/>
      <c r="H22" s="493"/>
      <c r="I22" s="493"/>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2"/>
  <sheetViews>
    <sheetView topLeftCell="A5" workbookViewId="0">
      <selection activeCell="N14" sqref="N14"/>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50" t="str">
        <f>'Date initiale'!C3</f>
        <v>Universitatea de Arhitectură și Urbanism "Ion Mincu" București</v>
      </c>
      <c r="B1" s="250"/>
      <c r="C1" s="250"/>
    </row>
    <row r="2" spans="1:12">
      <c r="A2" s="250" t="str">
        <f>'Date initiale'!B4&amp;" "&amp;'Date initiale'!C4</f>
        <v>Facultatea ARHITECTURA</v>
      </c>
      <c r="B2" s="250"/>
      <c r="C2" s="250"/>
    </row>
    <row r="3" spans="1:12">
      <c r="A3" s="250" t="str">
        <f>'Date initiale'!B5&amp;" "&amp;'Date initiale'!C5</f>
        <v>Departamentul Sinteza Proiectării de Arhitectură</v>
      </c>
      <c r="B3" s="250"/>
      <c r="C3" s="250"/>
    </row>
    <row r="4" spans="1:12">
      <c r="A4" s="124" t="str">
        <f>'Date initiale'!C6&amp;", "&amp;'Date initiale'!C7</f>
        <v>DUȚESCU I. Constantin-Mihăiță, 22</v>
      </c>
      <c r="B4" s="124"/>
      <c r="C4" s="124"/>
    </row>
    <row r="5" spans="1:12" s="186" customFormat="1">
      <c r="A5" s="124"/>
      <c r="B5" s="124"/>
      <c r="C5" s="124"/>
    </row>
    <row r="6" spans="1:12" ht="15.75">
      <c r="A6" s="491" t="s">
        <v>110</v>
      </c>
      <c r="B6" s="491"/>
      <c r="C6" s="491"/>
      <c r="D6" s="491"/>
      <c r="E6" s="491"/>
      <c r="F6" s="491"/>
      <c r="G6" s="491"/>
      <c r="H6" s="491"/>
      <c r="I6" s="491"/>
    </row>
    <row r="7" spans="1:12" ht="39" customHeight="1">
      <c r="A7" s="494" t="str">
        <f>'Descriere indicatori'!B13&amp;". "&amp;'Descriere indicatori'!C13</f>
        <v xml:space="preserve">I10. Studii in extenso apărute în volume colective publicate la edituri recunoscute în domeniu*, precum şi studiile aferente proiectelor* </v>
      </c>
      <c r="B7" s="494"/>
      <c r="C7" s="494"/>
      <c r="D7" s="494"/>
      <c r="E7" s="494"/>
      <c r="F7" s="494"/>
      <c r="G7" s="494"/>
      <c r="H7" s="494"/>
      <c r="I7" s="494"/>
    </row>
    <row r="8" spans="1:12" s="186" customFormat="1" ht="17.25" customHeight="1" thickBot="1">
      <c r="A8" s="38"/>
      <c r="B8" s="185"/>
      <c r="C8" s="185"/>
      <c r="D8" s="185"/>
      <c r="E8" s="185"/>
      <c r="F8" s="185"/>
      <c r="G8" s="185"/>
      <c r="H8" s="185"/>
      <c r="I8" s="185"/>
    </row>
    <row r="9" spans="1:12" ht="30.75" thickBot="1">
      <c r="A9" s="192" t="s">
        <v>55</v>
      </c>
      <c r="B9" s="193" t="s">
        <v>83</v>
      </c>
      <c r="C9" s="193" t="s">
        <v>56</v>
      </c>
      <c r="D9" s="193" t="s">
        <v>57</v>
      </c>
      <c r="E9" s="193" t="s">
        <v>80</v>
      </c>
      <c r="F9" s="194" t="s">
        <v>87</v>
      </c>
      <c r="G9" s="193" t="s">
        <v>58</v>
      </c>
      <c r="H9" s="193" t="s">
        <v>111</v>
      </c>
      <c r="I9" s="195" t="s">
        <v>90</v>
      </c>
      <c r="K9" s="256" t="s">
        <v>108</v>
      </c>
    </row>
    <row r="10" spans="1:12" ht="60">
      <c r="A10" s="188">
        <v>1</v>
      </c>
      <c r="B10" s="112" t="s">
        <v>276</v>
      </c>
      <c r="C10" s="390" t="s">
        <v>338</v>
      </c>
      <c r="D10" s="231" t="s">
        <v>340</v>
      </c>
      <c r="E10" s="391" t="s">
        <v>339</v>
      </c>
      <c r="F10" s="232">
        <v>2016</v>
      </c>
      <c r="G10" s="232" t="s">
        <v>381</v>
      </c>
      <c r="H10" s="232" t="s">
        <v>372</v>
      </c>
      <c r="I10" s="322">
        <v>7</v>
      </c>
      <c r="J10" s="200"/>
      <c r="K10" s="257" t="s">
        <v>160</v>
      </c>
      <c r="L10" s="359" t="s">
        <v>250</v>
      </c>
    </row>
    <row r="11" spans="1:12" ht="60">
      <c r="A11" s="233">
        <f>A10+1</f>
        <v>2</v>
      </c>
      <c r="B11" s="147" t="s">
        <v>276</v>
      </c>
      <c r="C11" s="170" t="s">
        <v>375</v>
      </c>
      <c r="D11" s="117" t="s">
        <v>368</v>
      </c>
      <c r="E11" s="383" t="s">
        <v>369</v>
      </c>
      <c r="F11" s="170" t="s">
        <v>370</v>
      </c>
      <c r="G11" s="170" t="s">
        <v>381</v>
      </c>
      <c r="H11" s="170" t="s">
        <v>371</v>
      </c>
      <c r="I11" s="306">
        <v>5</v>
      </c>
      <c r="J11" s="200"/>
      <c r="K11" s="57"/>
      <c r="L11" s="359" t="s">
        <v>251</v>
      </c>
    </row>
    <row r="12" spans="1:12" ht="90">
      <c r="A12" s="233">
        <f t="shared" ref="A12:A16" si="0">A11+1</f>
        <v>3</v>
      </c>
      <c r="B12" s="147" t="s">
        <v>374</v>
      </c>
      <c r="C12" s="147" t="s">
        <v>376</v>
      </c>
      <c r="D12" s="147" t="s">
        <v>373</v>
      </c>
      <c r="E12" s="392">
        <v>2000000811093</v>
      </c>
      <c r="F12" s="118">
        <v>2016</v>
      </c>
      <c r="G12" s="118">
        <v>144</v>
      </c>
      <c r="H12" s="118"/>
      <c r="I12" s="300">
        <v>5</v>
      </c>
    </row>
    <row r="13" spans="1:12" ht="60">
      <c r="A13" s="233">
        <f t="shared" si="0"/>
        <v>4</v>
      </c>
      <c r="B13" s="147" t="s">
        <v>276</v>
      </c>
      <c r="C13" s="117" t="s">
        <v>379</v>
      </c>
      <c r="D13" s="147" t="s">
        <v>378</v>
      </c>
      <c r="E13" s="383" t="s">
        <v>377</v>
      </c>
      <c r="F13" s="118">
        <v>2017</v>
      </c>
      <c r="G13" s="118" t="s">
        <v>381</v>
      </c>
      <c r="H13" s="118"/>
      <c r="I13" s="300">
        <v>5</v>
      </c>
    </row>
    <row r="14" spans="1:12" ht="90">
      <c r="A14" s="233">
        <f t="shared" si="0"/>
        <v>5</v>
      </c>
      <c r="B14" s="147" t="s">
        <v>276</v>
      </c>
      <c r="C14" s="117" t="s">
        <v>380</v>
      </c>
      <c r="D14" s="380" t="s">
        <v>289</v>
      </c>
      <c r="E14" s="392" t="s">
        <v>365</v>
      </c>
      <c r="F14" s="381">
        <v>2018</v>
      </c>
      <c r="G14" s="381">
        <v>6</v>
      </c>
      <c r="H14" s="381"/>
      <c r="I14" s="382">
        <v>5</v>
      </c>
    </row>
    <row r="15" spans="1:12" ht="60">
      <c r="A15" s="233">
        <v>6</v>
      </c>
      <c r="B15" s="147" t="s">
        <v>276</v>
      </c>
      <c r="C15" s="117" t="s">
        <v>485</v>
      </c>
      <c r="D15" s="117" t="s">
        <v>486</v>
      </c>
      <c r="E15" s="383" t="s">
        <v>487</v>
      </c>
      <c r="F15" s="118">
        <v>2006</v>
      </c>
      <c r="G15" s="118"/>
      <c r="H15" s="118">
        <v>2</v>
      </c>
      <c r="I15" s="300">
        <v>5</v>
      </c>
    </row>
    <row r="16" spans="1:12" ht="30.75" thickBot="1">
      <c r="A16" s="234">
        <f t="shared" si="0"/>
        <v>7</v>
      </c>
      <c r="B16" s="155" t="s">
        <v>276</v>
      </c>
      <c r="C16" s="120" t="s">
        <v>502</v>
      </c>
      <c r="D16" s="462" t="s">
        <v>503</v>
      </c>
      <c r="E16" s="392" t="s">
        <v>501</v>
      </c>
      <c r="F16" s="122">
        <v>2005</v>
      </c>
      <c r="G16" s="122"/>
      <c r="H16" s="122"/>
      <c r="I16" s="301">
        <v>5</v>
      </c>
    </row>
    <row r="17" spans="1:9" ht="15.75" thickBot="1">
      <c r="A17" s="184"/>
      <c r="B17" s="235"/>
      <c r="C17" s="153"/>
      <c r="D17" s="184"/>
      <c r="E17" s="184"/>
      <c r="F17" s="184"/>
      <c r="G17" s="184"/>
      <c r="H17" s="371" t="str">
        <f>"Total "&amp;LEFT(A7,3)</f>
        <v>Total I10</v>
      </c>
      <c r="I17" s="389">
        <f>SUM(I10:I16)</f>
        <v>37</v>
      </c>
    </row>
    <row r="18" spans="1:9">
      <c r="A18" s="22"/>
      <c r="B18" s="16"/>
      <c r="C18" s="18"/>
      <c r="D18" s="22"/>
    </row>
    <row r="19" spans="1:9" ht="33.75" customHeight="1">
      <c r="A19" s="493"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19" s="493"/>
      <c r="C19" s="493"/>
      <c r="D19" s="493"/>
      <c r="E19" s="493"/>
      <c r="F19" s="493"/>
      <c r="G19" s="493"/>
      <c r="H19" s="493"/>
      <c r="I19" s="493"/>
    </row>
    <row r="20" spans="1:9" ht="48" customHeight="1">
      <c r="A20" s="493"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0" s="493"/>
      <c r="C20" s="493"/>
      <c r="D20" s="493"/>
      <c r="E20" s="493"/>
      <c r="F20" s="493"/>
      <c r="G20" s="493"/>
      <c r="H20" s="493"/>
      <c r="I20" s="493"/>
    </row>
    <row r="21" spans="1:9">
      <c r="A21" s="22"/>
      <c r="B21" s="18"/>
      <c r="C21" s="18"/>
      <c r="D21" s="22"/>
    </row>
    <row r="22" spans="1:9">
      <c r="A22" s="22"/>
      <c r="B22" s="18"/>
      <c r="C22" s="18"/>
    </row>
  </sheetData>
  <mergeCells count="4">
    <mergeCell ref="A6:I6"/>
    <mergeCell ref="A7:I7"/>
    <mergeCell ref="A19:I19"/>
    <mergeCell ref="A20:I20"/>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6"/>
  <sheetViews>
    <sheetView topLeftCell="A4" workbookViewId="0">
      <selection activeCell="M17" sqref="M17"/>
    </sheetView>
  </sheetViews>
  <sheetFormatPr defaultRowHeight="15"/>
  <cols>
    <col min="1" max="1" width="5.140625" customWidth="1"/>
    <col min="2" max="2" width="22.140625" customWidth="1"/>
    <col min="3" max="3" width="27.140625" customWidth="1"/>
    <col min="4" max="4" width="21.42578125" customWidth="1"/>
    <col min="5" max="5" width="6.85546875" customWidth="1"/>
    <col min="6" max="6" width="10.5703125" customWidth="1"/>
    <col min="7" max="7" width="16" customWidth="1"/>
    <col min="8" max="8" width="10" customWidth="1"/>
    <col min="9" max="9" width="9.7109375" customWidth="1"/>
  </cols>
  <sheetData>
    <row r="1" spans="1:12">
      <c r="A1" s="250" t="str">
        <f>'Date initiale'!C3</f>
        <v>Universitatea de Arhitectură și Urbanism "Ion Mincu" București</v>
      </c>
      <c r="B1" s="250"/>
      <c r="C1" s="250"/>
    </row>
    <row r="2" spans="1:12">
      <c r="A2" s="250" t="str">
        <f>'Date initiale'!B4&amp;" "&amp;'Date initiale'!C4</f>
        <v>Facultatea ARHITECTURA</v>
      </c>
      <c r="B2" s="250"/>
      <c r="C2" s="250"/>
    </row>
    <row r="3" spans="1:12">
      <c r="A3" s="250" t="str">
        <f>'Date initiale'!B5&amp;" "&amp;'Date initiale'!C5</f>
        <v>Departamentul Sinteza Proiectării de Arhitectură</v>
      </c>
      <c r="B3" s="250"/>
      <c r="C3" s="250"/>
    </row>
    <row r="4" spans="1:12">
      <c r="A4" s="124" t="str">
        <f>'Date initiale'!C6&amp;", "&amp;'Date initiale'!C7</f>
        <v>DUȚESCU I. Constantin-Mihăiță, 22</v>
      </c>
      <c r="B4" s="124"/>
      <c r="C4" s="124"/>
    </row>
    <row r="5" spans="1:12" s="186" customFormat="1">
      <c r="A5" s="124"/>
      <c r="B5" s="124"/>
      <c r="C5" s="124"/>
    </row>
    <row r="6" spans="1:12" ht="15.75">
      <c r="A6" s="491" t="s">
        <v>110</v>
      </c>
      <c r="B6" s="491"/>
      <c r="C6" s="491"/>
      <c r="D6" s="491"/>
      <c r="E6" s="491"/>
      <c r="F6" s="491"/>
      <c r="G6" s="491"/>
      <c r="H6" s="491"/>
      <c r="I6" s="491"/>
      <c r="J6" s="39"/>
    </row>
    <row r="7" spans="1:12" ht="39" customHeight="1">
      <c r="A7" s="494" t="str">
        <f>'Descriere indicatori'!B14&amp;"a. "&amp;'Descriere indicatori'!C14</f>
        <v xml:space="preserve">I11a. Publicaţii in extenso în lucrări ale conferinţelor ştiinţifice de arhitectură, urbanism, peisagistică, design şi restaurare, precum şi ale ştiinţelor conexe - pentru specializări transdisciplinare, la nivel internaţional / naţional / local </v>
      </c>
      <c r="B7" s="494"/>
      <c r="C7" s="494"/>
      <c r="D7" s="494"/>
      <c r="E7" s="494"/>
      <c r="F7" s="494"/>
      <c r="G7" s="494"/>
      <c r="H7" s="494"/>
      <c r="I7" s="494"/>
      <c r="J7" s="38"/>
    </row>
    <row r="8" spans="1:12" ht="19.5" customHeight="1" thickBot="1">
      <c r="A8" s="63"/>
      <c r="B8" s="63"/>
      <c r="C8" s="63"/>
      <c r="D8" s="63"/>
      <c r="E8" s="63"/>
      <c r="F8" s="63"/>
      <c r="G8" s="63"/>
      <c r="H8" s="63"/>
      <c r="I8" s="63"/>
      <c r="J8" s="38"/>
    </row>
    <row r="9" spans="1:12" ht="63" customHeight="1" thickBot="1">
      <c r="A9" s="223" t="s">
        <v>55</v>
      </c>
      <c r="B9" s="224" t="s">
        <v>83</v>
      </c>
      <c r="C9" s="225" t="s">
        <v>52</v>
      </c>
      <c r="D9" s="225" t="s">
        <v>134</v>
      </c>
      <c r="E9" s="224" t="s">
        <v>87</v>
      </c>
      <c r="F9" s="225" t="s">
        <v>53</v>
      </c>
      <c r="G9" s="225" t="s">
        <v>79</v>
      </c>
      <c r="H9" s="224" t="s">
        <v>54</v>
      </c>
      <c r="I9" s="230" t="s">
        <v>147</v>
      </c>
      <c r="J9" s="2"/>
      <c r="K9" s="256" t="s">
        <v>108</v>
      </c>
    </row>
    <row r="10" spans="1:12" ht="63">
      <c r="A10" s="65">
        <v>1</v>
      </c>
      <c r="B10" s="31" t="s">
        <v>276</v>
      </c>
      <c r="C10" s="52" t="s">
        <v>382</v>
      </c>
      <c r="D10" s="440" t="s">
        <v>383</v>
      </c>
      <c r="E10" s="64">
        <v>2005</v>
      </c>
      <c r="F10" s="393">
        <v>42425</v>
      </c>
      <c r="G10" s="131" t="s">
        <v>384</v>
      </c>
      <c r="H10" s="31"/>
      <c r="I10" s="314">
        <v>5</v>
      </c>
      <c r="K10" s="257" t="s">
        <v>161</v>
      </c>
      <c r="L10" s="359" t="s">
        <v>252</v>
      </c>
    </row>
    <row r="11" spans="1:12" ht="15.75">
      <c r="A11" s="66">
        <f>A10+1</f>
        <v>2</v>
      </c>
      <c r="B11" s="21"/>
      <c r="C11" s="21"/>
      <c r="D11" s="21"/>
      <c r="E11" s="20"/>
      <c r="F11" s="29"/>
      <c r="G11" s="21"/>
      <c r="H11" s="20"/>
      <c r="I11" s="315"/>
      <c r="K11" s="57"/>
    </row>
    <row r="12" spans="1:12" ht="15.75">
      <c r="A12" s="66">
        <f t="shared" ref="A12:A19" si="0">A11+1</f>
        <v>3</v>
      </c>
      <c r="B12" s="21"/>
      <c r="C12" s="21"/>
      <c r="D12" s="21"/>
      <c r="E12" s="20"/>
      <c r="F12" s="24"/>
      <c r="G12" s="21"/>
      <c r="H12" s="20"/>
      <c r="I12" s="315"/>
    </row>
    <row r="13" spans="1:12" ht="15.75">
      <c r="A13" s="66">
        <f t="shared" si="0"/>
        <v>4</v>
      </c>
      <c r="B13" s="21"/>
      <c r="C13" s="21"/>
      <c r="D13" s="21"/>
      <c r="E13" s="21"/>
      <c r="F13" s="24"/>
      <c r="G13" s="21"/>
      <c r="H13" s="21"/>
      <c r="I13" s="315"/>
    </row>
    <row r="14" spans="1:12" ht="15.75">
      <c r="A14" s="66">
        <f t="shared" si="0"/>
        <v>5</v>
      </c>
      <c r="B14" s="21"/>
      <c r="C14" s="21"/>
      <c r="D14" s="21"/>
      <c r="E14" s="21"/>
      <c r="F14" s="21"/>
      <c r="G14" s="21"/>
      <c r="H14" s="21"/>
      <c r="I14" s="315"/>
    </row>
    <row r="15" spans="1:12" ht="15.75">
      <c r="A15" s="66">
        <f t="shared" si="0"/>
        <v>6</v>
      </c>
      <c r="B15" s="20"/>
      <c r="C15" s="21"/>
      <c r="D15" s="21"/>
      <c r="E15" s="20"/>
      <c r="F15" s="20"/>
      <c r="G15" s="20"/>
      <c r="H15" s="20"/>
      <c r="I15" s="315"/>
    </row>
    <row r="16" spans="1:12" ht="15.75">
      <c r="A16" s="66">
        <f t="shared" si="0"/>
        <v>7</v>
      </c>
      <c r="B16" s="20"/>
      <c r="C16" s="20"/>
      <c r="D16" s="21"/>
      <c r="E16" s="20"/>
      <c r="F16" s="20"/>
      <c r="G16" s="21"/>
      <c r="H16" s="20"/>
      <c r="I16" s="315"/>
    </row>
    <row r="17" spans="1:10" ht="15.75">
      <c r="A17" s="66">
        <f t="shared" si="0"/>
        <v>8</v>
      </c>
      <c r="B17" s="21"/>
      <c r="C17" s="21"/>
      <c r="D17" s="21"/>
      <c r="E17" s="20"/>
      <c r="F17" s="20"/>
      <c r="G17" s="21"/>
      <c r="H17" s="20"/>
      <c r="I17" s="315"/>
    </row>
    <row r="18" spans="1:10" ht="15.75">
      <c r="A18" s="66">
        <f t="shared" si="0"/>
        <v>9</v>
      </c>
      <c r="B18" s="21"/>
      <c r="C18" s="21"/>
      <c r="D18" s="21"/>
      <c r="E18" s="21"/>
      <c r="F18" s="29"/>
      <c r="G18" s="23"/>
      <c r="H18" s="21"/>
      <c r="I18" s="316"/>
      <c r="J18" s="25"/>
    </row>
    <row r="19" spans="1:10" ht="16.5" thickBot="1">
      <c r="A19" s="67">
        <f t="shared" si="0"/>
        <v>10</v>
      </c>
      <c r="B19" s="51"/>
      <c r="C19" s="68"/>
      <c r="D19" s="51"/>
      <c r="E19" s="51"/>
      <c r="F19" s="68"/>
      <c r="G19" s="68"/>
      <c r="H19" s="68"/>
      <c r="I19" s="317"/>
    </row>
    <row r="20" spans="1:10" ht="16.5" thickBot="1">
      <c r="A20" s="341"/>
      <c r="C20" s="22"/>
      <c r="D20" s="27"/>
      <c r="E20" s="18"/>
      <c r="H20" s="127" t="str">
        <f>"Total "&amp;LEFT(A7,4)</f>
        <v>Total I11a</v>
      </c>
      <c r="I20" s="363">
        <f>SUM(I10:I19)</f>
        <v>5</v>
      </c>
    </row>
    <row r="21" spans="1:10" ht="15.75">
      <c r="A21" s="55"/>
      <c r="C21" s="22"/>
      <c r="D21" s="28"/>
      <c r="E21" s="18"/>
    </row>
    <row r="22" spans="1:10">
      <c r="C22" s="22"/>
      <c r="D22" s="28"/>
      <c r="E22" s="18"/>
      <c r="F22" s="22"/>
      <c r="G22" s="22"/>
    </row>
    <row r="23" spans="1:10">
      <c r="C23" s="22"/>
      <c r="D23" s="27"/>
      <c r="E23" s="18"/>
      <c r="F23" s="22"/>
      <c r="G23" s="22"/>
    </row>
    <row r="24" spans="1:10">
      <c r="C24" s="22"/>
      <c r="D24" s="27"/>
      <c r="E24" s="18"/>
      <c r="F24" s="22"/>
      <c r="G24" s="22"/>
    </row>
    <row r="25" spans="1:10">
      <c r="C25" s="22"/>
      <c r="D25" s="27"/>
      <c r="E25" s="18"/>
      <c r="F25" s="22"/>
      <c r="G25" s="22"/>
    </row>
    <row r="26" spans="1:10">
      <c r="C26" s="22"/>
      <c r="D26" s="16"/>
      <c r="E26" s="18"/>
      <c r="F26" s="22"/>
      <c r="G26" s="22"/>
    </row>
  </sheetData>
  <mergeCells count="2">
    <mergeCell ref="A7:I7"/>
    <mergeCell ref="A6:I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17"/>
  <sheetViews>
    <sheetView topLeftCell="A5" workbookViewId="0">
      <selection activeCell="D20" sqref="D20"/>
    </sheetView>
  </sheetViews>
  <sheetFormatPr defaultRowHeight="15"/>
  <cols>
    <col min="1" max="1" width="5.140625" customWidth="1"/>
    <col min="2" max="2" width="21.42578125" customWidth="1"/>
    <col min="3" max="3" width="31.42578125" customWidth="1"/>
    <col min="4" max="4" width="27.42578125" customWidth="1"/>
    <col min="5" max="5" width="6.85546875" customWidth="1"/>
    <col min="6" max="6" width="10.5703125" customWidth="1"/>
    <col min="7" max="7" width="16" style="186" customWidth="1"/>
    <col min="8" max="8" width="9.7109375" customWidth="1"/>
  </cols>
  <sheetData>
    <row r="1" spans="1:11" ht="15.75">
      <c r="A1" s="250" t="str">
        <f>'Date initiale'!C3</f>
        <v>Universitatea de Arhitectură și Urbanism "Ion Mincu" București</v>
      </c>
      <c r="B1" s="250"/>
      <c r="C1" s="250"/>
      <c r="D1" s="17"/>
    </row>
    <row r="2" spans="1:11" ht="15.75">
      <c r="A2" s="250" t="str">
        <f>'Date initiale'!B4&amp;" "&amp;'Date initiale'!C4</f>
        <v>Facultatea ARHITECTURA</v>
      </c>
      <c r="B2" s="250"/>
      <c r="C2" s="250"/>
      <c r="D2" s="17"/>
    </row>
    <row r="3" spans="1:11" ht="15.75">
      <c r="A3" s="250" t="str">
        <f>'Date initiale'!B5&amp;" "&amp;'Date initiale'!C5</f>
        <v>Departamentul Sinteza Proiectării de Arhitectură</v>
      </c>
      <c r="B3" s="250"/>
      <c r="C3" s="250"/>
      <c r="D3" s="17"/>
    </row>
    <row r="4" spans="1:11">
      <c r="A4" s="124" t="str">
        <f>'Date initiale'!C6&amp;", "&amp;'Date initiale'!C7</f>
        <v>DUȚESCU I. Constantin-Mihăiță, 22</v>
      </c>
      <c r="B4" s="124"/>
      <c r="C4" s="124"/>
    </row>
    <row r="5" spans="1:11" s="186" customFormat="1">
      <c r="A5" s="124"/>
      <c r="B5" s="124"/>
      <c r="C5" s="124"/>
    </row>
    <row r="6" spans="1:11" ht="15.75">
      <c r="A6" s="491" t="s">
        <v>110</v>
      </c>
      <c r="B6" s="491"/>
      <c r="C6" s="491"/>
      <c r="D6" s="491"/>
      <c r="E6" s="491"/>
      <c r="F6" s="491"/>
      <c r="G6" s="491"/>
      <c r="H6" s="491"/>
      <c r="I6" s="39"/>
      <c r="J6" s="39"/>
    </row>
    <row r="7" spans="1:11" ht="48" customHeight="1">
      <c r="A7" s="494" t="str">
        <f>'Descriere indicatori'!B14&amp;"b. "&amp;'Descriere indicatori'!C15</f>
        <v>I11b. Coordonator publicaţie/coordonator de ediţie la publicaţii şi edituri internaţionale/naţionale;
keynote speaker la conferinţe şi comunicări ştiinţifice internaţionale/naţionale, review-er la conferințe și comunicări științifice internaționale / naționale</v>
      </c>
      <c r="B7" s="494"/>
      <c r="C7" s="494"/>
      <c r="D7" s="494"/>
      <c r="E7" s="494"/>
      <c r="F7" s="494"/>
      <c r="G7" s="494"/>
      <c r="H7" s="494"/>
      <c r="I7" s="187"/>
      <c r="J7" s="187"/>
    </row>
    <row r="8" spans="1:11" ht="21.75" customHeight="1" thickBot="1">
      <c r="A8" s="61"/>
      <c r="B8" s="61"/>
      <c r="C8" s="61"/>
      <c r="D8" s="61"/>
      <c r="E8" s="61"/>
      <c r="F8" s="61"/>
      <c r="G8" s="61"/>
      <c r="H8" s="61"/>
    </row>
    <row r="9" spans="1:11" ht="30.75" thickBot="1">
      <c r="A9" s="192" t="s">
        <v>55</v>
      </c>
      <c r="B9" s="397" t="s">
        <v>83</v>
      </c>
      <c r="C9" s="397" t="s">
        <v>136</v>
      </c>
      <c r="D9" s="397" t="s">
        <v>137</v>
      </c>
      <c r="E9" s="397" t="s">
        <v>75</v>
      </c>
      <c r="F9" s="397" t="s">
        <v>76</v>
      </c>
      <c r="G9" s="438" t="s">
        <v>135</v>
      </c>
      <c r="H9" s="399" t="s">
        <v>147</v>
      </c>
      <c r="J9" s="256" t="s">
        <v>108</v>
      </c>
    </row>
    <row r="10" spans="1:11" ht="60">
      <c r="A10" s="241">
        <v>1</v>
      </c>
      <c r="B10" s="149" t="s">
        <v>276</v>
      </c>
      <c r="C10" s="238" t="s">
        <v>385</v>
      </c>
      <c r="D10" s="238" t="s">
        <v>386</v>
      </c>
      <c r="E10" s="238">
        <v>2007</v>
      </c>
      <c r="F10" s="238" t="s">
        <v>387</v>
      </c>
      <c r="G10" s="238" t="s">
        <v>388</v>
      </c>
      <c r="H10" s="437">
        <v>15</v>
      </c>
      <c r="J10" s="257" t="s">
        <v>253</v>
      </c>
      <c r="K10" s="359" t="s">
        <v>256</v>
      </c>
    </row>
    <row r="11" spans="1:11" ht="60">
      <c r="A11" s="203">
        <f>A10+1</f>
        <v>2</v>
      </c>
      <c r="B11" s="170" t="s">
        <v>276</v>
      </c>
      <c r="C11" s="135" t="s">
        <v>506</v>
      </c>
      <c r="D11" s="135" t="s">
        <v>479</v>
      </c>
      <c r="E11" s="135">
        <v>2016</v>
      </c>
      <c r="F11" s="135" t="s">
        <v>474</v>
      </c>
      <c r="G11" s="135" t="s">
        <v>475</v>
      </c>
      <c r="H11" s="327">
        <v>8</v>
      </c>
      <c r="J11" s="257" t="s">
        <v>254</v>
      </c>
    </row>
    <row r="12" spans="1:11" ht="60">
      <c r="A12" s="203">
        <f t="shared" ref="A12:A13" si="0">A11+1</f>
        <v>3</v>
      </c>
      <c r="B12" s="170" t="s">
        <v>276</v>
      </c>
      <c r="C12" s="206" t="s">
        <v>478</v>
      </c>
      <c r="D12" s="135" t="s">
        <v>479</v>
      </c>
      <c r="E12" s="206">
        <v>2007</v>
      </c>
      <c r="F12" s="207" t="s">
        <v>480</v>
      </c>
      <c r="G12" s="135" t="s">
        <v>477</v>
      </c>
      <c r="H12" s="327">
        <v>8</v>
      </c>
      <c r="I12" s="26"/>
      <c r="J12" s="257" t="s">
        <v>255</v>
      </c>
    </row>
    <row r="13" spans="1:11" ht="75.75" thickBot="1">
      <c r="A13" s="208">
        <f t="shared" si="0"/>
        <v>4</v>
      </c>
      <c r="B13" s="433" t="s">
        <v>276</v>
      </c>
      <c r="C13" s="220" t="s">
        <v>482</v>
      </c>
      <c r="D13" s="142" t="s">
        <v>476</v>
      </c>
      <c r="E13" s="142">
        <v>2006</v>
      </c>
      <c r="F13" s="221" t="s">
        <v>480</v>
      </c>
      <c r="G13" s="221" t="s">
        <v>481</v>
      </c>
      <c r="H13" s="443">
        <v>8</v>
      </c>
      <c r="I13" s="26"/>
    </row>
    <row r="14" spans="1:11" ht="15.75" thickBot="1">
      <c r="A14" s="210"/>
      <c r="B14" s="210"/>
      <c r="C14" s="210"/>
      <c r="D14" s="210"/>
      <c r="E14" s="210"/>
      <c r="F14" s="211"/>
      <c r="G14" s="401" t="str">
        <f>"Total "&amp;LEFT(A7,4)</f>
        <v>Total I11b</v>
      </c>
      <c r="H14" s="439">
        <f>SUM(H10:H13)</f>
        <v>39</v>
      </c>
    </row>
    <row r="15" spans="1:11" ht="15.75">
      <c r="A15" s="30"/>
      <c r="B15" s="30"/>
      <c r="C15" s="30"/>
      <c r="D15" s="30"/>
      <c r="E15" s="30"/>
      <c r="F15" s="30"/>
      <c r="G15" s="30"/>
      <c r="H15" s="30"/>
    </row>
    <row r="17" spans="9:9">
      <c r="I17" s="293"/>
    </row>
  </sheetData>
  <mergeCells count="2">
    <mergeCell ref="A6:H6"/>
    <mergeCell ref="A7:H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J27"/>
  <sheetViews>
    <sheetView topLeftCell="A17" workbookViewId="0">
      <selection activeCell="D31" sqref="D31"/>
    </sheetView>
  </sheetViews>
  <sheetFormatPr defaultRowHeight="15"/>
  <cols>
    <col min="1" max="1" width="5.140625" customWidth="1"/>
    <col min="2" max="2" width="22.140625" customWidth="1"/>
    <col min="3" max="3" width="35.7109375" customWidth="1"/>
    <col min="4" max="4" width="38.85546875" customWidth="1"/>
    <col min="5" max="5" width="6.85546875" customWidth="1"/>
    <col min="6" max="6" width="10.5703125" customWidth="1"/>
    <col min="7" max="7" width="9.7109375" customWidth="1"/>
  </cols>
  <sheetData>
    <row r="1" spans="1:10">
      <c r="A1" s="250" t="str">
        <f>'Date initiale'!C3</f>
        <v>Universitatea de Arhitectură și Urbanism "Ion Mincu" București</v>
      </c>
      <c r="B1" s="250"/>
      <c r="C1" s="250"/>
    </row>
    <row r="2" spans="1:10">
      <c r="A2" s="250" t="str">
        <f>'Date initiale'!B4&amp;" "&amp;'Date initiale'!C4</f>
        <v>Facultatea ARHITECTURA</v>
      </c>
      <c r="B2" s="250"/>
      <c r="C2" s="250"/>
    </row>
    <row r="3" spans="1:10">
      <c r="A3" s="250" t="str">
        <f>'Date initiale'!B5&amp;" "&amp;'Date initiale'!C5</f>
        <v>Departamentul Sinteza Proiectării de Arhitectură</v>
      </c>
      <c r="B3" s="250"/>
      <c r="C3" s="250"/>
    </row>
    <row r="4" spans="1:10">
      <c r="A4" s="124" t="str">
        <f>'Date initiale'!C6&amp;", "&amp;'Date initiale'!C7</f>
        <v>DUȚESCU I. Constantin-Mihăiță, 22</v>
      </c>
      <c r="B4" s="124"/>
      <c r="C4" s="124"/>
    </row>
    <row r="5" spans="1:10" s="186" customFormat="1">
      <c r="A5" s="124"/>
      <c r="B5" s="124"/>
      <c r="C5" s="124"/>
    </row>
    <row r="6" spans="1:10" ht="15.75">
      <c r="A6" s="496" t="s">
        <v>110</v>
      </c>
      <c r="B6" s="496"/>
      <c r="C6" s="496"/>
      <c r="D6" s="496"/>
      <c r="E6" s="496"/>
      <c r="F6" s="496"/>
      <c r="G6" s="496"/>
    </row>
    <row r="7" spans="1:10" ht="15.75">
      <c r="A7" s="494" t="str">
        <f>'Descriere indicatori'!B14&amp;"c. "&amp;'Descriere indicatori'!C16</f>
        <v>I11c. Susţinere comunicare publică în cadrul conferinţelor, colocviilor, seminariilor internaţionale/naţionale</v>
      </c>
      <c r="B7" s="494"/>
      <c r="C7" s="494"/>
      <c r="D7" s="494"/>
      <c r="E7" s="494"/>
      <c r="F7" s="494"/>
      <c r="G7" s="494"/>
      <c r="H7" s="187"/>
    </row>
    <row r="8" spans="1:10" s="186" customFormat="1" ht="16.5" thickBot="1">
      <c r="A8" s="185"/>
      <c r="B8" s="185"/>
      <c r="C8" s="185"/>
      <c r="D8" s="185"/>
      <c r="E8" s="185"/>
      <c r="F8" s="185"/>
      <c r="G8" s="185"/>
      <c r="H8" s="185"/>
    </row>
    <row r="9" spans="1:10" ht="30.75" thickBot="1">
      <c r="A9" s="159" t="s">
        <v>55</v>
      </c>
      <c r="B9" s="213" t="s">
        <v>83</v>
      </c>
      <c r="C9" s="213" t="s">
        <v>73</v>
      </c>
      <c r="D9" s="213" t="s">
        <v>74</v>
      </c>
      <c r="E9" s="213" t="s">
        <v>75</v>
      </c>
      <c r="F9" s="213" t="s">
        <v>76</v>
      </c>
      <c r="G9" s="230" t="s">
        <v>147</v>
      </c>
      <c r="I9" s="256" t="s">
        <v>108</v>
      </c>
    </row>
    <row r="10" spans="1:10" ht="22.5" customHeight="1">
      <c r="A10" s="444">
        <v>1</v>
      </c>
      <c r="B10" s="445" t="s">
        <v>276</v>
      </c>
      <c r="C10" s="395" t="s">
        <v>389</v>
      </c>
      <c r="D10" s="446" t="s">
        <v>390</v>
      </c>
      <c r="E10" s="135">
        <v>2005</v>
      </c>
      <c r="F10" s="447">
        <v>42425</v>
      </c>
      <c r="G10" s="306">
        <v>3</v>
      </c>
      <c r="I10" s="257" t="s">
        <v>163</v>
      </c>
      <c r="J10" s="359" t="s">
        <v>257</v>
      </c>
    </row>
    <row r="11" spans="1:10" ht="60">
      <c r="A11" s="215">
        <f>A10+1</f>
        <v>2</v>
      </c>
      <c r="B11" s="202" t="s">
        <v>276</v>
      </c>
      <c r="C11" s="394" t="s">
        <v>391</v>
      </c>
      <c r="D11" s="395" t="s">
        <v>392</v>
      </c>
      <c r="E11" s="135">
        <v>2006</v>
      </c>
      <c r="F11" s="217" t="s">
        <v>545</v>
      </c>
      <c r="G11" s="306">
        <v>5</v>
      </c>
    </row>
    <row r="12" spans="1:10" ht="30">
      <c r="A12" s="215">
        <f t="shared" ref="A12:A14" si="0">A11+1</f>
        <v>3</v>
      </c>
      <c r="B12" s="202" t="s">
        <v>276</v>
      </c>
      <c r="C12" s="395" t="s">
        <v>393</v>
      </c>
      <c r="D12" s="395" t="s">
        <v>394</v>
      </c>
      <c r="E12" s="135">
        <v>2006</v>
      </c>
      <c r="F12" s="217" t="s">
        <v>395</v>
      </c>
      <c r="G12" s="306">
        <v>3</v>
      </c>
    </row>
    <row r="13" spans="1:10" ht="45">
      <c r="A13" s="215">
        <f t="shared" si="0"/>
        <v>4</v>
      </c>
      <c r="B13" s="394" t="s">
        <v>396</v>
      </c>
      <c r="C13" s="135" t="s">
        <v>397</v>
      </c>
      <c r="D13" s="135" t="s">
        <v>398</v>
      </c>
      <c r="E13" s="135">
        <v>2010</v>
      </c>
      <c r="F13" s="135" t="s">
        <v>399</v>
      </c>
      <c r="G13" s="306">
        <f>3/4</f>
        <v>0.75</v>
      </c>
    </row>
    <row r="14" spans="1:10" ht="45">
      <c r="A14" s="215">
        <f t="shared" si="0"/>
        <v>5</v>
      </c>
      <c r="B14" s="135" t="s">
        <v>276</v>
      </c>
      <c r="C14" s="135" t="s">
        <v>400</v>
      </c>
      <c r="D14" s="135" t="s">
        <v>401</v>
      </c>
      <c r="E14" s="135">
        <v>2011</v>
      </c>
      <c r="F14" s="218" t="s">
        <v>406</v>
      </c>
      <c r="G14" s="306">
        <v>5</v>
      </c>
    </row>
    <row r="15" spans="1:10" ht="30">
      <c r="A15" s="215">
        <v>6</v>
      </c>
      <c r="B15" s="135" t="s">
        <v>276</v>
      </c>
      <c r="C15" s="135" t="s">
        <v>508</v>
      </c>
      <c r="D15" s="135" t="s">
        <v>471</v>
      </c>
      <c r="E15" s="135">
        <v>2019</v>
      </c>
      <c r="F15" s="204" t="s">
        <v>472</v>
      </c>
      <c r="G15" s="306">
        <v>3</v>
      </c>
    </row>
    <row r="16" spans="1:10" s="186" customFormat="1">
      <c r="A16" s="215">
        <v>7</v>
      </c>
      <c r="B16" s="135" t="s">
        <v>276</v>
      </c>
      <c r="C16" s="135" t="s">
        <v>341</v>
      </c>
      <c r="D16" s="135" t="s">
        <v>531</v>
      </c>
      <c r="E16" s="135">
        <v>2018</v>
      </c>
      <c r="F16" s="204" t="s">
        <v>523</v>
      </c>
      <c r="G16" s="306">
        <v>3</v>
      </c>
    </row>
    <row r="17" spans="1:7" s="186" customFormat="1" ht="30">
      <c r="A17" s="215">
        <v>8</v>
      </c>
      <c r="B17" s="135" t="s">
        <v>276</v>
      </c>
      <c r="C17" s="135" t="s">
        <v>530</v>
      </c>
      <c r="D17" s="135" t="s">
        <v>532</v>
      </c>
      <c r="E17" s="135">
        <v>2022</v>
      </c>
      <c r="F17" s="204" t="s">
        <v>533</v>
      </c>
      <c r="G17" s="306">
        <v>3</v>
      </c>
    </row>
    <row r="18" spans="1:7" ht="105">
      <c r="A18" s="215">
        <v>9</v>
      </c>
      <c r="B18" s="170" t="s">
        <v>276</v>
      </c>
      <c r="C18" s="206" t="s">
        <v>489</v>
      </c>
      <c r="D18" s="206" t="s">
        <v>507</v>
      </c>
      <c r="E18" s="206">
        <v>2017</v>
      </c>
      <c r="F18" s="206" t="s">
        <v>483</v>
      </c>
      <c r="G18" s="306">
        <v>5</v>
      </c>
    </row>
    <row r="19" spans="1:7" s="186" customFormat="1" ht="69" customHeight="1">
      <c r="A19" s="215">
        <v>10</v>
      </c>
      <c r="B19" s="170" t="s">
        <v>276</v>
      </c>
      <c r="C19" s="206" t="s">
        <v>402</v>
      </c>
      <c r="D19" s="206" t="s">
        <v>484</v>
      </c>
      <c r="E19" s="135">
        <v>2013</v>
      </c>
      <c r="F19" s="396" t="s">
        <v>403</v>
      </c>
      <c r="G19" s="442">
        <v>5</v>
      </c>
    </row>
    <row r="20" spans="1:7" ht="90.75" thickBot="1">
      <c r="A20" s="219">
        <v>11</v>
      </c>
      <c r="B20" s="433" t="s">
        <v>276</v>
      </c>
      <c r="C20" s="142" t="s">
        <v>404</v>
      </c>
      <c r="D20" s="142" t="s">
        <v>505</v>
      </c>
      <c r="E20" s="142">
        <v>2015</v>
      </c>
      <c r="F20" s="142" t="s">
        <v>405</v>
      </c>
      <c r="G20" s="319">
        <v>3</v>
      </c>
    </row>
    <row r="21" spans="1:7" ht="15.75" thickBot="1">
      <c r="A21" s="457"/>
      <c r="B21" s="211"/>
      <c r="C21" s="211"/>
      <c r="D21" s="222"/>
      <c r="E21" s="211"/>
      <c r="F21" s="401" t="str">
        <f>"Total "&amp;LEFT(A7,4)</f>
        <v>Total I11c</v>
      </c>
      <c r="G21" s="402">
        <f>SUM(G10:G20)</f>
        <v>38.75</v>
      </c>
    </row>
    <row r="22" spans="1:7">
      <c r="A22" s="237"/>
      <c r="D22" s="35"/>
    </row>
    <row r="23" spans="1:7">
      <c r="D23" s="35"/>
    </row>
    <row r="24" spans="1:7">
      <c r="B24" s="35"/>
      <c r="D24" s="35"/>
    </row>
    <row r="25" spans="1:7">
      <c r="B25" s="35"/>
      <c r="D25" s="35"/>
    </row>
    <row r="26" spans="1:7">
      <c r="B26" s="18"/>
      <c r="D26" s="18"/>
    </row>
    <row r="27" spans="1:7">
      <c r="B27" s="22"/>
    </row>
  </sheetData>
  <mergeCells count="2">
    <mergeCell ref="A6:G6"/>
    <mergeCell ref="A7:G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2"/>
  <sheetViews>
    <sheetView workbookViewId="0">
      <selection activeCell="L12" sqref="L12"/>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86" customWidth="1"/>
    <col min="7" max="7" width="10" customWidth="1"/>
    <col min="8" max="8" width="9.7109375" customWidth="1"/>
  </cols>
  <sheetData>
    <row r="1" spans="1:11" ht="15.75">
      <c r="A1" s="250" t="str">
        <f>'Date initiale'!C3</f>
        <v>Universitatea de Arhitectură și Urbanism "Ion Mincu" București</v>
      </c>
      <c r="B1" s="250"/>
      <c r="C1" s="250"/>
      <c r="D1" s="17"/>
      <c r="E1" s="17"/>
      <c r="F1" s="17"/>
    </row>
    <row r="2" spans="1:11" ht="15.75">
      <c r="A2" s="250" t="str">
        <f>'Date initiale'!B4&amp;" "&amp;'Date initiale'!C4</f>
        <v>Facultatea ARHITECTURA</v>
      </c>
      <c r="B2" s="250"/>
      <c r="C2" s="250"/>
      <c r="D2" s="17"/>
      <c r="E2" s="17"/>
      <c r="F2" s="17"/>
    </row>
    <row r="3" spans="1:11" ht="15.75">
      <c r="A3" s="250" t="str">
        <f>'Date initiale'!B5&amp;" "&amp;'Date initiale'!C5</f>
        <v>Departamentul Sinteza Proiectării de Arhitectură</v>
      </c>
      <c r="B3" s="250"/>
      <c r="C3" s="250"/>
      <c r="D3" s="17"/>
      <c r="E3" s="17"/>
      <c r="F3" s="17"/>
    </row>
    <row r="4" spans="1:11" ht="15.75">
      <c r="A4" s="251" t="str">
        <f>'Date initiale'!C6&amp;", "&amp;'Date initiale'!C7</f>
        <v>DUȚESCU I. Constantin-Mihăiță, 22</v>
      </c>
      <c r="B4" s="251"/>
      <c r="C4" s="251"/>
      <c r="D4" s="17"/>
      <c r="E4" s="17"/>
      <c r="F4" s="17"/>
    </row>
    <row r="5" spans="1:11" s="186" customFormat="1" ht="15.75">
      <c r="A5" s="251"/>
      <c r="B5" s="251"/>
      <c r="C5" s="251"/>
      <c r="D5" s="17"/>
      <c r="E5" s="17"/>
      <c r="F5" s="17"/>
    </row>
    <row r="6" spans="1:11" ht="15.75">
      <c r="A6" s="491" t="s">
        <v>110</v>
      </c>
      <c r="B6" s="491"/>
      <c r="C6" s="491"/>
      <c r="D6" s="491"/>
      <c r="E6" s="491"/>
      <c r="F6" s="491"/>
      <c r="G6" s="491"/>
      <c r="H6" s="491"/>
    </row>
    <row r="7" spans="1:11" ht="50.25" customHeight="1">
      <c r="A7" s="494" t="str">
        <f>'Descriere indicatori'!B17&amp;". "&amp;'Descriere indicatori'!C17</f>
        <v>I12. 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v>
      </c>
      <c r="B7" s="494"/>
      <c r="C7" s="494"/>
      <c r="D7" s="494"/>
      <c r="E7" s="494"/>
      <c r="F7" s="494"/>
      <c r="G7" s="494"/>
      <c r="H7" s="494"/>
      <c r="I7" s="33"/>
      <c r="K7" s="33"/>
    </row>
    <row r="8" spans="1:11" ht="16.5" thickBot="1">
      <c r="A8" s="54"/>
      <c r="B8" s="54"/>
      <c r="C8" s="54"/>
      <c r="D8" s="54"/>
      <c r="E8" s="54"/>
      <c r="F8" s="54"/>
      <c r="G8" s="54"/>
      <c r="H8" s="54"/>
    </row>
    <row r="9" spans="1:11" ht="46.5" customHeight="1" thickBot="1">
      <c r="A9" s="192" t="s">
        <v>55</v>
      </c>
      <c r="B9" s="213" t="s">
        <v>72</v>
      </c>
      <c r="C9" s="229" t="s">
        <v>70</v>
      </c>
      <c r="D9" s="229" t="s">
        <v>71</v>
      </c>
      <c r="E9" s="213" t="s">
        <v>139</v>
      </c>
      <c r="F9" s="213" t="s">
        <v>138</v>
      </c>
      <c r="G9" s="229" t="s">
        <v>87</v>
      </c>
      <c r="H9" s="230" t="s">
        <v>147</v>
      </c>
      <c r="J9" s="256" t="s">
        <v>108</v>
      </c>
    </row>
    <row r="10" spans="1:11">
      <c r="A10" s="201">
        <v>1</v>
      </c>
      <c r="B10" s="131"/>
      <c r="C10" s="131"/>
      <c r="D10" s="131"/>
      <c r="E10" s="131"/>
      <c r="F10" s="131"/>
      <c r="G10" s="131"/>
      <c r="H10" s="321"/>
      <c r="J10" s="257" t="s">
        <v>164</v>
      </c>
      <c r="K10" s="359" t="s">
        <v>258</v>
      </c>
    </row>
    <row r="11" spans="1:11">
      <c r="A11" s="227">
        <f>A10+1</f>
        <v>2</v>
      </c>
      <c r="B11" s="135"/>
      <c r="C11" s="135"/>
      <c r="D11" s="135"/>
      <c r="E11" s="135"/>
      <c r="F11" s="135"/>
      <c r="G11" s="135"/>
      <c r="H11" s="306"/>
      <c r="J11" s="57"/>
    </row>
    <row r="12" spans="1:11">
      <c r="A12" s="227">
        <f t="shared" ref="A12:A19" si="0">A11+1</f>
        <v>3</v>
      </c>
      <c r="B12" s="135"/>
      <c r="C12" s="135"/>
      <c r="D12" s="135"/>
      <c r="E12" s="135"/>
      <c r="F12" s="135"/>
      <c r="G12" s="135"/>
      <c r="H12" s="306"/>
    </row>
    <row r="13" spans="1:11">
      <c r="A13" s="227">
        <f t="shared" si="0"/>
        <v>4</v>
      </c>
      <c r="B13" s="204"/>
      <c r="C13" s="135"/>
      <c r="D13" s="135"/>
      <c r="E13" s="135"/>
      <c r="F13" s="135"/>
      <c r="G13" s="135"/>
      <c r="H13" s="306"/>
    </row>
    <row r="14" spans="1:11">
      <c r="A14" s="227">
        <f t="shared" si="0"/>
        <v>5</v>
      </c>
      <c r="B14" s="204"/>
      <c r="C14" s="135"/>
      <c r="D14" s="135"/>
      <c r="E14" s="135"/>
      <c r="F14" s="135"/>
      <c r="G14" s="135"/>
      <c r="H14" s="306"/>
    </row>
    <row r="15" spans="1:11">
      <c r="A15" s="227">
        <f t="shared" si="0"/>
        <v>6</v>
      </c>
      <c r="B15" s="135"/>
      <c r="C15" s="135"/>
      <c r="D15" s="135"/>
      <c r="E15" s="135"/>
      <c r="F15" s="135"/>
      <c r="G15" s="135"/>
      <c r="H15" s="306"/>
    </row>
    <row r="16" spans="1:11" s="186" customFormat="1">
      <c r="A16" s="227">
        <f t="shared" si="0"/>
        <v>7</v>
      </c>
      <c r="B16" s="204"/>
      <c r="C16" s="135"/>
      <c r="D16" s="135"/>
      <c r="E16" s="135"/>
      <c r="F16" s="135"/>
      <c r="G16" s="135"/>
      <c r="H16" s="306"/>
    </row>
    <row r="17" spans="1:8" s="186" customFormat="1">
      <c r="A17" s="227">
        <f t="shared" si="0"/>
        <v>8</v>
      </c>
      <c r="B17" s="135"/>
      <c r="C17" s="135"/>
      <c r="D17" s="135"/>
      <c r="E17" s="135"/>
      <c r="F17" s="135"/>
      <c r="G17" s="135"/>
      <c r="H17" s="306"/>
    </row>
    <row r="18" spans="1:8">
      <c r="A18" s="228">
        <f t="shared" si="0"/>
        <v>9</v>
      </c>
      <c r="B18" s="204"/>
      <c r="C18" s="135"/>
      <c r="D18" s="135"/>
      <c r="E18" s="135"/>
      <c r="F18" s="135"/>
      <c r="G18" s="135"/>
      <c r="H18" s="310"/>
    </row>
    <row r="19" spans="1:8" ht="15.75" thickBot="1">
      <c r="A19" s="219">
        <f t="shared" si="0"/>
        <v>10</v>
      </c>
      <c r="B19" s="221"/>
      <c r="C19" s="220"/>
      <c r="D19" s="142"/>
      <c r="E19" s="142"/>
      <c r="F19" s="142"/>
      <c r="G19" s="142"/>
      <c r="H19" s="319"/>
    </row>
    <row r="20" spans="1:8" ht="15.75" thickBot="1">
      <c r="A20" s="336"/>
      <c r="B20" s="211"/>
      <c r="C20" s="211"/>
      <c r="D20" s="211"/>
      <c r="E20" s="211"/>
      <c r="F20" s="211"/>
      <c r="G20" s="163" t="str">
        <f>"Total "&amp;LEFT(A7,3)</f>
        <v>Total I12</v>
      </c>
      <c r="H20" s="164">
        <f>SUM(H10:H19)</f>
        <v>0</v>
      </c>
    </row>
    <row r="22" spans="1:8" ht="53.25" customHeight="1">
      <c r="A22" s="493"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93"/>
      <c r="C22" s="493"/>
      <c r="D22" s="493"/>
      <c r="E22" s="493"/>
      <c r="F22" s="493"/>
      <c r="G22" s="493"/>
      <c r="H22" s="493"/>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39997558519241921"/>
  </sheetPr>
  <dimension ref="A1:C10"/>
  <sheetViews>
    <sheetView showGridLines="0" showRowColHeaders="0" tabSelected="1" zoomScale="130" zoomScaleNormal="130" workbookViewId="0">
      <selection activeCell="D18" sqref="D18"/>
    </sheetView>
  </sheetViews>
  <sheetFormatPr defaultRowHeight="15"/>
  <cols>
    <col min="1" max="1" width="9.140625" style="186"/>
    <col min="2" max="2" width="28.5703125" customWidth="1"/>
    <col min="3" max="3" width="39" customWidth="1"/>
  </cols>
  <sheetData>
    <row r="1" spans="2:3">
      <c r="B1" s="90" t="s">
        <v>101</v>
      </c>
    </row>
    <row r="3" spans="2:3" ht="31.5">
      <c r="B3" s="346" t="s">
        <v>91</v>
      </c>
      <c r="C3" s="73" t="s">
        <v>102</v>
      </c>
    </row>
    <row r="4" spans="2:3" ht="15.75">
      <c r="B4" s="346" t="s">
        <v>92</v>
      </c>
      <c r="C4" s="350" t="s">
        <v>51</v>
      </c>
    </row>
    <row r="5" spans="2:3" ht="15.75">
      <c r="B5" s="346" t="s">
        <v>93</v>
      </c>
      <c r="C5" s="350" t="s">
        <v>542</v>
      </c>
    </row>
    <row r="6" spans="2:3" ht="15.75">
      <c r="B6" s="347" t="s">
        <v>96</v>
      </c>
      <c r="C6" s="441" t="s">
        <v>522</v>
      </c>
    </row>
    <row r="7" spans="2:3" ht="15.75">
      <c r="B7" s="346" t="s">
        <v>176</v>
      </c>
      <c r="C7" s="350">
        <v>22</v>
      </c>
    </row>
    <row r="8" spans="2:3" ht="15.75">
      <c r="B8" s="346" t="s">
        <v>105</v>
      </c>
      <c r="C8" s="350" t="s">
        <v>143</v>
      </c>
    </row>
    <row r="9" spans="2:3" ht="15.75">
      <c r="B9" s="348" t="s">
        <v>95</v>
      </c>
      <c r="C9" s="351" t="s">
        <v>543</v>
      </c>
    </row>
    <row r="10" spans="2:3" ht="15" customHeight="1">
      <c r="B10" s="348" t="s">
        <v>94</v>
      </c>
      <c r="C10" s="352"/>
    </row>
  </sheetData>
  <phoneticPr fontId="0" type="noConversion"/>
  <pageMargins left="0.78740157480314965" right="0.59055118110236227" top="0.78740157480314965" bottom="0.78740157480314965" header="0.31496062992125984" footer="0.31496062992125984"/>
  <pageSetup paperSize="9" orientation="portrait" r:id="rId1"/>
  <legacyDrawing r:id="rId2"/>
  <extLst>
    <ext xmlns:x14="http://schemas.microsoft.com/office/spreadsheetml/2009/9/main" uri="{CCE6A557-97BC-4b89-ADB6-D9C93CAAB3DF}">
      <x14:dataValidations xmlns:xm="http://schemas.microsoft.com/office/excel/2006/main" disablePrompts="1" count="2">
        <x14:dataValidation type="list" allowBlank="1" showInputMessage="1" promptTitle="Selectati" prompt="Standardul pentru profesor sau conferențiar">
          <x14:formula1>
            <xm:f>liste!$A$6:$A$7</xm:f>
          </x14:formula1>
          <xm:sqref>C8</xm:sqref>
        </x14:dataValidation>
        <x14:dataValidation type="list" allowBlank="1" showInputMessage="1" showErrorMessage="1" promptTitle="Facultatea" prompt="Selectati">
          <x14:formula1>
            <xm:f>liste!$A$13:$A$15</xm:f>
          </x14:formula1>
          <xm:sqref>C4</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58"/>
  <sheetViews>
    <sheetView workbookViewId="0">
      <selection activeCell="F67" sqref="F67"/>
    </sheetView>
  </sheetViews>
  <sheetFormatPr defaultRowHeight="15"/>
  <cols>
    <col min="1" max="1" width="5.140625" customWidth="1"/>
    <col min="2" max="2" width="7.140625" customWidth="1"/>
    <col min="3" max="3" width="48.42578125" customWidth="1"/>
    <col min="4" max="4" width="20.85546875" customWidth="1"/>
    <col min="5" max="5" width="14.28515625" customWidth="1"/>
    <col min="6" max="6" width="11.85546875" style="186" customWidth="1"/>
    <col min="7" max="7" width="10" customWidth="1"/>
    <col min="8" max="8" width="7.85546875" customWidth="1"/>
  </cols>
  <sheetData>
    <row r="1" spans="1:11" ht="15.75">
      <c r="A1" s="250" t="str">
        <f>'Date initiale'!C3</f>
        <v>Universitatea de Arhitectură și Urbanism "Ion Mincu" București</v>
      </c>
      <c r="B1" s="250"/>
      <c r="C1" s="250"/>
      <c r="D1" s="17"/>
    </row>
    <row r="2" spans="1:11" ht="15.75">
      <c r="A2" s="250" t="str">
        <f>'Date initiale'!B4&amp;" "&amp;'Date initiale'!C4</f>
        <v>Facultatea ARHITECTURA</v>
      </c>
      <c r="B2" s="250"/>
      <c r="C2" s="250"/>
      <c r="D2" s="17"/>
    </row>
    <row r="3" spans="1:11" ht="15.75">
      <c r="A3" s="250" t="str">
        <f>'Date initiale'!B5&amp;" "&amp;'Date initiale'!C5</f>
        <v>Departamentul Sinteza Proiectării de Arhitectură</v>
      </c>
      <c r="B3" s="250"/>
      <c r="C3" s="250"/>
      <c r="D3" s="17"/>
    </row>
    <row r="4" spans="1:11">
      <c r="A4" s="124" t="str">
        <f>'Date initiale'!C6&amp;", "&amp;'Date initiale'!C7</f>
        <v>DUȚESCU I. Constantin-Mihăiță, 22</v>
      </c>
      <c r="B4" s="124"/>
      <c r="C4" s="124"/>
    </row>
    <row r="5" spans="1:11" s="186" customFormat="1">
      <c r="A5" s="124"/>
      <c r="B5" s="124"/>
      <c r="C5" s="124"/>
    </row>
    <row r="6" spans="1:11" ht="15.75">
      <c r="A6" s="497" t="s">
        <v>110</v>
      </c>
      <c r="B6" s="497"/>
      <c r="C6" s="497"/>
      <c r="D6" s="497"/>
      <c r="E6" s="497"/>
      <c r="F6" s="497"/>
      <c r="G6" s="497"/>
      <c r="H6" s="497"/>
    </row>
    <row r="7" spans="1:11" ht="43.5" customHeight="1">
      <c r="A7" s="494" t="str">
        <f>'Descriere indicatori'!B18&amp;". "&amp;'Descriere indicatori'!C18</f>
        <v>I13. Proiect de arhitectură, restaurare, design, de specialitate, de mare complexitate, la nivel zonal sau local, edificat / autorizat** Cu un grad de complexitate în consecință la nivelul rezolvării arhitecturale tehnice, de amplasament.</v>
      </c>
      <c r="B7" s="494"/>
      <c r="C7" s="494"/>
      <c r="D7" s="494"/>
      <c r="E7" s="494"/>
      <c r="F7" s="494"/>
      <c r="G7" s="494"/>
      <c r="H7" s="494"/>
    </row>
    <row r="8" spans="1:11" ht="20.25" customHeight="1" thickBot="1">
      <c r="A8" s="54"/>
      <c r="B8" s="54"/>
      <c r="C8" s="54"/>
      <c r="D8" s="54"/>
      <c r="E8" s="54"/>
      <c r="F8" s="54"/>
      <c r="G8" s="54"/>
      <c r="H8" s="54"/>
    </row>
    <row r="9" spans="1:11" ht="51.75" customHeight="1" thickBot="1">
      <c r="A9" s="159" t="s">
        <v>55</v>
      </c>
      <c r="B9" s="213" t="s">
        <v>72</v>
      </c>
      <c r="C9" s="229" t="s">
        <v>70</v>
      </c>
      <c r="D9" s="229" t="s">
        <v>71</v>
      </c>
      <c r="E9" s="213" t="s">
        <v>139</v>
      </c>
      <c r="F9" s="213" t="s">
        <v>138</v>
      </c>
      <c r="G9" s="229" t="s">
        <v>87</v>
      </c>
      <c r="H9" s="230" t="s">
        <v>147</v>
      </c>
      <c r="J9" s="256" t="s">
        <v>108</v>
      </c>
    </row>
    <row r="10" spans="1:11" ht="44.25" customHeight="1">
      <c r="A10" s="455">
        <v>1</v>
      </c>
      <c r="B10" s="131"/>
      <c r="C10" s="131" t="s">
        <v>564</v>
      </c>
      <c r="D10" s="131" t="s">
        <v>407</v>
      </c>
      <c r="E10" s="131" t="s">
        <v>409</v>
      </c>
      <c r="F10" s="131" t="s">
        <v>408</v>
      </c>
      <c r="G10" s="131" t="s">
        <v>513</v>
      </c>
      <c r="H10" s="456">
        <v>15</v>
      </c>
      <c r="J10" s="257" t="s">
        <v>162</v>
      </c>
      <c r="K10" t="s">
        <v>258</v>
      </c>
    </row>
    <row r="11" spans="1:11" ht="41.25" customHeight="1">
      <c r="A11" s="228">
        <f>A10+1</f>
        <v>2</v>
      </c>
      <c r="B11" s="135"/>
      <c r="C11" s="135" t="s">
        <v>565</v>
      </c>
      <c r="D11" s="135" t="s">
        <v>407</v>
      </c>
      <c r="E11" s="135" t="s">
        <v>409</v>
      </c>
      <c r="F11" s="135" t="s">
        <v>408</v>
      </c>
      <c r="G11" s="135" t="s">
        <v>410</v>
      </c>
      <c r="H11" s="310">
        <v>15</v>
      </c>
    </row>
    <row r="12" spans="1:11" ht="39.75" customHeight="1">
      <c r="A12" s="228">
        <f t="shared" ref="A12:A18" si="0">A11+1</f>
        <v>3</v>
      </c>
      <c r="B12" s="135"/>
      <c r="C12" s="135" t="s">
        <v>566</v>
      </c>
      <c r="D12" s="135" t="s">
        <v>411</v>
      </c>
      <c r="E12" s="135" t="s">
        <v>409</v>
      </c>
      <c r="F12" s="135" t="s">
        <v>408</v>
      </c>
      <c r="G12" s="135" t="s">
        <v>412</v>
      </c>
      <c r="H12" s="310">
        <v>15</v>
      </c>
    </row>
    <row r="13" spans="1:11" ht="39.75" customHeight="1">
      <c r="A13" s="228">
        <f t="shared" si="0"/>
        <v>4</v>
      </c>
      <c r="B13" s="204"/>
      <c r="C13" s="135" t="s">
        <v>567</v>
      </c>
      <c r="D13" s="135" t="s">
        <v>407</v>
      </c>
      <c r="E13" s="135" t="s">
        <v>409</v>
      </c>
      <c r="F13" s="135" t="s">
        <v>408</v>
      </c>
      <c r="G13" s="135" t="s">
        <v>413</v>
      </c>
      <c r="H13" s="310">
        <v>15</v>
      </c>
    </row>
    <row r="14" spans="1:11" ht="69" customHeight="1">
      <c r="A14" s="228">
        <f t="shared" si="0"/>
        <v>5</v>
      </c>
      <c r="B14" s="207"/>
      <c r="C14" s="135" t="s">
        <v>568</v>
      </c>
      <c r="D14" s="135" t="s">
        <v>407</v>
      </c>
      <c r="E14" s="135" t="s">
        <v>414</v>
      </c>
      <c r="F14" s="135" t="s">
        <v>408</v>
      </c>
      <c r="G14" s="135">
        <v>2010</v>
      </c>
      <c r="H14" s="310">
        <v>10</v>
      </c>
    </row>
    <row r="15" spans="1:11" ht="45">
      <c r="A15" s="228">
        <f t="shared" si="0"/>
        <v>6</v>
      </c>
      <c r="B15" s="204"/>
      <c r="C15" s="135" t="s">
        <v>569</v>
      </c>
      <c r="D15" s="135" t="s">
        <v>415</v>
      </c>
      <c r="E15" s="135" t="s">
        <v>416</v>
      </c>
      <c r="F15" s="135" t="s">
        <v>408</v>
      </c>
      <c r="G15" s="135">
        <v>2013</v>
      </c>
      <c r="H15" s="310">
        <v>10</v>
      </c>
    </row>
    <row r="16" spans="1:11" ht="54" customHeight="1">
      <c r="A16" s="228">
        <f t="shared" si="0"/>
        <v>7</v>
      </c>
      <c r="B16" s="204"/>
      <c r="C16" s="135" t="s">
        <v>570</v>
      </c>
      <c r="D16" s="135" t="s">
        <v>407</v>
      </c>
      <c r="E16" s="135" t="s">
        <v>409</v>
      </c>
      <c r="F16" s="135" t="s">
        <v>417</v>
      </c>
      <c r="G16" s="135" t="s">
        <v>418</v>
      </c>
      <c r="H16" s="310">
        <f>15/2</f>
        <v>7.5</v>
      </c>
    </row>
    <row r="17" spans="1:8" ht="35.25" customHeight="1">
      <c r="A17" s="228">
        <f t="shared" si="0"/>
        <v>8</v>
      </c>
      <c r="B17" s="207"/>
      <c r="C17" s="135" t="s">
        <v>571</v>
      </c>
      <c r="D17" s="206" t="s">
        <v>415</v>
      </c>
      <c r="E17" s="206" t="s">
        <v>409</v>
      </c>
      <c r="F17" s="206" t="s">
        <v>408</v>
      </c>
      <c r="G17" s="206" t="s">
        <v>419</v>
      </c>
      <c r="H17" s="310">
        <v>15</v>
      </c>
    </row>
    <row r="18" spans="1:8" ht="38.25" customHeight="1">
      <c r="A18" s="228">
        <f t="shared" si="0"/>
        <v>9</v>
      </c>
      <c r="B18" s="206"/>
      <c r="C18" s="135" t="s">
        <v>572</v>
      </c>
      <c r="D18" s="206" t="s">
        <v>415</v>
      </c>
      <c r="E18" s="206" t="s">
        <v>409</v>
      </c>
      <c r="F18" s="206" t="s">
        <v>417</v>
      </c>
      <c r="G18" s="206" t="s">
        <v>420</v>
      </c>
      <c r="H18" s="318">
        <f>15/2</f>
        <v>7.5</v>
      </c>
    </row>
    <row r="19" spans="1:8" s="186" customFormat="1" ht="39" customHeight="1">
      <c r="A19" s="228">
        <v>10</v>
      </c>
      <c r="B19" s="206"/>
      <c r="C19" s="135" t="s">
        <v>573</v>
      </c>
      <c r="D19" s="206" t="s">
        <v>415</v>
      </c>
      <c r="E19" s="206" t="s">
        <v>409</v>
      </c>
      <c r="F19" s="206" t="s">
        <v>417</v>
      </c>
      <c r="G19" s="206" t="s">
        <v>420</v>
      </c>
      <c r="H19" s="318">
        <f>15/2</f>
        <v>7.5</v>
      </c>
    </row>
    <row r="20" spans="1:8" s="186" customFormat="1" ht="37.5" customHeight="1">
      <c r="A20" s="228">
        <v>11</v>
      </c>
      <c r="B20" s="206"/>
      <c r="C20" s="135" t="s">
        <v>574</v>
      </c>
      <c r="D20" s="206" t="s">
        <v>415</v>
      </c>
      <c r="E20" s="206" t="s">
        <v>409</v>
      </c>
      <c r="F20" s="206" t="s">
        <v>408</v>
      </c>
      <c r="G20" s="206" t="s">
        <v>421</v>
      </c>
      <c r="H20" s="318">
        <v>15</v>
      </c>
    </row>
    <row r="21" spans="1:8" s="186" customFormat="1" ht="30">
      <c r="A21" s="228">
        <v>12</v>
      </c>
      <c r="B21" s="206"/>
      <c r="C21" s="135" t="s">
        <v>575</v>
      </c>
      <c r="D21" s="206" t="s">
        <v>415</v>
      </c>
      <c r="E21" s="206" t="s">
        <v>409</v>
      </c>
      <c r="F21" s="206" t="s">
        <v>408</v>
      </c>
      <c r="G21" s="206" t="s">
        <v>422</v>
      </c>
      <c r="H21" s="318">
        <v>15</v>
      </c>
    </row>
    <row r="22" spans="1:8" s="186" customFormat="1" ht="33.75" customHeight="1">
      <c r="A22" s="228">
        <v>13</v>
      </c>
      <c r="B22" s="206"/>
      <c r="C22" s="135" t="s">
        <v>576</v>
      </c>
      <c r="D22" s="206" t="s">
        <v>415</v>
      </c>
      <c r="E22" s="206" t="s">
        <v>409</v>
      </c>
      <c r="F22" s="206" t="s">
        <v>408</v>
      </c>
      <c r="G22" s="206" t="s">
        <v>423</v>
      </c>
      <c r="H22" s="318">
        <v>15</v>
      </c>
    </row>
    <row r="23" spans="1:8" s="186" customFormat="1" ht="36" customHeight="1">
      <c r="A23" s="228">
        <v>14</v>
      </c>
      <c r="B23" s="206"/>
      <c r="C23" s="206" t="s">
        <v>577</v>
      </c>
      <c r="D23" s="206" t="s">
        <v>415</v>
      </c>
      <c r="E23" s="206" t="s">
        <v>409</v>
      </c>
      <c r="F23" s="206" t="s">
        <v>408</v>
      </c>
      <c r="G23" s="206" t="s">
        <v>424</v>
      </c>
      <c r="H23" s="318">
        <v>15</v>
      </c>
    </row>
    <row r="24" spans="1:8" s="186" customFormat="1" ht="36" customHeight="1">
      <c r="A24" s="228">
        <v>15</v>
      </c>
      <c r="B24" s="206"/>
      <c r="C24" s="206" t="s">
        <v>578</v>
      </c>
      <c r="D24" s="206" t="s">
        <v>415</v>
      </c>
      <c r="E24" s="206" t="s">
        <v>409</v>
      </c>
      <c r="F24" s="206" t="s">
        <v>408</v>
      </c>
      <c r="G24" s="206" t="s">
        <v>425</v>
      </c>
      <c r="H24" s="318">
        <v>15</v>
      </c>
    </row>
    <row r="25" spans="1:8" s="186" customFormat="1" ht="39" customHeight="1">
      <c r="A25" s="228">
        <v>16</v>
      </c>
      <c r="B25" s="206"/>
      <c r="C25" s="206" t="s">
        <v>579</v>
      </c>
      <c r="D25" s="206" t="s">
        <v>415</v>
      </c>
      <c r="E25" s="206" t="s">
        <v>409</v>
      </c>
      <c r="F25" s="206" t="s">
        <v>408</v>
      </c>
      <c r="G25" s="206" t="s">
        <v>425</v>
      </c>
      <c r="H25" s="318">
        <v>15</v>
      </c>
    </row>
    <row r="26" spans="1:8" s="186" customFormat="1" ht="35.25" customHeight="1">
      <c r="A26" s="228">
        <v>17</v>
      </c>
      <c r="B26" s="206"/>
      <c r="C26" s="206" t="s">
        <v>580</v>
      </c>
      <c r="D26" s="206" t="s">
        <v>415</v>
      </c>
      <c r="E26" s="206" t="s">
        <v>409</v>
      </c>
      <c r="F26" s="206" t="s">
        <v>408</v>
      </c>
      <c r="G26" s="206" t="s">
        <v>425</v>
      </c>
      <c r="H26" s="318">
        <v>15</v>
      </c>
    </row>
    <row r="27" spans="1:8" s="186" customFormat="1" ht="35.25" customHeight="1">
      <c r="A27" s="228">
        <v>18</v>
      </c>
      <c r="B27" s="206"/>
      <c r="C27" s="206" t="s">
        <v>581</v>
      </c>
      <c r="D27" s="206" t="s">
        <v>407</v>
      </c>
      <c r="E27" s="206" t="s">
        <v>409</v>
      </c>
      <c r="F27" s="206" t="s">
        <v>408</v>
      </c>
      <c r="G27" s="206" t="s">
        <v>426</v>
      </c>
      <c r="H27" s="318">
        <v>15</v>
      </c>
    </row>
    <row r="28" spans="1:8" s="186" customFormat="1" ht="45">
      <c r="A28" s="228">
        <v>19</v>
      </c>
      <c r="B28" s="206"/>
      <c r="C28" s="206" t="s">
        <v>582</v>
      </c>
      <c r="D28" s="206" t="s">
        <v>407</v>
      </c>
      <c r="E28" s="206" t="s">
        <v>409</v>
      </c>
      <c r="F28" s="206" t="s">
        <v>408</v>
      </c>
      <c r="G28" s="206" t="s">
        <v>425</v>
      </c>
      <c r="H28" s="318">
        <v>15</v>
      </c>
    </row>
    <row r="29" spans="1:8" s="186" customFormat="1" ht="35.25" customHeight="1">
      <c r="A29" s="228">
        <v>20</v>
      </c>
      <c r="B29" s="206"/>
      <c r="C29" s="206" t="s">
        <v>583</v>
      </c>
      <c r="D29" s="206" t="s">
        <v>407</v>
      </c>
      <c r="E29" s="206" t="s">
        <v>409</v>
      </c>
      <c r="F29" s="206" t="s">
        <v>417</v>
      </c>
      <c r="G29" s="206" t="s">
        <v>427</v>
      </c>
      <c r="H29" s="318">
        <v>7.5</v>
      </c>
    </row>
    <row r="30" spans="1:8" s="186" customFormat="1" ht="30">
      <c r="A30" s="228">
        <v>21</v>
      </c>
      <c r="B30" s="206"/>
      <c r="C30" s="206" t="s">
        <v>584</v>
      </c>
      <c r="D30" s="206" t="s">
        <v>428</v>
      </c>
      <c r="E30" s="206" t="s">
        <v>409</v>
      </c>
      <c r="F30" s="206" t="s">
        <v>408</v>
      </c>
      <c r="G30" s="206" t="s">
        <v>431</v>
      </c>
      <c r="H30" s="318">
        <v>15</v>
      </c>
    </row>
    <row r="31" spans="1:8" s="186" customFormat="1" ht="34.5" customHeight="1">
      <c r="A31" s="228">
        <v>22</v>
      </c>
      <c r="B31" s="206"/>
      <c r="C31" s="206" t="s">
        <v>585</v>
      </c>
      <c r="D31" s="206" t="s">
        <v>415</v>
      </c>
      <c r="E31" s="206" t="s">
        <v>409</v>
      </c>
      <c r="F31" s="206" t="s">
        <v>408</v>
      </c>
      <c r="G31" s="206" t="s">
        <v>413</v>
      </c>
      <c r="H31" s="318">
        <v>15</v>
      </c>
    </row>
    <row r="32" spans="1:8" s="186" customFormat="1" ht="49.5" customHeight="1">
      <c r="A32" s="228">
        <v>23</v>
      </c>
      <c r="B32" s="206"/>
      <c r="C32" s="206" t="s">
        <v>586</v>
      </c>
      <c r="D32" s="206" t="s">
        <v>407</v>
      </c>
      <c r="E32" s="206" t="s">
        <v>409</v>
      </c>
      <c r="F32" s="206" t="s">
        <v>417</v>
      </c>
      <c r="G32" s="206" t="s">
        <v>429</v>
      </c>
      <c r="H32" s="318">
        <v>7.5</v>
      </c>
    </row>
    <row r="33" spans="1:8" s="186" customFormat="1" ht="37.5" customHeight="1">
      <c r="A33" s="228">
        <v>24</v>
      </c>
      <c r="B33" s="206"/>
      <c r="C33" s="206" t="s">
        <v>587</v>
      </c>
      <c r="D33" s="206" t="s">
        <v>415</v>
      </c>
      <c r="E33" s="206" t="s">
        <v>409</v>
      </c>
      <c r="F33" s="206" t="s">
        <v>408</v>
      </c>
      <c r="G33" s="206" t="s">
        <v>420</v>
      </c>
      <c r="H33" s="318">
        <v>15</v>
      </c>
    </row>
    <row r="34" spans="1:8" s="186" customFormat="1" ht="62.25" customHeight="1">
      <c r="A34" s="228">
        <v>25</v>
      </c>
      <c r="B34" s="206"/>
      <c r="C34" s="206" t="s">
        <v>588</v>
      </c>
      <c r="D34" s="206" t="s">
        <v>415</v>
      </c>
      <c r="E34" s="206" t="s">
        <v>409</v>
      </c>
      <c r="F34" s="206" t="s">
        <v>408</v>
      </c>
      <c r="G34" s="206" t="s">
        <v>430</v>
      </c>
      <c r="H34" s="318">
        <v>15</v>
      </c>
    </row>
    <row r="35" spans="1:8" s="186" customFormat="1" ht="45">
      <c r="A35" s="228">
        <v>26</v>
      </c>
      <c r="B35" s="206"/>
      <c r="C35" s="206" t="s">
        <v>589</v>
      </c>
      <c r="D35" s="206" t="s">
        <v>415</v>
      </c>
      <c r="E35" s="206" t="s">
        <v>416</v>
      </c>
      <c r="F35" s="206" t="s">
        <v>408</v>
      </c>
      <c r="G35" s="206" t="s">
        <v>438</v>
      </c>
      <c r="H35" s="318">
        <v>10</v>
      </c>
    </row>
    <row r="36" spans="1:8" s="186" customFormat="1" ht="64.5" customHeight="1">
      <c r="A36" s="228">
        <v>27</v>
      </c>
      <c r="B36" s="206"/>
      <c r="C36" s="206" t="s">
        <v>590</v>
      </c>
      <c r="D36" s="206" t="s">
        <v>407</v>
      </c>
      <c r="E36" s="206" t="s">
        <v>409</v>
      </c>
      <c r="F36" s="206" t="s">
        <v>408</v>
      </c>
      <c r="G36" s="206" t="s">
        <v>425</v>
      </c>
      <c r="H36" s="318">
        <v>15</v>
      </c>
    </row>
    <row r="37" spans="1:8" s="186" customFormat="1" ht="78.75" customHeight="1">
      <c r="A37" s="228">
        <v>28</v>
      </c>
      <c r="B37" s="206"/>
      <c r="C37" s="206" t="s">
        <v>591</v>
      </c>
      <c r="D37" s="206" t="s">
        <v>407</v>
      </c>
      <c r="E37" s="206" t="s">
        <v>409</v>
      </c>
      <c r="F37" s="206" t="s">
        <v>408</v>
      </c>
      <c r="G37" s="206" t="s">
        <v>509</v>
      </c>
      <c r="H37" s="318">
        <v>15</v>
      </c>
    </row>
    <row r="38" spans="1:8" s="186" customFormat="1" ht="30">
      <c r="A38" s="228">
        <v>29</v>
      </c>
      <c r="B38" s="206"/>
      <c r="C38" s="135" t="s">
        <v>592</v>
      </c>
      <c r="D38" s="135" t="s">
        <v>407</v>
      </c>
      <c r="E38" s="135" t="s">
        <v>409</v>
      </c>
      <c r="F38" s="135" t="s">
        <v>408</v>
      </c>
      <c r="G38" s="135" t="s">
        <v>432</v>
      </c>
      <c r="H38" s="310">
        <v>15</v>
      </c>
    </row>
    <row r="39" spans="1:8" s="186" customFormat="1" ht="30">
      <c r="A39" s="228">
        <v>30</v>
      </c>
      <c r="B39" s="206"/>
      <c r="C39" s="206" t="s">
        <v>593</v>
      </c>
      <c r="D39" s="135" t="s">
        <v>407</v>
      </c>
      <c r="E39" s="206" t="s">
        <v>409</v>
      </c>
      <c r="F39" s="135" t="s">
        <v>408</v>
      </c>
      <c r="G39" s="206" t="s">
        <v>510</v>
      </c>
      <c r="H39" s="318">
        <v>15</v>
      </c>
    </row>
    <row r="40" spans="1:8" s="186" customFormat="1" ht="30">
      <c r="A40" s="228">
        <v>31</v>
      </c>
      <c r="B40" s="206"/>
      <c r="C40" s="206" t="s">
        <v>594</v>
      </c>
      <c r="D40" s="135" t="s">
        <v>407</v>
      </c>
      <c r="E40" s="206" t="s">
        <v>409</v>
      </c>
      <c r="F40" s="135" t="s">
        <v>408</v>
      </c>
      <c r="G40" s="206" t="s">
        <v>441</v>
      </c>
      <c r="H40" s="318">
        <v>15</v>
      </c>
    </row>
    <row r="41" spans="1:8" s="186" customFormat="1" ht="50.25" customHeight="1">
      <c r="A41" s="228">
        <v>32</v>
      </c>
      <c r="B41" s="206"/>
      <c r="C41" s="206" t="s">
        <v>595</v>
      </c>
      <c r="D41" s="135" t="s">
        <v>407</v>
      </c>
      <c r="E41" s="206" t="s">
        <v>409</v>
      </c>
      <c r="F41" s="135" t="s">
        <v>408</v>
      </c>
      <c r="G41" s="206" t="s">
        <v>440</v>
      </c>
      <c r="H41" s="318">
        <v>15</v>
      </c>
    </row>
    <row r="42" spans="1:8" s="186" customFormat="1" ht="30">
      <c r="A42" s="228">
        <v>33</v>
      </c>
      <c r="B42" s="206"/>
      <c r="C42" s="206" t="s">
        <v>596</v>
      </c>
      <c r="D42" s="135" t="s">
        <v>415</v>
      </c>
      <c r="E42" s="206" t="s">
        <v>409</v>
      </c>
      <c r="F42" s="135" t="s">
        <v>408</v>
      </c>
      <c r="G42" s="206" t="s">
        <v>433</v>
      </c>
      <c r="H42" s="318">
        <v>15</v>
      </c>
    </row>
    <row r="43" spans="1:8" s="186" customFormat="1" ht="36.75" customHeight="1">
      <c r="A43" s="228">
        <v>34</v>
      </c>
      <c r="B43" s="206"/>
      <c r="C43" s="206" t="s">
        <v>597</v>
      </c>
      <c r="D43" s="135" t="s">
        <v>415</v>
      </c>
      <c r="E43" s="206" t="s">
        <v>435</v>
      </c>
      <c r="F43" s="135" t="s">
        <v>408</v>
      </c>
      <c r="G43" s="206" t="s">
        <v>434</v>
      </c>
      <c r="H43" s="318">
        <v>10</v>
      </c>
    </row>
    <row r="44" spans="1:8" s="186" customFormat="1" ht="36" customHeight="1">
      <c r="A44" s="228">
        <v>35</v>
      </c>
      <c r="B44" s="206"/>
      <c r="C44" s="206" t="s">
        <v>598</v>
      </c>
      <c r="D44" s="135" t="s">
        <v>415</v>
      </c>
      <c r="E44" s="206" t="s">
        <v>409</v>
      </c>
      <c r="F44" s="135" t="s">
        <v>408</v>
      </c>
      <c r="G44" s="206" t="s">
        <v>439</v>
      </c>
      <c r="H44" s="318">
        <v>15</v>
      </c>
    </row>
    <row r="45" spans="1:8" s="186" customFormat="1" ht="33.75" customHeight="1">
      <c r="A45" s="228">
        <v>36</v>
      </c>
      <c r="B45" s="206"/>
      <c r="C45" s="206" t="s">
        <v>599</v>
      </c>
      <c r="D45" s="135" t="s">
        <v>415</v>
      </c>
      <c r="E45" s="206" t="s">
        <v>409</v>
      </c>
      <c r="F45" s="135" t="s">
        <v>408</v>
      </c>
      <c r="G45" s="206" t="s">
        <v>436</v>
      </c>
      <c r="H45" s="318">
        <v>15</v>
      </c>
    </row>
    <row r="46" spans="1:8" s="62" customFormat="1" ht="40.5" customHeight="1">
      <c r="A46" s="454">
        <v>37</v>
      </c>
      <c r="B46" s="452"/>
      <c r="C46" s="453" t="s">
        <v>600</v>
      </c>
      <c r="D46" s="135" t="s">
        <v>415</v>
      </c>
      <c r="E46" s="206" t="s">
        <v>409</v>
      </c>
      <c r="F46" s="135" t="s">
        <v>408</v>
      </c>
      <c r="G46" s="206" t="s">
        <v>437</v>
      </c>
      <c r="H46" s="318">
        <v>15</v>
      </c>
    </row>
    <row r="47" spans="1:8" s="62" customFormat="1" ht="45">
      <c r="A47" s="454">
        <v>38</v>
      </c>
      <c r="B47" s="452"/>
      <c r="C47" s="453" t="s">
        <v>601</v>
      </c>
      <c r="D47" s="135" t="s">
        <v>407</v>
      </c>
      <c r="E47" s="206" t="s">
        <v>435</v>
      </c>
      <c r="F47" s="135" t="s">
        <v>408</v>
      </c>
      <c r="G47" s="206" t="s">
        <v>512</v>
      </c>
      <c r="H47" s="318">
        <v>10</v>
      </c>
    </row>
    <row r="48" spans="1:8" s="62" customFormat="1" ht="45">
      <c r="A48" s="454">
        <v>39</v>
      </c>
      <c r="B48" s="452"/>
      <c r="C48" s="453" t="s">
        <v>602</v>
      </c>
      <c r="D48" s="135" t="s">
        <v>415</v>
      </c>
      <c r="E48" s="206" t="s">
        <v>435</v>
      </c>
      <c r="F48" s="135" t="s">
        <v>408</v>
      </c>
      <c r="G48" s="206" t="s">
        <v>511</v>
      </c>
      <c r="H48" s="318">
        <v>10</v>
      </c>
    </row>
    <row r="49" spans="1:8" s="62" customFormat="1" ht="45">
      <c r="A49" s="454">
        <v>40</v>
      </c>
      <c r="B49" s="452"/>
      <c r="C49" s="453" t="s">
        <v>603</v>
      </c>
      <c r="D49" s="135" t="s">
        <v>415</v>
      </c>
      <c r="E49" s="206" t="s">
        <v>435</v>
      </c>
      <c r="F49" s="135" t="s">
        <v>408</v>
      </c>
      <c r="G49" s="206" t="s">
        <v>511</v>
      </c>
      <c r="H49" s="318">
        <v>10</v>
      </c>
    </row>
    <row r="50" spans="1:8" s="62" customFormat="1" ht="45">
      <c r="A50" s="454">
        <v>41</v>
      </c>
      <c r="B50" s="452"/>
      <c r="C50" s="453" t="s">
        <v>604</v>
      </c>
      <c r="D50" s="135" t="s">
        <v>415</v>
      </c>
      <c r="E50" s="206" t="s">
        <v>435</v>
      </c>
      <c r="F50" s="135" t="s">
        <v>408</v>
      </c>
      <c r="G50" s="206" t="s">
        <v>511</v>
      </c>
      <c r="H50" s="318">
        <v>10</v>
      </c>
    </row>
    <row r="51" spans="1:8" s="62" customFormat="1" ht="45">
      <c r="A51" s="454">
        <v>42</v>
      </c>
      <c r="B51" s="452"/>
      <c r="C51" s="206" t="s">
        <v>514</v>
      </c>
      <c r="D51" s="135" t="s">
        <v>415</v>
      </c>
      <c r="E51" s="206" t="s">
        <v>435</v>
      </c>
      <c r="F51" s="135" t="s">
        <v>408</v>
      </c>
      <c r="G51" s="206" t="s">
        <v>512</v>
      </c>
      <c r="H51" s="318">
        <v>10</v>
      </c>
    </row>
    <row r="52" spans="1:8" s="62" customFormat="1" ht="49.5" customHeight="1">
      <c r="A52" s="454">
        <v>43</v>
      </c>
      <c r="B52" s="452"/>
      <c r="C52" s="453" t="s">
        <v>605</v>
      </c>
      <c r="D52" s="135" t="s">
        <v>415</v>
      </c>
      <c r="E52" s="206" t="s">
        <v>435</v>
      </c>
      <c r="F52" s="135" t="s">
        <v>408</v>
      </c>
      <c r="G52" s="206" t="s">
        <v>515</v>
      </c>
      <c r="H52" s="318">
        <v>10</v>
      </c>
    </row>
    <row r="53" spans="1:8" ht="53.25" customHeight="1">
      <c r="A53" s="454">
        <v>44</v>
      </c>
      <c r="B53" s="452"/>
      <c r="C53" s="453" t="s">
        <v>606</v>
      </c>
      <c r="D53" s="135" t="s">
        <v>516</v>
      </c>
      <c r="E53" s="206" t="s">
        <v>435</v>
      </c>
      <c r="F53" s="135" t="s">
        <v>408</v>
      </c>
      <c r="G53" s="206" t="s">
        <v>515</v>
      </c>
      <c r="H53" s="318">
        <v>10</v>
      </c>
    </row>
    <row r="54" spans="1:8" s="186" customFormat="1" ht="38.25" customHeight="1">
      <c r="A54" s="454">
        <v>45</v>
      </c>
      <c r="B54" s="452"/>
      <c r="C54" s="453" t="s">
        <v>607</v>
      </c>
      <c r="D54" s="135" t="s">
        <v>415</v>
      </c>
      <c r="E54" s="206" t="s">
        <v>409</v>
      </c>
      <c r="F54" s="135" t="s">
        <v>408</v>
      </c>
      <c r="G54" s="206">
        <v>2021</v>
      </c>
      <c r="H54" s="318">
        <v>15</v>
      </c>
    </row>
    <row r="55" spans="1:8" s="186" customFormat="1" ht="38.25" customHeight="1" thickBot="1">
      <c r="A55" s="403">
        <v>46</v>
      </c>
      <c r="B55" s="70"/>
      <c r="C55" s="473" t="s">
        <v>608</v>
      </c>
      <c r="D55" s="142" t="s">
        <v>407</v>
      </c>
      <c r="E55" s="220" t="s">
        <v>414</v>
      </c>
      <c r="F55" s="142" t="s">
        <v>408</v>
      </c>
      <c r="G55" s="220">
        <v>2020</v>
      </c>
      <c r="H55" s="323">
        <v>10</v>
      </c>
    </row>
    <row r="56" spans="1:8" ht="15.75" thickBot="1">
      <c r="A56" s="400"/>
      <c r="B56" s="237"/>
      <c r="C56" s="211"/>
      <c r="D56" s="211"/>
      <c r="E56" s="211"/>
      <c r="F56" s="211"/>
      <c r="G56" s="401" t="str">
        <f>"Total "&amp;LEFT(A7,3)</f>
        <v>Total I13</v>
      </c>
      <c r="H56" s="402">
        <f>SUM(H10:H55)</f>
        <v>592.5</v>
      </c>
    </row>
    <row r="57" spans="1:8" ht="53.25" customHeight="1">
      <c r="A57" s="186"/>
      <c r="B57" s="498" t="s">
        <v>609</v>
      </c>
      <c r="C57" s="499"/>
      <c r="D57" s="499"/>
      <c r="E57" s="499"/>
      <c r="G57" s="186"/>
      <c r="H57" s="186"/>
    </row>
    <row r="58" spans="1:8" ht="15" customHeight="1">
      <c r="A58" s="493" t="str">
        <f>'[3]Descriere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58" s="493"/>
      <c r="C58" s="493"/>
      <c r="D58" s="493"/>
      <c r="E58" s="493"/>
      <c r="F58" s="493"/>
      <c r="G58" s="493"/>
      <c r="H58" s="493"/>
    </row>
  </sheetData>
  <mergeCells count="4">
    <mergeCell ref="A7:H7"/>
    <mergeCell ref="A6:H6"/>
    <mergeCell ref="A58:H58"/>
    <mergeCell ref="B57:E5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41"/>
  <sheetViews>
    <sheetView workbookViewId="0">
      <selection activeCell="K10" sqref="K10"/>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86" customWidth="1"/>
    <col min="7" max="7" width="10" customWidth="1"/>
    <col min="8" max="8" width="9.7109375" customWidth="1"/>
    <col min="10" max="10" width="10.42578125" customWidth="1"/>
  </cols>
  <sheetData>
    <row r="1" spans="1:11" ht="15.75">
      <c r="A1" s="250" t="str">
        <f>'Date initiale'!C3</f>
        <v>Universitatea de Arhitectură și Urbanism "Ion Mincu" București</v>
      </c>
      <c r="B1" s="250"/>
      <c r="C1" s="250"/>
      <c r="D1" s="17"/>
      <c r="E1" s="17"/>
      <c r="F1" s="17"/>
    </row>
    <row r="2" spans="1:11" ht="15.75">
      <c r="A2" s="250" t="str">
        <f>'Date initiale'!B4&amp;" "&amp;'Date initiale'!C4</f>
        <v>Facultatea ARHITECTURA</v>
      </c>
      <c r="B2" s="250"/>
      <c r="C2" s="250"/>
      <c r="D2" s="17"/>
      <c r="E2" s="17"/>
      <c r="F2" s="17"/>
    </row>
    <row r="3" spans="1:11" ht="15.75">
      <c r="A3" s="250" t="str">
        <f>'Date initiale'!B5&amp;" "&amp;'Date initiale'!C5</f>
        <v>Departamentul Sinteza Proiectării de Arhitectură</v>
      </c>
      <c r="B3" s="250"/>
      <c r="C3" s="250"/>
      <c r="D3" s="17"/>
      <c r="E3" s="17"/>
      <c r="F3" s="17"/>
    </row>
    <row r="4" spans="1:11" ht="15.75">
      <c r="A4" s="251" t="str">
        <f>'Date initiale'!C6&amp;", "&amp;'Date initiale'!C7</f>
        <v>DUȚESCU I. Constantin-Mihăiță, 22</v>
      </c>
      <c r="B4" s="251"/>
      <c r="C4" s="251"/>
      <c r="D4" s="17"/>
      <c r="E4" s="17"/>
      <c r="F4" s="17"/>
    </row>
    <row r="5" spans="1:11" s="186" customFormat="1" ht="15.75">
      <c r="A5" s="251"/>
      <c r="B5" s="251"/>
      <c r="C5" s="251"/>
      <c r="D5" s="17"/>
      <c r="E5" s="17"/>
      <c r="F5" s="17"/>
    </row>
    <row r="6" spans="1:11" ht="15.75">
      <c r="A6" s="491" t="s">
        <v>110</v>
      </c>
      <c r="B6" s="491"/>
      <c r="C6" s="491"/>
      <c r="D6" s="491"/>
      <c r="E6" s="491"/>
      <c r="F6" s="491"/>
      <c r="G6" s="491"/>
      <c r="H6" s="491"/>
    </row>
    <row r="7" spans="1:11" ht="54" customHeight="1">
      <c r="A7" s="494" t="str">
        <f>'Descriere indicatori'!B19&amp;"a. "&amp;'Descriere indicatori'!C19</f>
        <v xml:space="preserve">I14a. Proiect de amenajarea teritoriului şi peisaj la nivel macro-teritorial: naţional, transfrontalier, interjudeţean/ la nivel mezzo-teritorial: judeţean, periurban, metropolitan/ strategii de dezvoltare, studii de fundamentare, planuri de management şi mobilitate) avizate** </v>
      </c>
      <c r="B7" s="494"/>
      <c r="C7" s="494"/>
      <c r="D7" s="494"/>
      <c r="E7" s="494"/>
      <c r="F7" s="494"/>
      <c r="G7" s="494"/>
      <c r="H7" s="494"/>
    </row>
    <row r="8" spans="1:11" s="186" customFormat="1" ht="16.5" thickBot="1">
      <c r="A8" s="59"/>
      <c r="B8" s="59"/>
      <c r="C8" s="59"/>
      <c r="D8" s="59"/>
      <c r="E8" s="59"/>
      <c r="F8" s="74"/>
      <c r="G8" s="74"/>
      <c r="H8" s="74"/>
    </row>
    <row r="9" spans="1:11" ht="60.75" thickBot="1">
      <c r="A9" s="192" t="s">
        <v>55</v>
      </c>
      <c r="B9" s="213" t="s">
        <v>72</v>
      </c>
      <c r="C9" s="229" t="s">
        <v>70</v>
      </c>
      <c r="D9" s="229" t="s">
        <v>71</v>
      </c>
      <c r="E9" s="213" t="s">
        <v>140</v>
      </c>
      <c r="F9" s="213" t="s">
        <v>138</v>
      </c>
      <c r="G9" s="229" t="s">
        <v>87</v>
      </c>
      <c r="H9" s="230" t="s">
        <v>147</v>
      </c>
      <c r="J9" s="256" t="s">
        <v>108</v>
      </c>
    </row>
    <row r="10" spans="1:11">
      <c r="A10" s="241">
        <v>1</v>
      </c>
      <c r="B10" s="242"/>
      <c r="C10" s="242"/>
      <c r="D10" s="242"/>
      <c r="E10" s="242"/>
      <c r="F10" s="242"/>
      <c r="G10" s="242"/>
      <c r="H10" s="243"/>
      <c r="J10" s="257" t="s">
        <v>165</v>
      </c>
      <c r="K10" s="359" t="s">
        <v>258</v>
      </c>
    </row>
    <row r="11" spans="1:11">
      <c r="A11" s="227">
        <f>A10+1</f>
        <v>2</v>
      </c>
      <c r="B11" s="239"/>
      <c r="C11" s="216"/>
      <c r="D11" s="216"/>
      <c r="E11" s="240"/>
      <c r="F11" s="240"/>
      <c r="G11" s="216"/>
      <c r="H11" s="205"/>
      <c r="J11" s="57"/>
    </row>
    <row r="12" spans="1:11">
      <c r="A12" s="227">
        <f t="shared" ref="A12:A19" si="0">A11+1</f>
        <v>3</v>
      </c>
      <c r="B12" s="204"/>
      <c r="C12" s="135"/>
      <c r="D12" s="135"/>
      <c r="E12" s="135"/>
      <c r="F12" s="135"/>
      <c r="G12" s="135"/>
      <c r="H12" s="205"/>
    </row>
    <row r="13" spans="1:11">
      <c r="A13" s="227">
        <f t="shared" si="0"/>
        <v>4</v>
      </c>
      <c r="B13" s="135"/>
      <c r="C13" s="135"/>
      <c r="D13" s="135"/>
      <c r="E13" s="135"/>
      <c r="F13" s="135"/>
      <c r="G13" s="135"/>
      <c r="H13" s="205"/>
    </row>
    <row r="14" spans="1:11" s="186" customFormat="1">
      <c r="A14" s="227">
        <f t="shared" si="0"/>
        <v>5</v>
      </c>
      <c r="B14" s="204"/>
      <c r="C14" s="135"/>
      <c r="D14" s="135"/>
      <c r="E14" s="135"/>
      <c r="F14" s="135"/>
      <c r="G14" s="135"/>
      <c r="H14" s="205"/>
    </row>
    <row r="15" spans="1:11" s="186" customFormat="1">
      <c r="A15" s="227">
        <f t="shared" si="0"/>
        <v>6</v>
      </c>
      <c r="B15" s="135"/>
      <c r="C15" s="135"/>
      <c r="D15" s="135"/>
      <c r="E15" s="135"/>
      <c r="F15" s="135"/>
      <c r="G15" s="135"/>
      <c r="H15" s="205"/>
    </row>
    <row r="16" spans="1:11" s="186" customFormat="1">
      <c r="A16" s="227">
        <f t="shared" si="0"/>
        <v>7</v>
      </c>
      <c r="B16" s="204"/>
      <c r="C16" s="135"/>
      <c r="D16" s="135"/>
      <c r="E16" s="135"/>
      <c r="F16" s="135"/>
      <c r="G16" s="135"/>
      <c r="H16" s="205"/>
    </row>
    <row r="17" spans="1:8" s="186" customFormat="1">
      <c r="A17" s="227">
        <f t="shared" si="0"/>
        <v>8</v>
      </c>
      <c r="B17" s="135"/>
      <c r="C17" s="135"/>
      <c r="D17" s="135"/>
      <c r="E17" s="135"/>
      <c r="F17" s="135"/>
      <c r="G17" s="135"/>
      <c r="H17" s="205"/>
    </row>
    <row r="18" spans="1:8" s="186" customFormat="1">
      <c r="A18" s="227">
        <f t="shared" si="0"/>
        <v>9</v>
      </c>
      <c r="B18" s="204"/>
      <c r="C18" s="135"/>
      <c r="D18" s="135"/>
      <c r="E18" s="135"/>
      <c r="F18" s="135"/>
      <c r="G18" s="135"/>
      <c r="H18" s="205"/>
    </row>
    <row r="19" spans="1:8" s="186" customFormat="1" ht="15.75" thickBot="1">
      <c r="A19" s="244">
        <f t="shared" si="0"/>
        <v>10</v>
      </c>
      <c r="B19" s="142"/>
      <c r="C19" s="142"/>
      <c r="D19" s="142"/>
      <c r="E19" s="142"/>
      <c r="F19" s="142"/>
      <c r="G19" s="142"/>
      <c r="H19" s="209"/>
    </row>
    <row r="20" spans="1:8" s="186" customFormat="1" ht="15.75" thickBot="1">
      <c r="A20" s="339"/>
      <c r="B20" s="237"/>
      <c r="C20" s="211"/>
      <c r="D20" s="211"/>
      <c r="E20" s="211"/>
      <c r="F20" s="211"/>
      <c r="G20" s="163" t="str">
        <f>"Total "&amp;LEFT(A7,4)</f>
        <v>Total I14a</v>
      </c>
      <c r="H20" s="164">
        <f>SUM(H10:H19)</f>
        <v>0</v>
      </c>
    </row>
    <row r="21" spans="1:8" s="186" customFormat="1"/>
    <row r="22" spans="1:8" s="186" customFormat="1" ht="53.25" customHeight="1">
      <c r="A22" s="493"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93"/>
      <c r="C22" s="493"/>
      <c r="D22" s="493"/>
      <c r="E22" s="493"/>
      <c r="F22" s="493"/>
      <c r="G22" s="493"/>
      <c r="H22" s="493"/>
    </row>
    <row r="40" spans="1:9" ht="15.75" thickBot="1"/>
    <row r="41" spans="1:9" s="186" customFormat="1" ht="54" customHeight="1" thickBot="1">
      <c r="A41" s="212" t="s">
        <v>69</v>
      </c>
      <c r="B41" s="213" t="s">
        <v>72</v>
      </c>
      <c r="C41" s="229" t="s">
        <v>70</v>
      </c>
      <c r="D41" s="229" t="s">
        <v>71</v>
      </c>
      <c r="E41" s="213" t="s">
        <v>139</v>
      </c>
      <c r="F41" s="213" t="s">
        <v>139</v>
      </c>
      <c r="G41" s="213" t="s">
        <v>138</v>
      </c>
      <c r="H41" s="229" t="s">
        <v>87</v>
      </c>
      <c r="I41" s="230" t="s">
        <v>78</v>
      </c>
    </row>
  </sheetData>
  <mergeCells count="3">
    <mergeCell ref="A7:H7"/>
    <mergeCell ref="A22:H22"/>
    <mergeCell ref="A6:H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2"/>
  <sheetViews>
    <sheetView workbookViewId="0">
      <selection activeCell="K22" sqref="K22"/>
    </sheetView>
  </sheetViews>
  <sheetFormatPr defaultRowHeight="15"/>
  <cols>
    <col min="1" max="1" width="5.140625" customWidth="1"/>
    <col min="2" max="2" width="10.5703125" customWidth="1"/>
    <col min="3" max="3" width="43.140625" customWidth="1"/>
    <col min="4" max="4" width="22" customWidth="1"/>
    <col min="5" max="5" width="16.140625" customWidth="1"/>
    <col min="6" max="6" width="11.85546875" style="186" customWidth="1"/>
    <col min="7" max="7" width="10" customWidth="1"/>
    <col min="8" max="8" width="9.7109375" customWidth="1"/>
  </cols>
  <sheetData>
    <row r="1" spans="1:11" ht="15.75">
      <c r="A1" s="253" t="str">
        <f>'Date initiale'!C3</f>
        <v>Universitatea de Arhitectură și Urbanism "Ion Mincu" București</v>
      </c>
      <c r="B1" s="253"/>
      <c r="C1" s="253"/>
      <c r="D1" s="46"/>
      <c r="E1" s="46"/>
      <c r="F1" s="46"/>
      <c r="G1" s="46"/>
      <c r="H1" s="46"/>
    </row>
    <row r="2" spans="1:11" ht="15.75">
      <c r="A2" s="253" t="str">
        <f>'Date initiale'!B4&amp;" "&amp;'Date initiale'!C4</f>
        <v>Facultatea ARHITECTURA</v>
      </c>
      <c r="B2" s="253"/>
      <c r="C2" s="253"/>
      <c r="D2" s="46"/>
      <c r="E2" s="46"/>
      <c r="F2" s="46"/>
      <c r="G2" s="46"/>
      <c r="H2" s="46"/>
    </row>
    <row r="3" spans="1:11" ht="15.75">
      <c r="A3" s="253" t="str">
        <f>'Date initiale'!B5&amp;" "&amp;'Date initiale'!C5</f>
        <v>Departamentul Sinteza Proiectării de Arhitectură</v>
      </c>
      <c r="B3" s="253"/>
      <c r="C3" s="253"/>
      <c r="D3" s="46"/>
      <c r="E3" s="46"/>
      <c r="F3" s="46"/>
      <c r="G3" s="46"/>
      <c r="H3" s="46"/>
    </row>
    <row r="4" spans="1:11" ht="15.75">
      <c r="A4" s="254" t="str">
        <f>'Date initiale'!C6&amp;", "&amp;'Date initiale'!C7</f>
        <v>DUȚESCU I. Constantin-Mihăiță, 22</v>
      </c>
      <c r="B4" s="254"/>
      <c r="C4" s="254"/>
      <c r="D4" s="46"/>
      <c r="E4" s="46"/>
      <c r="F4" s="46"/>
      <c r="G4" s="46"/>
      <c r="H4" s="46"/>
    </row>
    <row r="5" spans="1:11" s="186" customFormat="1" ht="15.75">
      <c r="A5" s="254"/>
      <c r="B5" s="254"/>
      <c r="C5" s="254"/>
      <c r="D5" s="46"/>
      <c r="E5" s="46"/>
      <c r="F5" s="46"/>
      <c r="G5" s="46"/>
      <c r="H5" s="46"/>
    </row>
    <row r="6" spans="1:11" ht="15.75">
      <c r="A6" s="500" t="s">
        <v>110</v>
      </c>
      <c r="B6" s="500"/>
      <c r="C6" s="500"/>
      <c r="D6" s="500"/>
      <c r="E6" s="500"/>
      <c r="F6" s="500"/>
      <c r="G6" s="500"/>
      <c r="H6" s="500"/>
    </row>
    <row r="7" spans="1:11" ht="36.75" customHeight="1">
      <c r="A7" s="494" t="str">
        <f>'Descriere indicatori'!B19&amp;"b. "&amp;'Descriere indicatori'!C20</f>
        <v xml:space="preserve">I14b. Proiect urbanistic şi peisagistic la nivelul Planurilor Generale / Zonale ale Localităţilor (inclusiv studii de fundamentare, de inserţie, de oportunitate) avizate** </v>
      </c>
      <c r="B7" s="494"/>
      <c r="C7" s="494"/>
      <c r="D7" s="494"/>
      <c r="E7" s="494"/>
      <c r="F7" s="494"/>
      <c r="G7" s="494"/>
      <c r="H7" s="494"/>
    </row>
    <row r="8" spans="1:11" ht="19.5" customHeight="1" thickBot="1">
      <c r="A8" s="60"/>
      <c r="B8" s="60"/>
      <c r="C8" s="60"/>
      <c r="D8" s="60"/>
      <c r="E8" s="60"/>
      <c r="F8" s="60"/>
      <c r="G8" s="60"/>
      <c r="H8" s="60"/>
    </row>
    <row r="9" spans="1:11" ht="60.75" thickBot="1">
      <c r="A9" s="159" t="s">
        <v>55</v>
      </c>
      <c r="B9" s="213" t="s">
        <v>72</v>
      </c>
      <c r="C9" s="229" t="s">
        <v>70</v>
      </c>
      <c r="D9" s="229" t="s">
        <v>71</v>
      </c>
      <c r="E9" s="213" t="s">
        <v>140</v>
      </c>
      <c r="F9" s="213" t="s">
        <v>138</v>
      </c>
      <c r="G9" s="229" t="s">
        <v>87</v>
      </c>
      <c r="H9" s="230" t="s">
        <v>147</v>
      </c>
      <c r="J9" s="256" t="s">
        <v>108</v>
      </c>
    </row>
    <row r="10" spans="1:11">
      <c r="A10" s="245">
        <v>1</v>
      </c>
      <c r="B10" s="246"/>
      <c r="C10" s="448" t="s">
        <v>442</v>
      </c>
      <c r="D10" s="202" t="s">
        <v>415</v>
      </c>
      <c r="E10" s="202" t="s">
        <v>443</v>
      </c>
      <c r="F10" s="202" t="s">
        <v>417</v>
      </c>
      <c r="G10" s="202" t="s">
        <v>422</v>
      </c>
      <c r="H10" s="321">
        <v>7.5</v>
      </c>
      <c r="J10" s="257" t="s">
        <v>166</v>
      </c>
      <c r="K10" s="359" t="s">
        <v>258</v>
      </c>
    </row>
    <row r="11" spans="1:11" s="186" customFormat="1">
      <c r="A11" s="203"/>
      <c r="B11" s="204"/>
      <c r="C11" s="448"/>
      <c r="D11" s="135"/>
      <c r="E11" s="135"/>
      <c r="F11" s="202"/>
      <c r="G11" s="210"/>
      <c r="H11" s="306"/>
    </row>
    <row r="12" spans="1:11" s="186" customFormat="1">
      <c r="A12" s="203">
        <f t="shared" ref="A12:A19" si="0">A11+1</f>
        <v>1</v>
      </c>
      <c r="B12" s="204"/>
      <c r="C12" s="247"/>
      <c r="D12" s="135"/>
      <c r="E12" s="248"/>
      <c r="F12" s="248"/>
      <c r="G12" s="248"/>
      <c r="H12" s="306"/>
    </row>
    <row r="13" spans="1:11" s="186" customFormat="1">
      <c r="A13" s="203">
        <f t="shared" si="0"/>
        <v>2</v>
      </c>
      <c r="B13" s="204"/>
      <c r="C13" s="236"/>
      <c r="D13" s="135"/>
      <c r="E13" s="135"/>
      <c r="F13" s="135"/>
      <c r="G13" s="210"/>
      <c r="H13" s="306"/>
    </row>
    <row r="14" spans="1:11" s="186" customFormat="1">
      <c r="A14" s="203">
        <f t="shared" si="0"/>
        <v>3</v>
      </c>
      <c r="B14" s="204"/>
      <c r="C14" s="247"/>
      <c r="D14" s="135"/>
      <c r="E14" s="248"/>
      <c r="F14" s="248"/>
      <c r="G14" s="248"/>
      <c r="H14" s="306"/>
    </row>
    <row r="15" spans="1:11" s="186" customFormat="1">
      <c r="A15" s="203">
        <f t="shared" si="0"/>
        <v>4</v>
      </c>
      <c r="B15" s="204"/>
      <c r="C15" s="247"/>
      <c r="D15" s="135"/>
      <c r="E15" s="248"/>
      <c r="F15" s="248"/>
      <c r="G15" s="248"/>
      <c r="H15" s="306"/>
    </row>
    <row r="16" spans="1:11">
      <c r="A16" s="203">
        <f t="shared" si="0"/>
        <v>5</v>
      </c>
      <c r="B16" s="204"/>
      <c r="C16" s="236"/>
      <c r="D16" s="135"/>
      <c r="E16" s="135"/>
      <c r="F16" s="135"/>
      <c r="G16" s="210"/>
      <c r="H16" s="306"/>
    </row>
    <row r="17" spans="1:8">
      <c r="A17" s="203">
        <f t="shared" si="0"/>
        <v>6</v>
      </c>
      <c r="B17" s="204"/>
      <c r="C17" s="247"/>
      <c r="D17" s="135"/>
      <c r="E17" s="248"/>
      <c r="F17" s="248"/>
      <c r="G17" s="248"/>
      <c r="H17" s="306"/>
    </row>
    <row r="18" spans="1:8">
      <c r="A18" s="203">
        <f t="shared" si="0"/>
        <v>7</v>
      </c>
      <c r="B18" s="204"/>
      <c r="C18" s="247"/>
      <c r="D18" s="135"/>
      <c r="E18" s="248"/>
      <c r="F18" s="248"/>
      <c r="G18" s="248"/>
      <c r="H18" s="306"/>
    </row>
    <row r="19" spans="1:8" ht="15.75" thickBot="1">
      <c r="A19" s="208">
        <f t="shared" si="0"/>
        <v>8</v>
      </c>
      <c r="B19" s="142"/>
      <c r="C19" s="249"/>
      <c r="D19" s="142"/>
      <c r="E19" s="142"/>
      <c r="F19" s="142"/>
      <c r="G19" s="142"/>
      <c r="H19" s="319"/>
    </row>
    <row r="20" spans="1:8" ht="16.5" thickBot="1">
      <c r="A20" s="340"/>
      <c r="G20" s="163" t="str">
        <f>"Total "&amp;LEFT(A7,4)</f>
        <v>Total I14b</v>
      </c>
      <c r="H20" s="268">
        <f>SUM(H10:H19)</f>
        <v>7.5</v>
      </c>
    </row>
    <row r="22" spans="1:8" ht="53.25" customHeight="1">
      <c r="A22" s="493"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93"/>
      <c r="C22" s="493"/>
      <c r="D22" s="493"/>
      <c r="E22" s="493"/>
      <c r="F22" s="493"/>
      <c r="G22" s="493"/>
      <c r="H22" s="493"/>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41"/>
  <sheetViews>
    <sheetView workbookViewId="0">
      <selection activeCell="I16" sqref="I16"/>
    </sheetView>
  </sheetViews>
  <sheetFormatPr defaultColWidth="9.140625" defaultRowHeight="15"/>
  <cols>
    <col min="1" max="1" width="5.140625" style="186" customWidth="1"/>
    <col min="2" max="2" width="10.5703125" style="186" customWidth="1"/>
    <col min="3" max="3" width="43.140625" style="186" customWidth="1"/>
    <col min="4" max="4" width="24" style="186" customWidth="1"/>
    <col min="5" max="5" width="14.28515625" style="186" customWidth="1"/>
    <col min="6" max="6" width="11.85546875" style="186" customWidth="1"/>
    <col min="7" max="7" width="10" style="186" customWidth="1"/>
    <col min="8" max="8" width="9.7109375" style="186" customWidth="1"/>
    <col min="9" max="9" width="9.140625" style="186"/>
    <col min="10" max="10" width="10.28515625" style="186" customWidth="1"/>
    <col min="11" max="16384" width="9.140625" style="186"/>
  </cols>
  <sheetData>
    <row r="1" spans="1:11" ht="15.75">
      <c r="A1" s="250" t="str">
        <f>'Date initiale'!C3</f>
        <v>Universitatea de Arhitectură și Urbanism "Ion Mincu" București</v>
      </c>
      <c r="B1" s="250"/>
      <c r="C1" s="250"/>
      <c r="D1" s="17"/>
      <c r="E1" s="17"/>
      <c r="F1" s="17"/>
    </row>
    <row r="2" spans="1:11" ht="15.75">
      <c r="A2" s="250" t="str">
        <f>'Date initiale'!B4&amp;" "&amp;'Date initiale'!C4</f>
        <v>Facultatea ARHITECTURA</v>
      </c>
      <c r="B2" s="250"/>
      <c r="C2" s="250"/>
      <c r="D2" s="17"/>
      <c r="E2" s="17"/>
      <c r="F2" s="17"/>
    </row>
    <row r="3" spans="1:11" ht="15.75">
      <c r="A3" s="250" t="str">
        <f>'Date initiale'!B5&amp;" "&amp;'Date initiale'!C5</f>
        <v>Departamentul Sinteza Proiectării de Arhitectură</v>
      </c>
      <c r="B3" s="250"/>
      <c r="C3" s="250"/>
      <c r="D3" s="17"/>
      <c r="E3" s="17"/>
      <c r="F3" s="17"/>
    </row>
    <row r="4" spans="1:11" ht="15.75">
      <c r="A4" s="251" t="str">
        <f>'Date initiale'!C6&amp;", "&amp;'Date initiale'!C7</f>
        <v>DUȚESCU I. Constantin-Mihăiță, 22</v>
      </c>
      <c r="B4" s="251"/>
      <c r="C4" s="251"/>
      <c r="D4" s="17"/>
      <c r="E4" s="17"/>
      <c r="F4" s="17"/>
    </row>
    <row r="5" spans="1:11" ht="15.75">
      <c r="A5" s="251"/>
      <c r="B5" s="251"/>
      <c r="C5" s="251"/>
      <c r="D5" s="17"/>
      <c r="E5" s="17"/>
      <c r="F5" s="17"/>
    </row>
    <row r="6" spans="1:11" ht="15.75">
      <c r="A6" s="491" t="s">
        <v>110</v>
      </c>
      <c r="B6" s="491"/>
      <c r="C6" s="491"/>
      <c r="D6" s="491"/>
      <c r="E6" s="491"/>
      <c r="F6" s="491"/>
      <c r="G6" s="491"/>
      <c r="H6" s="491"/>
    </row>
    <row r="7" spans="1:11" ht="52.5" customHeight="1">
      <c r="A7" s="494" t="str">
        <f>'Descriere indicatori'!B19&amp;"c. "&amp;'Descriere indicatori'!C21</f>
        <v xml:space="preserve">I14c. Studii de cercetare, granturi şi proiecte de cercetare internaţionale/ naţionale/locale (MEN, CNCS, CEEX, MDRL), realizate prin centrele de cercetare ale universităţii/alte centre universitare şi/academice)** </v>
      </c>
      <c r="B7" s="494"/>
      <c r="C7" s="494"/>
      <c r="D7" s="494"/>
      <c r="E7" s="494"/>
      <c r="F7" s="494"/>
      <c r="G7" s="494"/>
      <c r="H7" s="494"/>
    </row>
    <row r="8" spans="1:11" ht="16.5" thickBot="1">
      <c r="A8" s="59"/>
      <c r="B8" s="59"/>
      <c r="C8" s="59"/>
      <c r="D8" s="59"/>
      <c r="E8" s="59"/>
      <c r="F8" s="74"/>
      <c r="G8" s="74"/>
      <c r="H8" s="74"/>
    </row>
    <row r="9" spans="1:11" ht="60.75" thickBot="1">
      <c r="A9" s="192" t="s">
        <v>55</v>
      </c>
      <c r="B9" s="213" t="s">
        <v>72</v>
      </c>
      <c r="C9" s="229" t="s">
        <v>141</v>
      </c>
      <c r="D9" s="229" t="s">
        <v>71</v>
      </c>
      <c r="E9" s="213" t="s">
        <v>140</v>
      </c>
      <c r="F9" s="213" t="s">
        <v>138</v>
      </c>
      <c r="G9" s="229" t="s">
        <v>87</v>
      </c>
      <c r="H9" s="230" t="s">
        <v>147</v>
      </c>
      <c r="J9" s="256" t="s">
        <v>108</v>
      </c>
    </row>
    <row r="10" spans="1:11" ht="60">
      <c r="A10" s="241">
        <v>1</v>
      </c>
      <c r="B10" s="465" t="s">
        <v>546</v>
      </c>
      <c r="C10" s="465" t="s">
        <v>547</v>
      </c>
      <c r="D10" s="445" t="s">
        <v>548</v>
      </c>
      <c r="E10" s="238" t="s">
        <v>549</v>
      </c>
      <c r="F10" s="238" t="s">
        <v>550</v>
      </c>
      <c r="G10" s="445">
        <v>2022</v>
      </c>
      <c r="H10" s="466">
        <v>10</v>
      </c>
      <c r="J10" s="257" t="s">
        <v>167</v>
      </c>
      <c r="K10" s="359" t="s">
        <v>258</v>
      </c>
    </row>
    <row r="11" spans="1:11">
      <c r="A11" s="227">
        <f>A10+1</f>
        <v>2</v>
      </c>
      <c r="B11" s="239"/>
      <c r="C11" s="216"/>
      <c r="D11" s="216"/>
      <c r="E11" s="240"/>
      <c r="F11" s="240"/>
      <c r="G11" s="216"/>
      <c r="H11" s="306"/>
    </row>
    <row r="12" spans="1:11">
      <c r="A12" s="227">
        <f t="shared" ref="A12:A19" si="0">A11+1</f>
        <v>3</v>
      </c>
      <c r="B12" s="204"/>
      <c r="C12" s="135"/>
      <c r="D12" s="135"/>
      <c r="E12" s="135"/>
      <c r="F12" s="135"/>
      <c r="G12" s="135"/>
      <c r="H12" s="306"/>
    </row>
    <row r="13" spans="1:11">
      <c r="A13" s="227">
        <f t="shared" si="0"/>
        <v>4</v>
      </c>
      <c r="B13" s="135"/>
      <c r="C13" s="135"/>
      <c r="D13" s="135"/>
      <c r="E13" s="135"/>
      <c r="F13" s="135"/>
      <c r="G13" s="135"/>
      <c r="H13" s="306"/>
    </row>
    <row r="14" spans="1:11">
      <c r="A14" s="227">
        <f t="shared" si="0"/>
        <v>5</v>
      </c>
      <c r="B14" s="204"/>
      <c r="C14" s="135"/>
      <c r="D14" s="135"/>
      <c r="E14" s="135"/>
      <c r="F14" s="135"/>
      <c r="G14" s="135"/>
      <c r="H14" s="306"/>
    </row>
    <row r="15" spans="1:11">
      <c r="A15" s="227">
        <f t="shared" si="0"/>
        <v>6</v>
      </c>
      <c r="B15" s="135"/>
      <c r="C15" s="135"/>
      <c r="D15" s="135"/>
      <c r="E15" s="135"/>
      <c r="F15" s="135"/>
      <c r="G15" s="135"/>
      <c r="H15" s="306"/>
    </row>
    <row r="16" spans="1:11">
      <c r="A16" s="227">
        <f t="shared" si="0"/>
        <v>7</v>
      </c>
      <c r="B16" s="204"/>
      <c r="C16" s="135"/>
      <c r="D16" s="135"/>
      <c r="E16" s="135"/>
      <c r="F16" s="135"/>
      <c r="G16" s="135"/>
      <c r="H16" s="306"/>
    </row>
    <row r="17" spans="1:8">
      <c r="A17" s="227">
        <f t="shared" si="0"/>
        <v>8</v>
      </c>
      <c r="B17" s="135"/>
      <c r="C17" s="135"/>
      <c r="D17" s="135"/>
      <c r="E17" s="135"/>
      <c r="F17" s="135"/>
      <c r="G17" s="135"/>
      <c r="H17" s="306"/>
    </row>
    <row r="18" spans="1:8">
      <c r="A18" s="227">
        <f t="shared" si="0"/>
        <v>9</v>
      </c>
      <c r="B18" s="204"/>
      <c r="C18" s="135"/>
      <c r="D18" s="135"/>
      <c r="E18" s="135"/>
      <c r="F18" s="135"/>
      <c r="G18" s="135"/>
      <c r="H18" s="306"/>
    </row>
    <row r="19" spans="1:8" ht="15.75" thickBot="1">
      <c r="A19" s="244">
        <f t="shared" si="0"/>
        <v>10</v>
      </c>
      <c r="B19" s="142"/>
      <c r="C19" s="142"/>
      <c r="D19" s="142"/>
      <c r="E19" s="142"/>
      <c r="F19" s="142"/>
      <c r="G19" s="142"/>
      <c r="H19" s="319"/>
    </row>
    <row r="20" spans="1:8" ht="15.75" thickBot="1">
      <c r="A20" s="339"/>
      <c r="B20" s="237"/>
      <c r="C20" s="211"/>
      <c r="D20" s="211"/>
      <c r="E20" s="211"/>
      <c r="F20" s="211"/>
      <c r="G20" s="163" t="str">
        <f>"Total "&amp;LEFT(A7,4)</f>
        <v>Total I14c</v>
      </c>
      <c r="H20" s="164">
        <f>SUM(H10:H19)</f>
        <v>10</v>
      </c>
    </row>
    <row r="22" spans="1:8" ht="53.25" customHeight="1">
      <c r="A22" s="493"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93"/>
      <c r="C22" s="493"/>
      <c r="D22" s="493"/>
      <c r="E22" s="493"/>
      <c r="F22" s="493"/>
      <c r="G22" s="493"/>
      <c r="H22" s="493"/>
    </row>
    <row r="40" spans="1:9" ht="15.75" thickBot="1"/>
    <row r="41" spans="1:9" ht="54" customHeight="1" thickBot="1">
      <c r="A41" s="212" t="s">
        <v>69</v>
      </c>
      <c r="B41" s="213" t="s">
        <v>72</v>
      </c>
      <c r="C41" s="229" t="s">
        <v>70</v>
      </c>
      <c r="D41" s="229" t="s">
        <v>71</v>
      </c>
      <c r="E41" s="213" t="s">
        <v>139</v>
      </c>
      <c r="F41" s="213" t="s">
        <v>139</v>
      </c>
      <c r="G41" s="213" t="s">
        <v>138</v>
      </c>
      <c r="H41" s="229" t="s">
        <v>87</v>
      </c>
      <c r="I41" s="230"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34"/>
  <sheetViews>
    <sheetView topLeftCell="A2" workbookViewId="0">
      <selection activeCell="L15" sqref="L15"/>
    </sheetView>
  </sheetViews>
  <sheetFormatPr defaultColWidth="9.140625" defaultRowHeight="15"/>
  <cols>
    <col min="1" max="1" width="5.140625" style="186" customWidth="1"/>
    <col min="2" max="2" width="12.5703125" style="186" customWidth="1"/>
    <col min="3" max="3" width="43.140625" style="186" customWidth="1"/>
    <col min="4" max="4" width="16.42578125" style="186" customWidth="1"/>
    <col min="5" max="5" width="14.28515625" style="186" customWidth="1"/>
    <col min="6" max="6" width="14.42578125" style="186" customWidth="1"/>
    <col min="7" max="7" width="10" style="186" customWidth="1"/>
    <col min="8" max="8" width="12" style="186" customWidth="1"/>
    <col min="9" max="9" width="9.140625" style="186"/>
    <col min="10" max="10" width="10.28515625" style="186" customWidth="1"/>
    <col min="11" max="16384" width="9.140625" style="186"/>
  </cols>
  <sheetData>
    <row r="1" spans="1:11" ht="15.75">
      <c r="A1" s="250" t="str">
        <f>'Date initiale'!C3</f>
        <v>Universitatea de Arhitectură și Urbanism "Ion Mincu" București</v>
      </c>
      <c r="B1" s="250"/>
      <c r="C1" s="250"/>
      <c r="D1" s="355"/>
      <c r="E1" s="355"/>
      <c r="F1" s="355"/>
    </row>
    <row r="2" spans="1:11" ht="15.75">
      <c r="A2" s="250" t="str">
        <f>'Date initiale'!B4&amp;" "&amp;'Date initiale'!C4</f>
        <v>Facultatea ARHITECTURA</v>
      </c>
      <c r="B2" s="250"/>
      <c r="C2" s="250"/>
      <c r="D2" s="355"/>
      <c r="E2" s="355"/>
      <c r="F2" s="355"/>
    </row>
    <row r="3" spans="1:11" ht="15.75">
      <c r="A3" s="250" t="str">
        <f>'Date initiale'!B5&amp;" "&amp;'Date initiale'!C5</f>
        <v>Departamentul Sinteza Proiectării de Arhitectură</v>
      </c>
      <c r="B3" s="250"/>
      <c r="C3" s="250"/>
      <c r="D3" s="355"/>
      <c r="E3" s="355"/>
      <c r="F3" s="355"/>
    </row>
    <row r="4" spans="1:11" ht="15.75">
      <c r="A4" s="354" t="str">
        <f>'Date initiale'!C6&amp;", "&amp;'Date initiale'!C7</f>
        <v>DUȚESCU I. Constantin-Mihăiță, 22</v>
      </c>
      <c r="B4" s="354"/>
      <c r="C4" s="354"/>
      <c r="D4" s="355"/>
      <c r="E4" s="355"/>
      <c r="F4" s="355"/>
    </row>
    <row r="5" spans="1:11" ht="15.75">
      <c r="A5" s="354"/>
      <c r="B5" s="354"/>
      <c r="C5" s="354"/>
      <c r="D5" s="355"/>
      <c r="E5" s="355"/>
      <c r="F5" s="355"/>
    </row>
    <row r="6" spans="1:11" ht="15.75">
      <c r="A6" s="491" t="s">
        <v>110</v>
      </c>
      <c r="B6" s="491"/>
      <c r="C6" s="491"/>
      <c r="D6" s="491"/>
      <c r="E6" s="491"/>
      <c r="F6" s="491"/>
      <c r="G6" s="491"/>
      <c r="H6" s="491"/>
    </row>
    <row r="7" spans="1:11" ht="52.5" customHeight="1">
      <c r="A7" s="494" t="str">
        <f>'Descriere indicatori'!B22&amp;". "&amp;'Descriere indicatori'!C22</f>
        <v>I15. Contribuții la activitatea Centrului de cercetare - proiectare al Universității prin atragerea și realizarea de proiecte de urbanism, arhitectură, restaurare, design, proiecte de specialitate, studii cu componentă notabilă de cercetare și complexitate****</v>
      </c>
      <c r="B7" s="494"/>
      <c r="C7" s="494"/>
      <c r="D7" s="494"/>
      <c r="E7" s="494"/>
      <c r="F7" s="494"/>
      <c r="G7" s="494"/>
      <c r="H7" s="494"/>
    </row>
    <row r="8" spans="1:11" ht="16.5" thickBot="1">
      <c r="A8" s="59"/>
      <c r="B8" s="59"/>
      <c r="C8" s="59"/>
      <c r="D8" s="59"/>
      <c r="E8" s="59"/>
      <c r="F8" s="74"/>
      <c r="G8" s="74"/>
      <c r="H8" s="74"/>
    </row>
    <row r="9" spans="1:11" ht="45.75" thickBot="1">
      <c r="A9" s="192" t="s">
        <v>55</v>
      </c>
      <c r="B9" s="397" t="s">
        <v>72</v>
      </c>
      <c r="C9" s="398" t="s">
        <v>141</v>
      </c>
      <c r="D9" s="398" t="s">
        <v>71</v>
      </c>
      <c r="E9" s="397" t="s">
        <v>140</v>
      </c>
      <c r="F9" s="397" t="s">
        <v>138</v>
      </c>
      <c r="G9" s="398" t="s">
        <v>87</v>
      </c>
      <c r="H9" s="399" t="s">
        <v>147</v>
      </c>
      <c r="J9" s="256" t="s">
        <v>108</v>
      </c>
    </row>
    <row r="10" spans="1:11" ht="45">
      <c r="A10" s="444">
        <v>1</v>
      </c>
      <c r="B10" s="450" t="s">
        <v>497</v>
      </c>
      <c r="C10" s="450" t="s">
        <v>563</v>
      </c>
      <c r="D10" s="450" t="s">
        <v>495</v>
      </c>
      <c r="E10" s="450" t="s">
        <v>491</v>
      </c>
      <c r="F10" s="450" t="s">
        <v>492</v>
      </c>
      <c r="G10" s="450" t="s">
        <v>493</v>
      </c>
      <c r="H10" s="306">
        <v>20</v>
      </c>
      <c r="J10" s="257">
        <v>20</v>
      </c>
      <c r="K10" s="359" t="s">
        <v>258</v>
      </c>
    </row>
    <row r="11" spans="1:11" ht="45">
      <c r="A11" s="215">
        <f>A10+1</f>
        <v>2</v>
      </c>
      <c r="B11" s="449" t="s">
        <v>496</v>
      </c>
      <c r="C11" s="449" t="s">
        <v>562</v>
      </c>
      <c r="D11" s="449" t="s">
        <v>494</v>
      </c>
      <c r="E11" s="449" t="s">
        <v>491</v>
      </c>
      <c r="F11" s="449" t="s">
        <v>492</v>
      </c>
      <c r="G11" s="449" t="s">
        <v>493</v>
      </c>
      <c r="H11" s="306">
        <v>20</v>
      </c>
    </row>
    <row r="12" spans="1:11" ht="76.5" customHeight="1" thickBot="1">
      <c r="A12" s="219">
        <f t="shared" ref="A12" si="0">A11+1</f>
        <v>3</v>
      </c>
      <c r="B12" s="221" t="s">
        <v>551</v>
      </c>
      <c r="C12" s="142" t="s">
        <v>610</v>
      </c>
      <c r="D12" s="142" t="s">
        <v>552</v>
      </c>
      <c r="E12" s="142" t="s">
        <v>553</v>
      </c>
      <c r="F12" s="142" t="s">
        <v>561</v>
      </c>
      <c r="G12" s="142" t="s">
        <v>554</v>
      </c>
      <c r="H12" s="319">
        <v>20</v>
      </c>
    </row>
    <row r="13" spans="1:11" ht="15.75" thickBot="1">
      <c r="A13" s="400"/>
      <c r="B13" s="237"/>
      <c r="C13" s="211"/>
      <c r="D13" s="211"/>
      <c r="E13" s="211"/>
      <c r="F13" s="211"/>
      <c r="G13" s="401" t="str">
        <f>"Total "&amp;LEFT(A7,4)</f>
        <v>Total I15.</v>
      </c>
      <c r="H13" s="402">
        <f>SUM(H10:H12)</f>
        <v>60</v>
      </c>
    </row>
    <row r="15" spans="1:11" ht="53.25" customHeight="1">
      <c r="A15" s="493" t="str">
        <f>'Descriere indicatori'!B45</f>
        <v>**** Valoarea punctajului variază între 30-50pct/n în funcție de complexitate, importanța la nivel local/național/internațional a proiectului precum și de valoarea sa contractuală. Punctajul obținut este independent de punctajele obținute la rubricile I12-I14</v>
      </c>
      <c r="B15" s="493"/>
      <c r="C15" s="493"/>
      <c r="D15" s="493"/>
      <c r="E15" s="493"/>
      <c r="F15" s="493"/>
      <c r="G15" s="493"/>
      <c r="H15" s="493"/>
    </row>
    <row r="33" spans="1:9" ht="15.75" thickBot="1"/>
    <row r="34" spans="1:9" ht="54" customHeight="1" thickBot="1">
      <c r="A34" s="212" t="s">
        <v>69</v>
      </c>
      <c r="B34" s="213" t="s">
        <v>72</v>
      </c>
      <c r="C34" s="229" t="s">
        <v>70</v>
      </c>
      <c r="D34" s="229" t="s">
        <v>71</v>
      </c>
      <c r="E34" s="213" t="s">
        <v>139</v>
      </c>
      <c r="F34" s="213" t="s">
        <v>139</v>
      </c>
      <c r="G34" s="213" t="s">
        <v>138</v>
      </c>
      <c r="H34" s="229" t="s">
        <v>87</v>
      </c>
      <c r="I34" s="230" t="s">
        <v>78</v>
      </c>
    </row>
  </sheetData>
  <mergeCells count="3">
    <mergeCell ref="A6:H6"/>
    <mergeCell ref="A7:H7"/>
    <mergeCell ref="A15:H15"/>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H31"/>
  <sheetViews>
    <sheetView workbookViewId="0">
      <selection activeCell="G10" sqref="G10"/>
    </sheetView>
  </sheetViews>
  <sheetFormatPr defaultRowHeight="15"/>
  <cols>
    <col min="1" max="1" width="5.140625" customWidth="1"/>
    <col min="2" max="2" width="103.140625" customWidth="1"/>
    <col min="3" max="3" width="10.5703125" customWidth="1"/>
    <col min="4" max="4" width="9.7109375" customWidth="1"/>
    <col min="6" max="6" width="11.28515625" customWidth="1"/>
  </cols>
  <sheetData>
    <row r="1" spans="1:8" ht="15.75">
      <c r="A1" s="250" t="str">
        <f>'Date initiale'!C3</f>
        <v>Universitatea de Arhitectură și Urbanism "Ion Mincu" București</v>
      </c>
      <c r="B1" s="250"/>
      <c r="C1" s="250"/>
      <c r="D1" s="17"/>
      <c r="E1" s="42"/>
    </row>
    <row r="2" spans="1:8" ht="15.75">
      <c r="A2" s="250" t="str">
        <f>'Date initiale'!B4&amp;" "&amp;'Date initiale'!C4</f>
        <v>Facultatea ARHITECTURA</v>
      </c>
      <c r="B2" s="250"/>
      <c r="C2" s="250"/>
      <c r="D2" s="2"/>
      <c r="E2" s="42"/>
    </row>
    <row r="3" spans="1:8" ht="15.75">
      <c r="A3" s="250" t="str">
        <f>'Date initiale'!B5&amp;" "&amp;'Date initiale'!C5</f>
        <v>Departamentul Sinteza Proiectării de Arhitectură</v>
      </c>
      <c r="B3" s="250"/>
      <c r="C3" s="250"/>
      <c r="D3" s="17"/>
      <c r="E3" s="42"/>
    </row>
    <row r="4" spans="1:8">
      <c r="A4" s="124" t="str">
        <f>'Date initiale'!C6&amp;", "&amp;'Date initiale'!C7</f>
        <v>DUȚESCU I. Constantin-Mihăiță, 22</v>
      </c>
      <c r="B4" s="124"/>
      <c r="C4" s="124"/>
    </row>
    <row r="5" spans="1:8" s="186" customFormat="1">
      <c r="A5" s="124"/>
      <c r="B5" s="124"/>
      <c r="C5" s="124"/>
    </row>
    <row r="6" spans="1:8" ht="15.75">
      <c r="A6" s="501" t="s">
        <v>110</v>
      </c>
      <c r="B6" s="501"/>
      <c r="C6" s="501"/>
      <c r="D6" s="501"/>
    </row>
    <row r="7" spans="1:8" s="186" customFormat="1" ht="90.75" customHeight="1">
      <c r="A7" s="494" t="str">
        <f>'Descriere indicatori'!B23&amp;". "&amp;'Descriere indicatori'!C23</f>
        <v>I16. 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v>
      </c>
      <c r="B7" s="494"/>
      <c r="C7" s="494"/>
      <c r="D7" s="494"/>
      <c r="E7" s="187"/>
      <c r="F7" s="187"/>
      <c r="G7" s="187"/>
      <c r="H7" s="187"/>
    </row>
    <row r="8" spans="1:8" ht="18.75" customHeight="1" thickBot="1">
      <c r="A8" s="72"/>
      <c r="B8" s="72"/>
      <c r="C8" s="72"/>
      <c r="D8" s="72"/>
    </row>
    <row r="9" spans="1:8" ht="45.75" customHeight="1" thickBot="1">
      <c r="A9" s="192" t="s">
        <v>55</v>
      </c>
      <c r="B9" s="213" t="s">
        <v>77</v>
      </c>
      <c r="C9" s="213" t="s">
        <v>87</v>
      </c>
      <c r="D9" s="214" t="s">
        <v>147</v>
      </c>
      <c r="E9" s="34"/>
      <c r="F9" s="256" t="s">
        <v>108</v>
      </c>
    </row>
    <row r="10" spans="1:8">
      <c r="A10" s="241">
        <v>1</v>
      </c>
      <c r="B10" s="262"/>
      <c r="C10" s="263"/>
      <c r="D10" s="324"/>
      <c r="F10" s="257" t="s">
        <v>168</v>
      </c>
      <c r="G10" s="359" t="s">
        <v>259</v>
      </c>
    </row>
    <row r="11" spans="1:8">
      <c r="A11" s="227">
        <f>A10+1</f>
        <v>2</v>
      </c>
      <c r="B11" s="260"/>
      <c r="C11" s="216"/>
      <c r="D11" s="320"/>
    </row>
    <row r="12" spans="1:8" s="186" customFormat="1">
      <c r="A12" s="227">
        <f t="shared" ref="A12:A19" si="0">A11+1</f>
        <v>3</v>
      </c>
      <c r="B12" s="236"/>
      <c r="C12" s="135"/>
      <c r="D12" s="306"/>
    </row>
    <row r="13" spans="1:8" s="186" customFormat="1">
      <c r="A13" s="227">
        <f t="shared" si="0"/>
        <v>4</v>
      </c>
      <c r="B13" s="261"/>
      <c r="C13" s="135"/>
      <c r="D13" s="306"/>
    </row>
    <row r="14" spans="1:8" s="186" customFormat="1">
      <c r="A14" s="227">
        <f t="shared" si="0"/>
        <v>5</v>
      </c>
      <c r="B14" s="261"/>
      <c r="C14" s="135"/>
      <c r="D14" s="306"/>
    </row>
    <row r="15" spans="1:8">
      <c r="A15" s="227">
        <f t="shared" si="0"/>
        <v>6</v>
      </c>
      <c r="B15" s="236"/>
      <c r="C15" s="135"/>
      <c r="D15" s="306"/>
    </row>
    <row r="16" spans="1:8">
      <c r="A16" s="227">
        <f t="shared" si="0"/>
        <v>7</v>
      </c>
      <c r="B16" s="261"/>
      <c r="C16" s="135"/>
      <c r="D16" s="306"/>
    </row>
    <row r="17" spans="1:4">
      <c r="A17" s="227">
        <f t="shared" si="0"/>
        <v>8</v>
      </c>
      <c r="B17" s="261"/>
      <c r="C17" s="135"/>
      <c r="D17" s="306"/>
    </row>
    <row r="18" spans="1:4">
      <c r="A18" s="227">
        <f t="shared" si="0"/>
        <v>9</v>
      </c>
      <c r="B18" s="261"/>
      <c r="C18" s="135"/>
      <c r="D18" s="306"/>
    </row>
    <row r="19" spans="1:4" ht="15.75" thickBot="1">
      <c r="A19" s="244">
        <f t="shared" si="0"/>
        <v>10</v>
      </c>
      <c r="B19" s="264"/>
      <c r="C19" s="142"/>
      <c r="D19" s="319"/>
    </row>
    <row r="20" spans="1:4" ht="15.75" thickBot="1">
      <c r="A20" s="338"/>
      <c r="B20" s="210"/>
      <c r="C20" s="163" t="str">
        <f>"Total "&amp;LEFT(A7,3)</f>
        <v>Total I16</v>
      </c>
      <c r="D20" s="265">
        <f>SUM(D10:D19)</f>
        <v>0</v>
      </c>
    </row>
    <row r="21" spans="1:4" ht="15.75">
      <c r="A21" s="37"/>
      <c r="B21" s="25"/>
      <c r="C21" s="25"/>
      <c r="D21" s="25"/>
    </row>
    <row r="22" spans="1:4">
      <c r="A22" s="22"/>
      <c r="B22" s="22"/>
      <c r="C22" s="22"/>
      <c r="D22" s="22"/>
    </row>
    <row r="26" spans="1:4">
      <c r="A26" s="22"/>
      <c r="B26" s="18"/>
    </row>
    <row r="27" spans="1:4">
      <c r="A27" s="22"/>
      <c r="B27" s="18"/>
    </row>
    <row r="28" spans="1:4">
      <c r="A28" s="22"/>
    </row>
    <row r="29" spans="1:4">
      <c r="A29" s="22"/>
    </row>
    <row r="30" spans="1:4">
      <c r="A30" s="22"/>
    </row>
    <row r="31" spans="1:4">
      <c r="A31" s="22"/>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0"/>
  <sheetViews>
    <sheetView workbookViewId="0">
      <selection activeCell="B10" sqref="B10"/>
    </sheetView>
  </sheetViews>
  <sheetFormatPr defaultRowHeight="15"/>
  <cols>
    <col min="1" max="1" width="5.140625" customWidth="1"/>
    <col min="2" max="2" width="103.140625" customWidth="1"/>
    <col min="3" max="3" width="10.5703125" customWidth="1"/>
    <col min="4" max="4" width="9.7109375" customWidth="1"/>
    <col min="6" max="6" width="10.42578125" customWidth="1"/>
  </cols>
  <sheetData>
    <row r="1" spans="1:11" ht="15.75">
      <c r="A1" s="250" t="str">
        <f>'Date initiale'!C3</f>
        <v>Universitatea de Arhitectură și Urbanism "Ion Mincu" București</v>
      </c>
      <c r="B1" s="250"/>
      <c r="C1" s="250"/>
      <c r="D1" s="17"/>
    </row>
    <row r="2" spans="1:11" ht="15.75">
      <c r="A2" s="250" t="str">
        <f>'Date initiale'!B4&amp;" "&amp;'Date initiale'!C4</f>
        <v>Facultatea ARHITECTURA</v>
      </c>
      <c r="B2" s="250"/>
      <c r="C2" s="250"/>
      <c r="D2" s="2"/>
    </row>
    <row r="3" spans="1:11" ht="15.75">
      <c r="A3" s="250" t="str">
        <f>'Date initiale'!B5&amp;" "&amp;'Date initiale'!C5</f>
        <v>Departamentul Sinteza Proiectării de Arhitectură</v>
      </c>
      <c r="B3" s="250"/>
      <c r="C3" s="250"/>
      <c r="D3" s="17"/>
    </row>
    <row r="4" spans="1:11">
      <c r="A4" s="124" t="str">
        <f>'Date initiale'!C6&amp;", "&amp;'Date initiale'!C7</f>
        <v>DUȚESCU I. Constantin-Mihăiță, 22</v>
      </c>
      <c r="B4" s="124"/>
      <c r="C4" s="124"/>
    </row>
    <row r="5" spans="1:11" s="186" customFormat="1">
      <c r="A5" s="124"/>
      <c r="B5" s="124"/>
      <c r="C5" s="124"/>
    </row>
    <row r="6" spans="1:11">
      <c r="A6" s="502" t="s">
        <v>110</v>
      </c>
      <c r="B6" s="502"/>
      <c r="C6" s="502"/>
      <c r="D6" s="502"/>
    </row>
    <row r="7" spans="1:11" s="186" customFormat="1" ht="40.5" customHeight="1">
      <c r="A7" s="503" t="str">
        <f>'Descriere indicatori'!B24&amp;". "&amp;'Descriere indicatori'!C24</f>
        <v xml:space="preserve">I17. Premii / mențiuni / nominalizări / selecţionări obţinute pentru concursuri naţionale de proiecte (organizate potrivit regulamentului UNESCO-UIA, girate de OAR/UAR/RUR, concursuri RUR - Registrul Urbaniştilor din România) </v>
      </c>
      <c r="B7" s="503"/>
      <c r="C7" s="503"/>
      <c r="D7" s="503"/>
    </row>
    <row r="8" spans="1:11" ht="15.75" thickBot="1"/>
    <row r="9" spans="1:11" ht="48.75" customHeight="1" thickBot="1">
      <c r="A9" s="159" t="s">
        <v>55</v>
      </c>
      <c r="B9" s="160" t="s">
        <v>77</v>
      </c>
      <c r="C9" s="160" t="s">
        <v>87</v>
      </c>
      <c r="D9" s="278" t="s">
        <v>147</v>
      </c>
      <c r="F9" s="256" t="s">
        <v>108</v>
      </c>
    </row>
    <row r="10" spans="1:11">
      <c r="A10" s="405">
        <v>1</v>
      </c>
      <c r="B10" s="258"/>
      <c r="C10" s="258"/>
      <c r="D10" s="406"/>
      <c r="F10" s="257" t="s">
        <v>169</v>
      </c>
      <c r="G10" s="359" t="s">
        <v>260</v>
      </c>
      <c r="K10" s="22"/>
    </row>
    <row r="11" spans="1:11" s="186" customFormat="1">
      <c r="A11" s="295">
        <f>A10+1</f>
        <v>2</v>
      </c>
      <c r="B11" s="281"/>
      <c r="C11" s="41"/>
      <c r="D11" s="318"/>
      <c r="K11" s="22"/>
    </row>
    <row r="12" spans="1:11" s="186" customFormat="1">
      <c r="A12" s="295">
        <f t="shared" ref="A12:A19" si="0">A11+1</f>
        <v>3</v>
      </c>
      <c r="B12" s="281"/>
      <c r="C12" s="41"/>
      <c r="D12" s="318"/>
      <c r="K12" s="22"/>
    </row>
    <row r="13" spans="1:11" s="186" customFormat="1">
      <c r="A13" s="295">
        <f t="shared" si="0"/>
        <v>4</v>
      </c>
      <c r="B13" s="281"/>
      <c r="C13" s="41"/>
      <c r="D13" s="318"/>
      <c r="K13" s="22"/>
    </row>
    <row r="14" spans="1:11" s="186" customFormat="1">
      <c r="A14" s="295">
        <f t="shared" si="0"/>
        <v>5</v>
      </c>
      <c r="B14" s="281"/>
      <c r="C14" s="41"/>
      <c r="D14" s="318"/>
      <c r="K14" s="22"/>
    </row>
    <row r="15" spans="1:11" s="186" customFormat="1">
      <c r="A15" s="295">
        <f t="shared" si="0"/>
        <v>6</v>
      </c>
      <c r="B15" s="281"/>
      <c r="C15" s="41"/>
      <c r="D15" s="318"/>
      <c r="K15" s="22"/>
    </row>
    <row r="16" spans="1:11" s="186" customFormat="1">
      <c r="A16" s="295">
        <f t="shared" si="0"/>
        <v>7</v>
      </c>
      <c r="B16" s="281"/>
      <c r="C16" s="41"/>
      <c r="D16" s="318"/>
      <c r="K16" s="22"/>
    </row>
    <row r="17" spans="1:11" s="186" customFormat="1">
      <c r="A17" s="295">
        <f t="shared" si="0"/>
        <v>8</v>
      </c>
      <c r="B17" s="281"/>
      <c r="C17" s="41"/>
      <c r="D17" s="318"/>
      <c r="K17" s="22"/>
    </row>
    <row r="18" spans="1:11" s="186" customFormat="1">
      <c r="A18" s="295">
        <f t="shared" si="0"/>
        <v>9</v>
      </c>
      <c r="B18" s="281"/>
      <c r="C18" s="41"/>
      <c r="D18" s="318"/>
      <c r="K18" s="22"/>
    </row>
    <row r="19" spans="1:11" ht="15.75" thickBot="1">
      <c r="A19" s="296">
        <f t="shared" si="0"/>
        <v>10</v>
      </c>
      <c r="B19" s="291"/>
      <c r="C19" s="156"/>
      <c r="D19" s="323"/>
      <c r="K19" s="22"/>
    </row>
    <row r="20" spans="1:11" ht="15.75" thickBot="1">
      <c r="A20" s="404"/>
      <c r="B20" s="124"/>
      <c r="C20" s="371" t="str">
        <f>"Total "&amp;LEFT(A7,3)</f>
        <v>Total I17</v>
      </c>
      <c r="D20" s="372">
        <f>SUM(D11:D19)</f>
        <v>0</v>
      </c>
      <c r="K20" s="57"/>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8"/>
  <sheetViews>
    <sheetView topLeftCell="A4" workbookViewId="0">
      <selection activeCell="G20" sqref="G20"/>
    </sheetView>
  </sheetViews>
  <sheetFormatPr defaultRowHeight="15"/>
  <cols>
    <col min="1" max="1" width="5.140625" customWidth="1"/>
    <col min="2" max="2" width="103.140625" customWidth="1"/>
    <col min="3" max="3" width="10.5703125" customWidth="1"/>
    <col min="4" max="4" width="9.7109375" customWidth="1"/>
  </cols>
  <sheetData>
    <row r="1" spans="1:11" ht="15.75">
      <c r="A1" s="250" t="str">
        <f>'Date initiale'!C3</f>
        <v>Universitatea de Arhitectură și Urbanism "Ion Mincu" București</v>
      </c>
      <c r="B1" s="250"/>
      <c r="C1" s="250"/>
      <c r="D1" s="17"/>
      <c r="E1" s="42"/>
    </row>
    <row r="2" spans="1:11" ht="15.75">
      <c r="A2" s="250" t="str">
        <f>'Date initiale'!B4&amp;" "&amp;'Date initiale'!C4</f>
        <v>Facultatea ARHITECTURA</v>
      </c>
      <c r="B2" s="250"/>
      <c r="C2" s="250"/>
      <c r="D2" s="42"/>
      <c r="E2" s="42"/>
    </row>
    <row r="3" spans="1:11" ht="15.75">
      <c r="A3" s="250" t="str">
        <f>'Date initiale'!B5&amp;" "&amp;'Date initiale'!C5</f>
        <v>Departamentul Sinteza Proiectării de Arhitectură</v>
      </c>
      <c r="B3" s="250"/>
      <c r="C3" s="250"/>
      <c r="D3" s="17"/>
      <c r="E3" s="42"/>
    </row>
    <row r="4" spans="1:11">
      <c r="A4" s="124" t="str">
        <f>'Date initiale'!C6&amp;", "&amp;'Date initiale'!C7</f>
        <v>DUȚESCU I. Constantin-Mihăiță, 22</v>
      </c>
      <c r="B4" s="124"/>
      <c r="C4" s="124"/>
    </row>
    <row r="5" spans="1:11" s="186" customFormat="1">
      <c r="A5" s="124"/>
      <c r="B5" s="124"/>
      <c r="C5" s="124"/>
    </row>
    <row r="6" spans="1:11" ht="34.5" customHeight="1">
      <c r="A6" s="501" t="s">
        <v>110</v>
      </c>
      <c r="B6" s="501"/>
      <c r="C6" s="501"/>
      <c r="D6" s="501"/>
    </row>
    <row r="7" spans="1:11" s="186" customFormat="1" ht="34.5" customHeight="1">
      <c r="A7" s="503" t="str">
        <f>'Descriere indicatori'!B25&amp;". "&amp;'Descriere indicatori'!C25</f>
        <v xml:space="preserve">I18. Premii / mențiuni / nominalizări la Bienala, Anuală de Arhitectură Bucureşti ori premii / nominalizări la alte concursuri şi licitaţii publice câştigate la nivel naţional, regional şi/sau local de arhitectură, urbanism, peisagistică şi design*** </v>
      </c>
      <c r="B7" s="503"/>
      <c r="C7" s="503"/>
      <c r="D7" s="503"/>
    </row>
    <row r="8" spans="1:11" ht="16.5" customHeight="1" thickBot="1">
      <c r="A8" s="60"/>
      <c r="B8" s="60"/>
      <c r="C8" s="60"/>
      <c r="D8" s="60"/>
    </row>
    <row r="9" spans="1:11" ht="35.25" customHeight="1" thickBot="1">
      <c r="A9" s="192" t="s">
        <v>55</v>
      </c>
      <c r="B9" s="160" t="s">
        <v>77</v>
      </c>
      <c r="C9" s="160" t="s">
        <v>87</v>
      </c>
      <c r="D9" s="278" t="s">
        <v>78</v>
      </c>
      <c r="E9" s="34"/>
      <c r="F9" s="256" t="s">
        <v>108</v>
      </c>
    </row>
    <row r="10" spans="1:11" ht="18" customHeight="1">
      <c r="A10" s="165">
        <v>1</v>
      </c>
      <c r="B10" s="288" t="s">
        <v>560</v>
      </c>
      <c r="C10" s="166">
        <v>2017</v>
      </c>
      <c r="D10" s="325">
        <v>10</v>
      </c>
      <c r="E10" s="34"/>
      <c r="F10" s="257" t="s">
        <v>170</v>
      </c>
      <c r="G10" s="359" t="s">
        <v>261</v>
      </c>
      <c r="K10" s="22"/>
    </row>
    <row r="11" spans="1:11" ht="30">
      <c r="A11" s="167">
        <f>A10+1</f>
        <v>2</v>
      </c>
      <c r="B11" s="281" t="s">
        <v>556</v>
      </c>
      <c r="C11" s="41">
        <v>2016</v>
      </c>
      <c r="D11" s="306">
        <v>1</v>
      </c>
      <c r="K11" s="22"/>
    </row>
    <row r="12" spans="1:11" ht="30">
      <c r="A12" s="167">
        <f t="shared" ref="A12:A16" si="0">A11+1</f>
        <v>3</v>
      </c>
      <c r="B12" s="281" t="s">
        <v>490</v>
      </c>
      <c r="C12" s="41">
        <v>2008</v>
      </c>
      <c r="D12" s="306">
        <v>10</v>
      </c>
      <c r="K12" s="57"/>
    </row>
    <row r="13" spans="1:11" ht="45">
      <c r="A13" s="167">
        <f t="shared" si="0"/>
        <v>4</v>
      </c>
      <c r="B13" s="281" t="s">
        <v>555</v>
      </c>
      <c r="C13" s="41">
        <v>2019</v>
      </c>
      <c r="D13" s="306">
        <f>10/3</f>
        <v>3.3333333333333335</v>
      </c>
    </row>
    <row r="14" spans="1:11" ht="30">
      <c r="A14" s="167">
        <f t="shared" si="0"/>
        <v>5</v>
      </c>
      <c r="B14" s="281" t="s">
        <v>557</v>
      </c>
      <c r="C14" s="41">
        <v>2020</v>
      </c>
      <c r="D14" s="306">
        <v>5</v>
      </c>
    </row>
    <row r="15" spans="1:11" ht="45">
      <c r="A15" s="167">
        <f t="shared" si="0"/>
        <v>6</v>
      </c>
      <c r="B15" s="281" t="s">
        <v>558</v>
      </c>
      <c r="C15" s="41">
        <v>2019</v>
      </c>
      <c r="D15" s="306">
        <v>5</v>
      </c>
    </row>
    <row r="16" spans="1:11" ht="30.75" thickBot="1">
      <c r="A16" s="167">
        <f t="shared" si="0"/>
        <v>7</v>
      </c>
      <c r="B16" s="281" t="s">
        <v>559</v>
      </c>
      <c r="C16" s="41">
        <v>2013</v>
      </c>
      <c r="D16" s="306">
        <v>5</v>
      </c>
    </row>
    <row r="17" spans="1:8" s="22" customFormat="1" ht="15.75" thickBot="1">
      <c r="A17" s="337"/>
      <c r="B17" s="297"/>
      <c r="C17" s="127" t="str">
        <f>"Total "&amp;LEFT(A7,3)</f>
        <v>Total I18</v>
      </c>
      <c r="D17" s="298">
        <f>SUM(D10:D16)</f>
        <v>39.333333333333329</v>
      </c>
    </row>
    <row r="18" spans="1:8">
      <c r="B18" s="18"/>
    </row>
    <row r="19" spans="1:8" ht="53.25" customHeight="1">
      <c r="A19" s="493" t="str">
        <f>'Descriere indicatori'!B44</f>
        <v>***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v>
      </c>
      <c r="B19" s="493"/>
      <c r="C19" s="493"/>
      <c r="D19" s="493"/>
      <c r="E19" s="259"/>
      <c r="F19" s="259"/>
      <c r="G19" s="259"/>
      <c r="H19" s="259"/>
    </row>
    <row r="20" spans="1:8">
      <c r="B20" s="18"/>
    </row>
    <row r="21" spans="1:8">
      <c r="B21" s="18"/>
    </row>
    <row r="22" spans="1:8">
      <c r="B22" s="18"/>
    </row>
    <row r="23" spans="1:8">
      <c r="B23" s="18"/>
    </row>
    <row r="24" spans="1:8">
      <c r="B24" s="18"/>
    </row>
    <row r="25" spans="1:8">
      <c r="B25" s="18"/>
    </row>
    <row r="26" spans="1:8">
      <c r="B26" s="18"/>
    </row>
    <row r="27" spans="1:8">
      <c r="B27" s="18"/>
    </row>
    <row r="28" spans="1:8">
      <c r="B28" s="18"/>
    </row>
  </sheetData>
  <mergeCells count="3">
    <mergeCell ref="A6:D6"/>
    <mergeCell ref="A7:D7"/>
    <mergeCell ref="A19:D19"/>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0"/>
  <sheetViews>
    <sheetView workbookViewId="0">
      <selection activeCell="F24" sqref="F24"/>
    </sheetView>
  </sheetViews>
  <sheetFormatPr defaultRowHeight="15"/>
  <cols>
    <col min="1" max="1" width="5.140625" customWidth="1"/>
    <col min="2" max="2" width="27.140625" customWidth="1"/>
    <col min="3" max="3" width="75.7109375" customWidth="1"/>
    <col min="4" max="4" width="10.5703125" style="186" customWidth="1"/>
    <col min="5" max="5" width="9.7109375" customWidth="1"/>
    <col min="7" max="7" width="14.140625" customWidth="1"/>
  </cols>
  <sheetData>
    <row r="1" spans="1:11">
      <c r="A1" s="252" t="str">
        <f>'Date initiale'!C3</f>
        <v>Universitatea de Arhitectură și Urbanism "Ion Mincu" București</v>
      </c>
      <c r="B1" s="252"/>
      <c r="D1" s="252"/>
    </row>
    <row r="2" spans="1:11" ht="15.75">
      <c r="A2" s="250" t="str">
        <f>'Date initiale'!B4&amp;" "&amp;'Date initiale'!C4</f>
        <v>Facultatea ARHITECTURA</v>
      </c>
      <c r="B2" s="250"/>
      <c r="C2" s="17"/>
      <c r="D2" s="250"/>
      <c r="E2" s="17"/>
    </row>
    <row r="3" spans="1:11" ht="15.75">
      <c r="A3" s="250" t="str">
        <f>'Date initiale'!B5&amp;" "&amp;'Date initiale'!C5</f>
        <v>Departamentul Sinteza Proiectării de Arhitectură</v>
      </c>
      <c r="B3" s="250"/>
      <c r="C3" s="17"/>
      <c r="D3" s="250"/>
      <c r="E3" s="17"/>
    </row>
    <row r="4" spans="1:11" ht="15.75">
      <c r="A4" s="492" t="str">
        <f>'Date initiale'!C6&amp;", "&amp;'Date initiale'!C7</f>
        <v>DUȚESCU I. Constantin-Mihăiță, 22</v>
      </c>
      <c r="B4" s="492"/>
      <c r="C4" s="504"/>
      <c r="D4" s="504"/>
      <c r="E4" s="504"/>
    </row>
    <row r="5" spans="1:11" s="186" customFormat="1" ht="15.75">
      <c r="A5" s="251"/>
      <c r="B5" s="251"/>
      <c r="C5" s="17"/>
      <c r="D5" s="251"/>
      <c r="E5" s="17"/>
    </row>
    <row r="6" spans="1:11" ht="15.75">
      <c r="A6" s="497" t="s">
        <v>110</v>
      </c>
      <c r="B6" s="497"/>
      <c r="C6" s="497"/>
      <c r="D6" s="497"/>
      <c r="E6" s="497"/>
    </row>
    <row r="7" spans="1:11" ht="67.5" customHeight="1">
      <c r="A7" s="503" t="str">
        <f>'Descriere indicatori'!B26&amp;". "&amp;'Descriere indicatori'!C26</f>
        <v xml:space="preserve">I19. 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v>
      </c>
      <c r="B7" s="503"/>
      <c r="C7" s="503"/>
      <c r="D7" s="503"/>
      <c r="E7" s="503"/>
      <c r="F7" s="40"/>
      <c r="G7" s="40"/>
      <c r="H7" s="40"/>
      <c r="I7" s="40"/>
    </row>
    <row r="8" spans="1:11" s="22" customFormat="1" ht="20.25" customHeight="1" thickBot="1">
      <c r="A8" s="60"/>
      <c r="B8" s="60"/>
      <c r="C8" s="60"/>
      <c r="D8" s="60"/>
      <c r="E8" s="60"/>
      <c r="F8" s="69"/>
      <c r="G8" s="69"/>
      <c r="H8" s="69"/>
      <c r="I8" s="69"/>
    </row>
    <row r="9" spans="1:11" ht="30.75" thickBot="1">
      <c r="A9" s="159" t="s">
        <v>55</v>
      </c>
      <c r="B9" s="213" t="s">
        <v>150</v>
      </c>
      <c r="C9" s="213" t="s">
        <v>82</v>
      </c>
      <c r="D9" s="213" t="s">
        <v>81</v>
      </c>
      <c r="E9" s="230" t="s">
        <v>147</v>
      </c>
      <c r="G9" s="256" t="s">
        <v>108</v>
      </c>
      <c r="K9" s="22"/>
    </row>
    <row r="10" spans="1:11" s="186" customFormat="1" ht="45">
      <c r="A10" s="273">
        <v>1</v>
      </c>
      <c r="B10" s="274" t="s">
        <v>444</v>
      </c>
      <c r="C10" s="275" t="s">
        <v>446</v>
      </c>
      <c r="D10" s="407" t="s">
        <v>445</v>
      </c>
      <c r="E10" s="313">
        <v>5</v>
      </c>
      <c r="G10" s="257" t="s">
        <v>171</v>
      </c>
      <c r="H10" s="359" t="s">
        <v>262</v>
      </c>
      <c r="K10" s="22"/>
    </row>
    <row r="11" spans="1:11" s="186" customFormat="1">
      <c r="A11" s="203">
        <f>A10+1</f>
        <v>2</v>
      </c>
      <c r="B11" s="236"/>
      <c r="C11" s="271"/>
      <c r="D11" s="135"/>
      <c r="E11" s="306"/>
      <c r="K11" s="22"/>
    </row>
    <row r="12" spans="1:11" s="186" customFormat="1">
      <c r="A12" s="203">
        <f t="shared" ref="A12:A19" si="0">A11+1</f>
        <v>3</v>
      </c>
      <c r="B12" s="236"/>
      <c r="C12" s="271"/>
      <c r="D12" s="135"/>
      <c r="E12" s="306"/>
      <c r="K12" s="22"/>
    </row>
    <row r="13" spans="1:11" s="186" customFormat="1">
      <c r="A13" s="203">
        <f t="shared" si="0"/>
        <v>4</v>
      </c>
      <c r="B13" s="236"/>
      <c r="C13" s="271"/>
      <c r="D13" s="135"/>
      <c r="E13" s="306"/>
      <c r="K13" s="22"/>
    </row>
    <row r="14" spans="1:11">
      <c r="A14" s="203">
        <f t="shared" si="0"/>
        <v>5</v>
      </c>
      <c r="B14" s="236"/>
      <c r="C14" s="271"/>
      <c r="D14" s="135"/>
      <c r="E14" s="306"/>
      <c r="K14" s="22"/>
    </row>
    <row r="15" spans="1:11" s="186" customFormat="1">
      <c r="A15" s="203">
        <f t="shared" si="0"/>
        <v>6</v>
      </c>
      <c r="B15" s="236"/>
      <c r="C15" s="271"/>
      <c r="D15" s="135"/>
      <c r="E15" s="306"/>
      <c r="K15" s="22"/>
    </row>
    <row r="16" spans="1:11" s="186" customFormat="1">
      <c r="A16" s="203">
        <f t="shared" si="0"/>
        <v>7</v>
      </c>
      <c r="B16" s="236"/>
      <c r="C16" s="271"/>
      <c r="D16" s="135"/>
      <c r="E16" s="306"/>
      <c r="K16" s="22"/>
    </row>
    <row r="17" spans="1:11" s="186" customFormat="1">
      <c r="A17" s="203">
        <f t="shared" si="0"/>
        <v>8</v>
      </c>
      <c r="B17" s="236"/>
      <c r="C17" s="271"/>
      <c r="D17" s="135"/>
      <c r="E17" s="306"/>
      <c r="K17" s="22"/>
    </row>
    <row r="18" spans="1:11" s="186" customFormat="1">
      <c r="A18" s="203">
        <f t="shared" si="0"/>
        <v>9</v>
      </c>
      <c r="B18" s="236"/>
      <c r="C18" s="271"/>
      <c r="D18" s="135"/>
      <c r="E18" s="306"/>
      <c r="K18" s="22"/>
    </row>
    <row r="19" spans="1:11" s="186" customFormat="1" ht="15.75" thickBot="1">
      <c r="A19" s="208">
        <f t="shared" si="0"/>
        <v>10</v>
      </c>
      <c r="B19" s="276"/>
      <c r="C19" s="277"/>
      <c r="D19" s="142"/>
      <c r="E19" s="319"/>
      <c r="K19" s="22"/>
    </row>
    <row r="20" spans="1:11" ht="15.75" thickBot="1">
      <c r="A20" s="336"/>
      <c r="B20" s="211"/>
      <c r="C20" s="272"/>
      <c r="D20" s="163" t="str">
        <f>"Total "&amp;LEFT(A7,3)</f>
        <v>Total I19</v>
      </c>
      <c r="E20" s="164">
        <f>SUM(E10:E19)</f>
        <v>5</v>
      </c>
      <c r="K20" s="58"/>
    </row>
  </sheetData>
  <mergeCells count="3">
    <mergeCell ref="A4:E4"/>
    <mergeCell ref="A7:E7"/>
    <mergeCell ref="A6:E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H25"/>
  <sheetViews>
    <sheetView workbookViewId="0">
      <selection activeCell="E25" sqref="E25"/>
    </sheetView>
  </sheetViews>
  <sheetFormatPr defaultRowHeight="15"/>
  <cols>
    <col min="1" max="1" width="5.140625" customWidth="1"/>
    <col min="2" max="2" width="86.28515625" customWidth="1"/>
    <col min="3" max="3" width="17.140625" style="186" customWidth="1"/>
    <col min="4" max="4" width="10.5703125" customWidth="1"/>
    <col min="5" max="5" width="9.7109375" customWidth="1"/>
    <col min="7" max="7" width="13.42578125" customWidth="1"/>
  </cols>
  <sheetData>
    <row r="1" spans="1:8" ht="15.75">
      <c r="A1" s="250" t="str">
        <f>'Date initiale'!C3</f>
        <v>Universitatea de Arhitectură și Urbanism "Ion Mincu" București</v>
      </c>
      <c r="B1" s="250"/>
      <c r="C1" s="250"/>
      <c r="D1" s="250"/>
      <c r="E1" s="17"/>
    </row>
    <row r="2" spans="1:8" ht="15.75">
      <c r="A2" s="250" t="str">
        <f>'Date initiale'!B4&amp;" "&amp;'Date initiale'!C4</f>
        <v>Facultatea ARHITECTURA</v>
      </c>
      <c r="B2" s="250"/>
      <c r="C2" s="250"/>
      <c r="D2" s="250"/>
      <c r="E2" s="17"/>
    </row>
    <row r="3" spans="1:8" ht="15.75">
      <c r="A3" s="250" t="str">
        <f>'Date initiale'!B5&amp;" "&amp;'Date initiale'!C5</f>
        <v>Departamentul Sinteza Proiectării de Arhitectură</v>
      </c>
      <c r="B3" s="250"/>
      <c r="C3" s="250"/>
      <c r="D3" s="250"/>
      <c r="E3" s="17"/>
    </row>
    <row r="4" spans="1:8">
      <c r="A4" s="124" t="str">
        <f>'Date initiale'!C6&amp;", "&amp;'Date initiale'!C7</f>
        <v>DUȚESCU I. Constantin-Mihăiță, 22</v>
      </c>
      <c r="B4" s="124"/>
      <c r="C4" s="124"/>
      <c r="D4" s="124"/>
    </row>
    <row r="5" spans="1:8" s="186" customFormat="1">
      <c r="A5" s="124"/>
      <c r="B5" s="124"/>
      <c r="C5" s="124"/>
      <c r="D5" s="124"/>
    </row>
    <row r="6" spans="1:8" ht="15.75">
      <c r="A6" s="505" t="s">
        <v>110</v>
      </c>
      <c r="B6" s="506"/>
      <c r="C6" s="506"/>
      <c r="D6" s="506"/>
      <c r="E6" s="507"/>
    </row>
    <row r="7" spans="1:8" s="186" customFormat="1" ht="15.75">
      <c r="A7" s="503" t="str">
        <f>'Descriere indicatori'!B27&amp;". "&amp;'Descriere indicatori'!C27</f>
        <v xml:space="preserve">I20. Expoziţii profesionale în domeniu organizate la nivel internaţional / naţional sau local în calitate de autor, coautor, curator </v>
      </c>
      <c r="B7" s="503"/>
      <c r="C7" s="503"/>
      <c r="D7" s="503"/>
      <c r="E7" s="503"/>
      <c r="F7" s="270"/>
    </row>
    <row r="8" spans="1:8" s="186" customFormat="1" ht="32.25" customHeight="1" thickBot="1">
      <c r="A8" s="59"/>
      <c r="B8" s="59"/>
      <c r="C8" s="59"/>
      <c r="D8" s="59"/>
      <c r="E8" s="59"/>
    </row>
    <row r="9" spans="1:8" ht="30.75" thickBot="1">
      <c r="A9" s="192" t="s">
        <v>55</v>
      </c>
      <c r="B9" s="410" t="s">
        <v>152</v>
      </c>
      <c r="C9" s="193" t="s">
        <v>151</v>
      </c>
      <c r="D9" s="193" t="s">
        <v>87</v>
      </c>
      <c r="E9" s="411" t="s">
        <v>147</v>
      </c>
      <c r="G9" s="256" t="s">
        <v>108</v>
      </c>
    </row>
    <row r="10" spans="1:8" ht="45">
      <c r="A10" s="414">
        <v>1</v>
      </c>
      <c r="B10" s="417" t="s">
        <v>539</v>
      </c>
      <c r="C10" s="408" t="s">
        <v>417</v>
      </c>
      <c r="D10" s="166" t="s">
        <v>453</v>
      </c>
      <c r="E10" s="408">
        <v>3</v>
      </c>
      <c r="G10" s="257" t="s">
        <v>170</v>
      </c>
      <c r="H10" s="359" t="s">
        <v>263</v>
      </c>
    </row>
    <row r="11" spans="1:8">
      <c r="A11" s="415">
        <f>A10+1</f>
        <v>2</v>
      </c>
      <c r="B11" s="374"/>
      <c r="C11" s="41"/>
      <c r="D11" s="409"/>
      <c r="E11" s="413"/>
      <c r="G11" s="257" t="s">
        <v>172</v>
      </c>
    </row>
    <row r="12" spans="1:8">
      <c r="A12" s="415">
        <f t="shared" ref="A12:A19" si="0">A11+1</f>
        <v>3</v>
      </c>
      <c r="B12" s="374"/>
      <c r="C12" s="41"/>
      <c r="D12" s="41"/>
      <c r="E12" s="326"/>
      <c r="G12" s="257" t="s">
        <v>173</v>
      </c>
    </row>
    <row r="13" spans="1:8">
      <c r="A13" s="415">
        <f t="shared" si="0"/>
        <v>4</v>
      </c>
      <c r="B13" s="374"/>
      <c r="C13" s="41"/>
      <c r="D13" s="41"/>
      <c r="E13" s="326"/>
    </row>
    <row r="14" spans="1:8">
      <c r="A14" s="415">
        <f t="shared" si="0"/>
        <v>5</v>
      </c>
      <c r="B14" s="418"/>
      <c r="C14" s="41"/>
      <c r="D14" s="41"/>
      <c r="E14" s="327"/>
    </row>
    <row r="15" spans="1:8">
      <c r="A15" s="415">
        <f t="shared" si="0"/>
        <v>6</v>
      </c>
      <c r="B15" s="418"/>
      <c r="C15" s="41"/>
      <c r="D15" s="41"/>
      <c r="E15" s="327"/>
    </row>
    <row r="16" spans="1:8">
      <c r="A16" s="415">
        <f t="shared" si="0"/>
        <v>7</v>
      </c>
      <c r="B16" s="418"/>
      <c r="C16" s="41"/>
      <c r="D16" s="41"/>
      <c r="E16" s="327"/>
    </row>
    <row r="17" spans="1:5">
      <c r="A17" s="415">
        <f t="shared" si="0"/>
        <v>8</v>
      </c>
      <c r="B17" s="418"/>
      <c r="C17" s="41"/>
      <c r="D17" s="41"/>
      <c r="E17" s="306"/>
    </row>
    <row r="18" spans="1:5" s="57" customFormat="1">
      <c r="A18" s="415">
        <f t="shared" si="0"/>
        <v>9</v>
      </c>
      <c r="B18" s="419"/>
      <c r="C18" s="183"/>
      <c r="D18" s="183"/>
      <c r="E18" s="328"/>
    </row>
    <row r="19" spans="1:5" s="57" customFormat="1" ht="15.75" thickBot="1">
      <c r="A19" s="416">
        <f t="shared" si="0"/>
        <v>10</v>
      </c>
      <c r="B19" s="420"/>
      <c r="C19" s="286"/>
      <c r="D19" s="286"/>
      <c r="E19" s="329"/>
    </row>
    <row r="20" spans="1:5" ht="15.75" thickBot="1">
      <c r="A20" s="412"/>
      <c r="B20" s="279"/>
      <c r="C20" s="280"/>
      <c r="D20" s="401" t="str">
        <f>"Total "&amp;LEFT(A7,3)</f>
        <v>Total I20</v>
      </c>
      <c r="E20" s="372">
        <f>SUM(E10:E19)</f>
        <v>3</v>
      </c>
    </row>
    <row r="21" spans="1:5">
      <c r="B21" s="18"/>
    </row>
    <row r="22" spans="1:5">
      <c r="B22" s="22"/>
    </row>
    <row r="23" spans="1:5">
      <c r="B23" s="22"/>
    </row>
    <row r="24" spans="1:5">
      <c r="B24" s="22"/>
    </row>
    <row r="25" spans="1:5">
      <c r="B25" s="18"/>
    </row>
  </sheetData>
  <mergeCells count="2">
    <mergeCell ref="A6:E6"/>
    <mergeCell ref="A7:E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D47"/>
  <sheetViews>
    <sheetView showGridLines="0" showRowColHeaders="0" zoomScale="130" zoomScaleNormal="130" workbookViewId="0">
      <selection activeCell="G49" sqref="G49"/>
    </sheetView>
  </sheetViews>
  <sheetFormatPr defaultRowHeight="15"/>
  <cols>
    <col min="1" max="1" width="4.28515625" style="186" customWidth="1"/>
    <col min="2" max="2" width="8.7109375" customWidth="1"/>
    <col min="3" max="3" width="72" customWidth="1"/>
    <col min="4" max="4" width="7.7109375" customWidth="1"/>
  </cols>
  <sheetData>
    <row r="1" spans="2:4">
      <c r="B1" s="478" t="s">
        <v>102</v>
      </c>
      <c r="C1" s="478"/>
      <c r="D1" s="478"/>
    </row>
    <row r="2" spans="2:4" s="186" customFormat="1">
      <c r="B2" s="349" t="str">
        <f>"Facultatea de "&amp;'Date initiale'!C4</f>
        <v>Facultatea de ARHITECTURA</v>
      </c>
      <c r="C2" s="349"/>
      <c r="D2" s="349"/>
    </row>
    <row r="3" spans="2:4">
      <c r="B3" s="478" t="str">
        <f>"Departamentul "&amp;'Date initiale'!C5</f>
        <v>Departamentul Sinteza Proiectării de Arhitectură</v>
      </c>
      <c r="C3" s="478"/>
      <c r="D3" s="478"/>
    </row>
    <row r="4" spans="2:4">
      <c r="B4" s="349" t="str">
        <f>"Nume și prenume: "&amp;'Date initiale'!C6</f>
        <v>Nume și prenume: DUȚESCU I. Constantin-Mihăiță</v>
      </c>
      <c r="C4" s="349"/>
      <c r="D4" s="349"/>
    </row>
    <row r="5" spans="2:4" s="186" customFormat="1">
      <c r="B5" s="349" t="str">
        <f>"Post: "&amp;'Date initiale'!C7</f>
        <v>Post: 22</v>
      </c>
      <c r="C5" s="349"/>
      <c r="D5" s="349"/>
    </row>
    <row r="6" spans="2:4">
      <c r="B6" s="349" t="str">
        <f>"Standard de referință: "&amp;'Date initiale'!C8</f>
        <v>Standard de referință: conferențiar universitar</v>
      </c>
      <c r="C6" s="349"/>
      <c r="D6" s="349"/>
    </row>
    <row r="7" spans="2:4">
      <c r="B7" s="186"/>
      <c r="C7" s="186"/>
      <c r="D7" s="186"/>
    </row>
    <row r="8" spans="2:4" s="186" customFormat="1" ht="15.75">
      <c r="B8" s="481" t="s">
        <v>178</v>
      </c>
      <c r="C8" s="481"/>
      <c r="D8" s="481"/>
    </row>
    <row r="9" spans="2:4" ht="34.5" customHeight="1">
      <c r="B9" s="479" t="s">
        <v>186</v>
      </c>
      <c r="C9" s="480"/>
      <c r="D9" s="480"/>
    </row>
    <row r="10" spans="2:4" ht="30">
      <c r="B10" s="94" t="s">
        <v>63</v>
      </c>
      <c r="C10" s="94" t="s">
        <v>177</v>
      </c>
      <c r="D10" s="94" t="s">
        <v>147</v>
      </c>
    </row>
    <row r="11" spans="2:4">
      <c r="B11" s="95" t="s">
        <v>19</v>
      </c>
      <c r="C11" s="11" t="s">
        <v>20</v>
      </c>
      <c r="D11" s="104">
        <f>'I1'!I20</f>
        <v>0</v>
      </c>
    </row>
    <row r="12" spans="2:4" ht="15" customHeight="1">
      <c r="B12" s="96" t="s">
        <v>21</v>
      </c>
      <c r="C12" s="11" t="s">
        <v>22</v>
      </c>
      <c r="D12" s="105">
        <f>'I2'!I20</f>
        <v>30</v>
      </c>
    </row>
    <row r="13" spans="2:4">
      <c r="B13" s="96" t="s">
        <v>23</v>
      </c>
      <c r="C13" s="32" t="s">
        <v>24</v>
      </c>
      <c r="D13" s="105">
        <f>'I3'!I15</f>
        <v>50</v>
      </c>
    </row>
    <row r="14" spans="2:4">
      <c r="B14" s="96" t="s">
        <v>26</v>
      </c>
      <c r="C14" s="11" t="s">
        <v>199</v>
      </c>
      <c r="D14" s="105">
        <f>'I4'!I62</f>
        <v>520</v>
      </c>
    </row>
    <row r="15" spans="2:4" ht="45">
      <c r="B15" s="96" t="s">
        <v>28</v>
      </c>
      <c r="C15" s="78" t="s">
        <v>200</v>
      </c>
      <c r="D15" s="105">
        <f>'I5'!I20</f>
        <v>0</v>
      </c>
    </row>
    <row r="16" spans="2:4" ht="15" customHeight="1">
      <c r="B16" s="96" t="s">
        <v>29</v>
      </c>
      <c r="C16" s="15" t="s">
        <v>201</v>
      </c>
      <c r="D16" s="105">
        <f>'I6'!I20</f>
        <v>0</v>
      </c>
    </row>
    <row r="17" spans="2:4" ht="15" customHeight="1">
      <c r="B17" s="96" t="s">
        <v>30</v>
      </c>
      <c r="C17" s="15" t="s">
        <v>203</v>
      </c>
      <c r="D17" s="105">
        <f>'I7'!I21</f>
        <v>0</v>
      </c>
    </row>
    <row r="18" spans="2:4" ht="30">
      <c r="B18" s="96" t="s">
        <v>31</v>
      </c>
      <c r="C18" s="15" t="s">
        <v>204</v>
      </c>
      <c r="D18" s="105">
        <f>'I8'!I20</f>
        <v>0</v>
      </c>
    </row>
    <row r="19" spans="2:4" ht="30">
      <c r="B19" s="96" t="s">
        <v>33</v>
      </c>
      <c r="C19" s="11" t="s">
        <v>205</v>
      </c>
      <c r="D19" s="105">
        <f>'I9'!I20</f>
        <v>7</v>
      </c>
    </row>
    <row r="20" spans="2:4" ht="30">
      <c r="B20" s="96" t="s">
        <v>34</v>
      </c>
      <c r="C20" s="77" t="s">
        <v>207</v>
      </c>
      <c r="D20" s="105">
        <f>'I10'!I17</f>
        <v>37</v>
      </c>
    </row>
    <row r="21" spans="2:4" ht="45">
      <c r="B21" s="97" t="s">
        <v>36</v>
      </c>
      <c r="C21" s="15" t="s">
        <v>209</v>
      </c>
      <c r="D21" s="105">
        <f>I11a!I20</f>
        <v>5</v>
      </c>
    </row>
    <row r="22" spans="2:4" ht="60" customHeight="1">
      <c r="B22" s="98"/>
      <c r="C22" s="15" t="s">
        <v>211</v>
      </c>
      <c r="D22" s="105">
        <f>I11b!H14</f>
        <v>39</v>
      </c>
    </row>
    <row r="23" spans="2:4" ht="30">
      <c r="B23" s="95"/>
      <c r="C23" s="36" t="s">
        <v>213</v>
      </c>
      <c r="D23" s="105">
        <f>I11c!G21</f>
        <v>38.75</v>
      </c>
    </row>
    <row r="24" spans="2:4" ht="75">
      <c r="B24" s="96" t="s">
        <v>40</v>
      </c>
      <c r="C24" s="15" t="s">
        <v>215</v>
      </c>
      <c r="D24" s="105">
        <f>'I12'!H20</f>
        <v>0</v>
      </c>
    </row>
    <row r="25" spans="2:4" ht="48" customHeight="1">
      <c r="B25" s="96" t="s">
        <v>60</v>
      </c>
      <c r="C25" s="15" t="s">
        <v>217</v>
      </c>
      <c r="D25" s="105">
        <f>'I13'!H56</f>
        <v>592.5</v>
      </c>
    </row>
    <row r="26" spans="2:4" ht="60">
      <c r="B26" s="97" t="s">
        <v>61</v>
      </c>
      <c r="C26" s="11" t="s">
        <v>219</v>
      </c>
      <c r="D26" s="105">
        <f>I14a!H20</f>
        <v>0</v>
      </c>
    </row>
    <row r="27" spans="2:4" ht="30" customHeight="1">
      <c r="B27" s="95"/>
      <c r="C27" s="11" t="s">
        <v>221</v>
      </c>
      <c r="D27" s="105">
        <f>I14b!H20</f>
        <v>7.5</v>
      </c>
    </row>
    <row r="28" spans="2:4" ht="45">
      <c r="B28" s="96" t="s">
        <v>61</v>
      </c>
      <c r="C28" s="11" t="s">
        <v>62</v>
      </c>
      <c r="D28" s="105">
        <f>I14c!H20</f>
        <v>10</v>
      </c>
    </row>
    <row r="29" spans="2:4" s="186" customFormat="1" ht="60">
      <c r="B29" s="353" t="s">
        <v>0</v>
      </c>
      <c r="C29" s="11" t="s">
        <v>224</v>
      </c>
      <c r="D29" s="106">
        <f>'I15'!H13</f>
        <v>60</v>
      </c>
    </row>
    <row r="30" spans="2:4" ht="105">
      <c r="B30" s="99" t="s">
        <v>64</v>
      </c>
      <c r="C30" s="85" t="s">
        <v>226</v>
      </c>
      <c r="D30" s="106">
        <f>'I16'!D20</f>
        <v>0</v>
      </c>
    </row>
    <row r="31" spans="2:4" ht="45">
      <c r="B31" s="99" t="s">
        <v>66</v>
      </c>
      <c r="C31" s="71" t="s">
        <v>229</v>
      </c>
      <c r="D31" s="105">
        <f>'I17'!D20</f>
        <v>0</v>
      </c>
    </row>
    <row r="32" spans="2:4" ht="45" customHeight="1">
      <c r="B32" s="95" t="s">
        <v>68</v>
      </c>
      <c r="C32" s="15" t="s">
        <v>231</v>
      </c>
      <c r="D32" s="104">
        <f>'I18'!D17</f>
        <v>39.333333333333329</v>
      </c>
    </row>
    <row r="33" spans="2:4" ht="75" customHeight="1">
      <c r="B33" s="96" t="s">
        <v>42</v>
      </c>
      <c r="C33" s="89" t="s">
        <v>233</v>
      </c>
      <c r="D33" s="105">
        <f>'I19'!E20</f>
        <v>5</v>
      </c>
    </row>
    <row r="34" spans="2:4" ht="30">
      <c r="B34" s="100" t="s">
        <v>44</v>
      </c>
      <c r="C34" s="88" t="s">
        <v>234</v>
      </c>
      <c r="D34" s="105">
        <f>'I20'!E20</f>
        <v>3</v>
      </c>
    </row>
    <row r="35" spans="2:4">
      <c r="B35" s="96" t="s">
        <v>45</v>
      </c>
      <c r="C35" s="80" t="s">
        <v>236</v>
      </c>
      <c r="D35" s="105">
        <f>'I21'!D20</f>
        <v>25</v>
      </c>
    </row>
    <row r="36" spans="2:4" ht="90">
      <c r="B36" s="96" t="s">
        <v>47</v>
      </c>
      <c r="C36" s="79" t="s">
        <v>271</v>
      </c>
      <c r="D36" s="105">
        <f>'I22'!D19</f>
        <v>50</v>
      </c>
    </row>
    <row r="37" spans="2:4" ht="45">
      <c r="B37" s="96" t="s">
        <v>48</v>
      </c>
      <c r="C37" s="78" t="s">
        <v>237</v>
      </c>
      <c r="D37" s="105">
        <f>'I23'!D18</f>
        <v>7.4999999999999991</v>
      </c>
    </row>
    <row r="38" spans="2:4">
      <c r="B38" s="96" t="s">
        <v>239</v>
      </c>
      <c r="C38" s="78" t="s">
        <v>49</v>
      </c>
      <c r="D38" s="105">
        <f>'I24'!F20</f>
        <v>0</v>
      </c>
    </row>
    <row r="39" spans="2:4">
      <c r="B39" s="186"/>
      <c r="C39" s="186"/>
      <c r="D39" s="186"/>
    </row>
    <row r="40" spans="2:4">
      <c r="B40" s="266" t="s">
        <v>2</v>
      </c>
      <c r="C40" s="1" t="s">
        <v>104</v>
      </c>
      <c r="D40" s="186"/>
    </row>
    <row r="41" spans="2:4">
      <c r="B41" s="19" t="s">
        <v>5</v>
      </c>
      <c r="C41" s="13" t="s">
        <v>242</v>
      </c>
      <c r="D41" s="107">
        <f>SUM(D11:D20)+SUM(D33:D38)</f>
        <v>734.5</v>
      </c>
    </row>
    <row r="42" spans="2:4">
      <c r="B42" s="19" t="s">
        <v>6</v>
      </c>
      <c r="C42" s="13" t="s">
        <v>243</v>
      </c>
      <c r="D42" s="107">
        <f>SUM(D24:D33)</f>
        <v>714.33333333333337</v>
      </c>
    </row>
    <row r="43" spans="2:4" ht="15.75" thickBot="1">
      <c r="B43" s="101" t="s">
        <v>7</v>
      </c>
      <c r="C43" s="14" t="s">
        <v>9</v>
      </c>
      <c r="D43" s="108">
        <f>SUM(D21:D23)</f>
        <v>82.75</v>
      </c>
    </row>
    <row r="44" spans="2:4" ht="16.5" thickTop="1" thickBot="1">
      <c r="B44" s="102" t="s">
        <v>8</v>
      </c>
      <c r="C44" s="103" t="s">
        <v>244</v>
      </c>
      <c r="D44" s="109">
        <f>D41+D42+D43</f>
        <v>1531.5833333333335</v>
      </c>
    </row>
    <row r="45" spans="2:4" ht="15.75" thickTop="1">
      <c r="B45" s="186"/>
      <c r="C45" s="186"/>
      <c r="D45" s="186"/>
    </row>
    <row r="46" spans="2:4">
      <c r="B46" s="267" t="s">
        <v>148</v>
      </c>
      <c r="C46" s="186" t="s">
        <v>149</v>
      </c>
      <c r="D46" s="186"/>
    </row>
    <row r="47" spans="2:4">
      <c r="B47" s="293" t="str">
        <f>'Date initiale'!C9</f>
        <v>17 mai 2022</v>
      </c>
      <c r="C47" s="186"/>
      <c r="D47" s="186"/>
    </row>
  </sheetData>
  <sheetProtection algorithmName="SHA-512" hashValue="exfAyRIr5CFMXMz255AbYNL/Udn1ouz05kj5ijbGwzE4k1+h4UOZlYU1FoHN1ja5M/TSw3PKNBQbSAQ9Eyls9g==" saltValue="MY0HTLOctMYSlSTDnbdFnQ==" spinCount="100000" sheet="1" objects="1" scenarios="1"/>
  <mergeCells count="4">
    <mergeCell ref="B1:D1"/>
    <mergeCell ref="B3:D3"/>
    <mergeCell ref="B9:D9"/>
    <mergeCell ref="B8:D8"/>
  </mergeCells>
  <printOptions horizontalCentered="1"/>
  <pageMargins left="0.59055118110236227" right="0.59055118110236227" top="0.6692913385826772" bottom="0.6692913385826772" header="0.31496062992125984" footer="0.31496062992125984"/>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J20"/>
  <sheetViews>
    <sheetView topLeftCell="A4" workbookViewId="0">
      <selection activeCell="B27" sqref="B27"/>
    </sheetView>
  </sheetViews>
  <sheetFormatPr defaultRowHeight="15"/>
  <cols>
    <col min="1" max="1" width="5.140625" customWidth="1"/>
    <col min="2" max="2" width="104.28515625" customWidth="1"/>
    <col min="3" max="3" width="10.5703125" customWidth="1"/>
    <col min="4" max="4" width="9.7109375" customWidth="1"/>
  </cols>
  <sheetData>
    <row r="1" spans="1:10">
      <c r="A1" s="252" t="str">
        <f>'Date initiale'!C3</f>
        <v>Universitatea de Arhitectură și Urbanism "Ion Mincu" București</v>
      </c>
      <c r="B1" s="252"/>
    </row>
    <row r="2" spans="1:10">
      <c r="A2" s="252" t="str">
        <f>'Date initiale'!B4&amp;" "&amp;'Date initiale'!C4</f>
        <v>Facultatea ARHITECTURA</v>
      </c>
      <c r="B2" s="252"/>
    </row>
    <row r="3" spans="1:10">
      <c r="A3" s="252" t="str">
        <f>'Date initiale'!B5&amp;" "&amp;'Date initiale'!C5</f>
        <v>Departamentul Sinteza Proiectării de Arhitectură</v>
      </c>
      <c r="B3" s="252"/>
    </row>
    <row r="4" spans="1:10">
      <c r="A4" s="124" t="str">
        <f>'Date initiale'!C6&amp;", "&amp;'Date initiale'!C7</f>
        <v>DUȚESCU I. Constantin-Mihăiță, 22</v>
      </c>
      <c r="B4" s="124"/>
    </row>
    <row r="5" spans="1:10" s="186" customFormat="1">
      <c r="A5" s="124"/>
      <c r="B5" s="124"/>
    </row>
    <row r="6" spans="1:10" ht="15.75">
      <c r="A6" s="497" t="s">
        <v>110</v>
      </c>
      <c r="B6" s="497"/>
      <c r="C6" s="497"/>
      <c r="D6" s="497"/>
    </row>
    <row r="7" spans="1:10" ht="24" customHeight="1">
      <c r="A7" s="503" t="str">
        <f>'Descriere indicatori'!B28&amp;". "&amp;'Descriere indicatori'!C28</f>
        <v xml:space="preserve">I21. Organizator / curator expoziţii la nivel internaţional/naţional </v>
      </c>
      <c r="B7" s="503"/>
      <c r="C7" s="503"/>
      <c r="D7" s="503"/>
    </row>
    <row r="8" spans="1:10" ht="15.75" thickBot="1"/>
    <row r="9" spans="1:10" ht="30.75" thickBot="1">
      <c r="A9" s="192" t="s">
        <v>55</v>
      </c>
      <c r="B9" s="410" t="s">
        <v>152</v>
      </c>
      <c r="C9" s="193" t="s">
        <v>87</v>
      </c>
      <c r="D9" s="411" t="s">
        <v>147</v>
      </c>
      <c r="F9" s="256" t="s">
        <v>108</v>
      </c>
      <c r="J9" s="14"/>
    </row>
    <row r="10" spans="1:10" ht="30">
      <c r="A10" s="472">
        <v>1</v>
      </c>
      <c r="B10" s="467" t="s">
        <v>451</v>
      </c>
      <c r="C10" s="471" t="s">
        <v>447</v>
      </c>
      <c r="D10" s="469">
        <v>5</v>
      </c>
      <c r="F10" s="257" t="s">
        <v>170</v>
      </c>
      <c r="G10" s="359" t="s">
        <v>263</v>
      </c>
      <c r="J10" s="258"/>
    </row>
    <row r="11" spans="1:10" ht="60">
      <c r="A11" s="295">
        <f>A10+1</f>
        <v>2</v>
      </c>
      <c r="B11" s="468" t="s">
        <v>450</v>
      </c>
      <c r="C11" s="409" t="s">
        <v>488</v>
      </c>
      <c r="D11" s="470">
        <v>5</v>
      </c>
      <c r="J11" s="57"/>
    </row>
    <row r="12" spans="1:10" ht="30">
      <c r="A12" s="295">
        <f t="shared" ref="A12:A19" si="0">A11+1</f>
        <v>3</v>
      </c>
      <c r="B12" s="468" t="s">
        <v>452</v>
      </c>
      <c r="C12" s="41" t="s">
        <v>448</v>
      </c>
      <c r="D12" s="470">
        <v>5</v>
      </c>
    </row>
    <row r="13" spans="1:10" ht="30">
      <c r="A13" s="295">
        <f t="shared" si="0"/>
        <v>4</v>
      </c>
      <c r="B13" s="468" t="s">
        <v>468</v>
      </c>
      <c r="C13" s="41" t="s">
        <v>449</v>
      </c>
      <c r="D13" s="470">
        <v>5</v>
      </c>
    </row>
    <row r="14" spans="1:10" ht="45">
      <c r="A14" s="295">
        <f t="shared" si="0"/>
        <v>5</v>
      </c>
      <c r="B14" s="468" t="s">
        <v>524</v>
      </c>
      <c r="C14" s="41" t="s">
        <v>525</v>
      </c>
      <c r="D14" s="470">
        <v>5</v>
      </c>
    </row>
    <row r="15" spans="1:10">
      <c r="A15" s="295">
        <f t="shared" si="0"/>
        <v>6</v>
      </c>
      <c r="B15" s="281"/>
      <c r="C15" s="41"/>
      <c r="D15" s="282"/>
    </row>
    <row r="16" spans="1:10">
      <c r="A16" s="295">
        <f t="shared" si="0"/>
        <v>7</v>
      </c>
      <c r="B16" s="281"/>
      <c r="C16" s="41"/>
      <c r="D16" s="282"/>
    </row>
    <row r="17" spans="1:4">
      <c r="A17" s="295">
        <f t="shared" si="0"/>
        <v>8</v>
      </c>
      <c r="B17" s="281"/>
      <c r="C17" s="41"/>
      <c r="D17" s="151"/>
    </row>
    <row r="18" spans="1:4">
      <c r="A18" s="295">
        <f t="shared" si="0"/>
        <v>9</v>
      </c>
      <c r="B18" s="283"/>
      <c r="C18" s="183"/>
      <c r="D18" s="284"/>
    </row>
    <row r="19" spans="1:4" ht="15.75" thickBot="1">
      <c r="A19" s="296">
        <f t="shared" si="0"/>
        <v>10</v>
      </c>
      <c r="B19" s="285"/>
      <c r="C19" s="286"/>
      <c r="D19" s="287"/>
    </row>
    <row r="20" spans="1:4" ht="15.75" thickBot="1">
      <c r="A20" s="412"/>
      <c r="B20" s="279"/>
      <c r="C20" s="401" t="str">
        <f>"Total "&amp;LEFT(A7,3)</f>
        <v>Total I21</v>
      </c>
      <c r="D20" s="372">
        <f>SUM(D10:D19)</f>
        <v>25</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G64"/>
  <sheetViews>
    <sheetView workbookViewId="0">
      <selection activeCell="H26" sqref="H26"/>
    </sheetView>
  </sheetViews>
  <sheetFormatPr defaultRowHeight="15"/>
  <cols>
    <col min="1" max="1" width="5.140625" customWidth="1"/>
    <col min="2" max="2" width="98.28515625" customWidth="1"/>
    <col min="3" max="3" width="15.7109375" customWidth="1"/>
    <col min="4" max="4" width="9.7109375" customWidth="1"/>
  </cols>
  <sheetData>
    <row r="1" spans="1:7" ht="15.75">
      <c r="A1" s="250" t="str">
        <f>'Date initiale'!C3</f>
        <v>Universitatea de Arhitectură și Urbanism "Ion Mincu" București</v>
      </c>
      <c r="B1" s="250"/>
      <c r="C1" s="250"/>
      <c r="D1" s="17"/>
    </row>
    <row r="2" spans="1:7" ht="15.75">
      <c r="A2" s="250" t="str">
        <f>'Date initiale'!B4&amp;" "&amp;'Date initiale'!C4</f>
        <v>Facultatea ARHITECTURA</v>
      </c>
      <c r="B2" s="250"/>
      <c r="C2" s="250"/>
      <c r="D2" s="17"/>
    </row>
    <row r="3" spans="1:7" ht="15.75">
      <c r="A3" s="250" t="str">
        <f>'Date initiale'!B5&amp;" "&amp;'Date initiale'!C5</f>
        <v>Departamentul Sinteza Proiectării de Arhitectură</v>
      </c>
      <c r="B3" s="250"/>
      <c r="C3" s="250"/>
      <c r="D3" s="17"/>
    </row>
    <row r="4" spans="1:7">
      <c r="A4" s="124" t="str">
        <f>'Date initiale'!C6&amp;", "&amp;'Date initiale'!C7</f>
        <v>DUȚESCU I. Constantin-Mihăiță, 22</v>
      </c>
      <c r="B4" s="124"/>
      <c r="C4" s="124"/>
    </row>
    <row r="5" spans="1:7" s="186" customFormat="1">
      <c r="A5" s="124"/>
      <c r="B5" s="124"/>
      <c r="C5" s="124"/>
    </row>
    <row r="6" spans="1:7" ht="15.75">
      <c r="A6" s="501" t="s">
        <v>110</v>
      </c>
      <c r="B6" s="501"/>
      <c r="C6" s="501"/>
      <c r="D6" s="501"/>
    </row>
    <row r="7" spans="1:7" s="186" customFormat="1" ht="66.75" customHeight="1">
      <c r="A7" s="503" t="str">
        <f>'Descriere indicatori'!B29&amp;". "&amp;'Descriere indicatori'!C29</f>
        <v xml:space="preserve">I22. 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v>
      </c>
      <c r="B7" s="503"/>
      <c r="C7" s="503"/>
      <c r="D7" s="503"/>
    </row>
    <row r="8" spans="1:7" ht="16.5" thickBot="1">
      <c r="A8" s="60"/>
      <c r="B8" s="60"/>
      <c r="C8" s="60"/>
      <c r="D8" s="60"/>
    </row>
    <row r="9" spans="1:7" ht="30.75" thickBot="1">
      <c r="A9" s="192" t="s">
        <v>55</v>
      </c>
      <c r="B9" s="421" t="s">
        <v>158</v>
      </c>
      <c r="C9" s="421" t="s">
        <v>81</v>
      </c>
      <c r="D9" s="422" t="s">
        <v>147</v>
      </c>
      <c r="F9" s="256" t="s">
        <v>108</v>
      </c>
    </row>
    <row r="10" spans="1:7" ht="15.75">
      <c r="A10" s="165">
        <v>1</v>
      </c>
      <c r="B10" s="288" t="s">
        <v>454</v>
      </c>
      <c r="C10" s="289" t="s">
        <v>455</v>
      </c>
      <c r="D10" s="313">
        <v>10</v>
      </c>
      <c r="E10" s="46"/>
      <c r="F10" s="257" t="s">
        <v>174</v>
      </c>
      <c r="G10" s="359" t="s">
        <v>265</v>
      </c>
    </row>
    <row r="11" spans="1:7" ht="15.75">
      <c r="A11" s="167">
        <f>A10+1</f>
        <v>2</v>
      </c>
      <c r="B11" s="281" t="s">
        <v>519</v>
      </c>
      <c r="C11" s="41">
        <v>2011</v>
      </c>
      <c r="D11" s="306">
        <v>5</v>
      </c>
      <c r="E11" s="46"/>
      <c r="F11" s="257" t="s">
        <v>170</v>
      </c>
    </row>
    <row r="12" spans="1:7" ht="15.75">
      <c r="A12" s="167">
        <f t="shared" ref="A12:A18" si="0">A11+1</f>
        <v>3</v>
      </c>
      <c r="B12" s="281" t="s">
        <v>519</v>
      </c>
      <c r="C12" s="41">
        <v>2014</v>
      </c>
      <c r="D12" s="330">
        <v>5</v>
      </c>
      <c r="E12" s="46"/>
      <c r="F12" s="257" t="s">
        <v>170</v>
      </c>
    </row>
    <row r="13" spans="1:7" ht="15.75">
      <c r="A13" s="167">
        <f t="shared" si="0"/>
        <v>4</v>
      </c>
      <c r="B13" s="281" t="s">
        <v>518</v>
      </c>
      <c r="C13" s="41">
        <v>2018</v>
      </c>
      <c r="D13" s="330">
        <v>5</v>
      </c>
      <c r="E13" s="46"/>
      <c r="F13" s="257">
        <v>20</v>
      </c>
    </row>
    <row r="14" spans="1:7" ht="30">
      <c r="A14" s="167">
        <f t="shared" si="0"/>
        <v>5</v>
      </c>
      <c r="B14" s="281" t="s">
        <v>540</v>
      </c>
      <c r="C14" s="41">
        <v>2016</v>
      </c>
      <c r="D14" s="330">
        <v>5</v>
      </c>
      <c r="E14" s="46"/>
    </row>
    <row r="15" spans="1:7" ht="15.75">
      <c r="A15" s="167">
        <f t="shared" si="0"/>
        <v>6</v>
      </c>
      <c r="B15" s="281" t="s">
        <v>463</v>
      </c>
      <c r="C15" s="41">
        <v>2019</v>
      </c>
      <c r="D15" s="330">
        <v>5</v>
      </c>
      <c r="E15" s="46"/>
    </row>
    <row r="16" spans="1:7" ht="15.75">
      <c r="A16" s="167">
        <f t="shared" si="0"/>
        <v>7</v>
      </c>
      <c r="B16" s="281" t="s">
        <v>521</v>
      </c>
      <c r="C16" s="41">
        <v>2020</v>
      </c>
      <c r="D16" s="330">
        <v>5</v>
      </c>
      <c r="E16" s="46"/>
    </row>
    <row r="17" spans="1:5" ht="15.75">
      <c r="A17" s="167">
        <f t="shared" si="0"/>
        <v>8</v>
      </c>
      <c r="B17" s="281" t="s">
        <v>517</v>
      </c>
      <c r="C17" s="41">
        <v>2021</v>
      </c>
      <c r="D17" s="330">
        <v>5</v>
      </c>
      <c r="E17" s="46"/>
    </row>
    <row r="18" spans="1:5" ht="16.5" thickBot="1">
      <c r="A18" s="290">
        <f t="shared" si="0"/>
        <v>9</v>
      </c>
      <c r="B18" s="291" t="s">
        <v>520</v>
      </c>
      <c r="C18" s="156">
        <v>2022</v>
      </c>
      <c r="D18" s="331">
        <v>5</v>
      </c>
      <c r="E18" s="46"/>
    </row>
    <row r="19" spans="1:5" ht="16.5" thickBot="1">
      <c r="A19" s="412"/>
      <c r="B19" s="279"/>
      <c r="C19" s="463" t="str">
        <f>"Total "&amp;LEFT(A7,3)</f>
        <v>Total I22</v>
      </c>
      <c r="D19" s="372">
        <f>SUM(D10:D18)</f>
        <v>50</v>
      </c>
      <c r="E19" s="46"/>
    </row>
    <row r="20" spans="1:5" ht="15.75">
      <c r="A20" s="46"/>
      <c r="B20" s="47"/>
      <c r="C20" s="46"/>
      <c r="D20" s="46"/>
      <c r="E20" s="46"/>
    </row>
    <row r="21" spans="1:5" ht="15.75">
      <c r="A21" s="46"/>
      <c r="B21" s="47"/>
      <c r="C21" s="46"/>
      <c r="D21" s="46"/>
      <c r="E21" s="46"/>
    </row>
    <row r="22" spans="1:5" ht="15.75">
      <c r="A22" s="46"/>
      <c r="B22" s="47"/>
      <c r="C22" s="46"/>
      <c r="D22" s="46"/>
      <c r="E22" s="46"/>
    </row>
    <row r="23" spans="1:5" ht="15.75">
      <c r="A23" s="46"/>
      <c r="B23" s="47"/>
      <c r="C23" s="46"/>
      <c r="D23" s="46"/>
      <c r="E23" s="46"/>
    </row>
    <row r="24" spans="1:5" ht="15.75">
      <c r="A24" s="46"/>
      <c r="B24" s="47"/>
      <c r="C24" s="46"/>
      <c r="D24" s="46"/>
      <c r="E24" s="46"/>
    </row>
    <row r="25" spans="1:5" ht="15.75">
      <c r="A25" s="46"/>
      <c r="B25" s="47"/>
      <c r="C25" s="46"/>
      <c r="D25" s="46"/>
      <c r="E25" s="46"/>
    </row>
    <row r="26" spans="1:5" ht="15.75">
      <c r="A26" s="46"/>
      <c r="B26" s="48"/>
      <c r="C26" s="46"/>
      <c r="D26" s="46"/>
      <c r="E26" s="46"/>
    </row>
    <row r="27" spans="1:5" ht="15.75">
      <c r="A27" s="46"/>
      <c r="B27" s="47"/>
      <c r="C27" s="46"/>
      <c r="D27" s="46"/>
      <c r="E27" s="46"/>
    </row>
    <row r="28" spans="1:5" ht="15.75">
      <c r="A28" s="46"/>
      <c r="B28" s="47"/>
      <c r="C28" s="46"/>
      <c r="D28" s="46"/>
      <c r="E28" s="46"/>
    </row>
    <row r="29" spans="1:5" ht="15.75">
      <c r="A29" s="46"/>
      <c r="B29" s="49"/>
      <c r="C29" s="46"/>
      <c r="D29" s="46"/>
      <c r="E29" s="46"/>
    </row>
    <row r="30" spans="1:5" ht="15.75">
      <c r="A30" s="46"/>
      <c r="B30" s="37"/>
      <c r="C30" s="46"/>
      <c r="D30" s="46"/>
      <c r="E30" s="46"/>
    </row>
    <row r="31" spans="1:5" ht="15.75">
      <c r="A31" s="46"/>
      <c r="B31" s="37"/>
      <c r="C31" s="46"/>
      <c r="D31" s="46"/>
      <c r="E31" s="46"/>
    </row>
    <row r="32" spans="1:5" ht="15.75">
      <c r="A32" s="46"/>
      <c r="B32" s="46"/>
      <c r="C32" s="46"/>
      <c r="D32" s="46"/>
      <c r="E32" s="46"/>
    </row>
    <row r="33" spans="1:5" ht="15.75">
      <c r="A33" s="46"/>
      <c r="B33" s="46"/>
      <c r="C33" s="46"/>
      <c r="D33" s="46"/>
      <c r="E33" s="46"/>
    </row>
    <row r="34" spans="1:5" ht="15.75">
      <c r="A34" s="46"/>
      <c r="B34" s="46"/>
      <c r="C34" s="46"/>
      <c r="D34" s="46"/>
      <c r="E34" s="46"/>
    </row>
    <row r="35" spans="1:5" ht="15.75">
      <c r="A35" s="46"/>
      <c r="B35" s="46"/>
      <c r="C35" s="46"/>
      <c r="D35" s="46"/>
      <c r="E35" s="46"/>
    </row>
    <row r="36" spans="1:5" ht="15.75">
      <c r="A36" s="46"/>
      <c r="B36" s="46"/>
      <c r="C36" s="46"/>
      <c r="D36" s="46"/>
      <c r="E36" s="46"/>
    </row>
    <row r="37" spans="1:5" ht="15.75">
      <c r="A37" s="46"/>
      <c r="B37" s="46"/>
      <c r="C37" s="46"/>
      <c r="D37" s="46"/>
      <c r="E37" s="46"/>
    </row>
    <row r="38" spans="1:5" ht="15.75">
      <c r="A38" s="46"/>
      <c r="B38" s="46"/>
      <c r="C38" s="46"/>
      <c r="D38" s="46"/>
      <c r="E38" s="46"/>
    </row>
    <row r="39" spans="1:5" ht="15.75">
      <c r="A39" s="46"/>
      <c r="B39" s="46"/>
      <c r="C39" s="46"/>
      <c r="D39" s="46"/>
      <c r="E39" s="46"/>
    </row>
    <row r="40" spans="1:5" ht="15.75">
      <c r="A40" s="46"/>
      <c r="B40" s="46"/>
      <c r="C40" s="46"/>
      <c r="D40" s="46"/>
      <c r="E40" s="46"/>
    </row>
    <row r="41" spans="1:5" ht="15.75">
      <c r="A41" s="46"/>
      <c r="B41" s="46"/>
      <c r="C41" s="46"/>
      <c r="D41" s="46"/>
      <c r="E41" s="46"/>
    </row>
    <row r="42" spans="1:5" ht="15.75">
      <c r="A42" s="46"/>
      <c r="B42" s="46"/>
      <c r="C42" s="46"/>
      <c r="D42" s="46"/>
      <c r="E42" s="46"/>
    </row>
    <row r="43" spans="1:5" ht="15.75">
      <c r="A43" s="46"/>
      <c r="B43" s="46"/>
      <c r="C43" s="46"/>
      <c r="D43" s="46"/>
      <c r="E43" s="46"/>
    </row>
    <row r="44" spans="1:5" ht="15.75">
      <c r="A44" s="46"/>
      <c r="B44" s="46"/>
      <c r="C44" s="46"/>
      <c r="D44" s="46"/>
      <c r="E44" s="46"/>
    </row>
    <row r="45" spans="1:5" ht="15.75">
      <c r="A45" s="46"/>
      <c r="B45" s="46"/>
      <c r="C45" s="46"/>
      <c r="D45" s="46"/>
      <c r="E45" s="46"/>
    </row>
    <row r="46" spans="1:5" ht="15.75">
      <c r="A46" s="46"/>
      <c r="B46" s="46"/>
      <c r="C46" s="46"/>
      <c r="D46" s="46"/>
      <c r="E46" s="46"/>
    </row>
    <row r="47" spans="1:5" ht="15.75">
      <c r="A47" s="46"/>
      <c r="B47" s="46"/>
      <c r="C47" s="46"/>
      <c r="D47" s="46"/>
      <c r="E47" s="46"/>
    </row>
    <row r="48" spans="1:5" ht="15.75">
      <c r="A48" s="46"/>
      <c r="B48" s="46"/>
      <c r="C48" s="46"/>
      <c r="D48" s="46"/>
      <c r="E48" s="46"/>
    </row>
    <row r="49" spans="1:5" ht="15.75">
      <c r="A49" s="46"/>
      <c r="B49" s="46"/>
      <c r="C49" s="46"/>
      <c r="D49" s="46"/>
      <c r="E49" s="46"/>
    </row>
    <row r="50" spans="1:5" ht="15.75">
      <c r="A50" s="46"/>
      <c r="B50" s="46"/>
      <c r="C50" s="46"/>
      <c r="D50" s="46"/>
      <c r="E50" s="46"/>
    </row>
    <row r="51" spans="1:5" ht="15.75">
      <c r="A51" s="46"/>
      <c r="B51" s="46"/>
      <c r="C51" s="46"/>
      <c r="D51" s="46"/>
      <c r="E51" s="46"/>
    </row>
    <row r="52" spans="1:5" ht="15.75">
      <c r="A52" s="46"/>
      <c r="B52" s="46"/>
      <c r="C52" s="46"/>
      <c r="D52" s="46"/>
      <c r="E52" s="46"/>
    </row>
    <row r="53" spans="1:5" ht="15.75">
      <c r="A53" s="46"/>
      <c r="B53" s="46"/>
      <c r="C53" s="46"/>
      <c r="D53" s="46"/>
      <c r="E53" s="46"/>
    </row>
    <row r="54" spans="1:5" ht="15.75">
      <c r="A54" s="46"/>
      <c r="B54" s="46"/>
      <c r="C54" s="46"/>
      <c r="D54" s="46"/>
      <c r="E54" s="46"/>
    </row>
    <row r="55" spans="1:5" ht="15.75">
      <c r="A55" s="46"/>
      <c r="B55" s="46"/>
      <c r="C55" s="46"/>
      <c r="D55" s="46"/>
      <c r="E55" s="46"/>
    </row>
    <row r="56" spans="1:5" ht="15.75">
      <c r="A56" s="46"/>
      <c r="B56" s="46"/>
      <c r="C56" s="46"/>
      <c r="D56" s="46"/>
      <c r="E56" s="46"/>
    </row>
    <row r="57" spans="1:5" ht="15.75">
      <c r="A57" s="46"/>
      <c r="B57" s="46"/>
      <c r="C57" s="46"/>
      <c r="D57" s="46"/>
      <c r="E57" s="46"/>
    </row>
    <row r="58" spans="1:5" ht="15.75">
      <c r="A58" s="46"/>
      <c r="B58" s="46"/>
      <c r="C58" s="46"/>
      <c r="D58" s="46"/>
      <c r="E58" s="46"/>
    </row>
    <row r="59" spans="1:5" ht="15.75">
      <c r="A59" s="46"/>
      <c r="B59" s="46"/>
      <c r="C59" s="46"/>
      <c r="D59" s="46"/>
      <c r="E59" s="46"/>
    </row>
    <row r="60" spans="1:5" ht="15.75">
      <c r="A60" s="46"/>
      <c r="B60" s="46"/>
      <c r="C60" s="46"/>
      <c r="D60" s="46"/>
      <c r="E60" s="46"/>
    </row>
    <row r="61" spans="1:5" ht="15.75">
      <c r="A61" s="46"/>
      <c r="B61" s="46"/>
      <c r="C61" s="46"/>
      <c r="D61" s="46"/>
      <c r="E61" s="46"/>
    </row>
    <row r="62" spans="1:5" ht="15.75">
      <c r="A62" s="46"/>
      <c r="B62" s="46"/>
      <c r="C62" s="46"/>
      <c r="D62" s="46"/>
      <c r="E62" s="46"/>
    </row>
    <row r="63" spans="1:5" ht="15.75">
      <c r="A63" s="46"/>
      <c r="B63" s="46"/>
      <c r="C63" s="46"/>
      <c r="D63" s="46"/>
      <c r="E63" s="46"/>
    </row>
    <row r="64" spans="1:5" ht="15.75">
      <c r="A64" s="46"/>
      <c r="B64" s="46"/>
      <c r="C64" s="46"/>
      <c r="D64" s="46"/>
      <c r="E64" s="46"/>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G18"/>
  <sheetViews>
    <sheetView topLeftCell="A4" workbookViewId="0">
      <selection activeCell="B23" sqref="B23"/>
    </sheetView>
  </sheetViews>
  <sheetFormatPr defaultRowHeight="15"/>
  <cols>
    <col min="1" max="1" width="5.140625" customWidth="1"/>
    <col min="2" max="2" width="98.28515625" customWidth="1"/>
    <col min="3" max="3" width="15.7109375" customWidth="1"/>
    <col min="4" max="4" width="9.7109375" customWidth="1"/>
  </cols>
  <sheetData>
    <row r="1" spans="1:7" ht="15.75">
      <c r="A1" s="250" t="str">
        <f>'Date initiale'!C3</f>
        <v>Universitatea de Arhitectură și Urbanism "Ion Mincu" București</v>
      </c>
      <c r="B1" s="250"/>
      <c r="C1" s="250"/>
      <c r="D1" s="42"/>
    </row>
    <row r="2" spans="1:7" ht="15.75">
      <c r="A2" s="250" t="str">
        <f>'Date initiale'!B4&amp;" "&amp;'Date initiale'!C4</f>
        <v>Facultatea ARHITECTURA</v>
      </c>
      <c r="B2" s="250"/>
      <c r="C2" s="250"/>
      <c r="D2" s="17"/>
    </row>
    <row r="3" spans="1:7" ht="15.75">
      <c r="A3" s="250" t="str">
        <f>'Date initiale'!B5&amp;" "&amp;'Date initiale'!C5</f>
        <v>Departamentul Sinteza Proiectării de Arhitectură</v>
      </c>
      <c r="B3" s="250"/>
      <c r="C3" s="250"/>
      <c r="D3" s="17"/>
    </row>
    <row r="4" spans="1:7">
      <c r="A4" s="124" t="str">
        <f>'Date initiale'!C6&amp;", "&amp;'Date initiale'!C7</f>
        <v>DUȚESCU I. Constantin-Mihăiță, 22</v>
      </c>
      <c r="B4" s="124"/>
      <c r="C4" s="124"/>
    </row>
    <row r="5" spans="1:7" s="186" customFormat="1">
      <c r="A5" s="124"/>
      <c r="B5" s="124"/>
      <c r="C5" s="124"/>
    </row>
    <row r="6" spans="1:7" ht="15.75">
      <c r="A6" s="497" t="s">
        <v>110</v>
      </c>
      <c r="B6" s="497"/>
      <c r="C6" s="497"/>
      <c r="D6" s="497"/>
    </row>
    <row r="7" spans="1:7" ht="39.75" customHeight="1">
      <c r="A7" s="503" t="str">
        <f>'Descriere indicatori'!B30&amp;". "&amp;'Descriere indicatori'!C30</f>
        <v xml:space="preserve">I23. Organizator sau coordonator, congrese internaţionale / naţionale, manifestări profesionale cu caracter extracurricular, concursuri de proiecte studenţeşti în străinătate şi / în ţară, workshop-uri şi masterclass, în străinătate / în ţară </v>
      </c>
      <c r="B7" s="503"/>
      <c r="C7" s="503"/>
      <c r="D7" s="503"/>
    </row>
    <row r="8" spans="1:7" ht="15.75" customHeight="1" thickBot="1">
      <c r="A8" s="60"/>
      <c r="B8" s="60"/>
      <c r="C8" s="60"/>
      <c r="D8" s="60"/>
    </row>
    <row r="9" spans="1:7" ht="30.75" thickBot="1">
      <c r="A9" s="159" t="s">
        <v>55</v>
      </c>
      <c r="B9" s="160" t="s">
        <v>159</v>
      </c>
      <c r="C9" s="160" t="s">
        <v>81</v>
      </c>
      <c r="D9" s="278" t="s">
        <v>147</v>
      </c>
      <c r="F9" s="256" t="s">
        <v>108</v>
      </c>
    </row>
    <row r="10" spans="1:7" s="186" customFormat="1" ht="45">
      <c r="A10" s="165">
        <v>1</v>
      </c>
      <c r="B10" s="423" t="s">
        <v>465</v>
      </c>
      <c r="C10" s="166" t="s">
        <v>456</v>
      </c>
      <c r="D10" s="332">
        <v>0.75</v>
      </c>
      <c r="F10" s="257" t="s">
        <v>170</v>
      </c>
      <c r="G10" s="359" t="s">
        <v>262</v>
      </c>
    </row>
    <row r="11" spans="1:7" s="186" customFormat="1">
      <c r="A11" s="167">
        <f>A10+1</f>
        <v>2</v>
      </c>
      <c r="B11" s="281" t="s">
        <v>457</v>
      </c>
      <c r="C11" s="41" t="s">
        <v>458</v>
      </c>
      <c r="D11" s="333">
        <v>1</v>
      </c>
      <c r="F11" s="257" t="s">
        <v>172</v>
      </c>
    </row>
    <row r="12" spans="1:7" s="186" customFormat="1" ht="30">
      <c r="A12" s="167">
        <v>3</v>
      </c>
      <c r="B12" s="281" t="s">
        <v>499</v>
      </c>
      <c r="C12" s="41" t="s">
        <v>500</v>
      </c>
      <c r="D12" s="333">
        <v>3</v>
      </c>
      <c r="F12" s="257"/>
    </row>
    <row r="13" spans="1:7" ht="30">
      <c r="A13" s="167">
        <v>4</v>
      </c>
      <c r="B13" s="281" t="s">
        <v>466</v>
      </c>
      <c r="C13" s="41" t="s">
        <v>459</v>
      </c>
      <c r="D13" s="333">
        <v>0.33333333333333331</v>
      </c>
      <c r="F13" s="257" t="s">
        <v>173</v>
      </c>
    </row>
    <row r="14" spans="1:7" s="186" customFormat="1" ht="30">
      <c r="A14" s="167">
        <f t="shared" ref="A14:A17" si="0">A13+1</f>
        <v>5</v>
      </c>
      <c r="B14" s="281" t="s">
        <v>467</v>
      </c>
      <c r="C14" s="41" t="s">
        <v>460</v>
      </c>
      <c r="D14" s="333">
        <v>0.33333333333333331</v>
      </c>
    </row>
    <row r="15" spans="1:7" s="186" customFormat="1" ht="30">
      <c r="A15" s="167">
        <f t="shared" si="0"/>
        <v>6</v>
      </c>
      <c r="B15" s="281" t="s">
        <v>461</v>
      </c>
      <c r="C15" s="409" t="s">
        <v>498</v>
      </c>
      <c r="D15" s="333">
        <v>0.33333333333333331</v>
      </c>
    </row>
    <row r="16" spans="1:7" s="186" customFormat="1" ht="30">
      <c r="A16" s="167">
        <f t="shared" si="0"/>
        <v>7</v>
      </c>
      <c r="B16" s="281" t="s">
        <v>464</v>
      </c>
      <c r="C16" s="41" t="s">
        <v>462</v>
      </c>
      <c r="D16" s="333">
        <v>0.75</v>
      </c>
    </row>
    <row r="17" spans="1:4" s="186" customFormat="1" ht="30.75" thickBot="1">
      <c r="A17" s="290">
        <f t="shared" si="0"/>
        <v>8</v>
      </c>
      <c r="B17" s="291" t="s">
        <v>470</v>
      </c>
      <c r="C17" s="156" t="s">
        <v>469</v>
      </c>
      <c r="D17" s="334">
        <v>1</v>
      </c>
    </row>
    <row r="18" spans="1:4" ht="15.75" thickBot="1">
      <c r="A18" s="404"/>
      <c r="B18" s="124"/>
      <c r="C18" s="371" t="str">
        <f>"Total "&amp;LEFT(A7,3)</f>
        <v>Total I23</v>
      </c>
      <c r="D18" s="464">
        <f>SUM(D10:D17)</f>
        <v>7.4999999999999991</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I20"/>
  <sheetViews>
    <sheetView workbookViewId="0">
      <selection activeCell="M14" sqref="M14"/>
    </sheetView>
  </sheetViews>
  <sheetFormatPr defaultRowHeight="15"/>
  <cols>
    <col min="1" max="1" width="5.140625" customWidth="1"/>
    <col min="2" max="2" width="27.5703125" customWidth="1"/>
    <col min="3" max="3" width="46.85546875" style="186" customWidth="1"/>
    <col min="4" max="4" width="30" style="186" customWidth="1"/>
    <col min="5" max="5" width="10.5703125" customWidth="1"/>
    <col min="6" max="6" width="9.7109375" customWidth="1"/>
  </cols>
  <sheetData>
    <row r="1" spans="1:9">
      <c r="A1" s="252" t="str">
        <f>'Date initiale'!C3</f>
        <v>Universitatea de Arhitectură și Urbanism "Ion Mincu" București</v>
      </c>
      <c r="B1" s="252"/>
      <c r="C1" s="252"/>
      <c r="D1" s="252"/>
      <c r="E1" s="252"/>
    </row>
    <row r="2" spans="1:9">
      <c r="A2" s="252" t="str">
        <f>'Date initiale'!B4&amp;" "&amp;'Date initiale'!C4</f>
        <v>Facultatea ARHITECTURA</v>
      </c>
      <c r="B2" s="252"/>
      <c r="C2" s="252"/>
      <c r="D2" s="252"/>
      <c r="E2" s="252"/>
    </row>
    <row r="3" spans="1:9">
      <c r="A3" s="252" t="str">
        <f>'Date initiale'!B5&amp;" "&amp;'Date initiale'!C5</f>
        <v>Departamentul Sinteza Proiectării de Arhitectură</v>
      </c>
      <c r="B3" s="252"/>
      <c r="C3" s="252"/>
      <c r="D3" s="252"/>
      <c r="E3" s="252"/>
    </row>
    <row r="4" spans="1:9">
      <c r="A4" s="124" t="str">
        <f>'Date initiale'!C6&amp;", "&amp;'Date initiale'!C7</f>
        <v>DUȚESCU I. Constantin-Mihăiță, 22</v>
      </c>
      <c r="B4" s="124"/>
      <c r="C4" s="124"/>
      <c r="D4" s="124"/>
      <c r="E4" s="124"/>
    </row>
    <row r="5" spans="1:9" s="186" customFormat="1">
      <c r="A5" s="124"/>
      <c r="B5" s="124"/>
      <c r="C5" s="124"/>
      <c r="D5" s="124"/>
      <c r="E5" s="124"/>
    </row>
    <row r="6" spans="1:9" ht="15.75">
      <c r="A6" s="269" t="s">
        <v>110</v>
      </c>
    </row>
    <row r="7" spans="1:9" ht="15.75">
      <c r="A7" s="503" t="str">
        <f>'Descriere indicatori'!B31&amp;". "&amp;'Descriere indicatori'!C31</f>
        <v xml:space="preserve">I24. Îndrumare de doctorat sau în co-tutelă la nivel internaţional/naţional </v>
      </c>
      <c r="B7" s="503"/>
      <c r="C7" s="503"/>
      <c r="D7" s="503"/>
      <c r="E7" s="503"/>
      <c r="F7" s="503"/>
    </row>
    <row r="8" spans="1:9" ht="15.75" thickBot="1"/>
    <row r="9" spans="1:9" ht="30.75" thickBot="1">
      <c r="A9" s="159" t="s">
        <v>55</v>
      </c>
      <c r="B9" s="160" t="s">
        <v>153</v>
      </c>
      <c r="C9" s="160" t="s">
        <v>155</v>
      </c>
      <c r="D9" s="160" t="s">
        <v>154</v>
      </c>
      <c r="E9" s="160" t="s">
        <v>81</v>
      </c>
      <c r="F9" s="278" t="s">
        <v>147</v>
      </c>
      <c r="H9" s="256" t="s">
        <v>108</v>
      </c>
    </row>
    <row r="10" spans="1:9">
      <c r="A10" s="165">
        <v>1</v>
      </c>
      <c r="B10" s="288"/>
      <c r="C10" s="288"/>
      <c r="D10" s="288"/>
      <c r="E10" s="166"/>
      <c r="F10" s="332"/>
      <c r="H10" s="257" t="s">
        <v>266</v>
      </c>
      <c r="I10" s="359" t="s">
        <v>267</v>
      </c>
    </row>
    <row r="11" spans="1:9">
      <c r="A11" s="167">
        <f>A10+1</f>
        <v>2</v>
      </c>
      <c r="B11" s="281"/>
      <c r="C11" s="281"/>
      <c r="D11" s="281"/>
      <c r="E11" s="41"/>
      <c r="F11" s="333"/>
      <c r="H11" s="186"/>
      <c r="I11" s="359" t="s">
        <v>268</v>
      </c>
    </row>
    <row r="12" spans="1:9">
      <c r="A12" s="167">
        <f t="shared" ref="A12:A19" si="0">A11+1</f>
        <v>3</v>
      </c>
      <c r="B12" s="281"/>
      <c r="C12" s="281"/>
      <c r="D12" s="281"/>
      <c r="E12" s="41"/>
      <c r="F12" s="333"/>
    </row>
    <row r="13" spans="1:9">
      <c r="A13" s="167">
        <f t="shared" si="0"/>
        <v>4</v>
      </c>
      <c r="B13" s="281"/>
      <c r="C13" s="281"/>
      <c r="D13" s="281"/>
      <c r="E13" s="41"/>
      <c r="F13" s="333"/>
    </row>
    <row r="14" spans="1:9">
      <c r="A14" s="167">
        <f t="shared" si="0"/>
        <v>5</v>
      </c>
      <c r="B14" s="281"/>
      <c r="C14" s="281"/>
      <c r="D14" s="281"/>
      <c r="E14" s="41"/>
      <c r="F14" s="333"/>
    </row>
    <row r="15" spans="1:9">
      <c r="A15" s="167">
        <f t="shared" si="0"/>
        <v>6</v>
      </c>
      <c r="B15" s="281"/>
      <c r="C15" s="281"/>
      <c r="D15" s="281"/>
      <c r="E15" s="41"/>
      <c r="F15" s="333"/>
    </row>
    <row r="16" spans="1:9">
      <c r="A16" s="167">
        <f t="shared" si="0"/>
        <v>7</v>
      </c>
      <c r="B16" s="281"/>
      <c r="C16" s="281"/>
      <c r="D16" s="281"/>
      <c r="E16" s="41"/>
      <c r="F16" s="333"/>
    </row>
    <row r="17" spans="1:6">
      <c r="A17" s="167">
        <f t="shared" si="0"/>
        <v>8</v>
      </c>
      <c r="B17" s="281"/>
      <c r="C17" s="281"/>
      <c r="D17" s="281"/>
      <c r="E17" s="41"/>
      <c r="F17" s="333"/>
    </row>
    <row r="18" spans="1:6">
      <c r="A18" s="167">
        <f t="shared" si="0"/>
        <v>9</v>
      </c>
      <c r="B18" s="281"/>
      <c r="C18" s="281"/>
      <c r="D18" s="281"/>
      <c r="E18" s="41"/>
      <c r="F18" s="333"/>
    </row>
    <row r="19" spans="1:6" ht="15.75" thickBot="1">
      <c r="A19" s="290">
        <f t="shared" si="0"/>
        <v>10</v>
      </c>
      <c r="B19" s="291"/>
      <c r="C19" s="291"/>
      <c r="D19" s="291"/>
      <c r="E19" s="156"/>
      <c r="F19" s="334"/>
    </row>
    <row r="20" spans="1:6" ht="15.75" thickBot="1">
      <c r="A20" s="335"/>
      <c r="B20" s="124"/>
      <c r="C20" s="124"/>
      <c r="D20" s="124"/>
      <c r="E20" s="127" t="str">
        <f>"Total "&amp;LEFT(A7,3)</f>
        <v>Total I24</v>
      </c>
      <c r="F20" s="292">
        <f>SUM(F10:F19)</f>
        <v>0</v>
      </c>
    </row>
  </sheetData>
  <mergeCells count="1">
    <mergeCell ref="A7:F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5"/>
  <sheetViews>
    <sheetView workbookViewId="0">
      <selection activeCell="A16" sqref="A16"/>
    </sheetView>
  </sheetViews>
  <sheetFormatPr defaultRowHeight="15"/>
  <sheetData>
    <row r="1" spans="1:28">
      <c r="A1" t="s">
        <v>106</v>
      </c>
      <c r="AA1" s="294" t="s">
        <v>156</v>
      </c>
      <c r="AB1" t="s">
        <v>157</v>
      </c>
    </row>
    <row r="2" spans="1:28">
      <c r="A2" t="s">
        <v>107</v>
      </c>
    </row>
    <row r="6" spans="1:28">
      <c r="A6" t="s">
        <v>142</v>
      </c>
    </row>
    <row r="7" spans="1:28">
      <c r="A7" t="s">
        <v>143</v>
      </c>
    </row>
    <row r="8" spans="1:28">
      <c r="A8" t="s">
        <v>144</v>
      </c>
    </row>
    <row r="9" spans="1:28">
      <c r="A9" t="s">
        <v>145</v>
      </c>
    </row>
    <row r="10" spans="1:28">
      <c r="A10" t="s">
        <v>146</v>
      </c>
    </row>
    <row r="13" spans="1:28">
      <c r="A13" t="s">
        <v>51</v>
      </c>
    </row>
    <row r="14" spans="1:28">
      <c r="A14" t="s">
        <v>182</v>
      </c>
    </row>
    <row r="15" spans="1:28">
      <c r="A15" t="s">
        <v>183</v>
      </c>
    </row>
  </sheetData>
  <phoneticPr fontId="13"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E62"/>
  <sheetViews>
    <sheetView showGridLines="0" showRowColHeaders="0" topLeftCell="A16" zoomScale="115" zoomScaleNormal="115" workbookViewId="0">
      <selection activeCell="C6" sqref="C6"/>
    </sheetView>
  </sheetViews>
  <sheetFormatPr defaultRowHeight="15"/>
  <cols>
    <col min="1" max="1" width="3.85546875" style="186" customWidth="1"/>
    <col min="2" max="2" width="9.140625" customWidth="1"/>
    <col min="3" max="3" width="55" customWidth="1"/>
    <col min="4" max="4" width="9.42578125" style="76" customWidth="1"/>
    <col min="5" max="5" width="14.28515625" customWidth="1"/>
  </cols>
  <sheetData>
    <row r="1" spans="2:5">
      <c r="B1" s="90" t="s">
        <v>187</v>
      </c>
      <c r="D1"/>
    </row>
    <row r="2" spans="2:5">
      <c r="B2" s="90"/>
      <c r="D2"/>
    </row>
    <row r="3" spans="2:5" ht="45">
      <c r="B3" s="75" t="s">
        <v>63</v>
      </c>
      <c r="C3" s="12" t="s">
        <v>17</v>
      </c>
      <c r="D3" s="75" t="s">
        <v>18</v>
      </c>
      <c r="E3" s="12" t="s">
        <v>97</v>
      </c>
    </row>
    <row r="4" spans="2:5" ht="30">
      <c r="B4" s="81" t="s">
        <v>112</v>
      </c>
      <c r="C4" s="11" t="s">
        <v>20</v>
      </c>
      <c r="D4" s="81" t="s">
        <v>196</v>
      </c>
      <c r="E4" s="78" t="s">
        <v>98</v>
      </c>
    </row>
    <row r="5" spans="2:5">
      <c r="B5" s="81" t="s">
        <v>113</v>
      </c>
      <c r="C5" s="11" t="s">
        <v>22</v>
      </c>
      <c r="D5" s="81" t="s">
        <v>197</v>
      </c>
      <c r="E5" s="78" t="s">
        <v>16</v>
      </c>
    </row>
    <row r="6" spans="2:5" ht="30">
      <c r="B6" s="81" t="s">
        <v>114</v>
      </c>
      <c r="C6" s="32" t="s">
        <v>24</v>
      </c>
      <c r="D6" s="81" t="s">
        <v>198</v>
      </c>
      <c r="E6" s="78" t="s">
        <v>25</v>
      </c>
    </row>
    <row r="7" spans="2:5">
      <c r="B7" s="81" t="s">
        <v>115</v>
      </c>
      <c r="C7" s="11" t="s">
        <v>199</v>
      </c>
      <c r="D7" s="81" t="s">
        <v>198</v>
      </c>
      <c r="E7" s="78" t="s">
        <v>27</v>
      </c>
    </row>
    <row r="8" spans="2:5" s="56" customFormat="1" ht="60">
      <c r="B8" s="81" t="s">
        <v>116</v>
      </c>
      <c r="C8" s="78" t="s">
        <v>200</v>
      </c>
      <c r="D8" s="81" t="s">
        <v>198</v>
      </c>
      <c r="E8" s="78" t="s">
        <v>27</v>
      </c>
    </row>
    <row r="9" spans="2:5" ht="30" customHeight="1">
      <c r="B9" s="81" t="s">
        <v>117</v>
      </c>
      <c r="C9" s="15" t="s">
        <v>201</v>
      </c>
      <c r="D9" s="81" t="s">
        <v>202</v>
      </c>
      <c r="E9" s="78" t="s">
        <v>27</v>
      </c>
    </row>
    <row r="10" spans="2:5" ht="30" customHeight="1">
      <c r="B10" s="81" t="s">
        <v>118</v>
      </c>
      <c r="C10" s="15" t="s">
        <v>203</v>
      </c>
      <c r="D10" s="81" t="s">
        <v>202</v>
      </c>
      <c r="E10" s="78" t="s">
        <v>27</v>
      </c>
    </row>
    <row r="11" spans="2:5" ht="30">
      <c r="B11" s="81" t="s">
        <v>119</v>
      </c>
      <c r="C11" s="15" t="s">
        <v>204</v>
      </c>
      <c r="D11" s="81" t="s">
        <v>198</v>
      </c>
      <c r="E11" s="78" t="s">
        <v>32</v>
      </c>
    </row>
    <row r="12" spans="2:5" ht="30">
      <c r="B12" s="81" t="s">
        <v>120</v>
      </c>
      <c r="C12" s="11" t="s">
        <v>205</v>
      </c>
      <c r="D12" s="81" t="s">
        <v>206</v>
      </c>
      <c r="E12" s="78" t="s">
        <v>32</v>
      </c>
    </row>
    <row r="13" spans="2:5" ht="62.25" customHeight="1">
      <c r="B13" s="81" t="s">
        <v>121</v>
      </c>
      <c r="C13" s="77" t="s">
        <v>207</v>
      </c>
      <c r="D13" s="81" t="s">
        <v>208</v>
      </c>
      <c r="E13" s="78" t="s">
        <v>35</v>
      </c>
    </row>
    <row r="14" spans="2:5" ht="60">
      <c r="B14" s="82" t="s">
        <v>122</v>
      </c>
      <c r="C14" s="15" t="s">
        <v>209</v>
      </c>
      <c r="D14" s="81" t="s">
        <v>210</v>
      </c>
      <c r="E14" s="78" t="s">
        <v>37</v>
      </c>
    </row>
    <row r="15" spans="2:5" ht="76.5" customHeight="1">
      <c r="B15" s="83"/>
      <c r="C15" s="15" t="s">
        <v>211</v>
      </c>
      <c r="D15" s="81" t="s">
        <v>212</v>
      </c>
      <c r="E15" s="78" t="s">
        <v>38</v>
      </c>
    </row>
    <row r="16" spans="2:5" ht="30">
      <c r="B16" s="84"/>
      <c r="C16" s="36" t="s">
        <v>213</v>
      </c>
      <c r="D16" s="81" t="s">
        <v>214</v>
      </c>
      <c r="E16" s="78" t="s">
        <v>39</v>
      </c>
    </row>
    <row r="17" spans="2:5" ht="90" customHeight="1">
      <c r="B17" s="81" t="s">
        <v>123</v>
      </c>
      <c r="C17" s="15" t="s">
        <v>215</v>
      </c>
      <c r="D17" s="81" t="s">
        <v>216</v>
      </c>
      <c r="E17" s="78" t="s">
        <v>59</v>
      </c>
    </row>
    <row r="18" spans="2:5" ht="61.5" customHeight="1">
      <c r="B18" s="81" t="s">
        <v>124</v>
      </c>
      <c r="C18" s="15" t="s">
        <v>217</v>
      </c>
      <c r="D18" s="81" t="s">
        <v>218</v>
      </c>
      <c r="E18" s="78" t="s">
        <v>59</v>
      </c>
    </row>
    <row r="19" spans="2:5" ht="75" customHeight="1">
      <c r="B19" s="482" t="s">
        <v>125</v>
      </c>
      <c r="C19" s="11" t="s">
        <v>219</v>
      </c>
      <c r="D19" s="81" t="s">
        <v>220</v>
      </c>
      <c r="E19" s="78" t="s">
        <v>59</v>
      </c>
    </row>
    <row r="20" spans="2:5" ht="45">
      <c r="B20" s="483"/>
      <c r="C20" s="11" t="s">
        <v>221</v>
      </c>
      <c r="D20" s="81" t="s">
        <v>222</v>
      </c>
      <c r="E20" s="78" t="s">
        <v>59</v>
      </c>
    </row>
    <row r="21" spans="2:5" ht="60">
      <c r="B21" s="226"/>
      <c r="C21" s="11" t="s">
        <v>62</v>
      </c>
      <c r="D21" s="81" t="s">
        <v>223</v>
      </c>
      <c r="E21" s="78" t="s">
        <v>59</v>
      </c>
    </row>
    <row r="22" spans="2:5" s="186" customFormat="1" ht="75">
      <c r="B22" s="81" t="s">
        <v>0</v>
      </c>
      <c r="C22" s="11" t="s">
        <v>224</v>
      </c>
      <c r="D22" s="81" t="s">
        <v>225</v>
      </c>
      <c r="E22" s="78" t="s">
        <v>59</v>
      </c>
    </row>
    <row r="23" spans="2:5" ht="135.75" customHeight="1">
      <c r="B23" s="87" t="s">
        <v>126</v>
      </c>
      <c r="C23" s="85" t="s">
        <v>226</v>
      </c>
      <c r="D23" s="86" t="s">
        <v>227</v>
      </c>
      <c r="E23" s="85" t="s">
        <v>228</v>
      </c>
    </row>
    <row r="24" spans="2:5" ht="60">
      <c r="B24" s="84" t="s">
        <v>127</v>
      </c>
      <c r="C24" s="71" t="s">
        <v>229</v>
      </c>
      <c r="D24" s="84" t="s">
        <v>230</v>
      </c>
      <c r="E24" s="80" t="s">
        <v>65</v>
      </c>
    </row>
    <row r="25" spans="2:5" ht="75">
      <c r="B25" s="81" t="s">
        <v>128</v>
      </c>
      <c r="C25" s="15" t="s">
        <v>231</v>
      </c>
      <c r="D25" s="81" t="s">
        <v>232</v>
      </c>
      <c r="E25" s="78" t="s">
        <v>67</v>
      </c>
    </row>
    <row r="26" spans="2:5" ht="106.5" customHeight="1">
      <c r="B26" s="81" t="s">
        <v>129</v>
      </c>
      <c r="C26" s="89" t="s">
        <v>233</v>
      </c>
      <c r="D26" s="81" t="s">
        <v>99</v>
      </c>
      <c r="E26" s="78" t="s">
        <v>41</v>
      </c>
    </row>
    <row r="27" spans="2:5" ht="45">
      <c r="B27" s="81" t="s">
        <v>130</v>
      </c>
      <c r="C27" s="88" t="s">
        <v>234</v>
      </c>
      <c r="D27" s="81" t="s">
        <v>235</v>
      </c>
      <c r="E27" s="78" t="s">
        <v>43</v>
      </c>
    </row>
    <row r="28" spans="2:5" ht="30">
      <c r="B28" s="81" t="s">
        <v>131</v>
      </c>
      <c r="C28" s="80" t="s">
        <v>236</v>
      </c>
      <c r="D28" s="81" t="s">
        <v>232</v>
      </c>
      <c r="E28" s="78" t="s">
        <v>43</v>
      </c>
    </row>
    <row r="29" spans="2:5" ht="107.25" customHeight="1">
      <c r="B29" s="81" t="s">
        <v>132</v>
      </c>
      <c r="C29" s="79" t="s">
        <v>264</v>
      </c>
      <c r="D29" s="81" t="s">
        <v>100</v>
      </c>
      <c r="E29" s="78" t="s">
        <v>46</v>
      </c>
    </row>
    <row r="30" spans="2:5" ht="75">
      <c r="B30" s="81" t="s">
        <v>133</v>
      </c>
      <c r="C30" s="78" t="s">
        <v>237</v>
      </c>
      <c r="D30" s="81" t="s">
        <v>238</v>
      </c>
      <c r="E30" s="78" t="s">
        <v>41</v>
      </c>
    </row>
    <row r="31" spans="2:5" ht="75">
      <c r="B31" s="81" t="s">
        <v>239</v>
      </c>
      <c r="C31" s="78" t="s">
        <v>49</v>
      </c>
      <c r="D31" s="81" t="s">
        <v>240</v>
      </c>
      <c r="E31" s="78" t="s">
        <v>241</v>
      </c>
    </row>
    <row r="33" spans="2:5" s="186" customFormat="1">
      <c r="B33" s="487" t="s">
        <v>193</v>
      </c>
      <c r="C33" s="485"/>
      <c r="D33" s="485"/>
      <c r="E33" s="485"/>
    </row>
    <row r="34" spans="2:5" s="186" customFormat="1">
      <c r="B34" s="485"/>
      <c r="C34" s="485"/>
      <c r="D34" s="485"/>
      <c r="E34" s="485"/>
    </row>
    <row r="35" spans="2:5" s="186" customFormat="1">
      <c r="B35" s="485"/>
      <c r="C35" s="485"/>
      <c r="D35" s="485"/>
      <c r="E35" s="485"/>
    </row>
    <row r="36" spans="2:5" s="186" customFormat="1">
      <c r="B36" s="485"/>
      <c r="C36" s="485"/>
      <c r="D36" s="485"/>
      <c r="E36" s="485"/>
    </row>
    <row r="37" spans="2:5" s="186" customFormat="1">
      <c r="B37" s="485"/>
      <c r="C37" s="485"/>
      <c r="D37" s="485"/>
      <c r="E37" s="485"/>
    </row>
    <row r="38" spans="2:5" s="186" customFormat="1">
      <c r="B38" s="485"/>
      <c r="C38" s="485"/>
      <c r="D38" s="485"/>
      <c r="E38" s="485"/>
    </row>
    <row r="39" spans="2:5" s="186" customFormat="1">
      <c r="B39" s="485"/>
      <c r="C39" s="485"/>
      <c r="D39" s="485"/>
      <c r="E39" s="485"/>
    </row>
    <row r="40" spans="2:5" s="186" customFormat="1" ht="128.25" customHeight="1">
      <c r="B40" s="485"/>
      <c r="C40" s="485"/>
      <c r="D40" s="485"/>
      <c r="E40" s="485"/>
    </row>
    <row r="41" spans="2:5" s="186" customFormat="1">
      <c r="B41" s="486" t="s">
        <v>191</v>
      </c>
      <c r="C41" s="486"/>
      <c r="D41" s="486"/>
      <c r="E41" s="486"/>
    </row>
    <row r="42" spans="2:5" ht="48.75" customHeight="1">
      <c r="B42" s="484" t="s">
        <v>50</v>
      </c>
      <c r="C42" s="484"/>
      <c r="D42" s="484"/>
      <c r="E42" s="484"/>
    </row>
    <row r="43" spans="2:5" ht="64.5" customHeight="1">
      <c r="B43" s="484" t="s">
        <v>188</v>
      </c>
      <c r="C43" s="484"/>
      <c r="D43" s="484"/>
      <c r="E43" s="484"/>
    </row>
    <row r="44" spans="2:5" ht="59.25" customHeight="1">
      <c r="B44" s="484" t="s">
        <v>189</v>
      </c>
      <c r="C44" s="484"/>
      <c r="D44" s="484"/>
      <c r="E44" s="484"/>
    </row>
    <row r="45" spans="2:5" s="186" customFormat="1" ht="46.5" customHeight="1">
      <c r="B45" s="484" t="s">
        <v>190</v>
      </c>
      <c r="C45" s="484"/>
      <c r="D45" s="484"/>
      <c r="E45" s="484"/>
    </row>
    <row r="46" spans="2:5" ht="32.25" customHeight="1">
      <c r="B46" s="485" t="s">
        <v>192</v>
      </c>
      <c r="C46" s="485"/>
      <c r="D46" s="485"/>
      <c r="E46" s="485"/>
    </row>
    <row r="47" spans="2:5">
      <c r="B47" s="490" t="s">
        <v>179</v>
      </c>
      <c r="C47" s="485"/>
      <c r="D47" s="485"/>
      <c r="E47" s="485"/>
    </row>
    <row r="48" spans="2:5">
      <c r="B48" s="485"/>
      <c r="C48" s="485"/>
      <c r="D48" s="485"/>
      <c r="E48" s="485"/>
    </row>
    <row r="49" spans="2:5">
      <c r="B49" s="485"/>
      <c r="C49" s="485"/>
      <c r="D49" s="485"/>
      <c r="E49" s="485"/>
    </row>
    <row r="50" spans="2:5">
      <c r="B50" s="485"/>
      <c r="C50" s="485"/>
      <c r="D50" s="485"/>
      <c r="E50" s="485"/>
    </row>
    <row r="51" spans="2:5">
      <c r="B51" s="485"/>
      <c r="C51" s="485"/>
      <c r="D51" s="485"/>
      <c r="E51" s="485"/>
    </row>
    <row r="52" spans="2:5">
      <c r="B52" s="485"/>
      <c r="C52" s="485"/>
      <c r="D52" s="485"/>
      <c r="E52" s="485"/>
    </row>
    <row r="53" spans="2:5">
      <c r="B53" s="485"/>
      <c r="C53" s="485"/>
      <c r="D53" s="485"/>
      <c r="E53" s="485"/>
    </row>
    <row r="54" spans="2:5" ht="114" customHeight="1">
      <c r="B54" s="485"/>
      <c r="C54" s="485"/>
      <c r="D54" s="485"/>
      <c r="E54" s="485"/>
    </row>
    <row r="56" spans="2:5">
      <c r="B56" s="359" t="s">
        <v>194</v>
      </c>
    </row>
    <row r="57" spans="2:5" ht="63" customHeight="1">
      <c r="B57" s="488" t="s">
        <v>195</v>
      </c>
      <c r="C57" s="489"/>
      <c r="D57" s="489"/>
      <c r="E57" s="489"/>
    </row>
    <row r="62" spans="2:5" ht="86.25" customHeight="1"/>
  </sheetData>
  <sheetProtection algorithmName="SHA-512" hashValue="ga5TvO0oQvWCZMU+6AccswLuRS+hzz5Vw4oJoA5hb1BVsUfRmElyDnQMQgJQYjG+HmpZ1MLUScKajnLS9pGUqA==" saltValue="8tm6U7u5zxhqnzK78M1Ucg==" spinCount="100000" sheet="1" objects="1" scenarios="1"/>
  <mergeCells count="10">
    <mergeCell ref="B57:E57"/>
    <mergeCell ref="B43:E43"/>
    <mergeCell ref="B47:E54"/>
    <mergeCell ref="B42:E42"/>
    <mergeCell ref="B44:E44"/>
    <mergeCell ref="B19:B20"/>
    <mergeCell ref="B45:E45"/>
    <mergeCell ref="B46:E46"/>
    <mergeCell ref="B41:E41"/>
    <mergeCell ref="B33:E40"/>
  </mergeCells>
  <phoneticPr fontId="0" type="noConversion"/>
  <pageMargins left="0.59055118110236227" right="0.59055118110236227" top="0.78740157480314965" bottom="0.78740157480314965"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H18"/>
  <sheetViews>
    <sheetView showGridLines="0" showRowColHeaders="0" workbookViewId="0">
      <selection activeCell="D18" sqref="D18"/>
    </sheetView>
  </sheetViews>
  <sheetFormatPr defaultRowHeight="15"/>
  <cols>
    <col min="2" max="2" width="46.5703125" customWidth="1"/>
    <col min="3" max="4" width="14.28515625" customWidth="1"/>
  </cols>
  <sheetData>
    <row r="1" spans="1:8">
      <c r="A1" s="90" t="s">
        <v>103</v>
      </c>
    </row>
    <row r="3" spans="1:8" ht="64.5" customHeight="1">
      <c r="A3" s="92" t="s">
        <v>2</v>
      </c>
      <c r="B3" s="91" t="s">
        <v>1</v>
      </c>
      <c r="C3" s="93" t="s">
        <v>3</v>
      </c>
      <c r="D3" s="93" t="s">
        <v>4</v>
      </c>
      <c r="E3" s="1"/>
      <c r="F3" s="1"/>
      <c r="G3" s="1"/>
      <c r="H3" s="1"/>
    </row>
    <row r="4" spans="1:8">
      <c r="A4" s="19" t="s">
        <v>5</v>
      </c>
      <c r="B4" s="13" t="s">
        <v>242</v>
      </c>
      <c r="C4" s="19" t="s">
        <v>10</v>
      </c>
      <c r="D4" s="19" t="s">
        <v>13</v>
      </c>
    </row>
    <row r="5" spans="1:8">
      <c r="A5" s="19" t="s">
        <v>6</v>
      </c>
      <c r="B5" s="13" t="s">
        <v>243</v>
      </c>
      <c r="C5" s="19" t="s">
        <v>10</v>
      </c>
      <c r="D5" s="19" t="s">
        <v>13</v>
      </c>
    </row>
    <row r="6" spans="1:8">
      <c r="A6" s="19" t="s">
        <v>7</v>
      </c>
      <c r="B6" s="13" t="s">
        <v>9</v>
      </c>
      <c r="C6" s="19" t="s">
        <v>11</v>
      </c>
      <c r="D6" s="19" t="s">
        <v>14</v>
      </c>
    </row>
    <row r="7" spans="1:8">
      <c r="A7" s="361" t="s">
        <v>8</v>
      </c>
      <c r="B7" s="360" t="s">
        <v>244</v>
      </c>
      <c r="C7" s="361" t="s">
        <v>12</v>
      </c>
      <c r="D7" s="361" t="s">
        <v>15</v>
      </c>
    </row>
    <row r="11" spans="1:8" ht="13.5" customHeight="1"/>
    <row r="12" spans="1:8" hidden="1"/>
    <row r="13" spans="1:8" hidden="1"/>
    <row r="14" spans="1:8" hidden="1"/>
    <row r="15" spans="1:8" hidden="1"/>
    <row r="16" spans="1:8" hidden="1"/>
    <row r="18" ht="20.25" customHeight="1"/>
  </sheetData>
  <phoneticPr fontId="0" type="noConversion"/>
  <pageMargins left="0.78740157480314965" right="0.59055118110236227" top="0.78740157480314965" bottom="0.78740157480314965"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AE22"/>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7109375" customWidth="1"/>
    <col min="9" max="9" width="9.42578125" customWidth="1"/>
  </cols>
  <sheetData>
    <row r="1" spans="1:31" ht="15.75">
      <c r="A1" s="250" t="str">
        <f>'Date initiale'!C3</f>
        <v>Universitatea de Arhitectură și Urbanism "Ion Mincu" București</v>
      </c>
      <c r="B1" s="250"/>
      <c r="C1" s="250"/>
      <c r="D1" s="2"/>
      <c r="E1" s="2"/>
      <c r="F1" s="3"/>
      <c r="G1" s="3"/>
      <c r="H1" s="3"/>
      <c r="I1" s="3"/>
    </row>
    <row r="2" spans="1:31" ht="15.75">
      <c r="A2" s="250" t="str">
        <f>'Date initiale'!B4&amp;" "&amp;'Date initiale'!C4</f>
        <v>Facultatea ARHITECTURA</v>
      </c>
      <c r="B2" s="250"/>
      <c r="C2" s="250"/>
      <c r="D2" s="2"/>
      <c r="E2" s="2"/>
      <c r="F2" s="3"/>
      <c r="G2" s="3"/>
      <c r="H2" s="3"/>
      <c r="I2" s="3"/>
    </row>
    <row r="3" spans="1:31" ht="15.75">
      <c r="A3" s="250" t="str">
        <f>'Date initiale'!B5&amp;" "&amp;'Date initiale'!C5</f>
        <v>Departamentul Sinteza Proiectării de Arhitectură</v>
      </c>
      <c r="B3" s="250"/>
      <c r="C3" s="250"/>
      <c r="D3" s="2"/>
      <c r="E3" s="2"/>
      <c r="F3" s="2"/>
      <c r="G3" s="2"/>
      <c r="H3" s="2"/>
      <c r="I3" s="2"/>
    </row>
    <row r="4" spans="1:31" ht="15.75">
      <c r="A4" s="492" t="str">
        <f>'Date initiale'!C6&amp;", "&amp;'Date initiale'!C7</f>
        <v>DUȚESCU I. Constantin-Mihăiță, 22</v>
      </c>
      <c r="B4" s="492"/>
      <c r="C4" s="492"/>
      <c r="D4" s="2"/>
      <c r="E4" s="2"/>
      <c r="F4" s="3"/>
      <c r="G4" s="3"/>
      <c r="H4" s="3"/>
      <c r="I4" s="3"/>
    </row>
    <row r="5" spans="1:31" s="186" customFormat="1" ht="15.75">
      <c r="A5" s="251"/>
      <c r="B5" s="251"/>
      <c r="C5" s="251"/>
      <c r="D5" s="2"/>
      <c r="E5" s="2"/>
      <c r="F5" s="3"/>
      <c r="G5" s="3"/>
      <c r="H5" s="3"/>
      <c r="I5" s="3"/>
    </row>
    <row r="6" spans="1:31" ht="15.75">
      <c r="A6" s="491" t="s">
        <v>110</v>
      </c>
      <c r="B6" s="491"/>
      <c r="C6" s="491"/>
      <c r="D6" s="491"/>
      <c r="E6" s="491"/>
      <c r="F6" s="491"/>
      <c r="G6" s="491"/>
      <c r="H6" s="491"/>
      <c r="I6" s="491"/>
    </row>
    <row r="7" spans="1:31" ht="15.75">
      <c r="A7" s="491" t="str">
        <f>'Descriere indicatori'!B4&amp;". "&amp;'Descriere indicatori'!C4</f>
        <v xml:space="preserve">I1. Cărţi de autor/capitole publicate la edituri cu prestigiu internaţional* </v>
      </c>
      <c r="B7" s="491"/>
      <c r="C7" s="491"/>
      <c r="D7" s="491"/>
      <c r="E7" s="491"/>
      <c r="F7" s="491"/>
      <c r="G7" s="491"/>
      <c r="H7" s="491"/>
      <c r="I7" s="491"/>
    </row>
    <row r="8" spans="1:31" ht="16.5" thickBot="1">
      <c r="A8" s="38"/>
      <c r="B8" s="38"/>
      <c r="C8" s="38"/>
      <c r="D8" s="38"/>
      <c r="E8" s="38"/>
      <c r="F8" s="38"/>
      <c r="G8" s="38"/>
      <c r="H8" s="38"/>
      <c r="I8" s="38"/>
    </row>
    <row r="9" spans="1:31" s="6" customFormat="1" ht="60.75" thickBot="1">
      <c r="A9" s="192" t="s">
        <v>55</v>
      </c>
      <c r="B9" s="193" t="s">
        <v>83</v>
      </c>
      <c r="C9" s="193" t="s">
        <v>175</v>
      </c>
      <c r="D9" s="193" t="s">
        <v>85</v>
      </c>
      <c r="E9" s="193" t="s">
        <v>86</v>
      </c>
      <c r="F9" s="194" t="s">
        <v>87</v>
      </c>
      <c r="G9" s="193" t="s">
        <v>88</v>
      </c>
      <c r="H9" s="193" t="s">
        <v>89</v>
      </c>
      <c r="I9" s="195" t="s">
        <v>90</v>
      </c>
      <c r="J9" s="4"/>
      <c r="K9" s="256" t="s">
        <v>108</v>
      </c>
      <c r="L9" s="5"/>
      <c r="M9" s="5"/>
      <c r="N9" s="5"/>
      <c r="O9" s="5"/>
      <c r="P9" s="5"/>
      <c r="Q9" s="5"/>
      <c r="R9" s="5"/>
      <c r="S9" s="5"/>
      <c r="T9" s="5"/>
      <c r="U9" s="5"/>
      <c r="V9" s="5"/>
      <c r="W9" s="5"/>
      <c r="X9" s="5"/>
      <c r="Y9" s="5"/>
      <c r="Z9" s="5"/>
      <c r="AA9" s="5"/>
      <c r="AB9" s="5"/>
      <c r="AC9" s="5"/>
      <c r="AD9" s="5"/>
      <c r="AE9" s="5"/>
    </row>
    <row r="10" spans="1:31" s="6" customFormat="1" ht="15.75">
      <c r="A10" s="110">
        <v>1</v>
      </c>
      <c r="B10" s="111"/>
      <c r="C10" s="111"/>
      <c r="D10" s="111"/>
      <c r="E10" s="112"/>
      <c r="F10" s="113"/>
      <c r="G10" s="113"/>
      <c r="H10" s="113"/>
      <c r="I10" s="299"/>
      <c r="J10" s="8"/>
      <c r="K10" s="257" t="s">
        <v>109</v>
      </c>
      <c r="L10" s="362" t="s">
        <v>245</v>
      </c>
      <c r="M10" s="9"/>
      <c r="N10" s="9"/>
      <c r="O10" s="9"/>
      <c r="P10" s="9"/>
      <c r="Q10" s="9"/>
      <c r="R10" s="9"/>
      <c r="S10" s="9"/>
      <c r="T10" s="9"/>
      <c r="U10" s="10"/>
      <c r="V10" s="10"/>
      <c r="W10" s="10"/>
      <c r="X10" s="10"/>
      <c r="Y10" s="10"/>
      <c r="Z10" s="10"/>
      <c r="AA10" s="10"/>
      <c r="AB10" s="10"/>
      <c r="AC10" s="10"/>
      <c r="AD10" s="10"/>
      <c r="AE10" s="10"/>
    </row>
    <row r="11" spans="1:31" s="6" customFormat="1" ht="15.75">
      <c r="A11" s="114">
        <f>A10+1</f>
        <v>2</v>
      </c>
      <c r="B11" s="115"/>
      <c r="C11" s="116"/>
      <c r="D11" s="115"/>
      <c r="E11" s="117"/>
      <c r="F11" s="118"/>
      <c r="G11" s="119"/>
      <c r="H11" s="119"/>
      <c r="I11" s="300"/>
      <c r="J11" s="8"/>
      <c r="K11" s="255"/>
      <c r="L11" s="9"/>
      <c r="M11" s="9"/>
      <c r="N11" s="9"/>
      <c r="O11" s="9"/>
      <c r="P11" s="9"/>
      <c r="Q11" s="9"/>
      <c r="R11" s="9"/>
      <c r="S11" s="9"/>
      <c r="T11" s="9"/>
      <c r="U11" s="10"/>
      <c r="V11" s="10"/>
      <c r="W11" s="10"/>
      <c r="X11" s="10"/>
      <c r="Y11" s="10"/>
      <c r="Z11" s="10"/>
      <c r="AA11" s="10"/>
      <c r="AB11" s="10"/>
      <c r="AC11" s="10"/>
      <c r="AD11" s="10"/>
      <c r="AE11" s="10"/>
    </row>
    <row r="12" spans="1:31" s="6" customFormat="1" ht="15.75">
      <c r="A12" s="114">
        <f t="shared" ref="A12:A19" si="0">A11+1</f>
        <v>3</v>
      </c>
      <c r="B12" s="116"/>
      <c r="C12" s="116"/>
      <c r="D12" s="116"/>
      <c r="E12" s="117"/>
      <c r="F12" s="118"/>
      <c r="G12" s="119"/>
      <c r="H12" s="119"/>
      <c r="I12" s="300"/>
      <c r="J12" s="8"/>
      <c r="K12" s="9"/>
      <c r="L12" s="9"/>
      <c r="M12" s="9"/>
      <c r="N12" s="9"/>
      <c r="O12" s="9"/>
      <c r="P12" s="9"/>
      <c r="Q12" s="9"/>
      <c r="R12" s="9"/>
      <c r="S12" s="9"/>
      <c r="T12" s="9"/>
      <c r="U12" s="10"/>
      <c r="V12" s="10"/>
      <c r="W12" s="10"/>
      <c r="X12" s="10"/>
      <c r="Y12" s="10"/>
      <c r="Z12" s="10"/>
      <c r="AA12" s="10"/>
      <c r="AB12" s="10"/>
      <c r="AC12" s="10"/>
      <c r="AD12" s="10"/>
      <c r="AE12" s="10"/>
    </row>
    <row r="13" spans="1:31" s="6" customFormat="1" ht="15.75">
      <c r="A13" s="114">
        <f t="shared" si="0"/>
        <v>4</v>
      </c>
      <c r="B13" s="115"/>
      <c r="C13" s="116"/>
      <c r="D13" s="115"/>
      <c r="E13" s="117"/>
      <c r="F13" s="118"/>
      <c r="G13" s="119"/>
      <c r="H13" s="119"/>
      <c r="I13" s="300"/>
      <c r="J13" s="8"/>
      <c r="K13" s="9"/>
      <c r="L13" s="9"/>
      <c r="M13" s="9"/>
      <c r="N13" s="9"/>
      <c r="O13" s="9"/>
      <c r="P13" s="9"/>
      <c r="Q13" s="9"/>
      <c r="R13" s="9"/>
      <c r="S13" s="9"/>
      <c r="T13" s="9"/>
      <c r="U13" s="10"/>
      <c r="V13" s="10"/>
      <c r="W13" s="10"/>
      <c r="X13" s="10"/>
      <c r="Y13" s="10"/>
      <c r="Z13" s="10"/>
      <c r="AA13" s="10"/>
      <c r="AB13" s="10"/>
      <c r="AC13" s="10"/>
      <c r="AD13" s="10"/>
      <c r="AE13" s="10"/>
    </row>
    <row r="14" spans="1:31" s="6" customFormat="1" ht="15.75">
      <c r="A14" s="114">
        <f t="shared" si="0"/>
        <v>5</v>
      </c>
      <c r="B14" s="116"/>
      <c r="C14" s="116"/>
      <c r="D14" s="116"/>
      <c r="E14" s="117"/>
      <c r="F14" s="118"/>
      <c r="G14" s="119"/>
      <c r="H14" s="119"/>
      <c r="I14" s="300"/>
      <c r="J14" s="8"/>
      <c r="K14" s="9"/>
      <c r="L14" s="9"/>
      <c r="M14" s="9"/>
      <c r="N14" s="9"/>
      <c r="O14" s="9"/>
      <c r="P14" s="9"/>
      <c r="Q14" s="9"/>
      <c r="R14" s="9"/>
      <c r="S14" s="9"/>
      <c r="T14" s="9"/>
      <c r="U14" s="10"/>
      <c r="V14" s="10"/>
      <c r="W14" s="10"/>
      <c r="X14" s="10"/>
      <c r="Y14" s="10"/>
      <c r="Z14" s="10"/>
      <c r="AA14" s="10"/>
      <c r="AB14" s="10"/>
      <c r="AC14" s="10"/>
      <c r="AD14" s="10"/>
      <c r="AE14" s="10"/>
    </row>
    <row r="15" spans="1:31" s="6" customFormat="1" ht="15.75">
      <c r="A15" s="114">
        <f t="shared" si="0"/>
        <v>6</v>
      </c>
      <c r="B15" s="116"/>
      <c r="C15" s="116"/>
      <c r="D15" s="116"/>
      <c r="E15" s="117"/>
      <c r="F15" s="118"/>
      <c r="G15" s="119"/>
      <c r="H15" s="119"/>
      <c r="I15" s="300"/>
      <c r="J15" s="8"/>
      <c r="K15" s="9"/>
      <c r="L15" s="9"/>
      <c r="M15" s="9"/>
      <c r="N15" s="9"/>
      <c r="O15" s="9"/>
      <c r="P15" s="9"/>
      <c r="Q15" s="9"/>
      <c r="R15" s="9"/>
      <c r="S15" s="9"/>
      <c r="T15" s="9"/>
      <c r="U15" s="10"/>
      <c r="V15" s="10"/>
      <c r="W15" s="10"/>
      <c r="X15" s="10"/>
      <c r="Y15" s="10"/>
      <c r="Z15" s="10"/>
      <c r="AA15" s="10"/>
      <c r="AB15" s="10"/>
      <c r="AC15" s="10"/>
      <c r="AD15" s="10"/>
      <c r="AE15" s="10"/>
    </row>
    <row r="16" spans="1:31" s="6" customFormat="1" ht="15.75">
      <c r="A16" s="114">
        <f t="shared" si="0"/>
        <v>7</v>
      </c>
      <c r="B16" s="115"/>
      <c r="C16" s="116"/>
      <c r="D16" s="115"/>
      <c r="E16" s="117"/>
      <c r="F16" s="118"/>
      <c r="G16" s="119"/>
      <c r="H16" s="119"/>
      <c r="I16" s="300"/>
      <c r="J16" s="8"/>
      <c r="K16" s="9"/>
      <c r="L16" s="9"/>
      <c r="M16" s="9"/>
      <c r="N16" s="9"/>
      <c r="O16" s="9"/>
      <c r="P16" s="9"/>
      <c r="Q16" s="9"/>
      <c r="R16" s="9"/>
      <c r="S16" s="9"/>
      <c r="T16" s="9"/>
      <c r="U16" s="10"/>
      <c r="V16" s="10"/>
      <c r="W16" s="10"/>
      <c r="X16" s="10"/>
      <c r="Y16" s="10"/>
      <c r="Z16" s="10"/>
      <c r="AA16" s="10"/>
      <c r="AB16" s="10"/>
      <c r="AC16" s="10"/>
      <c r="AD16" s="10"/>
      <c r="AE16" s="10"/>
    </row>
    <row r="17" spans="1:31" s="6" customFormat="1" ht="15.75">
      <c r="A17" s="114">
        <f t="shared" si="0"/>
        <v>8</v>
      </c>
      <c r="B17" s="116"/>
      <c r="C17" s="116"/>
      <c r="D17" s="116"/>
      <c r="E17" s="117"/>
      <c r="F17" s="118"/>
      <c r="G17" s="119"/>
      <c r="H17" s="119"/>
      <c r="I17" s="300"/>
      <c r="J17" s="8"/>
      <c r="K17" s="9"/>
      <c r="L17" s="9"/>
      <c r="M17" s="9"/>
      <c r="N17" s="9"/>
      <c r="O17" s="9"/>
      <c r="P17" s="9"/>
      <c r="Q17" s="9"/>
      <c r="R17" s="9"/>
      <c r="S17" s="9"/>
      <c r="T17" s="9"/>
      <c r="U17" s="10"/>
      <c r="V17" s="10"/>
      <c r="W17" s="10"/>
      <c r="X17" s="10"/>
      <c r="Y17" s="10"/>
      <c r="Z17" s="10"/>
      <c r="AA17" s="10"/>
      <c r="AB17" s="10"/>
      <c r="AC17" s="10"/>
      <c r="AD17" s="10"/>
      <c r="AE17" s="10"/>
    </row>
    <row r="18" spans="1:31" s="6" customFormat="1" ht="15.75">
      <c r="A18" s="114">
        <f t="shared" si="0"/>
        <v>9</v>
      </c>
      <c r="B18" s="115"/>
      <c r="C18" s="116"/>
      <c r="D18" s="115"/>
      <c r="E18" s="117"/>
      <c r="F18" s="118"/>
      <c r="G18" s="119"/>
      <c r="H18" s="119"/>
      <c r="I18" s="300"/>
      <c r="J18" s="8"/>
      <c r="K18" s="9"/>
      <c r="L18" s="9"/>
      <c r="M18" s="9"/>
      <c r="N18" s="9"/>
      <c r="O18" s="9"/>
      <c r="P18" s="9"/>
      <c r="Q18" s="9"/>
      <c r="R18" s="9"/>
      <c r="S18" s="9"/>
      <c r="T18" s="9"/>
      <c r="U18" s="10"/>
      <c r="V18" s="10"/>
      <c r="W18" s="10"/>
      <c r="X18" s="10"/>
      <c r="Y18" s="10"/>
      <c r="Z18" s="10"/>
      <c r="AA18" s="10"/>
      <c r="AB18" s="10"/>
      <c r="AC18" s="10"/>
      <c r="AD18" s="10"/>
      <c r="AE18" s="10"/>
    </row>
    <row r="19" spans="1:31" s="6" customFormat="1" ht="16.5" thickBot="1">
      <c r="A19" s="126">
        <f t="shared" si="0"/>
        <v>10</v>
      </c>
      <c r="B19" s="120"/>
      <c r="C19" s="120"/>
      <c r="D19" s="120"/>
      <c r="E19" s="121"/>
      <c r="F19" s="122"/>
      <c r="G19" s="123"/>
      <c r="H19" s="123"/>
      <c r="I19" s="301"/>
      <c r="J19" s="8"/>
      <c r="K19" s="9"/>
      <c r="L19" s="9"/>
      <c r="M19" s="9"/>
      <c r="N19" s="9"/>
      <c r="O19" s="9"/>
      <c r="P19" s="9"/>
      <c r="Q19" s="9"/>
      <c r="R19" s="9"/>
      <c r="S19" s="9"/>
      <c r="T19" s="9"/>
      <c r="U19" s="10"/>
      <c r="V19" s="10"/>
      <c r="W19" s="10"/>
      <c r="X19" s="10"/>
      <c r="Y19" s="10"/>
      <c r="Z19" s="10"/>
      <c r="AA19" s="10"/>
      <c r="AB19" s="10"/>
      <c r="AC19" s="10"/>
      <c r="AD19" s="10"/>
      <c r="AE19" s="10"/>
    </row>
    <row r="20" spans="1:31" ht="15.75" thickBot="1">
      <c r="A20" s="335"/>
      <c r="B20" s="124"/>
      <c r="C20" s="124"/>
      <c r="D20" s="124"/>
      <c r="E20" s="124"/>
      <c r="F20" s="124"/>
      <c r="G20" s="124"/>
      <c r="H20" s="127" t="str">
        <f>"Total "&amp;LEFT(A7,2)</f>
        <v>Total I1</v>
      </c>
      <c r="I20" s="128">
        <f>SUM(I10:I19)</f>
        <v>0</v>
      </c>
    </row>
    <row r="22" spans="1:31" ht="33.75" customHeight="1">
      <c r="A22" s="493"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93"/>
      <c r="C22" s="493"/>
      <c r="D22" s="493"/>
      <c r="E22" s="493"/>
      <c r="F22" s="493"/>
      <c r="G22" s="493"/>
      <c r="H22" s="493"/>
      <c r="I22" s="493"/>
    </row>
  </sheetData>
  <mergeCells count="4">
    <mergeCell ref="A6:I6"/>
    <mergeCell ref="A7:I7"/>
    <mergeCell ref="A4:C4"/>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AE25"/>
  <sheetViews>
    <sheetView workbookViewId="0">
      <selection activeCell="L15" sqref="L15"/>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5703125" customWidth="1"/>
    <col min="9" max="9" width="9.7109375" customWidth="1"/>
  </cols>
  <sheetData>
    <row r="1" spans="1:31" ht="15.75">
      <c r="A1" s="250" t="str">
        <f>'Date initiale'!C3</f>
        <v>Universitatea de Arhitectură și Urbanism "Ion Mincu" București</v>
      </c>
      <c r="B1" s="250"/>
      <c r="C1" s="250"/>
      <c r="D1" s="2"/>
      <c r="E1" s="2"/>
      <c r="F1" s="3"/>
      <c r="G1" s="3"/>
      <c r="H1" s="3"/>
      <c r="I1" s="3"/>
    </row>
    <row r="2" spans="1:31" ht="15.75">
      <c r="A2" s="250" t="str">
        <f>'Date initiale'!B4&amp;" "&amp;'Date initiale'!C4</f>
        <v>Facultatea ARHITECTURA</v>
      </c>
      <c r="B2" s="250"/>
      <c r="C2" s="250"/>
      <c r="D2" s="2"/>
      <c r="E2" s="2"/>
      <c r="F2" s="3"/>
      <c r="G2" s="3"/>
      <c r="H2" s="3"/>
      <c r="I2" s="3"/>
    </row>
    <row r="3" spans="1:31" ht="15.75">
      <c r="A3" s="250" t="str">
        <f>'Date initiale'!B5&amp;" "&amp;'Date initiale'!C5</f>
        <v>Departamentul Sinteza Proiectării de Arhitectură</v>
      </c>
      <c r="B3" s="250"/>
      <c r="C3" s="250"/>
      <c r="D3" s="2"/>
      <c r="E3" s="2"/>
      <c r="F3" s="2"/>
      <c r="G3" s="2"/>
      <c r="H3" s="2"/>
      <c r="I3" s="2"/>
    </row>
    <row r="4" spans="1:31" ht="15.75">
      <c r="A4" s="492" t="str">
        <f>'Date initiale'!C6&amp;", "&amp;'Date initiale'!C7</f>
        <v>DUȚESCU I. Constantin-Mihăiță, 22</v>
      </c>
      <c r="B4" s="492"/>
      <c r="C4" s="492"/>
      <c r="D4" s="2"/>
      <c r="E4" s="2"/>
      <c r="F4" s="3"/>
      <c r="G4" s="3"/>
      <c r="H4" s="3"/>
      <c r="I4" s="3"/>
    </row>
    <row r="5" spans="1:31" s="186" customFormat="1" ht="15.75">
      <c r="A5" s="251"/>
      <c r="B5" s="251"/>
      <c r="C5" s="251"/>
      <c r="D5" s="2"/>
      <c r="E5" s="2"/>
      <c r="F5" s="3"/>
      <c r="G5" s="3"/>
      <c r="H5" s="3"/>
      <c r="I5" s="3"/>
    </row>
    <row r="6" spans="1:31" ht="15.75">
      <c r="A6" s="491" t="s">
        <v>110</v>
      </c>
      <c r="B6" s="491"/>
      <c r="C6" s="491"/>
      <c r="D6" s="491"/>
      <c r="E6" s="491"/>
      <c r="F6" s="491"/>
      <c r="G6" s="491"/>
      <c r="H6" s="491"/>
      <c r="I6" s="491"/>
    </row>
    <row r="7" spans="1:31" ht="15.75">
      <c r="A7" s="491" t="str">
        <f>'Descriere indicatori'!B5&amp;". "&amp;'Descriere indicatori'!C5</f>
        <v xml:space="preserve">I2. Cărţi de autor publicate la edituri cu prestigiu naţional* </v>
      </c>
      <c r="B7" s="491"/>
      <c r="C7" s="491"/>
      <c r="D7" s="491"/>
      <c r="E7" s="491"/>
      <c r="F7" s="491"/>
      <c r="G7" s="491"/>
      <c r="H7" s="491"/>
      <c r="I7" s="491"/>
    </row>
    <row r="8" spans="1:31" ht="16.5" thickBot="1">
      <c r="A8" s="38"/>
      <c r="B8" s="38"/>
      <c r="C8" s="38"/>
      <c r="D8" s="38"/>
      <c r="E8" s="38"/>
      <c r="F8" s="38"/>
      <c r="G8" s="38"/>
      <c r="H8" s="38"/>
      <c r="I8" s="38"/>
    </row>
    <row r="9" spans="1:31" s="6" customFormat="1" ht="60.75" thickBot="1">
      <c r="A9" s="196" t="s">
        <v>55</v>
      </c>
      <c r="B9" s="197" t="s">
        <v>83</v>
      </c>
      <c r="C9" s="197" t="s">
        <v>84</v>
      </c>
      <c r="D9" s="197" t="s">
        <v>85</v>
      </c>
      <c r="E9" s="197" t="s">
        <v>86</v>
      </c>
      <c r="F9" s="198" t="s">
        <v>87</v>
      </c>
      <c r="G9" s="197" t="s">
        <v>88</v>
      </c>
      <c r="H9" s="197" t="s">
        <v>89</v>
      </c>
      <c r="I9" s="199" t="s">
        <v>90</v>
      </c>
      <c r="J9" s="4"/>
      <c r="K9" s="256" t="s">
        <v>108</v>
      </c>
      <c r="L9" s="5"/>
      <c r="M9" s="5"/>
      <c r="N9" s="5"/>
      <c r="O9" s="5"/>
      <c r="P9" s="5"/>
      <c r="Q9" s="5"/>
      <c r="R9" s="5"/>
      <c r="S9" s="5"/>
      <c r="T9" s="5"/>
      <c r="U9" s="5"/>
      <c r="V9" s="5"/>
      <c r="W9" s="5"/>
      <c r="X9" s="5"/>
      <c r="Y9" s="5"/>
      <c r="Z9" s="5"/>
      <c r="AA9" s="5"/>
      <c r="AB9" s="5"/>
      <c r="AC9" s="5"/>
      <c r="AD9" s="5"/>
      <c r="AE9" s="5"/>
    </row>
    <row r="10" spans="1:31" s="6" customFormat="1" ht="60">
      <c r="A10" s="129">
        <v>1</v>
      </c>
      <c r="B10" s="130" t="s">
        <v>279</v>
      </c>
      <c r="C10" s="131" t="s">
        <v>272</v>
      </c>
      <c r="D10" s="130" t="s">
        <v>273</v>
      </c>
      <c r="E10" s="364" t="s">
        <v>274</v>
      </c>
      <c r="F10" s="132">
        <v>2014</v>
      </c>
      <c r="G10" s="130" t="s">
        <v>275</v>
      </c>
      <c r="H10" s="130" t="s">
        <v>275</v>
      </c>
      <c r="I10" s="302">
        <v>15</v>
      </c>
      <c r="J10" s="7"/>
      <c r="K10" s="257">
        <v>15</v>
      </c>
      <c r="L10" s="7" t="s">
        <v>246</v>
      </c>
      <c r="M10" s="7"/>
      <c r="N10" s="7"/>
      <c r="O10" s="7"/>
      <c r="P10" s="7"/>
      <c r="Q10" s="7"/>
      <c r="R10" s="7"/>
      <c r="S10" s="7"/>
      <c r="T10" s="7"/>
      <c r="U10" s="7"/>
      <c r="V10" s="7"/>
      <c r="W10" s="7"/>
      <c r="X10" s="7"/>
      <c r="Y10" s="7"/>
      <c r="Z10" s="7"/>
      <c r="AA10" s="7"/>
      <c r="AB10" s="7"/>
      <c r="AC10" s="7"/>
      <c r="AD10" s="7"/>
      <c r="AE10" s="7"/>
    </row>
    <row r="11" spans="1:31" s="6" customFormat="1" ht="60">
      <c r="A11" s="133">
        <f>A10+1</f>
        <v>2</v>
      </c>
      <c r="B11" s="134" t="s">
        <v>280</v>
      </c>
      <c r="C11" s="135" t="s">
        <v>534</v>
      </c>
      <c r="D11" s="134" t="s">
        <v>285</v>
      </c>
      <c r="E11" s="364" t="s">
        <v>277</v>
      </c>
      <c r="F11" s="136">
        <v>2017</v>
      </c>
      <c r="G11" s="134" t="s">
        <v>278</v>
      </c>
      <c r="H11" s="134" t="s">
        <v>278</v>
      </c>
      <c r="I11" s="303">
        <v>15</v>
      </c>
      <c r="J11" s="7"/>
      <c r="K11" s="57"/>
      <c r="L11" s="7"/>
      <c r="M11" s="7"/>
      <c r="N11" s="7"/>
      <c r="O11" s="7"/>
      <c r="P11" s="7"/>
      <c r="Q11" s="7"/>
      <c r="R11" s="7"/>
      <c r="S11" s="7"/>
      <c r="T11" s="7"/>
      <c r="U11" s="7"/>
      <c r="V11" s="7"/>
      <c r="W11" s="7"/>
      <c r="X11" s="7"/>
      <c r="Y11" s="7"/>
      <c r="Z11" s="7"/>
      <c r="AA11" s="7"/>
      <c r="AB11" s="7"/>
      <c r="AC11" s="7"/>
      <c r="AD11" s="7"/>
      <c r="AE11" s="7"/>
    </row>
    <row r="12" spans="1:31" s="6" customFormat="1" ht="15.75">
      <c r="A12" s="133">
        <f t="shared" ref="A12:A19" si="0">A11+1</f>
        <v>3</v>
      </c>
      <c r="B12" s="135"/>
      <c r="C12" s="135"/>
      <c r="D12" s="134"/>
      <c r="E12" s="135"/>
      <c r="F12" s="136"/>
      <c r="G12" s="137"/>
      <c r="H12" s="134"/>
      <c r="I12" s="303"/>
      <c r="J12" s="7"/>
      <c r="K12" s="7"/>
      <c r="L12" s="7"/>
      <c r="M12" s="7"/>
      <c r="N12" s="7"/>
      <c r="O12" s="7"/>
      <c r="P12" s="7"/>
      <c r="Q12" s="7"/>
      <c r="R12" s="7"/>
      <c r="S12" s="7"/>
      <c r="T12" s="7"/>
      <c r="U12" s="7"/>
      <c r="V12" s="7"/>
      <c r="W12" s="7"/>
      <c r="X12" s="7"/>
      <c r="Y12" s="7"/>
      <c r="Z12" s="7"/>
      <c r="AA12" s="7"/>
      <c r="AB12" s="7"/>
      <c r="AC12" s="7"/>
      <c r="AD12" s="7"/>
      <c r="AE12" s="7"/>
    </row>
    <row r="13" spans="1:31" s="6" customFormat="1" ht="15.75">
      <c r="A13" s="133">
        <f t="shared" si="0"/>
        <v>4</v>
      </c>
      <c r="B13" s="135"/>
      <c r="C13" s="135"/>
      <c r="D13" s="134"/>
      <c r="E13" s="135"/>
      <c r="F13" s="136"/>
      <c r="G13" s="137"/>
      <c r="H13" s="137"/>
      <c r="I13" s="303"/>
      <c r="J13" s="7"/>
      <c r="K13" s="7"/>
      <c r="L13" s="7"/>
      <c r="M13" s="7"/>
      <c r="N13" s="7"/>
      <c r="O13" s="7"/>
      <c r="P13" s="7"/>
      <c r="Q13" s="7"/>
      <c r="R13" s="7"/>
      <c r="S13" s="7"/>
      <c r="T13" s="7"/>
      <c r="U13" s="7"/>
      <c r="V13" s="7"/>
      <c r="W13" s="7"/>
      <c r="X13" s="7"/>
      <c r="Y13" s="7"/>
      <c r="Z13" s="7"/>
      <c r="AA13" s="7"/>
      <c r="AB13" s="7"/>
      <c r="AC13" s="7"/>
      <c r="AD13" s="7"/>
      <c r="AE13" s="7"/>
    </row>
    <row r="14" spans="1:31" s="6" customFormat="1" ht="15.75">
      <c r="A14" s="133">
        <f t="shared" si="0"/>
        <v>5</v>
      </c>
      <c r="B14" s="134"/>
      <c r="C14" s="135"/>
      <c r="D14" s="134"/>
      <c r="E14" s="135"/>
      <c r="F14" s="136"/>
      <c r="G14" s="134"/>
      <c r="H14" s="134"/>
      <c r="I14" s="303"/>
      <c r="J14" s="7"/>
      <c r="K14" s="7"/>
      <c r="L14" s="7"/>
      <c r="M14" s="7"/>
      <c r="N14" s="7"/>
      <c r="O14" s="7"/>
      <c r="P14" s="7"/>
      <c r="Q14" s="7"/>
      <c r="R14" s="7"/>
      <c r="S14" s="7"/>
      <c r="T14" s="7"/>
      <c r="U14" s="7"/>
      <c r="V14" s="7"/>
      <c r="W14" s="7"/>
      <c r="X14" s="7"/>
      <c r="Y14" s="7"/>
      <c r="Z14" s="7"/>
      <c r="AA14" s="7"/>
      <c r="AB14" s="7"/>
      <c r="AC14" s="7"/>
      <c r="AD14" s="7"/>
      <c r="AE14" s="7"/>
    </row>
    <row r="15" spans="1:31" s="6" customFormat="1" ht="15.75">
      <c r="A15" s="133">
        <f t="shared" si="0"/>
        <v>6</v>
      </c>
      <c r="B15" s="135"/>
      <c r="C15" s="135"/>
      <c r="D15" s="134"/>
      <c r="E15" s="135"/>
      <c r="F15" s="136"/>
      <c r="G15" s="137"/>
      <c r="H15" s="134"/>
      <c r="I15" s="303"/>
      <c r="J15" s="7"/>
      <c r="K15" s="7"/>
      <c r="L15" s="7"/>
      <c r="M15" s="7"/>
      <c r="N15" s="7"/>
      <c r="O15" s="7"/>
      <c r="P15" s="7"/>
      <c r="Q15" s="7"/>
      <c r="R15" s="7"/>
      <c r="S15" s="7"/>
      <c r="T15" s="7"/>
      <c r="U15" s="7"/>
      <c r="V15" s="7"/>
      <c r="W15" s="7"/>
      <c r="X15" s="7"/>
      <c r="Y15" s="7"/>
      <c r="Z15" s="7"/>
      <c r="AA15" s="7"/>
      <c r="AB15" s="7"/>
      <c r="AC15" s="7"/>
      <c r="AD15" s="7"/>
      <c r="AE15" s="7"/>
    </row>
    <row r="16" spans="1:31" s="6" customFormat="1" ht="15.75">
      <c r="A16" s="133">
        <f t="shared" si="0"/>
        <v>7</v>
      </c>
      <c r="B16" s="135"/>
      <c r="C16" s="135"/>
      <c r="D16" s="134"/>
      <c r="E16" s="135"/>
      <c r="F16" s="136"/>
      <c r="G16" s="137"/>
      <c r="H16" s="137"/>
      <c r="I16" s="303"/>
      <c r="J16" s="7"/>
      <c r="K16" s="7"/>
      <c r="L16" s="7"/>
      <c r="M16" s="7"/>
      <c r="N16" s="7"/>
      <c r="O16" s="7"/>
      <c r="P16" s="7"/>
      <c r="Q16" s="7"/>
      <c r="R16" s="7"/>
      <c r="S16" s="7"/>
      <c r="T16" s="7"/>
      <c r="U16" s="7"/>
      <c r="V16" s="7"/>
      <c r="W16" s="7"/>
      <c r="X16" s="7"/>
      <c r="Y16" s="7"/>
      <c r="Z16" s="7"/>
      <c r="AA16" s="7"/>
      <c r="AB16" s="7"/>
      <c r="AC16" s="7"/>
      <c r="AD16" s="7"/>
      <c r="AE16" s="7"/>
    </row>
    <row r="17" spans="1:31" s="6" customFormat="1" ht="15.75">
      <c r="A17" s="133">
        <f t="shared" si="0"/>
        <v>8</v>
      </c>
      <c r="B17" s="138"/>
      <c r="C17" s="135"/>
      <c r="D17" s="138"/>
      <c r="E17" s="139"/>
      <c r="F17" s="136"/>
      <c r="G17" s="137"/>
      <c r="H17" s="137"/>
      <c r="I17" s="303"/>
      <c r="J17" s="7"/>
      <c r="K17" s="7"/>
      <c r="L17" s="7"/>
      <c r="M17" s="7"/>
      <c r="N17" s="7"/>
      <c r="O17" s="7"/>
      <c r="P17" s="7"/>
      <c r="Q17" s="7"/>
      <c r="R17" s="7"/>
      <c r="S17" s="7"/>
      <c r="T17" s="7"/>
      <c r="U17" s="7"/>
      <c r="V17" s="7"/>
      <c r="W17" s="7"/>
      <c r="X17" s="7"/>
      <c r="Y17" s="7"/>
      <c r="Z17" s="7"/>
      <c r="AA17" s="7"/>
      <c r="AB17" s="7"/>
      <c r="AC17" s="7"/>
      <c r="AD17" s="7"/>
      <c r="AE17" s="7"/>
    </row>
    <row r="18" spans="1:31" s="6" customFormat="1" ht="15.75">
      <c r="A18" s="133">
        <f t="shared" si="0"/>
        <v>9</v>
      </c>
      <c r="B18" s="138"/>
      <c r="C18" s="135"/>
      <c r="D18" s="138"/>
      <c r="E18" s="139"/>
      <c r="F18" s="136"/>
      <c r="G18" s="137"/>
      <c r="H18" s="137"/>
      <c r="I18" s="303"/>
      <c r="J18" s="7"/>
      <c r="K18" s="7"/>
      <c r="L18" s="7"/>
      <c r="M18" s="7"/>
      <c r="N18" s="7"/>
      <c r="O18" s="7"/>
      <c r="P18" s="7"/>
      <c r="Q18" s="7"/>
      <c r="R18" s="7"/>
      <c r="S18" s="7"/>
      <c r="T18" s="7"/>
      <c r="U18" s="7"/>
      <c r="V18" s="7"/>
      <c r="W18" s="7"/>
      <c r="X18" s="7"/>
      <c r="Y18" s="7"/>
      <c r="Z18" s="7"/>
      <c r="AA18" s="7"/>
      <c r="AB18" s="7"/>
      <c r="AC18" s="7"/>
      <c r="AD18" s="7"/>
      <c r="AE18" s="7"/>
    </row>
    <row r="19" spans="1:31" s="6" customFormat="1" ht="16.5" thickBot="1">
      <c r="A19" s="140">
        <f t="shared" si="0"/>
        <v>10</v>
      </c>
      <c r="B19" s="141"/>
      <c r="C19" s="142"/>
      <c r="D19" s="141"/>
      <c r="E19" s="142"/>
      <c r="F19" s="143"/>
      <c r="G19" s="143"/>
      <c r="H19" s="143"/>
      <c r="I19" s="304"/>
      <c r="J19" s="8"/>
      <c r="K19" s="9"/>
      <c r="L19" s="9"/>
      <c r="M19" s="9"/>
      <c r="N19" s="9"/>
      <c r="O19" s="9"/>
      <c r="P19" s="9"/>
      <c r="Q19" s="9"/>
      <c r="R19" s="9"/>
      <c r="S19" s="9"/>
      <c r="T19" s="9"/>
      <c r="U19" s="10"/>
      <c r="V19" s="10"/>
      <c r="W19" s="10"/>
      <c r="X19" s="10"/>
      <c r="Y19" s="10"/>
      <c r="Z19" s="10"/>
      <c r="AA19" s="10"/>
      <c r="AB19" s="10"/>
      <c r="AC19" s="10"/>
      <c r="AD19" s="10"/>
      <c r="AE19" s="10"/>
    </row>
    <row r="20" spans="1:31" s="6" customFormat="1" ht="16.5" thickBot="1">
      <c r="A20" s="345"/>
      <c r="B20" s="144"/>
      <c r="C20" s="144"/>
      <c r="D20" s="144"/>
      <c r="E20" s="144"/>
      <c r="F20" s="144"/>
      <c r="G20" s="144"/>
      <c r="H20" s="127" t="str">
        <f>"Total "&amp;LEFT(A7,2)</f>
        <v>Total I2</v>
      </c>
      <c r="I20" s="148">
        <f>SUM(I10:I19)</f>
        <v>30</v>
      </c>
      <c r="J20" s="9"/>
      <c r="K20" s="9"/>
      <c r="L20" s="10"/>
      <c r="M20" s="10"/>
      <c r="N20" s="10"/>
      <c r="O20" s="10"/>
      <c r="P20" s="10"/>
      <c r="Q20" s="10"/>
      <c r="R20" s="10"/>
      <c r="S20" s="10"/>
      <c r="T20" s="10"/>
      <c r="U20" s="10"/>
      <c r="V20" s="10"/>
    </row>
    <row r="21" spans="1:31" s="6" customFormat="1" ht="15.75">
      <c r="A21" s="8"/>
      <c r="B21" s="9"/>
      <c r="C21" s="9"/>
      <c r="D21" s="9"/>
      <c r="E21" s="9"/>
      <c r="F21" s="9"/>
      <c r="G21" s="9"/>
      <c r="H21" s="9"/>
      <c r="I21" s="9"/>
      <c r="J21" s="9"/>
      <c r="K21" s="9"/>
      <c r="L21" s="10"/>
      <c r="M21" s="10"/>
      <c r="N21" s="10"/>
      <c r="O21" s="10"/>
      <c r="P21" s="10"/>
      <c r="Q21" s="10"/>
      <c r="R21" s="10"/>
      <c r="S21" s="10"/>
      <c r="T21" s="10"/>
      <c r="U21" s="10"/>
      <c r="V21" s="10"/>
    </row>
    <row r="22" spans="1:31" s="6" customFormat="1" ht="33.75" customHeight="1">
      <c r="A22" s="493"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93"/>
      <c r="C22" s="493"/>
      <c r="D22" s="493"/>
      <c r="E22" s="493"/>
      <c r="F22" s="493"/>
      <c r="G22" s="493"/>
      <c r="H22" s="493"/>
      <c r="I22" s="493"/>
      <c r="J22" s="9"/>
      <c r="K22" s="9"/>
      <c r="L22" s="10"/>
      <c r="M22" s="10"/>
      <c r="N22" s="10"/>
      <c r="O22" s="10"/>
      <c r="P22" s="10"/>
      <c r="Q22" s="10"/>
      <c r="R22" s="10"/>
      <c r="S22" s="10"/>
      <c r="T22" s="10"/>
      <c r="U22" s="10"/>
      <c r="V22" s="10"/>
    </row>
    <row r="23" spans="1:31" s="6" customFormat="1" ht="15.75">
      <c r="A23" s="8"/>
      <c r="B23" s="9"/>
      <c r="C23" s="9"/>
      <c r="D23" s="9"/>
      <c r="E23" s="9"/>
      <c r="F23" s="9"/>
      <c r="G23" s="9"/>
      <c r="H23" s="9"/>
      <c r="I23" s="9"/>
      <c r="J23" s="9"/>
      <c r="K23" s="9"/>
      <c r="L23" s="10"/>
      <c r="M23" s="10"/>
      <c r="N23" s="10"/>
      <c r="O23" s="10"/>
      <c r="P23" s="10"/>
      <c r="Q23" s="10"/>
      <c r="R23" s="10"/>
      <c r="S23" s="10"/>
      <c r="T23" s="10"/>
      <c r="U23" s="10"/>
      <c r="V23" s="10"/>
    </row>
    <row r="24" spans="1:31" s="6" customFormat="1" ht="15.75">
      <c r="A24" s="8"/>
      <c r="B24" s="9"/>
      <c r="C24" s="9"/>
      <c r="D24" s="9"/>
      <c r="E24" s="9"/>
      <c r="F24" s="9"/>
      <c r="G24" s="9"/>
      <c r="H24" s="9"/>
      <c r="I24" s="9"/>
      <c r="J24" s="9"/>
      <c r="K24" s="9"/>
      <c r="L24" s="10"/>
      <c r="M24" s="10"/>
      <c r="N24" s="10"/>
      <c r="O24" s="10"/>
      <c r="P24" s="10"/>
      <c r="Q24" s="10"/>
      <c r="R24" s="10"/>
      <c r="S24" s="10"/>
      <c r="T24" s="10"/>
      <c r="U24" s="10"/>
      <c r="V24" s="10"/>
    </row>
    <row r="25" spans="1:31" s="6" customFormat="1" ht="15.75">
      <c r="A25" s="8"/>
      <c r="B25" s="9"/>
      <c r="C25" s="9"/>
      <c r="D25" s="9"/>
      <c r="E25" s="9"/>
      <c r="F25" s="9"/>
      <c r="G25" s="9"/>
      <c r="H25" s="9"/>
      <c r="I25" s="9"/>
      <c r="J25" s="9"/>
      <c r="K25" s="9"/>
      <c r="L25" s="10"/>
      <c r="M25" s="10"/>
      <c r="N25" s="10"/>
      <c r="O25" s="10"/>
      <c r="P25" s="10"/>
      <c r="Q25" s="10"/>
      <c r="R25" s="10"/>
      <c r="S25" s="10"/>
      <c r="T25" s="10"/>
      <c r="U25" s="10"/>
      <c r="V25" s="10"/>
    </row>
  </sheetData>
  <mergeCells count="4">
    <mergeCell ref="A4:C4"/>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17"/>
  <sheetViews>
    <sheetView topLeftCell="A4" workbookViewId="0">
      <selection activeCell="M18" sqref="M18"/>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5703125" customWidth="1"/>
    <col min="9" max="9" width="9.7109375" customWidth="1"/>
  </cols>
  <sheetData>
    <row r="1" spans="1:12">
      <c r="A1" s="250" t="str">
        <f>'Date initiale'!C3</f>
        <v>Universitatea de Arhitectură și Urbanism "Ion Mincu" București</v>
      </c>
      <c r="B1" s="250"/>
      <c r="C1" s="250"/>
    </row>
    <row r="2" spans="1:12">
      <c r="A2" s="250" t="str">
        <f>'Date initiale'!B4&amp;" "&amp;'Date initiale'!C4</f>
        <v>Facultatea ARHITECTURA</v>
      </c>
      <c r="B2" s="250"/>
      <c r="C2" s="250"/>
    </row>
    <row r="3" spans="1:12">
      <c r="A3" s="250" t="str">
        <f>'Date initiale'!B5&amp;" "&amp;'Date initiale'!C5</f>
        <v>Departamentul Sinteza Proiectării de Arhitectură</v>
      </c>
      <c r="B3" s="250"/>
      <c r="C3" s="250"/>
    </row>
    <row r="4" spans="1:12">
      <c r="A4" s="124" t="str">
        <f>'Date initiale'!C6&amp;", "&amp;'Date initiale'!C7</f>
        <v>DUȚESCU I. Constantin-Mihăiță, 22</v>
      </c>
      <c r="B4" s="124"/>
      <c r="C4" s="124"/>
    </row>
    <row r="5" spans="1:12" s="186" customFormat="1">
      <c r="A5" s="124"/>
      <c r="B5" s="124"/>
      <c r="C5" s="124"/>
    </row>
    <row r="6" spans="1:12" ht="15.75">
      <c r="A6" s="491" t="s">
        <v>110</v>
      </c>
      <c r="B6" s="491"/>
      <c r="C6" s="491"/>
      <c r="D6" s="491"/>
      <c r="E6" s="491"/>
      <c r="F6" s="491"/>
      <c r="G6" s="491"/>
      <c r="H6" s="491"/>
      <c r="I6" s="491"/>
    </row>
    <row r="7" spans="1:12" ht="15.75">
      <c r="A7" s="491" t="str">
        <f>'Descriere indicatori'!B6&amp;". "&amp;'Descriere indicatori'!C6</f>
        <v xml:space="preserve">I3. Capitole de autor cuprinse în cărţi publicate la edituri cu prestigiu naţional* </v>
      </c>
      <c r="B7" s="491"/>
      <c r="C7" s="491"/>
      <c r="D7" s="491"/>
      <c r="E7" s="491"/>
      <c r="F7" s="491"/>
      <c r="G7" s="491"/>
      <c r="H7" s="491"/>
      <c r="I7" s="491"/>
    </row>
    <row r="8" spans="1:12" ht="16.5" thickBot="1">
      <c r="A8" s="38"/>
      <c r="B8" s="38"/>
      <c r="C8" s="38"/>
      <c r="D8" s="38"/>
      <c r="E8" s="38"/>
      <c r="F8" s="38"/>
      <c r="G8" s="38"/>
      <c r="H8" s="38"/>
      <c r="I8" s="38"/>
    </row>
    <row r="9" spans="1:12" ht="60.75" thickBot="1">
      <c r="A9" s="159" t="s">
        <v>55</v>
      </c>
      <c r="B9" s="160" t="s">
        <v>83</v>
      </c>
      <c r="C9" s="160" t="s">
        <v>175</v>
      </c>
      <c r="D9" s="160" t="s">
        <v>85</v>
      </c>
      <c r="E9" s="160" t="s">
        <v>86</v>
      </c>
      <c r="F9" s="161" t="s">
        <v>87</v>
      </c>
      <c r="G9" s="160" t="s">
        <v>88</v>
      </c>
      <c r="H9" s="160" t="s">
        <v>89</v>
      </c>
      <c r="I9" s="162" t="s">
        <v>90</v>
      </c>
      <c r="K9" s="256" t="s">
        <v>108</v>
      </c>
    </row>
    <row r="10" spans="1:12" ht="60">
      <c r="A10" s="365">
        <v>1</v>
      </c>
      <c r="B10" s="366" t="s">
        <v>279</v>
      </c>
      <c r="C10" s="366" t="s">
        <v>281</v>
      </c>
      <c r="D10" s="366" t="s">
        <v>282</v>
      </c>
      <c r="E10" s="370" t="s">
        <v>283</v>
      </c>
      <c r="F10" s="367">
        <v>2013</v>
      </c>
      <c r="G10" s="368">
        <v>424</v>
      </c>
      <c r="H10" s="367">
        <v>10</v>
      </c>
      <c r="I10" s="369">
        <v>10</v>
      </c>
      <c r="K10" s="257">
        <v>10</v>
      </c>
      <c r="L10" s="359" t="s">
        <v>247</v>
      </c>
    </row>
    <row r="11" spans="1:12" ht="60">
      <c r="A11" s="114">
        <f>A10+1</f>
        <v>2</v>
      </c>
      <c r="B11" s="41" t="s">
        <v>280</v>
      </c>
      <c r="C11" s="41" t="s">
        <v>284</v>
      </c>
      <c r="D11" s="145" t="s">
        <v>285</v>
      </c>
      <c r="E11" s="370" t="s">
        <v>286</v>
      </c>
      <c r="F11" s="41">
        <v>2018</v>
      </c>
      <c r="G11" s="41">
        <v>222</v>
      </c>
      <c r="H11" s="41">
        <v>25</v>
      </c>
      <c r="I11" s="306">
        <v>10</v>
      </c>
      <c r="K11" s="57"/>
    </row>
    <row r="12" spans="1:12" s="186" customFormat="1" ht="18.75" customHeight="1">
      <c r="A12" s="114">
        <v>3</v>
      </c>
      <c r="B12" s="41" t="s">
        <v>538</v>
      </c>
      <c r="C12" s="41" t="s">
        <v>544</v>
      </c>
      <c r="D12" s="145" t="s">
        <v>528</v>
      </c>
      <c r="E12" s="370" t="s">
        <v>529</v>
      </c>
      <c r="F12" s="145">
        <v>2021</v>
      </c>
      <c r="G12" s="145">
        <v>93</v>
      </c>
      <c r="H12" s="145">
        <v>9</v>
      </c>
      <c r="I12" s="321">
        <v>10</v>
      </c>
      <c r="K12" s="57"/>
    </row>
    <row r="13" spans="1:12" ht="60">
      <c r="A13" s="152" t="s">
        <v>526</v>
      </c>
      <c r="B13" s="41" t="s">
        <v>538</v>
      </c>
      <c r="C13" s="41" t="s">
        <v>535</v>
      </c>
      <c r="D13" s="145" t="s">
        <v>285</v>
      </c>
      <c r="E13" s="370" t="s">
        <v>537</v>
      </c>
      <c r="F13" s="119">
        <v>2022</v>
      </c>
      <c r="G13" s="119">
        <v>200</v>
      </c>
      <c r="H13" s="119">
        <v>10</v>
      </c>
      <c r="I13" s="307">
        <v>10</v>
      </c>
    </row>
    <row r="14" spans="1:12" ht="45.75" thickBot="1">
      <c r="A14" s="458" t="s">
        <v>527</v>
      </c>
      <c r="B14" s="156" t="s">
        <v>538</v>
      </c>
      <c r="C14" s="156" t="s">
        <v>536</v>
      </c>
      <c r="D14" s="459" t="s">
        <v>285</v>
      </c>
      <c r="E14" s="460" t="s">
        <v>537</v>
      </c>
      <c r="F14" s="123">
        <v>2022</v>
      </c>
      <c r="G14" s="123">
        <v>200</v>
      </c>
      <c r="H14" s="123">
        <v>10</v>
      </c>
      <c r="I14" s="461">
        <v>10</v>
      </c>
    </row>
    <row r="15" spans="1:12" ht="15.75" thickBot="1">
      <c r="A15" s="404"/>
      <c r="B15" s="124"/>
      <c r="C15" s="124"/>
      <c r="D15" s="124"/>
      <c r="E15" s="124"/>
      <c r="F15" s="124"/>
      <c r="G15" s="124"/>
      <c r="H15" s="371" t="str">
        <f>"Total "&amp;LEFT(A7,2)</f>
        <v>Total I3</v>
      </c>
      <c r="I15" s="372">
        <f>SUM(I10:I14)</f>
        <v>50</v>
      </c>
    </row>
    <row r="17" spans="1:9" ht="33.75" customHeight="1">
      <c r="A17" s="493"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17" s="493"/>
      <c r="C17" s="493"/>
      <c r="D17" s="493"/>
      <c r="E17" s="493"/>
      <c r="F17" s="493"/>
      <c r="G17" s="493"/>
      <c r="H17" s="493"/>
      <c r="I17" s="493"/>
    </row>
  </sheetData>
  <mergeCells count="3">
    <mergeCell ref="A6:I6"/>
    <mergeCell ref="A7:I7"/>
    <mergeCell ref="A17:I1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64"/>
  <sheetViews>
    <sheetView topLeftCell="A49" workbookViewId="0">
      <selection activeCell="N60" sqref="M60:N6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50" t="str">
        <f>'Date initiale'!C3</f>
        <v>Universitatea de Arhitectură și Urbanism "Ion Mincu" București</v>
      </c>
      <c r="B1" s="250"/>
      <c r="C1" s="250"/>
    </row>
    <row r="2" spans="1:12">
      <c r="A2" s="250" t="str">
        <f>'Date initiale'!B4&amp;" "&amp;'Date initiale'!C4</f>
        <v>Facultatea ARHITECTURA</v>
      </c>
      <c r="B2" s="250"/>
      <c r="C2" s="250"/>
    </row>
    <row r="3" spans="1:12">
      <c r="A3" s="250" t="str">
        <f>'Date initiale'!B5&amp;" "&amp;'Date initiale'!C5</f>
        <v>Departamentul Sinteza Proiectării de Arhitectură</v>
      </c>
      <c r="B3" s="250"/>
      <c r="C3" s="250"/>
    </row>
    <row r="4" spans="1:12">
      <c r="A4" s="124" t="str">
        <f>'Date initiale'!C6&amp;", "&amp;'Date initiale'!C7</f>
        <v>DUȚESCU I. Constantin-Mihăiță, 22</v>
      </c>
      <c r="B4" s="124"/>
      <c r="C4" s="124"/>
    </row>
    <row r="5" spans="1:12" s="186" customFormat="1">
      <c r="A5" s="124"/>
      <c r="B5" s="124"/>
      <c r="C5" s="124"/>
    </row>
    <row r="6" spans="1:12" ht="15.75">
      <c r="A6" s="491" t="s">
        <v>110</v>
      </c>
      <c r="B6" s="491"/>
      <c r="C6" s="491"/>
      <c r="D6" s="491"/>
      <c r="E6" s="491"/>
      <c r="F6" s="491"/>
      <c r="G6" s="491"/>
      <c r="H6" s="491"/>
      <c r="I6" s="491"/>
    </row>
    <row r="7" spans="1:12" ht="15.75">
      <c r="A7" s="491" t="str">
        <f>'Descriere indicatori'!B7&amp;". "&amp;'Descriere indicatori'!C7</f>
        <v xml:space="preserve">I4. Articole in extenso în reviste ştiinţifice de specialitate* </v>
      </c>
      <c r="B7" s="491"/>
      <c r="C7" s="491"/>
      <c r="D7" s="491"/>
      <c r="E7" s="491"/>
      <c r="F7" s="491"/>
      <c r="G7" s="491"/>
      <c r="H7" s="491"/>
      <c r="I7" s="491"/>
    </row>
    <row r="8" spans="1:12" ht="15.75" thickBot="1">
      <c r="A8" s="157"/>
      <c r="B8" s="157"/>
      <c r="C8" s="157"/>
      <c r="D8" s="157"/>
      <c r="E8" s="157"/>
      <c r="F8" s="157"/>
      <c r="G8" s="157"/>
      <c r="H8" s="157"/>
      <c r="I8" s="157"/>
    </row>
    <row r="9" spans="1:12" ht="30.75" thickBot="1">
      <c r="A9" s="192" t="s">
        <v>55</v>
      </c>
      <c r="B9" s="193" t="s">
        <v>83</v>
      </c>
      <c r="C9" s="193" t="s">
        <v>56</v>
      </c>
      <c r="D9" s="193" t="s">
        <v>57</v>
      </c>
      <c r="E9" s="193" t="s">
        <v>80</v>
      </c>
      <c r="F9" s="194" t="s">
        <v>87</v>
      </c>
      <c r="G9" s="193" t="s">
        <v>58</v>
      </c>
      <c r="H9" s="193" t="s">
        <v>111</v>
      </c>
      <c r="I9" s="195" t="s">
        <v>90</v>
      </c>
      <c r="K9" s="256" t="s">
        <v>108</v>
      </c>
    </row>
    <row r="10" spans="1:12">
      <c r="A10" s="110">
        <v>1</v>
      </c>
      <c r="B10" s="149" t="s">
        <v>276</v>
      </c>
      <c r="C10" s="434" t="s">
        <v>288</v>
      </c>
      <c r="D10" s="149" t="s">
        <v>289</v>
      </c>
      <c r="E10" s="425" t="s">
        <v>343</v>
      </c>
      <c r="F10" s="150">
        <v>2005</v>
      </c>
      <c r="G10" s="149" t="s">
        <v>290</v>
      </c>
      <c r="H10" s="113"/>
      <c r="I10" s="308">
        <v>10</v>
      </c>
      <c r="K10" s="257">
        <v>10</v>
      </c>
      <c r="L10" s="359" t="s">
        <v>248</v>
      </c>
    </row>
    <row r="11" spans="1:12">
      <c r="A11" s="171">
        <f>A10+1</f>
        <v>2</v>
      </c>
      <c r="B11" s="170" t="s">
        <v>276</v>
      </c>
      <c r="C11" s="435" t="s">
        <v>291</v>
      </c>
      <c r="D11" s="170" t="s">
        <v>289</v>
      </c>
      <c r="E11" s="386" t="s">
        <v>344</v>
      </c>
      <c r="F11" s="158">
        <v>2005</v>
      </c>
      <c r="G11" s="118">
        <v>32</v>
      </c>
      <c r="H11" s="118"/>
      <c r="I11" s="303">
        <v>10</v>
      </c>
      <c r="K11" s="57"/>
    </row>
    <row r="12" spans="1:12">
      <c r="A12" s="171">
        <f t="shared" ref="A12:A17" si="0">A11+1</f>
        <v>3</v>
      </c>
      <c r="B12" s="170" t="s">
        <v>276</v>
      </c>
      <c r="C12" s="435" t="s">
        <v>292</v>
      </c>
      <c r="D12" s="170" t="s">
        <v>289</v>
      </c>
      <c r="E12" s="386" t="s">
        <v>345</v>
      </c>
      <c r="F12" s="158">
        <v>2005</v>
      </c>
      <c r="G12" s="118">
        <v>33</v>
      </c>
      <c r="H12" s="118"/>
      <c r="I12" s="303">
        <v>10</v>
      </c>
    </row>
    <row r="13" spans="1:12" ht="25.5">
      <c r="A13" s="171">
        <f t="shared" si="0"/>
        <v>4</v>
      </c>
      <c r="B13" s="170" t="s">
        <v>276</v>
      </c>
      <c r="C13" s="435" t="s">
        <v>293</v>
      </c>
      <c r="D13" s="170" t="s">
        <v>289</v>
      </c>
      <c r="E13" s="386" t="s">
        <v>345</v>
      </c>
      <c r="F13" s="158">
        <v>2005</v>
      </c>
      <c r="G13" s="118">
        <v>33</v>
      </c>
      <c r="H13" s="118"/>
      <c r="I13" s="303">
        <v>10</v>
      </c>
    </row>
    <row r="14" spans="1:12">
      <c r="A14" s="171">
        <f t="shared" si="0"/>
        <v>5</v>
      </c>
      <c r="B14" s="170" t="s">
        <v>276</v>
      </c>
      <c r="C14" s="435" t="s">
        <v>294</v>
      </c>
      <c r="D14" s="170" t="s">
        <v>289</v>
      </c>
      <c r="E14" s="386" t="s">
        <v>345</v>
      </c>
      <c r="F14" s="158">
        <v>2005</v>
      </c>
      <c r="G14" s="118">
        <v>33</v>
      </c>
      <c r="H14" s="118"/>
      <c r="I14" s="303">
        <v>10</v>
      </c>
    </row>
    <row r="15" spans="1:12">
      <c r="A15" s="171">
        <f t="shared" si="0"/>
        <v>6</v>
      </c>
      <c r="B15" s="170" t="s">
        <v>276</v>
      </c>
      <c r="C15" s="435" t="s">
        <v>295</v>
      </c>
      <c r="D15" s="170" t="s">
        <v>289</v>
      </c>
      <c r="E15" s="386" t="s">
        <v>346</v>
      </c>
      <c r="F15" s="158">
        <v>2005</v>
      </c>
      <c r="G15" s="118">
        <v>34</v>
      </c>
      <c r="H15" s="118"/>
      <c r="I15" s="303">
        <v>10</v>
      </c>
    </row>
    <row r="16" spans="1:12">
      <c r="A16" s="171">
        <f t="shared" si="0"/>
        <v>7</v>
      </c>
      <c r="B16" s="170" t="s">
        <v>276</v>
      </c>
      <c r="C16" s="435" t="s">
        <v>296</v>
      </c>
      <c r="D16" s="170" t="s">
        <v>289</v>
      </c>
      <c r="E16" s="386" t="s">
        <v>346</v>
      </c>
      <c r="F16" s="158">
        <v>2005</v>
      </c>
      <c r="G16" s="118">
        <v>34</v>
      </c>
      <c r="H16" s="118"/>
      <c r="I16" s="303">
        <v>10</v>
      </c>
    </row>
    <row r="17" spans="1:9">
      <c r="A17" s="171">
        <f t="shared" si="0"/>
        <v>8</v>
      </c>
      <c r="B17" s="170" t="s">
        <v>276</v>
      </c>
      <c r="C17" s="435" t="s">
        <v>297</v>
      </c>
      <c r="D17" s="170" t="s">
        <v>289</v>
      </c>
      <c r="E17" s="386" t="s">
        <v>347</v>
      </c>
      <c r="F17" s="158">
        <v>2005</v>
      </c>
      <c r="G17" s="118">
        <v>38</v>
      </c>
      <c r="H17" s="118"/>
      <c r="I17" s="303">
        <v>10</v>
      </c>
    </row>
    <row r="18" spans="1:9">
      <c r="A18" s="171">
        <f>A17+1</f>
        <v>9</v>
      </c>
      <c r="B18" s="170" t="s">
        <v>276</v>
      </c>
      <c r="C18" s="435" t="s">
        <v>298</v>
      </c>
      <c r="D18" s="170" t="s">
        <v>289</v>
      </c>
      <c r="E18" s="386" t="s">
        <v>347</v>
      </c>
      <c r="F18" s="158">
        <v>2005</v>
      </c>
      <c r="G18" s="118">
        <v>38</v>
      </c>
      <c r="H18" s="118"/>
      <c r="I18" s="303">
        <v>10</v>
      </c>
    </row>
    <row r="19" spans="1:9" s="186" customFormat="1">
      <c r="A19" s="171">
        <v>10</v>
      </c>
      <c r="B19" s="170" t="s">
        <v>276</v>
      </c>
      <c r="C19" s="435" t="s">
        <v>299</v>
      </c>
      <c r="D19" s="170" t="s">
        <v>289</v>
      </c>
      <c r="E19" s="386" t="s">
        <v>348</v>
      </c>
      <c r="F19" s="158">
        <v>2005</v>
      </c>
      <c r="G19" s="182">
        <v>39</v>
      </c>
      <c r="H19" s="118"/>
      <c r="I19" s="303">
        <v>10</v>
      </c>
    </row>
    <row r="20" spans="1:9" s="186" customFormat="1">
      <c r="A20" s="171">
        <v>11</v>
      </c>
      <c r="B20" s="170" t="s">
        <v>276</v>
      </c>
      <c r="C20" s="435" t="s">
        <v>300</v>
      </c>
      <c r="D20" s="170" t="s">
        <v>289</v>
      </c>
      <c r="E20" s="386" t="s">
        <v>349</v>
      </c>
      <c r="F20" s="182">
        <v>2006</v>
      </c>
      <c r="G20" s="182">
        <v>40</v>
      </c>
      <c r="H20" s="118"/>
      <c r="I20" s="303">
        <v>10</v>
      </c>
    </row>
    <row r="21" spans="1:9" s="186" customFormat="1">
      <c r="A21" s="171">
        <v>12</v>
      </c>
      <c r="B21" s="170" t="s">
        <v>276</v>
      </c>
      <c r="C21" s="435" t="s">
        <v>301</v>
      </c>
      <c r="D21" s="170" t="s">
        <v>289</v>
      </c>
      <c r="E21" s="386" t="s">
        <v>350</v>
      </c>
      <c r="F21" s="182">
        <v>2006</v>
      </c>
      <c r="G21" s="182">
        <v>43</v>
      </c>
      <c r="H21" s="118"/>
      <c r="I21" s="303">
        <v>10</v>
      </c>
    </row>
    <row r="22" spans="1:9" s="186" customFormat="1" ht="25.5">
      <c r="A22" s="171">
        <v>13</v>
      </c>
      <c r="B22" s="170" t="s">
        <v>276</v>
      </c>
      <c r="C22" s="435" t="s">
        <v>302</v>
      </c>
      <c r="D22" s="170" t="s">
        <v>289</v>
      </c>
      <c r="E22" s="386" t="s">
        <v>350</v>
      </c>
      <c r="F22" s="182">
        <v>2006</v>
      </c>
      <c r="G22" s="118">
        <v>43</v>
      </c>
      <c r="H22" s="118"/>
      <c r="I22" s="303">
        <v>10</v>
      </c>
    </row>
    <row r="23" spans="1:9" s="186" customFormat="1">
      <c r="A23" s="171">
        <v>14</v>
      </c>
      <c r="B23" s="170" t="s">
        <v>276</v>
      </c>
      <c r="C23" s="435" t="s">
        <v>303</v>
      </c>
      <c r="D23" s="170" t="s">
        <v>289</v>
      </c>
      <c r="E23" s="386" t="s">
        <v>351</v>
      </c>
      <c r="F23" s="182">
        <v>2006</v>
      </c>
      <c r="G23" s="118">
        <v>44</v>
      </c>
      <c r="H23" s="118"/>
      <c r="I23" s="303">
        <v>10</v>
      </c>
    </row>
    <row r="24" spans="1:9" s="186" customFormat="1">
      <c r="A24" s="171">
        <v>15</v>
      </c>
      <c r="B24" s="170" t="s">
        <v>276</v>
      </c>
      <c r="C24" s="435" t="s">
        <v>304</v>
      </c>
      <c r="D24" s="170" t="s">
        <v>289</v>
      </c>
      <c r="E24" s="386" t="s">
        <v>352</v>
      </c>
      <c r="F24" s="182">
        <v>2006</v>
      </c>
      <c r="G24" s="118">
        <v>45</v>
      </c>
      <c r="H24" s="118"/>
      <c r="I24" s="303">
        <v>10</v>
      </c>
    </row>
    <row r="25" spans="1:9" s="186" customFormat="1">
      <c r="A25" s="171">
        <v>16</v>
      </c>
      <c r="B25" s="170" t="s">
        <v>276</v>
      </c>
      <c r="C25" s="435" t="s">
        <v>305</v>
      </c>
      <c r="D25" s="170" t="s">
        <v>289</v>
      </c>
      <c r="E25" s="386" t="s">
        <v>352</v>
      </c>
      <c r="F25" s="182">
        <v>2006</v>
      </c>
      <c r="G25" s="118">
        <v>45</v>
      </c>
      <c r="H25" s="118"/>
      <c r="I25" s="303">
        <v>10</v>
      </c>
    </row>
    <row r="26" spans="1:9" s="186" customFormat="1" ht="25.5">
      <c r="A26" s="171">
        <v>17</v>
      </c>
      <c r="B26" s="170" t="s">
        <v>276</v>
      </c>
      <c r="C26" s="435" t="s">
        <v>306</v>
      </c>
      <c r="D26" s="170" t="s">
        <v>289</v>
      </c>
      <c r="E26" s="386" t="s">
        <v>353</v>
      </c>
      <c r="F26" s="182">
        <v>2006</v>
      </c>
      <c r="G26" s="118">
        <v>46</v>
      </c>
      <c r="H26" s="118"/>
      <c r="I26" s="303">
        <v>10</v>
      </c>
    </row>
    <row r="27" spans="1:9" ht="25.5">
      <c r="A27" s="171">
        <v>18</v>
      </c>
      <c r="B27" s="170" t="s">
        <v>276</v>
      </c>
      <c r="C27" s="435" t="s">
        <v>307</v>
      </c>
      <c r="D27" s="170" t="s">
        <v>289</v>
      </c>
      <c r="E27" s="386" t="s">
        <v>353</v>
      </c>
      <c r="F27" s="182">
        <v>2006</v>
      </c>
      <c r="G27" s="118">
        <v>46</v>
      </c>
      <c r="H27" s="118"/>
      <c r="I27" s="303">
        <v>10</v>
      </c>
    </row>
    <row r="28" spans="1:9">
      <c r="A28" s="171">
        <v>19</v>
      </c>
      <c r="B28" s="170" t="s">
        <v>276</v>
      </c>
      <c r="C28" s="435" t="s">
        <v>308</v>
      </c>
      <c r="D28" s="170" t="s">
        <v>289</v>
      </c>
      <c r="E28" s="386" t="s">
        <v>353</v>
      </c>
      <c r="F28" s="182">
        <v>2006</v>
      </c>
      <c r="G28" s="118">
        <v>46</v>
      </c>
      <c r="H28" s="118"/>
      <c r="I28" s="303">
        <v>10</v>
      </c>
    </row>
    <row r="29" spans="1:9" ht="25.5">
      <c r="A29" s="171">
        <v>20</v>
      </c>
      <c r="B29" s="170" t="s">
        <v>276</v>
      </c>
      <c r="C29" s="435" t="s">
        <v>309</v>
      </c>
      <c r="D29" s="170" t="s">
        <v>289</v>
      </c>
      <c r="E29" s="386" t="s">
        <v>353</v>
      </c>
      <c r="F29" s="182">
        <v>2006</v>
      </c>
      <c r="G29" s="118">
        <v>46</v>
      </c>
      <c r="H29" s="118"/>
      <c r="I29" s="303">
        <v>10</v>
      </c>
    </row>
    <row r="30" spans="1:9" ht="25.5" customHeight="1">
      <c r="A30" s="171">
        <v>21</v>
      </c>
      <c r="B30" s="170" t="s">
        <v>276</v>
      </c>
      <c r="C30" s="435" t="s">
        <v>310</v>
      </c>
      <c r="D30" s="170" t="s">
        <v>289</v>
      </c>
      <c r="E30" s="386" t="s">
        <v>353</v>
      </c>
      <c r="F30" s="182">
        <v>2006</v>
      </c>
      <c r="G30" s="118">
        <v>46</v>
      </c>
      <c r="H30" s="118"/>
      <c r="I30" s="303">
        <v>10</v>
      </c>
    </row>
    <row r="31" spans="1:9" ht="25.5">
      <c r="A31" s="171">
        <v>22</v>
      </c>
      <c r="B31" s="170" t="s">
        <v>276</v>
      </c>
      <c r="C31" s="435" t="s">
        <v>311</v>
      </c>
      <c r="D31" s="170" t="s">
        <v>289</v>
      </c>
      <c r="E31" s="386" t="s">
        <v>354</v>
      </c>
      <c r="F31" s="182">
        <v>2006</v>
      </c>
      <c r="G31" s="118">
        <v>50</v>
      </c>
      <c r="H31" s="118"/>
      <c r="I31" s="303">
        <v>10</v>
      </c>
    </row>
    <row r="32" spans="1:9" ht="25.5">
      <c r="A32" s="171">
        <v>23</v>
      </c>
      <c r="B32" s="170" t="s">
        <v>276</v>
      </c>
      <c r="C32" s="435" t="s">
        <v>312</v>
      </c>
      <c r="D32" s="170" t="s">
        <v>289</v>
      </c>
      <c r="E32" s="386" t="s">
        <v>354</v>
      </c>
      <c r="F32" s="182">
        <v>2006</v>
      </c>
      <c r="G32" s="118">
        <v>50</v>
      </c>
      <c r="H32" s="118"/>
      <c r="I32" s="303">
        <v>10</v>
      </c>
    </row>
    <row r="33" spans="1:9" ht="25.5">
      <c r="A33" s="171">
        <v>24</v>
      </c>
      <c r="B33" s="170" t="s">
        <v>276</v>
      </c>
      <c r="C33" s="435" t="s">
        <v>313</v>
      </c>
      <c r="D33" s="170" t="s">
        <v>289</v>
      </c>
      <c r="E33" s="386" t="s">
        <v>355</v>
      </c>
      <c r="F33" s="118">
        <v>2007</v>
      </c>
      <c r="G33" s="118">
        <v>51</v>
      </c>
      <c r="H33" s="118"/>
      <c r="I33" s="303">
        <v>10</v>
      </c>
    </row>
    <row r="34" spans="1:9" ht="25.5">
      <c r="A34" s="171">
        <v>25</v>
      </c>
      <c r="B34" s="170" t="s">
        <v>276</v>
      </c>
      <c r="C34" s="435" t="s">
        <v>314</v>
      </c>
      <c r="D34" s="170" t="s">
        <v>289</v>
      </c>
      <c r="E34" s="386" t="s">
        <v>355</v>
      </c>
      <c r="F34" s="118">
        <v>2007</v>
      </c>
      <c r="G34" s="118">
        <v>51</v>
      </c>
      <c r="H34" s="118"/>
      <c r="I34" s="303">
        <v>10</v>
      </c>
    </row>
    <row r="35" spans="1:9" ht="25.5">
      <c r="A35" s="171">
        <v>26</v>
      </c>
      <c r="B35" s="170" t="s">
        <v>276</v>
      </c>
      <c r="C35" s="435" t="s">
        <v>315</v>
      </c>
      <c r="D35" s="170" t="s">
        <v>289</v>
      </c>
      <c r="E35" s="386" t="s">
        <v>356</v>
      </c>
      <c r="F35" s="118">
        <v>2007</v>
      </c>
      <c r="G35" s="118">
        <v>52</v>
      </c>
      <c r="H35" s="118"/>
      <c r="I35" s="303">
        <v>10</v>
      </c>
    </row>
    <row r="36" spans="1:9" ht="25.5">
      <c r="A36" s="171">
        <v>27</v>
      </c>
      <c r="B36" s="170" t="s">
        <v>276</v>
      </c>
      <c r="C36" s="435" t="s">
        <v>316</v>
      </c>
      <c r="D36" s="170" t="s">
        <v>289</v>
      </c>
      <c r="E36" s="386" t="s">
        <v>357</v>
      </c>
      <c r="F36" s="118">
        <v>2007</v>
      </c>
      <c r="G36" s="118">
        <v>53</v>
      </c>
      <c r="H36" s="118"/>
      <c r="I36" s="303">
        <v>10</v>
      </c>
    </row>
    <row r="37" spans="1:9">
      <c r="A37" s="171">
        <v>28</v>
      </c>
      <c r="B37" s="170" t="s">
        <v>276</v>
      </c>
      <c r="C37" s="435" t="s">
        <v>317</v>
      </c>
      <c r="D37" s="170" t="s">
        <v>289</v>
      </c>
      <c r="E37" s="386" t="s">
        <v>358</v>
      </c>
      <c r="F37" s="118">
        <v>2007</v>
      </c>
      <c r="G37" s="118">
        <v>54</v>
      </c>
      <c r="H37" s="118"/>
      <c r="I37" s="303">
        <v>10</v>
      </c>
    </row>
    <row r="38" spans="1:9" ht="25.5">
      <c r="A38" s="171">
        <v>29</v>
      </c>
      <c r="B38" s="170" t="s">
        <v>276</v>
      </c>
      <c r="C38" s="435" t="s">
        <v>318</v>
      </c>
      <c r="D38" s="170" t="s">
        <v>289</v>
      </c>
      <c r="E38" s="386" t="s">
        <v>358</v>
      </c>
      <c r="F38" s="118">
        <v>2007</v>
      </c>
      <c r="G38" s="118">
        <v>54</v>
      </c>
      <c r="H38" s="118"/>
      <c r="I38" s="303">
        <v>10</v>
      </c>
    </row>
    <row r="39" spans="1:9" ht="25.5">
      <c r="A39" s="171">
        <v>30</v>
      </c>
      <c r="B39" s="170" t="s">
        <v>276</v>
      </c>
      <c r="C39" s="435" t="s">
        <v>319</v>
      </c>
      <c r="D39" s="170" t="s">
        <v>289</v>
      </c>
      <c r="E39" s="386" t="s">
        <v>358</v>
      </c>
      <c r="F39" s="118">
        <v>2007</v>
      </c>
      <c r="G39" s="118">
        <v>54</v>
      </c>
      <c r="H39" s="118"/>
      <c r="I39" s="303">
        <v>10</v>
      </c>
    </row>
    <row r="40" spans="1:9" ht="25.5">
      <c r="A40" s="171">
        <v>31</v>
      </c>
      <c r="B40" s="170" t="s">
        <v>276</v>
      </c>
      <c r="C40" s="435" t="s">
        <v>320</v>
      </c>
      <c r="D40" s="170" t="s">
        <v>289</v>
      </c>
      <c r="E40" s="386" t="s">
        <v>359</v>
      </c>
      <c r="F40" s="118">
        <v>2007</v>
      </c>
      <c r="G40" s="118">
        <v>55</v>
      </c>
      <c r="H40" s="118"/>
      <c r="I40" s="303">
        <v>10</v>
      </c>
    </row>
    <row r="41" spans="1:9" ht="25.5">
      <c r="A41" s="171">
        <v>32</v>
      </c>
      <c r="B41" s="170" t="s">
        <v>276</v>
      </c>
      <c r="C41" s="435" t="s">
        <v>321</v>
      </c>
      <c r="D41" s="170" t="s">
        <v>289</v>
      </c>
      <c r="E41" s="386" t="s">
        <v>342</v>
      </c>
      <c r="F41" s="118">
        <v>2007</v>
      </c>
      <c r="G41" s="118">
        <v>57</v>
      </c>
      <c r="H41" s="118"/>
      <c r="I41" s="303">
        <v>10</v>
      </c>
    </row>
    <row r="42" spans="1:9">
      <c r="A42" s="171">
        <v>33</v>
      </c>
      <c r="B42" s="170" t="s">
        <v>276</v>
      </c>
      <c r="C42" s="435" t="s">
        <v>322</v>
      </c>
      <c r="D42" s="170" t="s">
        <v>289</v>
      </c>
      <c r="E42" s="386" t="s">
        <v>342</v>
      </c>
      <c r="F42" s="118">
        <v>2007</v>
      </c>
      <c r="G42" s="118">
        <v>57</v>
      </c>
      <c r="H42" s="118"/>
      <c r="I42" s="303">
        <v>10</v>
      </c>
    </row>
    <row r="43" spans="1:9" ht="25.5">
      <c r="A43" s="171">
        <v>34</v>
      </c>
      <c r="B43" s="170" t="s">
        <v>276</v>
      </c>
      <c r="C43" s="435" t="s">
        <v>323</v>
      </c>
      <c r="D43" s="170" t="s">
        <v>289</v>
      </c>
      <c r="E43" s="386" t="s">
        <v>360</v>
      </c>
      <c r="F43" s="118">
        <v>2008</v>
      </c>
      <c r="G43" s="118">
        <v>61</v>
      </c>
      <c r="H43" s="118"/>
      <c r="I43" s="303">
        <v>10</v>
      </c>
    </row>
    <row r="44" spans="1:9" ht="25.5">
      <c r="A44" s="171">
        <v>35</v>
      </c>
      <c r="B44" s="170" t="s">
        <v>276</v>
      </c>
      <c r="C44" s="435" t="s">
        <v>324</v>
      </c>
      <c r="D44" s="170" t="s">
        <v>289</v>
      </c>
      <c r="E44" s="386" t="s">
        <v>361</v>
      </c>
      <c r="F44" s="118">
        <v>2008</v>
      </c>
      <c r="G44" s="118">
        <v>67</v>
      </c>
      <c r="H44" s="118"/>
      <c r="I44" s="303">
        <v>10</v>
      </c>
    </row>
    <row r="45" spans="1:9">
      <c r="A45" s="171">
        <v>36</v>
      </c>
      <c r="B45" s="170" t="s">
        <v>276</v>
      </c>
      <c r="C45" s="435" t="s">
        <v>325</v>
      </c>
      <c r="D45" s="170" t="s">
        <v>289</v>
      </c>
      <c r="E45" s="386" t="s">
        <v>362</v>
      </c>
      <c r="F45" s="118">
        <v>2009</v>
      </c>
      <c r="G45" s="118">
        <v>77</v>
      </c>
      <c r="H45" s="118"/>
      <c r="I45" s="303">
        <v>10</v>
      </c>
    </row>
    <row r="46" spans="1:9" ht="25.5">
      <c r="A46" s="171">
        <v>37</v>
      </c>
      <c r="B46" s="170" t="s">
        <v>276</v>
      </c>
      <c r="C46" s="435" t="s">
        <v>326</v>
      </c>
      <c r="D46" s="170" t="s">
        <v>289</v>
      </c>
      <c r="E46" s="386" t="s">
        <v>362</v>
      </c>
      <c r="F46" s="118">
        <v>2009</v>
      </c>
      <c r="G46" s="118">
        <v>77</v>
      </c>
      <c r="H46" s="118"/>
      <c r="I46" s="303">
        <v>10</v>
      </c>
    </row>
    <row r="47" spans="1:9">
      <c r="A47" s="171">
        <v>38</v>
      </c>
      <c r="B47" s="170" t="s">
        <v>276</v>
      </c>
      <c r="C47" s="435" t="s">
        <v>327</v>
      </c>
      <c r="D47" s="170" t="s">
        <v>328</v>
      </c>
      <c r="E47" s="387">
        <v>2000000811093</v>
      </c>
      <c r="F47" s="118">
        <v>2011</v>
      </c>
      <c r="G47" s="118">
        <v>97</v>
      </c>
      <c r="H47" s="118"/>
      <c r="I47" s="303">
        <v>10</v>
      </c>
    </row>
    <row r="48" spans="1:9" ht="25.5">
      <c r="A48" s="171">
        <v>39</v>
      </c>
      <c r="B48" s="170" t="s">
        <v>276</v>
      </c>
      <c r="C48" s="435" t="s">
        <v>329</v>
      </c>
      <c r="D48" s="170" t="s">
        <v>328</v>
      </c>
      <c r="E48" s="387">
        <v>2000000811093</v>
      </c>
      <c r="F48" s="118">
        <v>2014</v>
      </c>
      <c r="G48" s="118">
        <v>130</v>
      </c>
      <c r="H48" s="118"/>
      <c r="I48" s="303">
        <v>10</v>
      </c>
    </row>
    <row r="49" spans="1:9" ht="25.5">
      <c r="A49" s="171">
        <v>40</v>
      </c>
      <c r="B49" s="170" t="s">
        <v>276</v>
      </c>
      <c r="C49" s="435" t="s">
        <v>330</v>
      </c>
      <c r="D49" s="170" t="s">
        <v>328</v>
      </c>
      <c r="E49" s="387">
        <v>2000000811093</v>
      </c>
      <c r="F49" s="118">
        <v>2016</v>
      </c>
      <c r="G49" s="118">
        <v>142</v>
      </c>
      <c r="H49" s="118"/>
      <c r="I49" s="303">
        <v>10</v>
      </c>
    </row>
    <row r="50" spans="1:9" ht="25.5">
      <c r="A50" s="171">
        <v>41</v>
      </c>
      <c r="B50" s="170" t="s">
        <v>276</v>
      </c>
      <c r="C50" s="435" t="s">
        <v>331</v>
      </c>
      <c r="D50" s="117" t="s">
        <v>328</v>
      </c>
      <c r="E50" s="387">
        <v>2000000811093</v>
      </c>
      <c r="F50" s="182">
        <v>2017</v>
      </c>
      <c r="G50" s="182">
        <v>147</v>
      </c>
      <c r="H50" s="118"/>
      <c r="I50" s="303">
        <v>10</v>
      </c>
    </row>
    <row r="51" spans="1:9" ht="25.5">
      <c r="A51" s="171">
        <v>42</v>
      </c>
      <c r="B51" s="170" t="s">
        <v>276</v>
      </c>
      <c r="C51" s="435" t="s">
        <v>332</v>
      </c>
      <c r="D51" s="117" t="s">
        <v>328</v>
      </c>
      <c r="E51" s="387">
        <v>2000000811093</v>
      </c>
      <c r="F51" s="182">
        <v>2017</v>
      </c>
      <c r="G51" s="182">
        <v>144</v>
      </c>
      <c r="H51" s="118"/>
      <c r="I51" s="303">
        <v>10</v>
      </c>
    </row>
    <row r="52" spans="1:9" ht="25.5">
      <c r="A52" s="171">
        <v>43</v>
      </c>
      <c r="B52" s="170" t="s">
        <v>276</v>
      </c>
      <c r="C52" s="435" t="s">
        <v>333</v>
      </c>
      <c r="D52" s="117" t="s">
        <v>328</v>
      </c>
      <c r="E52" s="387">
        <v>2000000811093</v>
      </c>
      <c r="F52" s="182">
        <v>2017</v>
      </c>
      <c r="G52" s="182">
        <v>145</v>
      </c>
      <c r="H52" s="118"/>
      <c r="I52" s="303">
        <v>10</v>
      </c>
    </row>
    <row r="53" spans="1:9" ht="25.5">
      <c r="A53" s="171">
        <v>44</v>
      </c>
      <c r="B53" s="170" t="s">
        <v>276</v>
      </c>
      <c r="C53" s="435" t="s">
        <v>334</v>
      </c>
      <c r="D53" s="117" t="s">
        <v>328</v>
      </c>
      <c r="E53" s="387">
        <v>2000000811093</v>
      </c>
      <c r="F53" s="182">
        <v>2017</v>
      </c>
      <c r="G53" s="182">
        <v>146</v>
      </c>
      <c r="H53" s="118"/>
      <c r="I53" s="303">
        <v>10</v>
      </c>
    </row>
    <row r="54" spans="1:9" ht="25.5">
      <c r="A54" s="171">
        <v>45</v>
      </c>
      <c r="B54" s="170" t="s">
        <v>276</v>
      </c>
      <c r="C54" s="435" t="s">
        <v>335</v>
      </c>
      <c r="D54" s="117" t="s">
        <v>328</v>
      </c>
      <c r="E54" s="387">
        <v>2000000811093</v>
      </c>
      <c r="F54" s="182">
        <v>2017</v>
      </c>
      <c r="G54" s="182">
        <v>147</v>
      </c>
      <c r="H54" s="118"/>
      <c r="I54" s="303">
        <v>10</v>
      </c>
    </row>
    <row r="55" spans="1:9" ht="38.25">
      <c r="A55" s="171">
        <v>46</v>
      </c>
      <c r="B55" s="170" t="s">
        <v>276</v>
      </c>
      <c r="C55" s="435" t="s">
        <v>336</v>
      </c>
      <c r="D55" s="117" t="s">
        <v>328</v>
      </c>
      <c r="E55" s="387">
        <v>2000000811093</v>
      </c>
      <c r="F55" s="182">
        <v>2017</v>
      </c>
      <c r="G55" s="182">
        <v>148</v>
      </c>
      <c r="H55" s="118"/>
      <c r="I55" s="303">
        <v>10</v>
      </c>
    </row>
    <row r="56" spans="1:9" ht="38.25">
      <c r="A56" s="171">
        <v>47</v>
      </c>
      <c r="B56" s="170" t="s">
        <v>276</v>
      </c>
      <c r="C56" s="435" t="s">
        <v>337</v>
      </c>
      <c r="D56" s="117" t="s">
        <v>328</v>
      </c>
      <c r="E56" s="387">
        <v>2000000811093</v>
      </c>
      <c r="F56" s="182">
        <v>2018</v>
      </c>
      <c r="G56" s="182">
        <v>151</v>
      </c>
      <c r="H56" s="118"/>
      <c r="I56" s="303">
        <v>10</v>
      </c>
    </row>
    <row r="57" spans="1:9">
      <c r="A57" s="171">
        <v>48</v>
      </c>
      <c r="B57" s="170" t="s">
        <v>276</v>
      </c>
      <c r="C57" s="435" t="s">
        <v>341</v>
      </c>
      <c r="D57" s="117" t="s">
        <v>328</v>
      </c>
      <c r="E57" s="387">
        <v>2000000811093</v>
      </c>
      <c r="F57" s="182">
        <v>2018</v>
      </c>
      <c r="G57" s="182">
        <v>150</v>
      </c>
      <c r="H57" s="118"/>
      <c r="I57" s="303">
        <v>10</v>
      </c>
    </row>
    <row r="58" spans="1:9" ht="25.5">
      <c r="A58" s="171">
        <v>49</v>
      </c>
      <c r="B58" s="170" t="s">
        <v>276</v>
      </c>
      <c r="C58" s="435" t="s">
        <v>363</v>
      </c>
      <c r="D58" s="117" t="s">
        <v>328</v>
      </c>
      <c r="E58" s="387">
        <v>2000000811093</v>
      </c>
      <c r="F58" s="182">
        <v>2018</v>
      </c>
      <c r="G58" s="182">
        <v>150</v>
      </c>
      <c r="H58" s="118"/>
      <c r="I58" s="303">
        <v>10</v>
      </c>
    </row>
    <row r="59" spans="1:9" ht="42" customHeight="1">
      <c r="A59" s="171">
        <v>50</v>
      </c>
      <c r="B59" s="170" t="s">
        <v>276</v>
      </c>
      <c r="C59" s="435" t="s">
        <v>364</v>
      </c>
      <c r="D59" s="117" t="s">
        <v>289</v>
      </c>
      <c r="E59" s="387" t="s">
        <v>365</v>
      </c>
      <c r="F59" s="182">
        <v>2018</v>
      </c>
      <c r="G59" s="182">
        <v>6</v>
      </c>
      <c r="H59" s="118"/>
      <c r="I59" s="303">
        <v>10</v>
      </c>
    </row>
    <row r="60" spans="1:9" s="186" customFormat="1" ht="54.75" customHeight="1">
      <c r="A60" s="171">
        <v>50</v>
      </c>
      <c r="B60" s="170" t="s">
        <v>276</v>
      </c>
      <c r="C60" s="435" t="s">
        <v>504</v>
      </c>
      <c r="D60" s="117" t="s">
        <v>289</v>
      </c>
      <c r="E60" s="387" t="s">
        <v>365</v>
      </c>
      <c r="F60" s="182">
        <v>2019</v>
      </c>
      <c r="G60" s="451" t="s">
        <v>541</v>
      </c>
      <c r="H60" s="118"/>
      <c r="I60" s="303">
        <v>10</v>
      </c>
    </row>
    <row r="61" spans="1:9" ht="39" customHeight="1" thickBot="1">
      <c r="A61" s="126">
        <v>51</v>
      </c>
      <c r="B61" s="433" t="s">
        <v>276</v>
      </c>
      <c r="C61" s="436" t="s">
        <v>366</v>
      </c>
      <c r="D61" s="121" t="s">
        <v>473</v>
      </c>
      <c r="E61" s="426" t="s">
        <v>367</v>
      </c>
      <c r="F61" s="122">
        <v>2006</v>
      </c>
      <c r="G61" s="122">
        <v>41</v>
      </c>
      <c r="H61" s="122"/>
      <c r="I61" s="304">
        <v>10</v>
      </c>
    </row>
    <row r="62" spans="1:9" ht="15.75" thickBot="1">
      <c r="A62" s="424"/>
      <c r="B62" s="124"/>
      <c r="C62" s="124"/>
      <c r="D62" s="124"/>
      <c r="E62" s="124"/>
      <c r="F62" s="124"/>
      <c r="G62" s="124"/>
      <c r="H62" s="371" t="str">
        <f>"Total "&amp;LEFT(A7,2)</f>
        <v>Total I4</v>
      </c>
      <c r="I62" s="402">
        <f>SUM(I10:I61)</f>
        <v>520</v>
      </c>
    </row>
    <row r="64" spans="1:9">
      <c r="A64" s="493"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64" s="493"/>
      <c r="C64" s="493"/>
      <c r="D64" s="493"/>
      <c r="E64" s="493"/>
      <c r="F64" s="493"/>
      <c r="G64" s="493"/>
      <c r="H64" s="493"/>
      <c r="I64" s="493"/>
    </row>
  </sheetData>
  <mergeCells count="3">
    <mergeCell ref="A7:I7"/>
    <mergeCell ref="A6:I6"/>
    <mergeCell ref="A64:I64"/>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35</vt:i4>
      </vt:variant>
      <vt:variant>
        <vt:lpstr>Named Ranges</vt:lpstr>
      </vt:variant>
      <vt:variant>
        <vt:i4>34</vt:i4>
      </vt:variant>
    </vt:vector>
  </HeadingPairs>
  <TitlesOfParts>
    <vt:vector size="69" baseType="lpstr">
      <vt:lpstr>INSTRUCTIUNI</vt:lpstr>
      <vt:lpstr>Date initiale</vt:lpstr>
      <vt:lpstr>Fisa verificare</vt:lpstr>
      <vt:lpstr>Descriere indicatori</vt:lpstr>
      <vt:lpstr>Punctaj necesar</vt:lpstr>
      <vt:lpstr>I1</vt:lpstr>
      <vt:lpstr>I2</vt:lpstr>
      <vt:lpstr>I3</vt:lpstr>
      <vt:lpstr>I4</vt:lpstr>
      <vt:lpstr>I5</vt:lpstr>
      <vt:lpstr>I6</vt:lpstr>
      <vt:lpstr>I7</vt:lpstr>
      <vt:lpstr>I8</vt:lpstr>
      <vt:lpstr>I9</vt:lpstr>
      <vt:lpstr>I10</vt:lpstr>
      <vt:lpstr>I11a</vt:lpstr>
      <vt:lpstr>I11b</vt:lpstr>
      <vt:lpstr>I11c</vt:lpstr>
      <vt:lpstr>I12</vt:lpstr>
      <vt:lpstr>I13</vt:lpstr>
      <vt:lpstr>I14a</vt:lpstr>
      <vt:lpstr>I14b</vt:lpstr>
      <vt:lpstr>I14c</vt:lpstr>
      <vt:lpstr>I15</vt:lpstr>
      <vt:lpstr>I16</vt:lpstr>
      <vt:lpstr>I17</vt:lpstr>
      <vt:lpstr>I18</vt:lpstr>
      <vt:lpstr>I19</vt:lpstr>
      <vt:lpstr>I20</vt:lpstr>
      <vt:lpstr>I21</vt:lpstr>
      <vt:lpstr>I22</vt:lpstr>
      <vt:lpstr>I23</vt:lpstr>
      <vt:lpstr>I24</vt:lpstr>
      <vt:lpstr>Sheet1</vt:lpstr>
      <vt:lpstr>liste</vt:lpstr>
      <vt:lpstr>'Date initiale'!Print_Area</vt:lpstr>
      <vt:lpstr>'Descriere indicatori'!Print_Area</vt:lpstr>
      <vt:lpstr>'Fisa verificare'!Print_Area</vt:lpstr>
      <vt:lpstr>'I1'!Print_Area</vt:lpstr>
      <vt:lpstr>'I10'!Print_Area</vt:lpstr>
      <vt:lpstr>I11a!Print_Area</vt:lpstr>
      <vt:lpstr>I11b!Print_Area</vt:lpstr>
      <vt:lpstr>I11c!Print_Area</vt:lpstr>
      <vt:lpstr>'I12'!Print_Area</vt:lpstr>
      <vt:lpstr>'I13'!Print_Area</vt:lpstr>
      <vt:lpstr>I14a!Print_Area</vt:lpstr>
      <vt:lpstr>I14b!Print_Area</vt:lpstr>
      <vt:lpstr>I14c!Print_Area</vt:lpstr>
      <vt:lpstr>'I15'!Print_Area</vt:lpstr>
      <vt:lpstr>'I16'!Print_Area</vt:lpstr>
      <vt:lpstr>'I17'!Print_Area</vt:lpstr>
      <vt:lpstr>'I18'!Print_Area</vt:lpstr>
      <vt:lpstr>'I19'!Print_Area</vt:lpstr>
      <vt:lpstr>'I2'!Print_Area</vt:lpstr>
      <vt:lpstr>'I20'!Print_Area</vt:lpstr>
      <vt:lpstr>'I21'!Print_Area</vt:lpstr>
      <vt:lpstr>'I22'!Print_Area</vt:lpstr>
      <vt:lpstr>'I23'!Print_Area</vt:lpstr>
      <vt:lpstr>'I24'!Print_Area</vt:lpstr>
      <vt:lpstr>'I3'!Print_Area</vt:lpstr>
      <vt:lpstr>'I4'!Print_Area</vt:lpstr>
      <vt:lpstr>'I5'!Print_Area</vt:lpstr>
      <vt:lpstr>'I6'!Print_Area</vt:lpstr>
      <vt:lpstr>'I7'!Print_Area</vt:lpstr>
      <vt:lpstr>'I8'!Print_Area</vt:lpstr>
      <vt:lpstr>'I9'!Print_Area</vt:lpstr>
      <vt:lpstr>'Punctaj necesar'!Print_Area</vt:lpstr>
      <vt:lpstr>'Descriere indicatori'!Print_Titles</vt:lpstr>
      <vt:lpstr>'Fisa verificare'!Print_Titles</vt:lpstr>
    </vt:vector>
  </TitlesOfParts>
  <Company>UAUIM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Fișa de verificare punctaj</dc:title>
  <dc:creator>Radu Pană</dc:creator>
  <dc:description>versiune 1.0/mai 2016</dc:description>
  <cp:lastModifiedBy>Mari</cp:lastModifiedBy>
  <cp:lastPrinted>2022-05-16T20:19:14Z</cp:lastPrinted>
  <dcterms:created xsi:type="dcterms:W3CDTF">2013-01-10T17:13:12Z</dcterms:created>
  <dcterms:modified xsi:type="dcterms:W3CDTF">2022-05-16T20:19:42Z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umber">
    <vt:lpwstr>1.0</vt:lpwstr>
  </property>
</Properties>
</file>