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0"/>
  <workbookPr defaultThemeVersion="124226"/>
  <mc:AlternateContent xmlns:mc="http://schemas.openxmlformats.org/markup-compatibility/2006">
    <mc:Choice Requires="x15">
      <x15ac:absPath xmlns:x15ac="http://schemas.microsoft.com/office/spreadsheetml/2010/11/ac" url="/Volumes/WORK/radutudorponta/Documents/scoala/_tehnice UAUIM/2020 EXAMEN POST CONF/DOSAR/"/>
    </mc:Choice>
  </mc:AlternateContent>
  <xr:revisionPtr revIDLastSave="0" documentId="13_ncr:1_{256CDAD3-9998-E84F-88DE-BA28903A1876}" xr6:coauthVersionLast="45" xr6:coauthVersionMax="45" xr10:uidLastSave="{00000000-0000-0000-0000-000000000000}"/>
  <bookViews>
    <workbookView xWindow="20" yWindow="460" windowWidth="16360" windowHeight="15540" tabRatio="928" firstSheet="1" activeTab="2"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I11c!$A$1:$G$20</definedName>
    <definedName name="_xlnm.Print_Area" localSheetId="18">'I12'!$A$1:$H$22</definedName>
    <definedName name="_xlnm.Print_Area" localSheetId="19">'I13'!$A$1:$H$22</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3" i="13" l="1"/>
  <c r="A22" i="37"/>
  <c r="A7" i="37"/>
  <c r="G20" i="37" s="1"/>
  <c r="H20" i="37"/>
  <c r="D29" i="36" s="1"/>
  <c r="A11" i="37"/>
  <c r="A12" i="37" s="1"/>
  <c r="A13" i="37" s="1"/>
  <c r="A14" i="37" s="1"/>
  <c r="A15" i="37" s="1"/>
  <c r="A16" i="37" s="1"/>
  <c r="A17" i="37" s="1"/>
  <c r="A18" i="37" s="1"/>
  <c r="A19" i="37" s="1"/>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20" i="25"/>
  <c r="D37" i="36" s="1"/>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22" i="30"/>
  <c r="A11" i="30"/>
  <c r="A12" i="30" s="1"/>
  <c r="A13" i="30" s="1"/>
  <c r="A14" i="30" s="1"/>
  <c r="A15" i="30" s="1"/>
  <c r="A16" i="30" s="1"/>
  <c r="A17" i="30" s="1"/>
  <c r="A18" i="30" s="1"/>
  <c r="A19" i="30" s="1"/>
  <c r="A7" i="30"/>
  <c r="G20" i="30" s="1"/>
  <c r="A7" i="17"/>
  <c r="G20" i="17" s="1"/>
  <c r="A22" i="17"/>
  <c r="H20" i="17"/>
  <c r="D26" i="36" s="1"/>
  <c r="A11" i="17"/>
  <c r="A12" i="17"/>
  <c r="A13" i="17" s="1"/>
  <c r="A14" i="17" s="1"/>
  <c r="A15" i="17" s="1"/>
  <c r="A16" i="17" s="1"/>
  <c r="A17" i="17" s="1"/>
  <c r="A18" i="17" s="1"/>
  <c r="A19" i="17" s="1"/>
  <c r="A22" i="16"/>
  <c r="A7" i="16"/>
  <c r="G20" i="16" s="1"/>
  <c r="A11" i="16"/>
  <c r="A12" i="16" s="1"/>
  <c r="A13" i="16" s="1"/>
  <c r="A14" i="16" s="1"/>
  <c r="A15" i="16" s="1"/>
  <c r="A16" i="16" s="1"/>
  <c r="A17" i="16" s="1"/>
  <c r="A18" i="16" s="1"/>
  <c r="A19" i="16" s="1"/>
  <c r="A22" i="15"/>
  <c r="A11" i="15"/>
  <c r="A12" i="15" s="1"/>
  <c r="A13" i="15" s="1"/>
  <c r="A14" i="15" s="1"/>
  <c r="A15" i="15" s="1"/>
  <c r="A16" i="15" s="1"/>
  <c r="A17" i="15" s="1"/>
  <c r="A18" i="15" s="1"/>
  <c r="A19" i="15" s="1"/>
  <c r="A7" i="15"/>
  <c r="G20" i="15" s="1"/>
  <c r="A11" i="28"/>
  <c r="A12" i="28" s="1"/>
  <c r="A13" i="28" s="1"/>
  <c r="A14" i="28" s="1"/>
  <c r="A15" i="28" s="1"/>
  <c r="A16" i="28" s="1"/>
  <c r="A17" i="28" s="1"/>
  <c r="A18" i="28" s="1"/>
  <c r="A19" i="28" s="1"/>
  <c r="A7" i="28"/>
  <c r="F20" i="28" s="1"/>
  <c r="A11" i="29"/>
  <c r="A12" i="29"/>
  <c r="A13" i="29" s="1"/>
  <c r="A14" i="29" s="1"/>
  <c r="A15" i="29" s="1"/>
  <c r="A16" i="29" s="1"/>
  <c r="A17" i="29" s="1"/>
  <c r="A18" i="29" s="1"/>
  <c r="A19" i="29" s="1"/>
  <c r="A7" i="29"/>
  <c r="G20" i="29" s="1"/>
  <c r="A11" i="14"/>
  <c r="A12" i="14" s="1"/>
  <c r="A13" i="14" s="1"/>
  <c r="A14" i="14" s="1"/>
  <c r="A15" i="14" s="1"/>
  <c r="A16" i="14" s="1"/>
  <c r="A17" i="14" s="1"/>
  <c r="A18" i="14" s="1"/>
  <c r="A19" i="14" s="1"/>
  <c r="A7" i="14"/>
  <c r="H20" i="14" s="1"/>
  <c r="A11" i="13"/>
  <c r="A12" i="13" s="1"/>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1" i="7"/>
  <c r="A12" i="7"/>
  <c r="A13" i="7" s="1"/>
  <c r="A14" i="7" s="1"/>
  <c r="A15" i="7" s="1"/>
  <c r="A16" i="7" s="1"/>
  <c r="A17" i="7" s="1"/>
  <c r="A18" i="7" s="1"/>
  <c r="A19" i="7" s="1"/>
  <c r="A11" i="5"/>
  <c r="A12" i="5" s="1"/>
  <c r="A13" i="5" s="1"/>
  <c r="A14" i="5" s="1"/>
  <c r="A15" i="5" s="1"/>
  <c r="A16" i="5" s="1"/>
  <c r="A17" i="5" s="1"/>
  <c r="A18" i="5" s="1"/>
  <c r="A19" i="5" s="1"/>
  <c r="A11" i="4"/>
  <c r="A12" i="4" s="1"/>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20" i="28"/>
  <c r="D23" i="36" s="1"/>
  <c r="H20" i="16"/>
  <c r="D25" i="36" s="1"/>
  <c r="D20" i="24"/>
  <c r="D36" i="36" s="1"/>
  <c r="D20" i="20"/>
  <c r="D32" i="36" s="1"/>
  <c r="D20" i="18"/>
  <c r="D30" i="36" s="1"/>
  <c r="H20" i="30"/>
  <c r="D27" i="36" s="1"/>
  <c r="H20" i="15"/>
  <c r="D24" i="36" s="1"/>
  <c r="H20" i="29"/>
  <c r="D22" i="36" s="1"/>
  <c r="I20" i="14"/>
  <c r="D21" i="36" s="1"/>
  <c r="I20" i="5"/>
  <c r="D12" i="36" s="1"/>
  <c r="D20" i="19"/>
  <c r="I20" i="10"/>
  <c r="D17" i="36" s="1"/>
  <c r="I20" i="6"/>
  <c r="D13" i="36" s="1"/>
  <c r="I20" i="4"/>
  <c r="D43" i="36" l="1"/>
  <c r="D31" i="36"/>
  <c r="D42" i="36" s="1"/>
  <c r="D11" i="36"/>
  <c r="D35" i="36"/>
  <c r="D41" i="36" l="1"/>
  <c r="D44" i="36" s="1"/>
</calcChain>
</file>

<file path=xl/sharedStrings.xml><?xml version="1.0" encoding="utf-8"?>
<sst xmlns="http://schemas.openxmlformats.org/spreadsheetml/2006/main" count="766" uniqueCount="402">
  <si>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</si>
  <si>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</si>
  <si>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</si>
  <si>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</si>
  <si>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</si>
  <si>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</si>
  <si>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</si>
  <si>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</si>
  <si>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</si>
  <si>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</si>
  <si>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</si>
  <si>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</si>
  <si>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</si>
  <si>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</si>
  <si>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</si>
  <si>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</si>
  <si>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</si>
  <si>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</si>
  <si>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</si>
  <si>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</si>
  <si>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</si>
  <si>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</si>
  <si>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</si>
  <si>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</si>
  <si>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</si>
  <si>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</si>
  <si>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</si>
  <si>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</si>
  <si>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</si>
  <si>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</si>
  <si>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</si>
  <si>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</si>
  <si>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</si>
  <si>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</si>
  <si>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</si>
  <si>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</si>
  <si>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</si>
  <si>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</si>
  <si>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</si>
  <si>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</si>
  <si>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</si>
  <si>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</si>
  <si>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</si>
  <si>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</si>
  <si>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</si>
  <si>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</si>
  <si>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</si>
  <si>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</si>
  <si>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</si>
  <si>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</si>
  <si>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</si>
  <si>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</si>
  <si>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</si>
  <si>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</si>
  <si>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</si>
  <si>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</si>
  <si>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</si>
  <si>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</si>
  <si>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</si>
  <si>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</si>
  <si>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</si>
  <si>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</si>
  <si>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</si>
  <si>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</si>
  <si>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</si>
  <si>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</si>
  <si>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</si>
  <si>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</si>
  <si>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</si>
  <si>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</si>
  <si>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</si>
  <si>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</si>
  <si>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</si>
  <si>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</si>
  <si>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</si>
  <si>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</si>
  <si>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</si>
  <si>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</si>
  <si>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</si>
  <si>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</si>
  <si>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</si>
  <si>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</si>
  <si>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</si>
  <si>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</si>
  <si>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</si>
  <si>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</si>
  <si>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</si>
  <si>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</si>
  <si>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</si>
  <si>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</si>
  <si>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</si>
  <si>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</si>
  <si>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</si>
  <si>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</si>
  <si>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</si>
  <si>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</si>
  <si>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</si>
  <si>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</si>
  <si>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</si>
  <si>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</si>
  <si>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</si>
  <si>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</si>
  <si>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</si>
  <si>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</si>
  <si>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</si>
  <si>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</si>
  <si>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</si>
  <si>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</si>
  <si>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</si>
  <si>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</si>
  <si>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</si>
  <si>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</si>
  <si>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</si>
  <si>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</si>
  <si>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</si>
  <si>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</si>
  <si>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</si>
  <si>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</si>
  <si>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</si>
  <si>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</si>
  <si>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</si>
  <si>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</si>
  <si>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</si>
  <si>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</si>
  <si>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</si>
  <si>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</si>
  <si>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</si>
  <si>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</si>
  <si>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</si>
  <si>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</si>
  <si>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</si>
  <si>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</si>
  <si>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</si>
  <si>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</si>
  <si>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</si>
  <si>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</si>
  <si>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</si>
  <si>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</si>
  <si>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</si>
  <si>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</si>
  <si>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</si>
  <si>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</si>
  <si>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</si>
  <si>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</si>
  <si>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</si>
  <si>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</si>
  <si>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</si>
  <si>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</si>
  <si>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</si>
  <si>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</si>
  <si>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</si>
  <si>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</si>
  <si>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</si>
  <si>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</si>
  <si>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</si>
  <si>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</si>
  <si>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</si>
  <si>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</si>
  <si>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</si>
  <si>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</si>
  <si>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</si>
  <si>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</si>
  <si>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</si>
  <si>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</si>
  <si>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</si>
  <si>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</si>
  <si>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</si>
  <si>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</si>
  <si>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</si>
  <si>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</si>
  <si>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</si>
  <si>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</si>
  <si>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</si>
  <si>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</si>
  <si>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</si>
  <si>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</si>
  <si>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</si>
  <si>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</si>
  <si>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</si>
  <si>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</si>
  <si>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</si>
  <si>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</si>
  <si>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</si>
  <si>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</si>
  <si>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</si>
  <si>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</si>
  <si>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</si>
  <si>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</si>
  <si>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</si>
  <si>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</si>
  <si>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</si>
  <si>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</si>
  <si>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</si>
  <si>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</si>
  <si>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</si>
  <si>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</si>
  <si>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</si>
  <si>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</si>
  <si>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</si>
  <si>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</si>
  <si>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</si>
  <si>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</si>
  <si>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</si>
  <si>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</si>
  <si>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</si>
  <si>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</si>
  <si>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</si>
  <si>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</si>
  <si>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</si>
  <si>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</si>
  <si>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</si>
  <si>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</si>
  <si>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</si>
  <si>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</si>
  <si>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</si>
  <si>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</si>
  <si>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</si>
  <si>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</si>
  <si>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</si>
  <si>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</si>
  <si>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</si>
  <si>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</si>
  <si>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</si>
  <si>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</si>
  <si>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</si>
  <si>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</si>
  <si>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</si>
  <si>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</si>
  <si>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</si>
  <si>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</si>
  <si>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</si>
  <si>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</si>
  <si>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</si>
  <si>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</si>
  <si>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</si>
  <si>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</si>
  <si>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</si>
  <si>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</si>
  <si>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</si>
  <si>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</si>
  <si>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</si>
  <si>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</si>
  <si>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</si>
  <si>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</si>
  <si>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</si>
  <si>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</si>
  <si>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</si>
  <si>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</si>
  <si>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</si>
  <si>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</si>
  <si>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</si>
  <si>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</si>
  <si>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</si>
  <si>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</si>
  <si>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</si>
  <si>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</si>
  <si>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</si>
  <si>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</si>
  <si>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</si>
  <si>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</si>
  <si>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</si>
  <si>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</si>
  <si>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</si>
  <si>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</si>
  <si>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</si>
  <si>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</si>
  <si>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</si>
  <si>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</si>
  <si>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</si>
  <si>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</si>
  <si>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</si>
  <si>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</si>
  <si>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Istoria &amp; Teoria Arhitecturii și Conservarea Patrimoniului</t>
  </si>
  <si>
    <t>PONTA, Radu Tudor</t>
  </si>
  <si>
    <t>Iunie/2020</t>
  </si>
  <si>
    <t>Professor Alifanti's Notebooks</t>
  </si>
  <si>
    <t>Studies in History and Theory of Architecture. Indigeneous Aliens. Mediators of Architectural Modernity</t>
  </si>
  <si>
    <t>2344-6544</t>
  </si>
  <si>
    <t>vol.2</t>
  </si>
  <si>
    <t>Radu Tudor Ponta</t>
  </si>
  <si>
    <t>Marcel Iancu. Bureau of Modern Studies</t>
  </si>
  <si>
    <t>Centropa. Journal of central european architecture and related arts</t>
  </si>
  <si>
    <t>1532-5563</t>
  </si>
  <si>
    <t>vol. XI, nr.2</t>
  </si>
  <si>
    <t>Entre les lignes ou de bouche a l'oreille. Le Corbusier en roumain</t>
  </si>
  <si>
    <t>Le Corbusier, 50 Years later</t>
  </si>
  <si>
    <t>978-84-9048-373-2</t>
  </si>
  <si>
    <t>Ana-Maria Zahariade, Radu Tudor Ponta</t>
  </si>
  <si>
    <t>Studies in History and Theory of Architecture. De Urbanitate.Tales of Urban Lives and Spaces</t>
  </si>
  <si>
    <t>vol.3</t>
  </si>
  <si>
    <t>Dietmar Steiner. Steiner’s Diary. About Architecture Since 1959</t>
  </si>
  <si>
    <t>Toader Popescu, Proiectul feroviar românesc (1842-1916)</t>
  </si>
  <si>
    <t>vol.5</t>
  </si>
  <si>
    <t>Studies in History and Theory of Architecture. Marginalia. Limits within the Urban Realm</t>
  </si>
  <si>
    <t>Waver / Waiver</t>
  </si>
  <si>
    <t>Studies in History and Theory of Architecture. Politics. Too Much or Not Enough</t>
  </si>
  <si>
    <t>vol.6</t>
  </si>
  <si>
    <t>Radu Tudor Ponta, Oana Coarfă, Emil Burbea-Milescu, Alexandra Zăgan</t>
  </si>
  <si>
    <t>Interviu</t>
  </si>
  <si>
    <t>Head-Up!, catalogul României la Bienala de Arhitectură de la Veneția, 2012</t>
  </si>
  <si>
    <t>1583-9397</t>
  </si>
  <si>
    <t>-</t>
  </si>
  <si>
    <t>Elemente pentru o tipologie</t>
  </si>
  <si>
    <t>Fundături Bucureștene</t>
  </si>
  <si>
    <t>978-606-638-156-7</t>
  </si>
  <si>
    <t>Strada interioară (nu) este o stradă</t>
  </si>
  <si>
    <t>ACUM3. Spaţiul public şi reinserţia socială a proiectului artistic şi arhitectural</t>
  </si>
  <si>
    <t>978-973-1884-72-1</t>
  </si>
  <si>
    <t>Reamenajare și extindere Victoria Socialismului</t>
  </si>
  <si>
    <t>ACUM. Dosare Bucureștene. Spaţiul public şi reinserţia socială a proiectului artistic şi arhitectural</t>
  </si>
  <si>
    <t>978-973-1884-73-8</t>
  </si>
  <si>
    <t>Despre utilizarea trotuarelor: negociere</t>
  </si>
  <si>
    <t>Spaţiul public al Oraşului de 3 milioane de locuitori</t>
  </si>
  <si>
    <t>ACUM2. Spaţiul public şi reinserţia socială a proiectului artistic şi arhitectural</t>
  </si>
  <si>
    <t>978-973-1884-71-4</t>
  </si>
  <si>
    <t>DN1. Spațiul public al unei infrastructuri supraaglomerate</t>
  </si>
  <si>
    <t>Pe lângă o stradă [oarecare] din Bucureşti</t>
  </si>
  <si>
    <t>ACUM1. Spaţiul public şi reinserţia socială a proiectului artistic şi arhitectural</t>
  </si>
  <si>
    <t>978-973-1884-70-7</t>
  </si>
  <si>
    <t>Forme urbane din București: diagrame, calcule, interpretări</t>
  </si>
  <si>
    <t>București – Stop-cadru! Despre atmosferă prin arhitectură și urbanism</t>
  </si>
  <si>
    <t>978-973-7999-95-5</t>
  </si>
  <si>
    <t>Temă de proiectare pentru concurs de soluţii Amenajare Piaţa Sfatului, Braşov, consultant professional în vederea întocmirii documentației de concurs</t>
  </si>
  <si>
    <t>Ordinul Arhitecților din România / Primăria Municipiului Brașov</t>
  </si>
  <si>
    <t>predat, în curs de publicare</t>
  </si>
  <si>
    <t>co-autor</t>
  </si>
  <si>
    <t>Ministerul Culturii / Unitatea de Management a Proiectului</t>
  </si>
  <si>
    <t>șef proiect</t>
  </si>
  <si>
    <t>Muzeul Naţional al Revoluţiei Anticomuniste din Decembrie 1989 (MNRA), Piața Libertății, Timișoara, temă de proiectare și consultanță pentru întocmirea notei conceptuale în vederea organizării licitației de achiziție a serviciilor de proiectare</t>
  </si>
  <si>
    <t>CNDB &amp; Ministerul Culturii / Unitatea de Management a Proiectului</t>
  </si>
  <si>
    <t>încheiat</t>
  </si>
  <si>
    <t>Centrul Național al Dansului, București — CNDB/OMNIA temă de proiectare și consultanță pentru întocmirea notei conceptuale în vederea organizării licitației de achiziție a serviciilor de proiectare</t>
  </si>
  <si>
    <t>Radu Tudor Ponta, Emil Burbea-Milescu, Oana Coarfă, Alexandra Zăgan</t>
  </si>
  <si>
    <t>Proiecte publice nerealizate</t>
  </si>
  <si>
    <t>Arhitectura</t>
  </si>
  <si>
    <t>1220-3254</t>
  </si>
  <si>
    <t>2011</t>
  </si>
  <si>
    <t>2</t>
  </si>
  <si>
    <t>8</t>
  </si>
  <si>
    <t>Projets publics</t>
  </si>
  <si>
    <t>25, sept</t>
  </si>
  <si>
    <t>Radu Tudor Ponta, Oana Coarfă</t>
  </si>
  <si>
    <t>Going public, Milano</t>
  </si>
  <si>
    <t>How, why and what we achieved by going public</t>
  </si>
  <si>
    <t>5, iun</t>
  </si>
  <si>
    <t>Radu Tudor Ponta, Oana Coarfă, Alexandra Zăgan</t>
  </si>
  <si>
    <t>Zilele Arhitecturii, Cluj</t>
  </si>
  <si>
    <t>9 proiecte</t>
  </si>
  <si>
    <t>9, mai</t>
  </si>
  <si>
    <t>Sonorități locale – Contribuția arhitecturii «private» la identitatea spațiului public, ICR București</t>
  </si>
  <si>
    <t>Imobil Stroe Postelnicu</t>
  </si>
  <si>
    <t>23, oct</t>
  </si>
  <si>
    <t>La jeune architecture europeene @ Pavillion de l'Arsenal, Paris</t>
  </si>
  <si>
    <t>138/2014</t>
  </si>
  <si>
    <t>CINETic – Centrul Internațional de Cercetare și Educație în Tehnologii Inovativ Creative</t>
  </si>
  <si>
    <t>Universitatea Națională de Artă Teatrală și Cinematorgafică "I.L.Caragiale"</t>
  </si>
  <si>
    <t>autorizat, în curs de execuție</t>
  </si>
  <si>
    <t>Șef proiect</t>
  </si>
  <si>
    <t>2014-2015</t>
  </si>
  <si>
    <t>Radu Tudor Ponta, Emil Burbea-Milescu</t>
  </si>
  <si>
    <t>Densificare Voluntari. Conectarea unor locuri comune</t>
  </si>
  <si>
    <t>Locuirea. Context şi perspective</t>
  </si>
  <si>
    <t>The uncanny Victory of Socialism over time. A tale of design, land ownership and built form</t>
  </si>
  <si>
    <t>Postmodern Theories, Practices and Histories in Central and Eastern Europe – po·mo·stroika</t>
  </si>
  <si>
    <t>17, mai</t>
  </si>
  <si>
    <t>19, nov</t>
  </si>
  <si>
    <t>28, mai</t>
  </si>
  <si>
    <t>19, nov.</t>
  </si>
  <si>
    <t>Editura Universitară "Ion Mincu"</t>
  </si>
  <si>
    <t>Studies in History and Theory of Architecture. Politics. Too Much or Not Enough, vol. 6</t>
  </si>
  <si>
    <t>Primăria Municipiului București</t>
  </si>
  <si>
    <t>Studiu de Fezabilitate</t>
  </si>
  <si>
    <t>8.07</t>
  </si>
  <si>
    <t>8.08</t>
  </si>
  <si>
    <t>8.09</t>
  </si>
  <si>
    <t>8.10</t>
  </si>
  <si>
    <t>Mențiune la concursul de soluții "Piața Universității –  Amenajarea spațiului suprateran", București, 2011</t>
  </si>
  <si>
    <t>Proiect finalist la concursul de soluții "Reorganizarea și amenajarea spațiului public central din Municipiul Râmnicu-Vâlcea", 2012, cu echipa Republic of Architects</t>
  </si>
  <si>
    <t>Mențiune onorifică la concursul de idee "Reabilitarea corectă a Palatului Cultural din Blaj"</t>
  </si>
  <si>
    <t>Nominalizare la Bienala Națională de Arhitectură, 2014 pentru proiectul Imobil de locuit str. Stroe Postelnicu în echipa Republic of Architects</t>
  </si>
  <si>
    <t>Premiul Preşedintelui la Anuala de Arhitectură Argeş-Prahova, pentru Hotel Subcarpaţi în echipa Republic of Architects</t>
  </si>
  <si>
    <t>École Nationale Supérieure d'Architecture Paris – La Villette</t>
  </si>
  <si>
    <t>Master "Architecture et Philosophie"</t>
  </si>
  <si>
    <t>"Casa de Cultură nu-i (a)casa", instalatie în cadrul expoziției "Shrinking Cities în România", Muzeul Național de Artă Contemporană (MNAC) București, 20 aprilie 2016 – 9 octombrie  2016 în colaborare cu Irina Tulbure, Andreea Chirică, Celia Ghyka, Alex Călin și Asociația «cu a mic»</t>
  </si>
  <si>
    <t>coautor</t>
  </si>
  <si>
    <t>"De la înfundătură la intrare", sub coordonarea prof. dr. arh. Ana Maria Zahariade și în colaborare cu ceilalți membri ai echipei de cercetare, OAR – Casa Mincu și Palatul Suțu, Muzeul de Istorie al Municipiului București</t>
  </si>
  <si>
    <t>"MoMi" în cadrul Romanian Design Week 2014, Palatul Bursei și Călărași 40, București</t>
  </si>
  <si>
    <t>"Biblioteca de plante" în cadrul Romanian Design Week 2013, Palatul Știrbey, București</t>
  </si>
  <si>
    <t>"Triunghi Mântuleasa"  în cadrul Trienalei EastCentric,  Palatul Știrbey, București</t>
  </si>
  <si>
    <r>
      <t xml:space="preserve">"Arhiva de imagine </t>
    </r>
    <r>
      <rPr>
        <i/>
        <sz val="11"/>
        <color indexed="8"/>
        <rFont val="Calibri"/>
        <family val="2"/>
      </rPr>
      <t>Alexandru Tzigara-Samurcaș</t>
    </r>
    <r>
      <rPr>
        <sz val="11"/>
        <color indexed="8"/>
        <rFont val="Calibri"/>
        <family val="2"/>
      </rPr>
      <t xml:space="preserve">", sub coordonarea prof. dr. arh. Anca Brătuleanu, IRCCU (ICR) Veneția și Muzeul Țăranului Român </t>
    </r>
  </si>
  <si>
    <t>"Transcentral Urban Bucharest", ca parte a echipei Republic of Architects în colaborare cu alte 8 birouri de proiectare la Anuala de Arhitectură Bucureşti, Sala Dalles</t>
  </si>
  <si>
    <t>Membru în comisia de evaluare a documentației de achiziție a serviciilor de proiectare pentru Centrul Național al Dansului, București — CNDB, Ministerul Culturii</t>
  </si>
  <si>
    <t>2017-2018</t>
  </si>
  <si>
    <t>Membru în juriul Anualei de Arhitectură 2016, secțiunea "Publicații de arhitectură", Ordinul Arhitecților din România – Filiala București, iunie 2016</t>
  </si>
  <si>
    <t>Membru în comisia de selecție a proiectelor culturale în cadrul programului Cult-In, Ministerul Culturii</t>
  </si>
  <si>
    <t>Membru supleant al juriului concursului de idei "Amenajare spaţiu public prin deschiderea curţii Bisericii Sf. Ilie", organizator Filiala Teritorială Oltenia a Ordinului Arhitecților din România</t>
  </si>
  <si>
    <t>Membru al juriului concursului de arhitectură și regenerare urbană "Urban ID", organizator Ambasada Marii Britanii în România</t>
  </si>
  <si>
    <t>Traseu prioritar pietonal și de bicicliști cu infrastructura aferentă str. Tache Ionescu între Piața Lahovary și str. Mendeleev (anexă PIDU – Zona Centrală)</t>
  </si>
  <si>
    <t>Traseu prioritar pietonal și de bicicliști cu infrastructura aferentă str. Eremia Grigorescu între Piața George Cantacuzino și Piața Alexandru Lahovary (anexă PIDU – Zona Centrală)</t>
  </si>
  <si>
    <t>Traseu prioritar pietonal și de bicicliști cu infrastructura aferentă str. Xenopol între str. Eremia Grigorescu și str. Dionisie Lupu (anexă PIDU – Zona Centrală)</t>
  </si>
  <si>
    <t>Spațiu urban "Podul Calicilor" – Ansamblu Urban Domnița Bălașa, Parcaj subteran, amenajare urbană Palatul de Justiție  (anexă PIDU – Zona Centrală)</t>
  </si>
  <si>
    <t>Traseu prioritar pietonal și de bicicliști cu infrastructura aferentă str. Arthur Verona între B-dul Magheru și str. Xenopol (anexă PIDU – Zona Centrală)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</si>
</sst>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38"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1"/>
      <color rgb="FF000000"/>
      <name val="Calibri"/>
      <family val="2"/>
    </font>
    <font>
      <sz val="11"/>
      <color rgb="FF000000"/>
      <name val="Calibri"/>
      <family val="2"/>
      <scheme val="minor"/>
    </font>
    <font>
      <i/>
      <sz val="11"/>
      <color indexed="8"/>
      <name val="Calibri"/>
      <family val="2"/>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6">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medium">
        <color indexed="64"/>
      </right>
      <top style="medium">
        <color indexed="64"/>
      </top>
      <bottom style="thin">
        <color indexed="64"/>
      </bottom>
      <diagonal/>
    </border>
  </borders>
  <cellStyleXfs count="2">
    <xf numFmtId="0" fontId="0" fillId="0" borderId="0"/>
    <xf numFmtId="0" fontId="15" fillId="0" borderId="0" applyNumberFormat="0" applyFill="0" applyBorder="0" applyAlignment="0" applyProtection="0">
      <alignment vertical="top"/>
      <protection locked="0"/>
    </xf>
  </cellStyleXfs>
  <cellXfs count="487">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4" xfId="0" applyFont="1" applyBorder="1" applyAlignment="1" applyProtection="1">
      <alignment horizontal="left" vertical="center" wrapText="1"/>
      <protection locked="0"/>
    </xf>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wrapText="1"/>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3"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3"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4" xfId="0" applyNumberFormat="1" applyFont="1" applyBorder="1" applyAlignment="1">
      <alignment horizontal="center" vertical="center" wrapText="1"/>
    </xf>
    <xf numFmtId="2" fontId="6" fillId="0" borderId="35"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8" xfId="0" applyFont="1" applyBorder="1" applyAlignment="1">
      <alignment horizontal="center" vertical="center"/>
    </xf>
    <xf numFmtId="0" fontId="3" fillId="0" borderId="2" xfId="0" applyFont="1" applyBorder="1" applyAlignment="1">
      <alignment horizontal="center" wrapText="1"/>
    </xf>
    <xf numFmtId="0" fontId="3" fillId="0" borderId="2" xfId="0" applyFont="1" applyBorder="1" applyAlignment="1">
      <alignment horizontal="center"/>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0" fillId="0" borderId="0" xfId="0" applyFont="1" applyBorder="1"/>
    <xf numFmtId="0" fontId="8" fillId="0" borderId="9" xfId="0" applyFont="1" applyBorder="1" applyAlignment="1">
      <alignment horizontal="center"/>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applyFont="1" applyBorder="1" applyAlignment="1">
      <alignment horizontal="left"/>
    </xf>
    <xf numFmtId="0" fontId="3" fillId="0" borderId="2" xfId="0" applyFont="1" applyBorder="1" applyAlignment="1">
      <alignment horizontal="left"/>
    </xf>
    <xf numFmtId="0" fontId="3" fillId="0" borderId="36"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7"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8"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18" xfId="0" applyFont="1" applyBorder="1" applyAlignment="1"/>
    <xf numFmtId="0" fontId="20" fillId="0" borderId="27" xfId="0" applyFont="1" applyBorder="1" applyAlignment="1"/>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5" xfId="0" applyFont="1" applyFill="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5" xfId="0" applyNumberFormat="1" applyFont="1" applyBorder="1" applyAlignment="1" applyProtection="1">
      <alignment horizontal="center" vertical="center" wrapText="1"/>
      <protection hidden="1"/>
    </xf>
    <xf numFmtId="2" fontId="3" fillId="0" borderId="39"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5"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39"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protection hidden="1"/>
    </xf>
    <xf numFmtId="2" fontId="3" fillId="0" borderId="35" xfId="0" applyNumberFormat="1" applyFont="1" applyBorder="1" applyAlignment="1">
      <alignment horizontal="center"/>
    </xf>
    <xf numFmtId="2" fontId="3" fillId="0" borderId="23" xfId="0" applyNumberFormat="1" applyFont="1" applyBorder="1" applyAlignment="1">
      <alignment horizontal="center" vertical="center"/>
    </xf>
    <xf numFmtId="2" fontId="3" fillId="0" borderId="27" xfId="0" applyNumberFormat="1" applyFont="1" applyBorder="1" applyAlignment="1">
      <alignment horizontal="center" vertical="center" wrapText="1"/>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5" xfId="0" applyNumberFormat="1" applyFont="1" applyBorder="1" applyAlignment="1">
      <alignment horizontal="center" vertical="center"/>
    </xf>
    <xf numFmtId="2" fontId="8" fillId="0" borderId="23" xfId="0" applyNumberFormat="1" applyFont="1" applyBorder="1" applyAlignment="1">
      <alignment horizontal="center" vertical="center" wrapText="1"/>
    </xf>
    <xf numFmtId="2" fontId="3" fillId="0" borderId="35" xfId="0" applyNumberFormat="1" applyFont="1" applyBorder="1" applyAlignment="1">
      <alignment horizontal="center" vertical="center" wrapText="1"/>
    </xf>
    <xf numFmtId="2" fontId="8" fillId="0" borderId="35" xfId="0" applyNumberFormat="1" applyFont="1" applyBorder="1" applyAlignment="1">
      <alignment horizontal="center" vertical="center" wrapText="1"/>
    </xf>
    <xf numFmtId="2" fontId="8" fillId="0" borderId="27" xfId="0" applyNumberFormat="1" applyFont="1" applyBorder="1" applyAlignment="1">
      <alignment horizontal="center" vertical="center" wrapText="1"/>
    </xf>
    <xf numFmtId="0" fontId="3" fillId="0" borderId="35"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5"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5" xfId="0" applyNumberFormat="1" applyFont="1" applyBorder="1" applyAlignment="1">
      <alignment horizontal="center" vertical="center" wrapText="1"/>
    </xf>
    <xf numFmtId="0" fontId="20" fillId="0" borderId="40" xfId="0" applyFont="1" applyBorder="1"/>
    <xf numFmtId="0" fontId="14" fillId="0" borderId="40" xfId="0" applyFont="1" applyBorder="1"/>
    <xf numFmtId="0" fontId="0" fillId="0" borderId="40" xfId="0" applyFont="1" applyBorder="1"/>
    <xf numFmtId="0" fontId="20" fillId="0" borderId="40" xfId="0" applyFont="1" applyBorder="1" applyAlignment="1">
      <alignment horizontal="center" vertical="center" wrapText="1"/>
    </xf>
    <xf numFmtId="0" fontId="3" fillId="0" borderId="40" xfId="0" applyFont="1" applyBorder="1"/>
    <xf numFmtId="0" fontId="0" fillId="0" borderId="40" xfId="0" applyFont="1" applyFill="1" applyBorder="1" applyAlignment="1">
      <alignment horizontal="center" vertical="center" wrapText="1"/>
    </xf>
    <xf numFmtId="0" fontId="0" fillId="0" borderId="40" xfId="0" applyBorder="1"/>
    <xf numFmtId="0" fontId="3" fillId="0" borderId="40" xfId="0" applyFont="1" applyBorder="1" applyAlignment="1">
      <alignment horizontal="center" vertical="center" wrapText="1"/>
    </xf>
    <xf numFmtId="0" fontId="11" fillId="0" borderId="40" xfId="0" applyFont="1" applyFill="1" applyBorder="1" applyAlignment="1">
      <alignment horizontal="center" vertical="center"/>
    </xf>
    <xf numFmtId="0" fontId="14" fillId="0" borderId="40" xfId="0" applyFont="1" applyBorder="1" applyAlignment="1">
      <alignment horizontal="center" vertical="center"/>
    </xf>
    <xf numFmtId="0" fontId="14" fillId="0" borderId="40" xfId="0" applyNumberFormat="1" applyFont="1" applyFill="1" applyBorder="1" applyAlignment="1" applyProtection="1">
      <alignment horizontal="center" vertical="center" wrapText="1"/>
      <protection locked="0"/>
    </xf>
    <xf numFmtId="0" fontId="4" fillId="0" borderId="40" xfId="0" applyNumberFormat="1" applyFont="1" applyFill="1" applyBorder="1" applyAlignment="1" applyProtection="1">
      <alignment horizontal="center" vertical="center" wrapText="1"/>
      <protection locked="0"/>
    </xf>
    <xf numFmtId="2" fontId="3" fillId="0" borderId="40"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3"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49" fontId="3" fillId="0" borderId="18" xfId="0" applyNumberFormat="1" applyFont="1" applyBorder="1" applyAlignment="1">
      <alignment horizontal="left" wrapText="1"/>
    </xf>
    <xf numFmtId="0" fontId="32" fillId="0" borderId="0" xfId="0" applyFont="1" applyAlignment="1">
      <alignment wrapText="1"/>
    </xf>
    <xf numFmtId="49" fontId="3" fillId="0" borderId="18" xfId="0" applyNumberFormat="1" applyFont="1" applyBorder="1" applyAlignment="1">
      <alignment horizontal="center" wrapText="1"/>
    </xf>
    <xf numFmtId="1" fontId="3" fillId="0" borderId="18" xfId="0" applyNumberFormat="1" applyFont="1" applyBorder="1" applyAlignment="1">
      <alignment horizontal="center" wrapText="1"/>
    </xf>
    <xf numFmtId="1" fontId="3" fillId="0" borderId="29" xfId="0" applyNumberFormat="1" applyFont="1" applyBorder="1" applyAlignment="1">
      <alignment horizontal="center" wrapText="1"/>
    </xf>
    <xf numFmtId="2" fontId="3" fillId="0" borderId="27" xfId="0" applyNumberFormat="1" applyFont="1" applyBorder="1" applyAlignment="1" applyProtection="1">
      <alignment horizontal="center" wrapText="1"/>
      <protection hidden="1"/>
    </xf>
    <xf numFmtId="0" fontId="14" fillId="0" borderId="28" xfId="0" applyNumberFormat="1" applyFont="1" applyBorder="1" applyAlignment="1">
      <alignment horizontal="center" wrapText="1"/>
    </xf>
    <xf numFmtId="0" fontId="3" fillId="0" borderId="18" xfId="0" applyFont="1" applyBorder="1" applyAlignment="1">
      <alignment horizontal="left" wrapText="1"/>
    </xf>
    <xf numFmtId="0" fontId="14" fillId="0" borderId="2" xfId="0" applyFont="1" applyBorder="1" applyAlignment="1" applyProtection="1">
      <alignment horizontal="left" wrapText="1"/>
      <protection locked="0"/>
    </xf>
    <xf numFmtId="1" fontId="3" fillId="0" borderId="18" xfId="0" applyNumberFormat="1" applyFont="1" applyBorder="1" applyAlignment="1">
      <alignment horizontal="left" wrapText="1"/>
    </xf>
    <xf numFmtId="2" fontId="3" fillId="0" borderId="27" xfId="0" applyNumberFormat="1" applyFont="1" applyBorder="1" applyAlignment="1" applyProtection="1">
      <alignment horizontal="left" wrapText="1"/>
      <protection hidden="1"/>
    </xf>
    <xf numFmtId="1" fontId="14" fillId="0" borderId="2" xfId="0" applyNumberFormat="1" applyFont="1" applyBorder="1" applyAlignment="1" applyProtection="1">
      <alignment horizontal="left" wrapText="1"/>
      <protection locked="0"/>
    </xf>
    <xf numFmtId="2" fontId="3" fillId="0" borderId="23" xfId="0" applyNumberFormat="1" applyFont="1" applyBorder="1" applyAlignment="1" applyProtection="1">
      <alignment horizontal="left" wrapText="1"/>
      <protection hidden="1"/>
    </xf>
    <xf numFmtId="49" fontId="14" fillId="0" borderId="2" xfId="0" applyNumberFormat="1" applyFont="1" applyBorder="1" applyAlignment="1">
      <alignment horizontal="left" wrapText="1"/>
    </xf>
    <xf numFmtId="1" fontId="14" fillId="0" borderId="2" xfId="0" applyNumberFormat="1" applyFont="1" applyBorder="1" applyAlignment="1">
      <alignment horizontal="left" wrapText="1"/>
    </xf>
    <xf numFmtId="0" fontId="14" fillId="0" borderId="17" xfId="0" applyNumberFormat="1" applyFont="1" applyBorder="1" applyAlignment="1" applyProtection="1">
      <alignment horizontal="center" wrapText="1"/>
      <protection locked="0"/>
    </xf>
    <xf numFmtId="49" fontId="14" fillId="0" borderId="18" xfId="0" applyNumberFormat="1" applyFont="1" applyBorder="1" applyAlignment="1" applyProtection="1">
      <alignment horizontal="left" wrapText="1"/>
      <protection locked="0"/>
    </xf>
    <xf numFmtId="0" fontId="14" fillId="0" borderId="8" xfId="0" applyNumberFormat="1" applyFont="1" applyBorder="1" applyAlignment="1" applyProtection="1">
      <alignment horizontal="center" wrapText="1"/>
      <protection locked="0"/>
    </xf>
    <xf numFmtId="2" fontId="3" fillId="0" borderId="23" xfId="0" applyNumberFormat="1" applyFont="1" applyBorder="1" applyAlignment="1" applyProtection="1">
      <alignment horizontal="center" wrapText="1"/>
      <protection hidden="1"/>
    </xf>
    <xf numFmtId="0" fontId="14" fillId="0" borderId="9" xfId="0" applyNumberFormat="1" applyFont="1" applyBorder="1" applyAlignment="1" applyProtection="1">
      <alignment horizontal="center" wrapText="1"/>
      <protection locked="0"/>
    </xf>
    <xf numFmtId="0" fontId="14" fillId="0" borderId="6" xfId="0" applyFont="1" applyBorder="1" applyAlignment="1" applyProtection="1">
      <alignment horizontal="left" wrapText="1"/>
      <protection locked="0"/>
    </xf>
    <xf numFmtId="1" fontId="14" fillId="0" borderId="18" xfId="0" applyNumberFormat="1" applyFont="1" applyBorder="1" applyAlignment="1" applyProtection="1">
      <alignment horizontal="left" wrapText="1"/>
      <protection locked="0"/>
    </xf>
    <xf numFmtId="1" fontId="14" fillId="0" borderId="6" xfId="0" applyNumberFormat="1" applyFont="1" applyBorder="1" applyAlignment="1" applyProtection="1">
      <alignment horizontal="left" wrapText="1"/>
      <protection locked="0"/>
    </xf>
    <xf numFmtId="2" fontId="3" fillId="0" borderId="35" xfId="0" applyNumberFormat="1" applyFont="1" applyBorder="1" applyAlignment="1" applyProtection="1">
      <alignment horizontal="left" wrapText="1"/>
      <protection hidden="1"/>
    </xf>
    <xf numFmtId="49" fontId="3" fillId="0" borderId="4" xfId="0" applyNumberFormat="1" applyFont="1" applyBorder="1" applyAlignment="1" applyProtection="1">
      <alignment horizontal="left" wrapText="1"/>
      <protection locked="0"/>
    </xf>
    <xf numFmtId="49" fontId="3" fillId="0" borderId="18" xfId="0" applyNumberFormat="1" applyFont="1" applyBorder="1" applyAlignment="1" applyProtection="1">
      <alignment horizontal="left" wrapText="1"/>
      <protection locked="0"/>
    </xf>
    <xf numFmtId="1" fontId="3" fillId="0" borderId="18" xfId="0" applyNumberFormat="1" applyFont="1" applyBorder="1" applyAlignment="1" applyProtection="1">
      <alignment horizontal="left" wrapText="1"/>
      <protection locked="0"/>
    </xf>
    <xf numFmtId="0" fontId="20" fillId="0" borderId="2" xfId="0" applyFont="1" applyBorder="1" applyAlignment="1">
      <alignment horizontal="left"/>
    </xf>
    <xf numFmtId="0" fontId="0" fillId="0" borderId="23" xfId="0" applyFont="1" applyBorder="1" applyAlignment="1">
      <alignment horizontal="left"/>
    </xf>
    <xf numFmtId="0" fontId="20" fillId="0" borderId="6" xfId="0" applyFont="1" applyBorder="1" applyAlignment="1">
      <alignment horizontal="left"/>
    </xf>
    <xf numFmtId="0" fontId="0" fillId="0" borderId="35" xfId="0" applyFont="1" applyBorder="1" applyAlignment="1">
      <alignment horizontal="left"/>
    </xf>
    <xf numFmtId="49" fontId="3" fillId="0" borderId="2" xfId="0" applyNumberFormat="1" applyFont="1" applyBorder="1" applyAlignment="1" applyProtection="1">
      <alignment horizontal="left" wrapText="1"/>
      <protection locked="0"/>
    </xf>
    <xf numFmtId="1" fontId="3" fillId="0" borderId="2" xfId="0" applyNumberFormat="1" applyFont="1" applyBorder="1" applyAlignment="1" applyProtection="1">
      <alignment horizontal="center" wrapText="1"/>
      <protection locked="0"/>
    </xf>
    <xf numFmtId="0" fontId="32" fillId="0" borderId="2" xfId="0" applyFont="1" applyBorder="1" applyAlignment="1">
      <alignment wrapText="1"/>
    </xf>
    <xf numFmtId="0" fontId="3" fillId="0" borderId="4" xfId="0" applyFont="1" applyBorder="1" applyAlignment="1">
      <alignment horizontal="left" wrapText="1"/>
    </xf>
    <xf numFmtId="2" fontId="3" fillId="0" borderId="39" xfId="0" applyNumberFormat="1" applyFont="1" applyBorder="1" applyAlignment="1">
      <alignment horizontal="left" wrapText="1"/>
    </xf>
    <xf numFmtId="0" fontId="3" fillId="0" borderId="2" xfId="0" applyFont="1" applyBorder="1" applyAlignment="1">
      <alignment horizontal="left" wrapText="1"/>
    </xf>
    <xf numFmtId="2" fontId="3" fillId="0" borderId="23" xfId="0" applyNumberFormat="1" applyFont="1" applyBorder="1" applyAlignment="1">
      <alignment horizontal="left" wrapText="1"/>
    </xf>
    <xf numFmtId="49" fontId="36" fillId="0" borderId="18" xfId="0" applyNumberFormat="1" applyFont="1" applyBorder="1" applyAlignment="1" applyProtection="1">
      <alignment horizontal="center" vertical="center" wrapText="1"/>
      <protection locked="0"/>
    </xf>
    <xf numFmtId="49" fontId="36" fillId="0" borderId="29" xfId="0" applyNumberFormat="1" applyFont="1" applyBorder="1" applyAlignment="1">
      <alignment horizontal="center" vertical="center" wrapText="1"/>
    </xf>
    <xf numFmtId="0" fontId="36" fillId="0" borderId="29" xfId="0" applyFont="1" applyBorder="1" applyAlignment="1" applyProtection="1">
      <alignment horizontal="center" vertical="center" wrapText="1"/>
      <protection locked="0"/>
    </xf>
    <xf numFmtId="0" fontId="36" fillId="0" borderId="29" xfId="0" applyFont="1" applyBorder="1" applyAlignment="1">
      <alignment horizontal="center" vertical="center"/>
    </xf>
    <xf numFmtId="2" fontId="36" fillId="0" borderId="45" xfId="0" applyNumberFormat="1" applyFont="1" applyBorder="1" applyAlignment="1">
      <alignment horizontal="center" vertical="center" wrapText="1"/>
    </xf>
    <xf numFmtId="0" fontId="3" fillId="0" borderId="2" xfId="0" quotePrefix="1" applyFont="1" applyBorder="1" applyAlignment="1">
      <alignment horizontal="center" wrapText="1"/>
    </xf>
    <xf numFmtId="2" fontId="3" fillId="0" borderId="39" xfId="0" applyNumberFormat="1" applyFont="1" applyBorder="1" applyAlignment="1">
      <alignment horizontal="left"/>
    </xf>
    <xf numFmtId="0" fontId="0" fillId="0" borderId="17" xfId="0" applyFont="1" applyBorder="1" applyAlignment="1">
      <alignment horizontal="center" wrapText="1"/>
    </xf>
    <xf numFmtId="0" fontId="0" fillId="0" borderId="8" xfId="0" applyFont="1" applyBorder="1" applyAlignment="1">
      <alignment horizontal="center" wrapText="1"/>
    </xf>
    <xf numFmtId="0" fontId="14" fillId="0" borderId="17" xfId="0" applyNumberFormat="1" applyFont="1" applyBorder="1" applyAlignment="1">
      <alignment horizontal="center" wrapText="1"/>
    </xf>
    <xf numFmtId="0" fontId="14" fillId="0" borderId="8" xfId="0" applyNumberFormat="1" applyFont="1" applyBorder="1" applyAlignment="1">
      <alignment horizontal="center" wrapText="1"/>
    </xf>
    <xf numFmtId="0" fontId="14" fillId="0" borderId="9" xfId="0" applyNumberFormat="1" applyFont="1" applyBorder="1" applyAlignment="1">
      <alignment horizontal="center" wrapText="1"/>
    </xf>
    <xf numFmtId="49" fontId="14" fillId="0" borderId="8" xfId="0" applyNumberFormat="1" applyFont="1" applyBorder="1" applyAlignment="1" applyProtection="1">
      <alignment horizontal="center" wrapText="1"/>
      <protection locked="0"/>
    </xf>
    <xf numFmtId="0" fontId="3" fillId="0" borderId="4" xfId="0" applyFont="1" applyBorder="1" applyAlignment="1"/>
    <xf numFmtId="0" fontId="0" fillId="0" borderId="4" xfId="0" applyBorder="1" applyAlignment="1">
      <alignment wrapText="1"/>
    </xf>
    <xf numFmtId="0" fontId="3" fillId="0" borderId="0" xfId="0" applyFont="1" applyAlignment="1"/>
    <xf numFmtId="2" fontId="3" fillId="0" borderId="39" xfId="0" applyNumberFormat="1" applyFont="1" applyBorder="1" applyAlignment="1"/>
    <xf numFmtId="0" fontId="3" fillId="0" borderId="2" xfId="0" applyFont="1" applyBorder="1" applyAlignment="1"/>
    <xf numFmtId="16" fontId="3" fillId="0" borderId="2" xfId="0" applyNumberFormat="1" applyFont="1" applyBorder="1" applyAlignment="1"/>
    <xf numFmtId="2" fontId="3" fillId="0" borderId="23" xfId="0" applyNumberFormat="1" applyFont="1" applyBorder="1" applyAlignment="1"/>
    <xf numFmtId="0" fontId="36" fillId="0" borderId="2" xfId="0" applyFont="1" applyBorder="1" applyAlignment="1">
      <alignment wrapText="1"/>
    </xf>
    <xf numFmtId="0" fontId="0" fillId="0" borderId="2" xfId="0" applyBorder="1" applyAlignment="1">
      <alignment wrapText="1"/>
    </xf>
    <xf numFmtId="0" fontId="3" fillId="0" borderId="2" xfId="0" quotePrefix="1" applyFont="1" applyBorder="1" applyAlignment="1">
      <alignment wrapText="1"/>
    </xf>
    <xf numFmtId="2" fontId="3" fillId="0" borderId="23" xfId="0" applyNumberFormat="1" applyFont="1" applyBorder="1" applyAlignment="1">
      <alignment wrapText="1"/>
    </xf>
    <xf numFmtId="16" fontId="3" fillId="0" borderId="2" xfId="0" quotePrefix="1" applyNumberFormat="1" applyFont="1" applyBorder="1" applyAlignment="1">
      <alignment wrapText="1"/>
    </xf>
    <xf numFmtId="16" fontId="3" fillId="0" borderId="4" xfId="0" quotePrefix="1" applyNumberFormat="1" applyFont="1" applyBorder="1" applyAlignment="1">
      <alignment horizontal="left"/>
    </xf>
    <xf numFmtId="0" fontId="3" fillId="0" borderId="4" xfId="0" quotePrefix="1" applyFont="1" applyBorder="1" applyAlignment="1">
      <alignment horizontal="center" wrapText="1"/>
    </xf>
    <xf numFmtId="0" fontId="3" fillId="0" borderId="4" xfId="0" applyFont="1" applyBorder="1" applyAlignment="1">
      <alignment wrapText="1"/>
    </xf>
    <xf numFmtId="2" fontId="3" fillId="0" borderId="39" xfId="0" applyNumberFormat="1" applyFont="1" applyBorder="1" applyAlignment="1">
      <alignment horizontal="center" wrapText="1"/>
    </xf>
    <xf numFmtId="2" fontId="3" fillId="0" borderId="27" xfId="0" applyNumberFormat="1" applyFont="1" applyBorder="1" applyAlignment="1">
      <alignment horizontal="left" wrapText="1"/>
    </xf>
    <xf numFmtId="0" fontId="20" fillId="0" borderId="18" xfId="0" applyFont="1" applyBorder="1" applyAlignment="1">
      <alignment horizontal="left"/>
    </xf>
    <xf numFmtId="0" fontId="1" fillId="0" borderId="18" xfId="0" applyFont="1" applyBorder="1" applyAlignment="1">
      <alignment horizontal="left"/>
    </xf>
    <xf numFmtId="0" fontId="0" fillId="0" borderId="27" xfId="0" applyFont="1" applyBorder="1" applyAlignment="1">
      <alignment horizontal="left"/>
    </xf>
    <xf numFmtId="0" fontId="3" fillId="0" borderId="23" xfId="0" applyFont="1" applyBorder="1" applyAlignment="1">
      <alignment horizontal="left"/>
    </xf>
    <xf numFmtId="0" fontId="14" fillId="0" borderId="2" xfId="0" applyFont="1" applyBorder="1" applyAlignment="1">
      <alignment horizontal="left" wrapText="1"/>
    </xf>
    <xf numFmtId="0" fontId="14" fillId="0" borderId="2" xfId="0" applyFont="1" applyFill="1" applyBorder="1" applyAlignment="1">
      <alignment horizontal="left" wrapText="1"/>
    </xf>
    <xf numFmtId="0" fontId="3" fillId="0" borderId="23" xfId="0" applyFont="1" applyFill="1" applyBorder="1" applyAlignment="1">
      <alignment horizontal="left" wrapText="1"/>
    </xf>
    <xf numFmtId="49" fontId="14" fillId="0" borderId="31" xfId="0" applyNumberFormat="1" applyFont="1" applyBorder="1" applyAlignment="1">
      <alignment horizontal="left" wrapText="1"/>
    </xf>
    <xf numFmtId="1" fontId="14" fillId="0" borderId="31" xfId="0" applyNumberFormat="1" applyFont="1" applyBorder="1" applyAlignment="1">
      <alignment horizontal="left" wrapText="1"/>
    </xf>
    <xf numFmtId="1" fontId="14" fillId="0" borderId="31" xfId="0" applyNumberFormat="1" applyFont="1" applyBorder="1" applyAlignment="1" applyProtection="1">
      <alignment horizontal="left" wrapText="1"/>
      <protection locked="0"/>
    </xf>
    <xf numFmtId="49" fontId="3" fillId="0" borderId="2" xfId="0" applyNumberFormat="1" applyFont="1" applyBorder="1" applyAlignment="1">
      <alignment horizontal="left" wrapText="1"/>
    </xf>
    <xf numFmtId="0" fontId="35" fillId="0" borderId="2" xfId="0" applyFont="1" applyBorder="1" applyAlignment="1">
      <alignment wrapText="1"/>
    </xf>
    <xf numFmtId="49" fontId="3" fillId="0" borderId="2" xfId="0" applyNumberFormat="1" applyFont="1" applyBorder="1" applyAlignment="1">
      <alignment horizontal="center" wrapText="1"/>
    </xf>
    <xf numFmtId="1" fontId="3" fillId="0" borderId="2" xfId="0" applyNumberFormat="1" applyFont="1" applyBorder="1" applyAlignment="1">
      <alignment horizontal="center" wrapText="1"/>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1" xfId="0" applyFont="1" applyBorder="1" applyAlignment="1">
      <alignment horizontal="center" vertical="top" wrapText="1"/>
    </xf>
    <xf numFmtId="0" fontId="0" fillId="0" borderId="41" xfId="0" applyBorder="1" applyAlignment="1">
      <alignment horizontal="center" vertical="top" wrapText="1"/>
    </xf>
    <xf numFmtId="0" fontId="23" fillId="0" borderId="0" xfId="0" applyFont="1" applyAlignment="1">
      <alignment horizontal="center" vertical="center"/>
    </xf>
    <xf numFmtId="0" fontId="31"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2"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44"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zoomScale="120" zoomScaleNormal="120" workbookViewId="0">
      <selection activeCell="B7" sqref="B7:L7"/>
    </sheetView>
  </sheetViews>
  <sheetFormatPr baseColWidth="10" defaultColWidth="9.1640625" defaultRowHeight="15" x14ac:dyDescent="0.2"/>
  <cols>
    <col min="1" max="16384" width="9.1640625" style="367"/>
  </cols>
  <sheetData>
    <row r="1" spans="2:12" ht="16" x14ac:dyDescent="0.2">
      <c r="B1" s="365" t="s">
        <v>180</v>
      </c>
      <c r="C1" s="366"/>
      <c r="D1" s="366"/>
      <c r="E1" s="366"/>
      <c r="F1" s="366"/>
      <c r="G1" s="366"/>
      <c r="H1" s="366"/>
      <c r="I1" s="366"/>
      <c r="J1" s="366"/>
      <c r="K1" s="366"/>
    </row>
    <row r="2" spans="2:12" ht="16" x14ac:dyDescent="0.2">
      <c r="B2" s="366"/>
      <c r="C2" s="366"/>
      <c r="D2" s="366"/>
      <c r="E2" s="366"/>
      <c r="F2" s="366"/>
      <c r="G2" s="366"/>
      <c r="H2" s="366"/>
      <c r="I2" s="366"/>
      <c r="J2" s="366"/>
      <c r="K2" s="366"/>
    </row>
    <row r="3" spans="2:12" ht="90" customHeight="1" x14ac:dyDescent="0.2">
      <c r="B3" s="456" t="s">
        <v>184</v>
      </c>
      <c r="C3" s="456"/>
      <c r="D3" s="456"/>
      <c r="E3" s="456"/>
      <c r="F3" s="456"/>
      <c r="G3" s="456"/>
      <c r="H3" s="456"/>
      <c r="I3" s="456"/>
      <c r="J3" s="456"/>
      <c r="K3" s="456"/>
      <c r="L3" s="456"/>
    </row>
    <row r="4" spans="2:12" ht="135" customHeight="1" x14ac:dyDescent="0.2">
      <c r="B4" s="457" t="s">
        <v>269</v>
      </c>
      <c r="C4" s="457"/>
      <c r="D4" s="457"/>
      <c r="E4" s="457"/>
      <c r="F4" s="457"/>
      <c r="G4" s="457"/>
      <c r="H4" s="457"/>
      <c r="I4" s="457"/>
      <c r="J4" s="457"/>
      <c r="K4" s="457"/>
      <c r="L4" s="457"/>
    </row>
    <row r="5" spans="2:12" ht="60" customHeight="1" x14ac:dyDescent="0.2">
      <c r="B5" s="458" t="s">
        <v>270</v>
      </c>
      <c r="C5" s="458"/>
      <c r="D5" s="458"/>
      <c r="E5" s="458"/>
      <c r="F5" s="458"/>
      <c r="G5" s="458"/>
      <c r="H5" s="458"/>
      <c r="I5" s="458"/>
      <c r="J5" s="458"/>
      <c r="K5" s="458"/>
      <c r="L5" s="458"/>
    </row>
    <row r="6" spans="2:12" ht="60" customHeight="1" x14ac:dyDescent="0.2">
      <c r="B6" s="458" t="s">
        <v>181</v>
      </c>
      <c r="C6" s="458"/>
      <c r="D6" s="458"/>
      <c r="E6" s="458"/>
      <c r="F6" s="458"/>
      <c r="G6" s="458"/>
      <c r="H6" s="458"/>
      <c r="I6" s="458"/>
      <c r="J6" s="458"/>
      <c r="K6" s="458"/>
      <c r="L6" s="458"/>
    </row>
    <row r="7" spans="2:12" ht="60" customHeight="1" x14ac:dyDescent="0.2">
      <c r="B7" s="455" t="s">
        <v>185</v>
      </c>
      <c r="C7" s="455"/>
      <c r="D7" s="455"/>
      <c r="E7" s="455"/>
      <c r="F7" s="455"/>
      <c r="G7" s="455"/>
      <c r="H7" s="455"/>
      <c r="I7" s="455"/>
      <c r="J7" s="455"/>
      <c r="K7" s="455"/>
      <c r="L7" s="455"/>
    </row>
    <row r="8" spans="2:12" ht="16" x14ac:dyDescent="0.2">
      <c r="B8" s="366"/>
      <c r="C8" s="366"/>
      <c r="D8" s="366"/>
      <c r="E8" s="366"/>
      <c r="F8" s="366"/>
      <c r="G8" s="366"/>
      <c r="H8" s="366"/>
      <c r="I8" s="366"/>
      <c r="J8" s="366"/>
      <c r="K8" s="366"/>
    </row>
    <row r="9" spans="2:12" ht="16" x14ac:dyDescent="0.2">
      <c r="B9" s="366"/>
      <c r="C9" s="366"/>
      <c r="D9" s="366"/>
      <c r="E9" s="366"/>
      <c r="F9" s="366"/>
      <c r="G9" s="366"/>
      <c r="H9" s="366"/>
      <c r="I9" s="366"/>
      <c r="J9" s="366"/>
      <c r="K9" s="366"/>
    </row>
    <row r="10" spans="2:12" ht="16" x14ac:dyDescent="0.2">
      <c r="B10" s="366"/>
      <c r="C10" s="366"/>
      <c r="D10" s="366"/>
      <c r="E10" s="366"/>
      <c r="F10" s="366"/>
      <c r="G10" s="366"/>
      <c r="H10" s="366"/>
      <c r="I10" s="366"/>
      <c r="J10" s="366"/>
      <c r="K10" s="366"/>
    </row>
    <row r="11" spans="2:12" ht="16" x14ac:dyDescent="0.2">
      <c r="B11" s="366"/>
      <c r="C11" s="366"/>
      <c r="D11" s="366"/>
      <c r="E11" s="366"/>
      <c r="F11" s="366"/>
      <c r="G11" s="366"/>
      <c r="H11" s="366"/>
      <c r="I11" s="366"/>
      <c r="J11" s="366"/>
      <c r="K11" s="366"/>
    </row>
    <row r="12" spans="2:12" ht="16" x14ac:dyDescent="0.2">
      <c r="B12" s="366"/>
      <c r="C12" s="366"/>
      <c r="D12" s="366"/>
      <c r="E12" s="366"/>
      <c r="F12" s="366"/>
      <c r="G12" s="366"/>
      <c r="H12" s="366"/>
      <c r="I12" s="366"/>
      <c r="J12" s="366"/>
      <c r="K12" s="366"/>
    </row>
  </sheetData>
  <mergeCells count="5">
    <mergeCell ref="B7:L7"/>
    <mergeCell ref="B3:L3"/>
    <mergeCell ref="B4:L4"/>
    <mergeCell ref="B5:L5"/>
    <mergeCell ref="B6:L6"/>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pageSetUpPr fitToPage="1"/>
  </sheetPr>
  <dimension ref="A1:L22"/>
  <sheetViews>
    <sheetView workbookViewId="0">
      <selection activeCell="C28" sqref="C28"/>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57" t="str">
        <f>'Date initiale'!C3</f>
        <v>Universitatea de Arhitectură și Urbanism "Ion Mincu" București</v>
      </c>
      <c r="B1" s="257"/>
      <c r="C1" s="257"/>
    </row>
    <row r="2" spans="1:12" x14ac:dyDescent="0.2">
      <c r="A2" s="257" t="str">
        <f>'Date initiale'!B4&amp;" "&amp;'Date initiale'!C4</f>
        <v>Facultatea ARHITECTURA</v>
      </c>
      <c r="B2" s="257"/>
      <c r="C2" s="257"/>
    </row>
    <row r="3" spans="1:12" x14ac:dyDescent="0.2">
      <c r="A3" s="257" t="str">
        <f>'Date initiale'!B5&amp;" "&amp;'Date initiale'!C5</f>
        <v>Departamentul Istoria &amp; Teoria Arhitecturii și Conservarea Patrimoniului</v>
      </c>
      <c r="B3" s="257"/>
      <c r="C3" s="257"/>
    </row>
    <row r="4" spans="1:12" x14ac:dyDescent="0.2">
      <c r="A4" s="123" t="str">
        <f>'Date initiale'!C6&amp;", "&amp;'Date initiale'!C7</f>
        <v>PONTA, Radu Tudor, 15</v>
      </c>
      <c r="B4" s="123"/>
      <c r="C4" s="123"/>
    </row>
    <row r="5" spans="1:12" s="190" customFormat="1" x14ac:dyDescent="0.2">
      <c r="A5" s="123"/>
      <c r="B5" s="123"/>
      <c r="C5" s="123"/>
    </row>
    <row r="6" spans="1:12" ht="16" x14ac:dyDescent="0.2">
      <c r="A6" s="472" t="s">
        <v>110</v>
      </c>
      <c r="B6" s="472"/>
      <c r="C6" s="472"/>
      <c r="D6" s="472"/>
      <c r="E6" s="472"/>
      <c r="F6" s="472"/>
      <c r="G6" s="472"/>
      <c r="H6" s="472"/>
      <c r="I6" s="472"/>
    </row>
    <row r="7" spans="1:12" ht="35.25" customHeight="1" x14ac:dyDescent="0.2">
      <c r="A7" s="475"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75"/>
      <c r="C7" s="475"/>
      <c r="D7" s="475"/>
      <c r="E7" s="475"/>
      <c r="F7" s="475"/>
      <c r="G7" s="475"/>
      <c r="H7" s="475"/>
      <c r="I7" s="475"/>
    </row>
    <row r="8" spans="1:12" ht="16" thickBot="1" x14ac:dyDescent="0.25">
      <c r="A8" s="70"/>
      <c r="B8" s="70"/>
      <c r="C8" s="70"/>
      <c r="D8" s="70"/>
      <c r="E8" s="70"/>
      <c r="F8" s="70"/>
      <c r="G8" s="70"/>
      <c r="H8" s="70"/>
      <c r="I8" s="70"/>
    </row>
    <row r="9" spans="1:12" ht="33" thickBot="1" x14ac:dyDescent="0.25">
      <c r="A9" s="162" t="s">
        <v>55</v>
      </c>
      <c r="B9" s="163" t="s">
        <v>83</v>
      </c>
      <c r="C9" s="163" t="s">
        <v>52</v>
      </c>
      <c r="D9" s="163" t="s">
        <v>57</v>
      </c>
      <c r="E9" s="163" t="s">
        <v>80</v>
      </c>
      <c r="F9" s="164" t="s">
        <v>87</v>
      </c>
      <c r="G9" s="163" t="s">
        <v>58</v>
      </c>
      <c r="H9" s="163" t="s">
        <v>111</v>
      </c>
      <c r="I9" s="165" t="s">
        <v>90</v>
      </c>
      <c r="K9" s="263" t="s">
        <v>108</v>
      </c>
    </row>
    <row r="10" spans="1:12" ht="81" thickBot="1" x14ac:dyDescent="0.25">
      <c r="A10" s="168">
        <v>1</v>
      </c>
      <c r="B10" s="380" t="s">
        <v>287</v>
      </c>
      <c r="C10" s="380" t="s">
        <v>275</v>
      </c>
      <c r="D10" s="380" t="s">
        <v>276</v>
      </c>
      <c r="E10" s="380" t="s">
        <v>277</v>
      </c>
      <c r="F10" s="382">
        <v>2014</v>
      </c>
      <c r="G10" s="380" t="s">
        <v>278</v>
      </c>
      <c r="H10" s="380">
        <v>25</v>
      </c>
      <c r="I10" s="383">
        <v>5</v>
      </c>
      <c r="K10" s="264">
        <v>10</v>
      </c>
      <c r="L10" s="368" t="s">
        <v>248</v>
      </c>
    </row>
    <row r="11" spans="1:12" ht="65" thickBot="1" x14ac:dyDescent="0.25">
      <c r="A11" s="170">
        <f>A10+1</f>
        <v>2</v>
      </c>
      <c r="B11" s="381" t="s">
        <v>279</v>
      </c>
      <c r="C11" s="380" t="s">
        <v>291</v>
      </c>
      <c r="D11" s="380" t="s">
        <v>288</v>
      </c>
      <c r="E11" s="380" t="s">
        <v>277</v>
      </c>
      <c r="F11" s="384">
        <v>2015</v>
      </c>
      <c r="G11" s="384" t="s">
        <v>289</v>
      </c>
      <c r="H11" s="384">
        <v>3</v>
      </c>
      <c r="I11" s="385">
        <v>10</v>
      </c>
      <c r="K11" s="56"/>
    </row>
    <row r="12" spans="1:12" ht="65" thickBot="1" x14ac:dyDescent="0.25">
      <c r="A12" s="171">
        <f t="shared" ref="A12:A19" si="0">A11+1</f>
        <v>3</v>
      </c>
      <c r="B12" s="381" t="s">
        <v>279</v>
      </c>
      <c r="C12" s="386" t="s">
        <v>290</v>
      </c>
      <c r="D12" s="380" t="s">
        <v>293</v>
      </c>
      <c r="E12" s="380" t="s">
        <v>277</v>
      </c>
      <c r="F12" s="387">
        <v>2017</v>
      </c>
      <c r="G12" s="386" t="s">
        <v>292</v>
      </c>
      <c r="H12" s="387">
        <v>4</v>
      </c>
      <c r="I12" s="385">
        <v>10</v>
      </c>
    </row>
    <row r="13" spans="1:12" ht="65" thickBot="1" x14ac:dyDescent="0.25">
      <c r="A13" s="174">
        <f t="shared" si="0"/>
        <v>4</v>
      </c>
      <c r="B13" s="381" t="s">
        <v>279</v>
      </c>
      <c r="C13" s="381" t="s">
        <v>294</v>
      </c>
      <c r="D13" s="380" t="s">
        <v>295</v>
      </c>
      <c r="E13" s="380" t="s">
        <v>277</v>
      </c>
      <c r="F13" s="384">
        <v>2018</v>
      </c>
      <c r="G13" s="384" t="s">
        <v>296</v>
      </c>
      <c r="H13" s="384">
        <v>4</v>
      </c>
      <c r="I13" s="385">
        <v>10</v>
      </c>
    </row>
    <row r="14" spans="1:12" hidden="1" x14ac:dyDescent="0.2">
      <c r="A14" s="170">
        <f t="shared" si="0"/>
        <v>5</v>
      </c>
      <c r="B14" s="114"/>
      <c r="C14" s="41"/>
      <c r="D14" s="115"/>
      <c r="E14" s="41"/>
      <c r="F14" s="116"/>
      <c r="G14" s="116"/>
      <c r="H14" s="116"/>
      <c r="I14" s="316"/>
    </row>
    <row r="15" spans="1:12" hidden="1" x14ac:dyDescent="0.2">
      <c r="A15" s="174">
        <f t="shared" si="0"/>
        <v>6</v>
      </c>
      <c r="B15" s="114"/>
      <c r="C15" s="115"/>
      <c r="D15" s="115"/>
      <c r="E15" s="115"/>
      <c r="F15" s="116"/>
      <c r="G15" s="116"/>
      <c r="H15" s="116"/>
      <c r="I15" s="316"/>
    </row>
    <row r="16" spans="1:12" hidden="1" x14ac:dyDescent="0.2">
      <c r="A16" s="170">
        <f t="shared" si="0"/>
        <v>7</v>
      </c>
      <c r="B16" s="114"/>
      <c r="C16" s="41"/>
      <c r="D16" s="115"/>
      <c r="E16" s="41"/>
      <c r="F16" s="116"/>
      <c r="G16" s="116"/>
      <c r="H16" s="116"/>
      <c r="I16" s="316"/>
    </row>
    <row r="17" spans="1:9" hidden="1" x14ac:dyDescent="0.2">
      <c r="A17" s="171">
        <f t="shared" si="0"/>
        <v>8</v>
      </c>
      <c r="B17" s="172"/>
      <c r="C17" s="173"/>
      <c r="D17" s="115"/>
      <c r="E17" s="173"/>
      <c r="F17" s="161"/>
      <c r="G17" s="173"/>
      <c r="H17" s="161"/>
      <c r="I17" s="316"/>
    </row>
    <row r="18" spans="1:9" hidden="1" x14ac:dyDescent="0.2">
      <c r="A18" s="174">
        <f t="shared" si="0"/>
        <v>9</v>
      </c>
      <c r="B18" s="114"/>
      <c r="C18" s="115"/>
      <c r="D18" s="115"/>
      <c r="E18" s="115"/>
      <c r="F18" s="116"/>
      <c r="G18" s="116"/>
      <c r="H18" s="116"/>
      <c r="I18" s="316"/>
    </row>
    <row r="19" spans="1:9" ht="16" hidden="1" thickBot="1" x14ac:dyDescent="0.25">
      <c r="A19" s="175">
        <f t="shared" si="0"/>
        <v>10</v>
      </c>
      <c r="B19" s="119"/>
      <c r="C19" s="120"/>
      <c r="D19" s="159"/>
      <c r="E19" s="176"/>
      <c r="F19" s="176"/>
      <c r="G19" s="177"/>
      <c r="H19" s="177"/>
      <c r="I19" s="326"/>
    </row>
    <row r="20" spans="1:9" ht="17" thickBot="1" x14ac:dyDescent="0.25">
      <c r="A20" s="353"/>
      <c r="H20" s="126" t="str">
        <f>"Total "&amp;LEFT(A7,2)</f>
        <v>Total I5</v>
      </c>
      <c r="I20" s="167">
        <f>SUM(I10:I19)</f>
        <v>35</v>
      </c>
    </row>
    <row r="21" spans="1:9" ht="16" x14ac:dyDescent="0.2">
      <c r="A21" s="52"/>
    </row>
    <row r="22" spans="1:9" ht="33.75" customHeight="1" x14ac:dyDescent="0.2">
      <c r="A22" s="47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4"/>
      <c r="C22" s="474"/>
      <c r="D22" s="474"/>
      <c r="E22" s="474"/>
      <c r="F22" s="474"/>
      <c r="G22" s="474"/>
      <c r="H22" s="474"/>
      <c r="I22" s="474"/>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pageSetUpPr fitToPage="1"/>
  </sheetPr>
  <dimension ref="A1:L20"/>
  <sheetViews>
    <sheetView workbookViewId="0">
      <selection activeCell="C28" sqref="C28"/>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57" t="str">
        <f>'Date initiale'!C3</f>
        <v>Universitatea de Arhitectură și Urbanism "Ion Mincu" București</v>
      </c>
      <c r="B1" s="257"/>
      <c r="C1" s="257"/>
    </row>
    <row r="2" spans="1:12" x14ac:dyDescent="0.2">
      <c r="A2" s="257" t="str">
        <f>'Date initiale'!B4&amp;" "&amp;'Date initiale'!C4</f>
        <v>Facultatea ARHITECTURA</v>
      </c>
      <c r="B2" s="257"/>
      <c r="C2" s="257"/>
    </row>
    <row r="3" spans="1:12" x14ac:dyDescent="0.2">
      <c r="A3" s="257" t="str">
        <f>'Date initiale'!B5&amp;" "&amp;'Date initiale'!C5</f>
        <v>Departamentul Istoria &amp; Teoria Arhitecturii și Conservarea Patrimoniului</v>
      </c>
      <c r="B3" s="257"/>
      <c r="C3" s="257"/>
    </row>
    <row r="4" spans="1:12" x14ac:dyDescent="0.2">
      <c r="A4" s="123" t="str">
        <f>'Date initiale'!C6&amp;", "&amp;'Date initiale'!C7</f>
        <v>PONTA, Radu Tudor, 15</v>
      </c>
      <c r="B4" s="123"/>
      <c r="C4" s="123"/>
    </row>
    <row r="5" spans="1:12" s="190" customFormat="1" x14ac:dyDescent="0.2">
      <c r="A5" s="123"/>
      <c r="B5" s="123"/>
      <c r="C5" s="123"/>
    </row>
    <row r="6" spans="1:12" ht="16" x14ac:dyDescent="0.2">
      <c r="A6" s="472" t="s">
        <v>110</v>
      </c>
      <c r="B6" s="472"/>
      <c r="C6" s="472"/>
      <c r="D6" s="472"/>
      <c r="E6" s="472"/>
      <c r="F6" s="472"/>
      <c r="G6" s="472"/>
      <c r="H6" s="472"/>
      <c r="I6" s="472"/>
    </row>
    <row r="7" spans="1:12" ht="16" x14ac:dyDescent="0.2">
      <c r="A7" s="475" t="str">
        <f>'Descriere indicatori'!B9&amp;". "&amp;'Descriere indicatori'!C9</f>
        <v xml:space="preserve">I6. Articole in extenso în reviste ştiinţifice indexate ERIH şi clasificate în categoria NAT </v>
      </c>
      <c r="B7" s="475"/>
      <c r="C7" s="475"/>
      <c r="D7" s="475"/>
      <c r="E7" s="475"/>
      <c r="F7" s="475"/>
      <c r="G7" s="475"/>
      <c r="H7" s="475"/>
      <c r="I7" s="475"/>
    </row>
    <row r="8" spans="1:12" ht="16" thickBot="1" x14ac:dyDescent="0.25">
      <c r="A8" s="178"/>
      <c r="B8" s="178"/>
      <c r="C8" s="178"/>
      <c r="D8" s="178"/>
      <c r="E8" s="178"/>
      <c r="F8" s="178"/>
      <c r="G8" s="178"/>
      <c r="H8" s="178"/>
      <c r="I8" s="178"/>
    </row>
    <row r="9" spans="1:12" ht="33" thickBot="1" x14ac:dyDescent="0.25">
      <c r="A9" s="162" t="s">
        <v>55</v>
      </c>
      <c r="B9" s="163" t="s">
        <v>83</v>
      </c>
      <c r="C9" s="163" t="s">
        <v>52</v>
      </c>
      <c r="D9" s="163" t="s">
        <v>57</v>
      </c>
      <c r="E9" s="163" t="s">
        <v>80</v>
      </c>
      <c r="F9" s="164" t="s">
        <v>87</v>
      </c>
      <c r="G9" s="163" t="s">
        <v>58</v>
      </c>
      <c r="H9" s="163" t="s">
        <v>111</v>
      </c>
      <c r="I9" s="165" t="s">
        <v>90</v>
      </c>
      <c r="K9" s="263" t="s">
        <v>108</v>
      </c>
    </row>
    <row r="10" spans="1:12" x14ac:dyDescent="0.2">
      <c r="A10" s="180">
        <v>1</v>
      </c>
      <c r="B10" s="109"/>
      <c r="C10" s="109"/>
      <c r="D10" s="109"/>
      <c r="E10" s="110"/>
      <c r="F10" s="111"/>
      <c r="G10" s="111"/>
      <c r="H10" s="111"/>
      <c r="I10" s="321"/>
      <c r="K10" s="264">
        <v>5</v>
      </c>
      <c r="L10" s="368" t="s">
        <v>248</v>
      </c>
    </row>
    <row r="11" spans="1:12" x14ac:dyDescent="0.2">
      <c r="A11" s="181">
        <f>A10+1</f>
        <v>2</v>
      </c>
      <c r="B11" s="113"/>
      <c r="C11" s="114"/>
      <c r="D11" s="113"/>
      <c r="E11" s="115"/>
      <c r="F11" s="116"/>
      <c r="G11" s="117"/>
      <c r="H11" s="117"/>
      <c r="I11" s="316"/>
      <c r="K11" s="56"/>
    </row>
    <row r="12" spans="1:12" x14ac:dyDescent="0.2">
      <c r="A12" s="181">
        <f t="shared" ref="A12:A19" si="0">A11+1</f>
        <v>3</v>
      </c>
      <c r="B12" s="114"/>
      <c r="C12" s="114"/>
      <c r="D12" s="114"/>
      <c r="E12" s="115"/>
      <c r="F12" s="116"/>
      <c r="G12" s="117"/>
      <c r="H12" s="117"/>
      <c r="I12" s="316"/>
    </row>
    <row r="13" spans="1:12" x14ac:dyDescent="0.2">
      <c r="A13" s="181">
        <f t="shared" si="0"/>
        <v>4</v>
      </c>
      <c r="B13" s="114"/>
      <c r="C13" s="114"/>
      <c r="D13" s="114"/>
      <c r="E13" s="115"/>
      <c r="F13" s="116"/>
      <c r="G13" s="116"/>
      <c r="H13" s="116"/>
      <c r="I13" s="316"/>
    </row>
    <row r="14" spans="1:12" x14ac:dyDescent="0.2">
      <c r="A14" s="181">
        <f t="shared" si="0"/>
        <v>5</v>
      </c>
      <c r="B14" s="114"/>
      <c r="C14" s="114"/>
      <c r="D14" s="114"/>
      <c r="E14" s="115"/>
      <c r="F14" s="116"/>
      <c r="G14" s="116"/>
      <c r="H14" s="116"/>
      <c r="I14" s="316"/>
    </row>
    <row r="15" spans="1:12" x14ac:dyDescent="0.2">
      <c r="A15" s="181">
        <f t="shared" si="0"/>
        <v>6</v>
      </c>
      <c r="B15" s="114"/>
      <c r="C15" s="114"/>
      <c r="D15" s="114"/>
      <c r="E15" s="115"/>
      <c r="F15" s="116"/>
      <c r="G15" s="116"/>
      <c r="H15" s="116"/>
      <c r="I15" s="316"/>
    </row>
    <row r="16" spans="1:12" x14ac:dyDescent="0.2">
      <c r="A16" s="181">
        <f t="shared" si="0"/>
        <v>7</v>
      </c>
      <c r="B16" s="114"/>
      <c r="C16" s="114"/>
      <c r="D16" s="114"/>
      <c r="E16" s="115"/>
      <c r="F16" s="116"/>
      <c r="G16" s="116"/>
      <c r="H16" s="116"/>
      <c r="I16" s="316"/>
    </row>
    <row r="17" spans="1:9" x14ac:dyDescent="0.2">
      <c r="A17" s="181">
        <f t="shared" si="0"/>
        <v>8</v>
      </c>
      <c r="B17" s="114"/>
      <c r="C17" s="114"/>
      <c r="D17" s="114"/>
      <c r="E17" s="115"/>
      <c r="F17" s="116"/>
      <c r="G17" s="116"/>
      <c r="H17" s="116"/>
      <c r="I17" s="316"/>
    </row>
    <row r="18" spans="1:9" x14ac:dyDescent="0.2">
      <c r="A18" s="181">
        <f t="shared" si="0"/>
        <v>9</v>
      </c>
      <c r="B18" s="114"/>
      <c r="C18" s="114"/>
      <c r="D18" s="114"/>
      <c r="E18" s="115"/>
      <c r="F18" s="116"/>
      <c r="G18" s="116"/>
      <c r="H18" s="116"/>
      <c r="I18" s="316"/>
    </row>
    <row r="19" spans="1:9" ht="16" thickBot="1" x14ac:dyDescent="0.25">
      <c r="A19" s="182">
        <f t="shared" si="0"/>
        <v>10</v>
      </c>
      <c r="B19" s="119"/>
      <c r="C19" s="119"/>
      <c r="D19" s="119"/>
      <c r="E19" s="120"/>
      <c r="F19" s="121"/>
      <c r="G19" s="121"/>
      <c r="H19" s="121"/>
      <c r="I19" s="317"/>
    </row>
    <row r="20" spans="1:9" ht="16" thickBot="1" x14ac:dyDescent="0.25">
      <c r="A20" s="352"/>
      <c r="B20" s="123"/>
      <c r="C20" s="123"/>
      <c r="D20" s="123"/>
      <c r="E20" s="123"/>
      <c r="F20" s="123"/>
      <c r="G20" s="123"/>
      <c r="H20" s="126" t="str">
        <f>"Total "&amp;LEFT(A7,2)</f>
        <v>Total I6</v>
      </c>
      <c r="I20" s="127">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pageSetUpPr fitToPage="1"/>
  </sheetPr>
  <dimension ref="A1:L24"/>
  <sheetViews>
    <sheetView workbookViewId="0">
      <selection activeCell="C28" sqref="C28"/>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ht="16" x14ac:dyDescent="0.2">
      <c r="A1" s="257" t="str">
        <f>'Date initiale'!C3</f>
        <v>Universitatea de Arhitectură și Urbanism "Ion Mincu" București</v>
      </c>
      <c r="B1" s="257"/>
      <c r="C1" s="257"/>
      <c r="D1" s="6"/>
      <c r="E1" s="6"/>
      <c r="F1" s="6"/>
      <c r="G1" s="6"/>
      <c r="H1" s="6"/>
      <c r="I1" s="6"/>
      <c r="J1" s="6"/>
    </row>
    <row r="2" spans="1:12" ht="16" x14ac:dyDescent="0.2">
      <c r="A2" s="257" t="str">
        <f>'Date initiale'!B4&amp;" "&amp;'Date initiale'!C4</f>
        <v>Facultatea ARHITECTURA</v>
      </c>
      <c r="B2" s="257"/>
      <c r="C2" s="257"/>
      <c r="D2" s="6"/>
      <c r="E2" s="6"/>
      <c r="F2" s="6"/>
      <c r="G2" s="6"/>
      <c r="H2" s="6"/>
      <c r="I2" s="6"/>
      <c r="J2" s="6"/>
    </row>
    <row r="3" spans="1:12" ht="16" x14ac:dyDescent="0.2">
      <c r="A3" s="257" t="str">
        <f>'Date initiale'!B5&amp;" "&amp;'Date initiale'!C5</f>
        <v>Departamentul Istoria &amp; Teoria Arhitecturii și Conservarea Patrimoniului</v>
      </c>
      <c r="B3" s="257"/>
      <c r="C3" s="257"/>
      <c r="D3" s="6"/>
      <c r="E3" s="6"/>
      <c r="F3" s="6"/>
      <c r="G3" s="6"/>
      <c r="H3" s="6"/>
      <c r="I3" s="6"/>
      <c r="J3" s="6"/>
    </row>
    <row r="4" spans="1:12" ht="16" x14ac:dyDescent="0.2">
      <c r="A4" s="261" t="str">
        <f>'Date initiale'!C6&amp;", "&amp;'Date initiale'!C7</f>
        <v>PONTA, Radu Tudor, 15</v>
      </c>
      <c r="B4" s="261"/>
      <c r="C4" s="261"/>
      <c r="D4" s="6"/>
      <c r="E4" s="6"/>
      <c r="F4" s="6"/>
      <c r="G4" s="6"/>
      <c r="H4" s="6"/>
      <c r="I4" s="6"/>
      <c r="J4" s="6"/>
    </row>
    <row r="5" spans="1:12" s="190" customFormat="1" ht="16" x14ac:dyDescent="0.2">
      <c r="A5" s="261"/>
      <c r="B5" s="261"/>
      <c r="C5" s="261"/>
      <c r="D5" s="6"/>
      <c r="E5" s="6"/>
      <c r="F5" s="6"/>
      <c r="G5" s="6"/>
      <c r="H5" s="6"/>
      <c r="I5" s="6"/>
      <c r="J5" s="6"/>
    </row>
    <row r="6" spans="1:12" ht="16" x14ac:dyDescent="0.2">
      <c r="A6" s="476" t="s">
        <v>110</v>
      </c>
      <c r="B6" s="476"/>
      <c r="C6" s="476"/>
      <c r="D6" s="476"/>
      <c r="E6" s="476"/>
      <c r="F6" s="476"/>
      <c r="G6" s="476"/>
      <c r="H6" s="476"/>
      <c r="I6" s="476"/>
      <c r="J6" s="6"/>
    </row>
    <row r="7" spans="1:12" ht="16" x14ac:dyDescent="0.2">
      <c r="A7" s="475" t="str">
        <f>'Descriere indicatori'!B10&amp;". "&amp;'Descriere indicatori'!C10</f>
        <v xml:space="preserve">I7. Articole in extenso în reviste ştiinţifice recunoscute în domenii conexe* </v>
      </c>
      <c r="B7" s="475"/>
      <c r="C7" s="475"/>
      <c r="D7" s="475"/>
      <c r="E7" s="475"/>
      <c r="F7" s="475"/>
      <c r="G7" s="475"/>
      <c r="H7" s="475"/>
      <c r="I7" s="475"/>
      <c r="J7" s="6"/>
    </row>
    <row r="8" spans="1:12" ht="17" thickBot="1" x14ac:dyDescent="0.25">
      <c r="A8" s="179"/>
      <c r="B8" s="179"/>
      <c r="C8" s="179"/>
      <c r="D8" s="179"/>
      <c r="E8" s="179"/>
      <c r="F8" s="179"/>
      <c r="G8" s="179"/>
      <c r="H8" s="179"/>
      <c r="I8" s="179"/>
      <c r="J8" s="6"/>
    </row>
    <row r="9" spans="1:12" ht="33" thickBot="1" x14ac:dyDescent="0.25">
      <c r="A9" s="162" t="s">
        <v>55</v>
      </c>
      <c r="B9" s="163" t="s">
        <v>83</v>
      </c>
      <c r="C9" s="163" t="s">
        <v>52</v>
      </c>
      <c r="D9" s="163" t="s">
        <v>57</v>
      </c>
      <c r="E9" s="163" t="s">
        <v>80</v>
      </c>
      <c r="F9" s="164" t="s">
        <v>87</v>
      </c>
      <c r="G9" s="163" t="s">
        <v>58</v>
      </c>
      <c r="H9" s="163" t="s">
        <v>111</v>
      </c>
      <c r="I9" s="165" t="s">
        <v>90</v>
      </c>
      <c r="J9" s="6"/>
      <c r="K9" s="263" t="s">
        <v>108</v>
      </c>
    </row>
    <row r="10" spans="1:12" ht="64" x14ac:dyDescent="0.2">
      <c r="A10" s="379">
        <v>1</v>
      </c>
      <c r="B10" s="373" t="s">
        <v>279</v>
      </c>
      <c r="C10" s="373" t="s">
        <v>280</v>
      </c>
      <c r="D10" s="373" t="s">
        <v>281</v>
      </c>
      <c r="E10" s="375" t="s">
        <v>282</v>
      </c>
      <c r="F10" s="376">
        <v>2011</v>
      </c>
      <c r="G10" s="374" t="s">
        <v>283</v>
      </c>
      <c r="H10" s="377">
        <v>2</v>
      </c>
      <c r="I10" s="378">
        <v>5</v>
      </c>
      <c r="J10" s="6"/>
      <c r="K10" s="264">
        <v>5</v>
      </c>
      <c r="L10" s="368" t="s">
        <v>248</v>
      </c>
    </row>
    <row r="11" spans="1:12" ht="16" x14ac:dyDescent="0.2">
      <c r="A11" s="155">
        <f>A10+1</f>
        <v>2</v>
      </c>
      <c r="B11" s="115"/>
      <c r="C11" s="115"/>
      <c r="D11" s="115"/>
      <c r="E11" s="115"/>
      <c r="F11" s="117"/>
      <c r="G11" s="117"/>
      <c r="H11" s="117"/>
      <c r="I11" s="316"/>
      <c r="J11" s="50"/>
      <c r="K11" s="56"/>
    </row>
    <row r="12" spans="1:12" ht="16" x14ac:dyDescent="0.2">
      <c r="A12" s="155">
        <f t="shared" ref="A12:A19" si="0">A11+1</f>
        <v>3</v>
      </c>
      <c r="B12" s="115"/>
      <c r="C12" s="115"/>
      <c r="D12" s="115"/>
      <c r="E12" s="115"/>
      <c r="F12" s="116"/>
      <c r="G12" s="117"/>
      <c r="H12" s="117"/>
      <c r="I12" s="316"/>
      <c r="J12" s="50"/>
    </row>
    <row r="13" spans="1:12" ht="16" x14ac:dyDescent="0.2">
      <c r="A13" s="155">
        <f t="shared" si="0"/>
        <v>4</v>
      </c>
      <c r="B13" s="115"/>
      <c r="C13" s="115"/>
      <c r="D13" s="115"/>
      <c r="E13" s="184"/>
      <c r="F13" s="116"/>
      <c r="G13" s="117"/>
      <c r="H13" s="117"/>
      <c r="I13" s="316"/>
      <c r="J13" s="6"/>
    </row>
    <row r="14" spans="1:12" ht="16" x14ac:dyDescent="0.2">
      <c r="A14" s="155">
        <f t="shared" si="0"/>
        <v>5</v>
      </c>
      <c r="B14" s="115"/>
      <c r="C14" s="115"/>
      <c r="D14" s="115"/>
      <c r="E14" s="184"/>
      <c r="F14" s="116"/>
      <c r="G14" s="116"/>
      <c r="H14" s="116"/>
      <c r="I14" s="316"/>
      <c r="J14" s="6"/>
    </row>
    <row r="15" spans="1:12" ht="16" x14ac:dyDescent="0.2">
      <c r="A15" s="155">
        <f t="shared" si="0"/>
        <v>6</v>
      </c>
      <c r="B15" s="115"/>
      <c r="C15" s="115"/>
      <c r="D15" s="115"/>
      <c r="E15" s="184"/>
      <c r="F15" s="116"/>
      <c r="G15" s="116"/>
      <c r="H15" s="116"/>
      <c r="I15" s="316"/>
      <c r="J15" s="6"/>
    </row>
    <row r="16" spans="1:12" ht="16" x14ac:dyDescent="0.2">
      <c r="A16" s="155">
        <f t="shared" si="0"/>
        <v>7</v>
      </c>
      <c r="B16" s="115"/>
      <c r="C16" s="115"/>
      <c r="D16" s="115"/>
      <c r="E16" s="41"/>
      <c r="F16" s="116"/>
      <c r="G16" s="116"/>
      <c r="H16" s="116"/>
      <c r="I16" s="316"/>
      <c r="J16" s="6"/>
    </row>
    <row r="17" spans="1:10" ht="16" x14ac:dyDescent="0.2">
      <c r="A17" s="155">
        <f t="shared" si="0"/>
        <v>8</v>
      </c>
      <c r="B17" s="115"/>
      <c r="C17" s="115"/>
      <c r="D17" s="115"/>
      <c r="E17" s="184"/>
      <c r="F17" s="116"/>
      <c r="G17" s="116"/>
      <c r="H17" s="116"/>
      <c r="I17" s="316"/>
      <c r="J17" s="6"/>
    </row>
    <row r="18" spans="1:10" ht="16" x14ac:dyDescent="0.2">
      <c r="A18" s="155">
        <f t="shared" si="0"/>
        <v>9</v>
      </c>
      <c r="B18" s="185"/>
      <c r="C18" s="186"/>
      <c r="D18" s="115"/>
      <c r="E18" s="184"/>
      <c r="F18" s="184"/>
      <c r="G18" s="184"/>
      <c r="H18" s="184"/>
      <c r="I18" s="327"/>
      <c r="J18" s="6"/>
    </row>
    <row r="19" spans="1:10" ht="17" thickBot="1" x14ac:dyDescent="0.25">
      <c r="A19" s="183">
        <f t="shared" si="0"/>
        <v>10</v>
      </c>
      <c r="B19" s="120"/>
      <c r="C19" s="120"/>
      <c r="D19" s="120"/>
      <c r="E19" s="187"/>
      <c r="F19" s="121"/>
      <c r="G19" s="121"/>
      <c r="H19" s="121"/>
      <c r="I19" s="317"/>
      <c r="J19" s="6"/>
    </row>
    <row r="20" spans="1:10" ht="17" thickBot="1" x14ac:dyDescent="0.25">
      <c r="A20" s="351"/>
      <c r="B20" s="123"/>
      <c r="C20" s="123"/>
      <c r="D20" s="123"/>
      <c r="E20" s="123"/>
      <c r="F20" s="123"/>
      <c r="G20" s="123"/>
      <c r="H20" s="126" t="str">
        <f>"Total "&amp;LEFT(A7,2)</f>
        <v>Total I7</v>
      </c>
      <c r="I20" s="127">
        <f>SUM(I10:I19)</f>
        <v>5</v>
      </c>
      <c r="J20" s="6"/>
    </row>
    <row r="21" spans="1:10" x14ac:dyDescent="0.2">
      <c r="A21" s="43"/>
      <c r="B21" s="43"/>
      <c r="C21" s="43"/>
      <c r="D21" s="43"/>
      <c r="E21" s="43"/>
      <c r="F21" s="43"/>
      <c r="G21" s="43"/>
      <c r="H21" s="43"/>
      <c r="I21" s="44"/>
    </row>
    <row r="22" spans="1:10" ht="33.75" customHeight="1" x14ac:dyDescent="0.2">
      <c r="A22" s="47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4"/>
      <c r="C22" s="474"/>
      <c r="D22" s="474"/>
      <c r="E22" s="474"/>
      <c r="F22" s="474"/>
      <c r="G22" s="474"/>
      <c r="H22" s="474"/>
      <c r="I22" s="474"/>
    </row>
    <row r="23" spans="1:10" x14ac:dyDescent="0.2">
      <c r="A23" s="45"/>
    </row>
    <row r="24" spans="1:10" x14ac:dyDescent="0.2">
      <c r="A24" s="45"/>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pageSetUpPr fitToPage="1"/>
  </sheetPr>
  <dimension ref="A1:L22"/>
  <sheetViews>
    <sheetView workbookViewId="0">
      <selection activeCell="C28" sqref="C28"/>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57" t="str">
        <f>'Date initiale'!C3</f>
        <v>Universitatea de Arhitectură și Urbanism "Ion Mincu" București</v>
      </c>
      <c r="B1" s="257"/>
      <c r="C1" s="257"/>
    </row>
    <row r="2" spans="1:12" x14ac:dyDescent="0.2">
      <c r="A2" s="257" t="str">
        <f>'Date initiale'!B4&amp;" "&amp;'Date initiale'!C4</f>
        <v>Facultatea ARHITECTURA</v>
      </c>
      <c r="B2" s="257"/>
      <c r="C2" s="257"/>
    </row>
    <row r="3" spans="1:12" x14ac:dyDescent="0.2">
      <c r="A3" s="257" t="str">
        <f>'Date initiale'!B5&amp;" "&amp;'Date initiale'!C5</f>
        <v>Departamentul Istoria &amp; Teoria Arhitecturii și Conservarea Patrimoniului</v>
      </c>
      <c r="B3" s="257"/>
      <c r="C3" s="257"/>
    </row>
    <row r="4" spans="1:12" x14ac:dyDescent="0.2">
      <c r="A4" s="123" t="str">
        <f>'Date initiale'!C6&amp;", "&amp;'Date initiale'!C7</f>
        <v>PONTA, Radu Tudor, 15</v>
      </c>
      <c r="B4" s="123"/>
      <c r="C4" s="123"/>
    </row>
    <row r="5" spans="1:12" s="190" customFormat="1" x14ac:dyDescent="0.2">
      <c r="A5" s="123"/>
      <c r="B5" s="123"/>
      <c r="C5" s="123"/>
    </row>
    <row r="6" spans="1:12" ht="16" x14ac:dyDescent="0.2">
      <c r="A6" s="472" t="s">
        <v>110</v>
      </c>
      <c r="B6" s="472"/>
      <c r="C6" s="472"/>
      <c r="D6" s="472"/>
      <c r="E6" s="472"/>
      <c r="F6" s="472"/>
      <c r="G6" s="472"/>
      <c r="H6" s="472"/>
      <c r="I6" s="472"/>
    </row>
    <row r="7" spans="1:12" ht="16" x14ac:dyDescent="0.2">
      <c r="A7" s="475" t="str">
        <f>'Descriere indicatori'!B11&amp;". "&amp;'Descriere indicatori'!C11</f>
        <v xml:space="preserve">I8. Studii in extenso apărute în volume colective publicate la edituri de prestigiu internaţional* </v>
      </c>
      <c r="B7" s="475"/>
      <c r="C7" s="475"/>
      <c r="D7" s="475"/>
      <c r="E7" s="475"/>
      <c r="F7" s="475"/>
      <c r="G7" s="475"/>
      <c r="H7" s="475"/>
      <c r="I7" s="475"/>
    </row>
    <row r="8" spans="1:12" ht="16" thickBot="1" x14ac:dyDescent="0.25">
      <c r="A8" s="178"/>
      <c r="B8" s="178"/>
      <c r="C8" s="178"/>
      <c r="D8" s="178"/>
      <c r="E8" s="178"/>
      <c r="F8" s="178"/>
      <c r="G8" s="178"/>
      <c r="H8" s="178"/>
      <c r="I8" s="178"/>
    </row>
    <row r="9" spans="1:12" ht="33" thickBot="1" x14ac:dyDescent="0.25">
      <c r="A9" s="162" t="s">
        <v>55</v>
      </c>
      <c r="B9" s="163" t="s">
        <v>83</v>
      </c>
      <c r="C9" s="163" t="s">
        <v>52</v>
      </c>
      <c r="D9" s="163" t="s">
        <v>57</v>
      </c>
      <c r="E9" s="163" t="s">
        <v>80</v>
      </c>
      <c r="F9" s="164" t="s">
        <v>87</v>
      </c>
      <c r="G9" s="163" t="s">
        <v>58</v>
      </c>
      <c r="H9" s="163" t="s">
        <v>111</v>
      </c>
      <c r="I9" s="165" t="s">
        <v>90</v>
      </c>
      <c r="K9" s="263" t="s">
        <v>108</v>
      </c>
    </row>
    <row r="10" spans="1:12" ht="64" x14ac:dyDescent="0.2">
      <c r="A10" s="388">
        <v>1</v>
      </c>
      <c r="B10" s="397" t="s">
        <v>297</v>
      </c>
      <c r="C10" s="398" t="s">
        <v>298</v>
      </c>
      <c r="D10" s="398" t="s">
        <v>299</v>
      </c>
      <c r="E10" s="398" t="s">
        <v>300</v>
      </c>
      <c r="F10" s="399">
        <v>2012</v>
      </c>
      <c r="G10" s="399" t="s">
        <v>301</v>
      </c>
      <c r="H10" s="399">
        <v>6</v>
      </c>
      <c r="I10" s="383">
        <v>2.5</v>
      </c>
      <c r="K10" s="264">
        <v>10</v>
      </c>
      <c r="L10" s="368" t="s">
        <v>249</v>
      </c>
    </row>
    <row r="11" spans="1:12" x14ac:dyDescent="0.2">
      <c r="A11" s="390">
        <f>A10+1</f>
        <v>2</v>
      </c>
      <c r="B11" s="381"/>
      <c r="C11" s="381"/>
      <c r="D11" s="381"/>
      <c r="E11" s="381"/>
      <c r="F11" s="384"/>
      <c r="G11" s="384"/>
      <c r="H11" s="384"/>
      <c r="I11" s="385"/>
      <c r="K11" s="56"/>
    </row>
    <row r="12" spans="1:12" x14ac:dyDescent="0.2">
      <c r="A12" s="390">
        <f t="shared" ref="A12:A18" si="0">A11+1</f>
        <v>3</v>
      </c>
      <c r="B12" s="381"/>
      <c r="C12" s="381"/>
      <c r="D12" s="381"/>
      <c r="E12" s="381"/>
      <c r="F12" s="384"/>
      <c r="G12" s="384"/>
      <c r="H12" s="384"/>
      <c r="I12" s="385"/>
    </row>
    <row r="13" spans="1:12" x14ac:dyDescent="0.2">
      <c r="A13" s="390">
        <f t="shared" si="0"/>
        <v>4</v>
      </c>
      <c r="B13" s="381"/>
      <c r="C13" s="381"/>
      <c r="D13" s="381"/>
      <c r="E13" s="381"/>
      <c r="F13" s="384"/>
      <c r="G13" s="384"/>
      <c r="H13" s="384"/>
      <c r="I13" s="385"/>
    </row>
    <row r="14" spans="1:12" x14ac:dyDescent="0.2">
      <c r="A14" s="390">
        <f t="shared" si="0"/>
        <v>5</v>
      </c>
      <c r="B14" s="381"/>
      <c r="C14" s="381"/>
      <c r="D14" s="381"/>
      <c r="E14" s="381"/>
      <c r="F14" s="384"/>
      <c r="G14" s="384"/>
      <c r="H14" s="384"/>
      <c r="I14" s="385"/>
    </row>
    <row r="15" spans="1:12" x14ac:dyDescent="0.2">
      <c r="A15" s="390">
        <f t="shared" si="0"/>
        <v>6</v>
      </c>
      <c r="B15" s="381"/>
      <c r="C15" s="381"/>
      <c r="D15" s="381"/>
      <c r="E15" s="381"/>
      <c r="F15" s="384"/>
      <c r="G15" s="384"/>
      <c r="H15" s="384"/>
      <c r="I15" s="385"/>
    </row>
    <row r="16" spans="1:12" x14ac:dyDescent="0.2">
      <c r="A16" s="390">
        <f t="shared" si="0"/>
        <v>7</v>
      </c>
      <c r="B16" s="381"/>
      <c r="C16" s="381"/>
      <c r="D16" s="381"/>
      <c r="E16" s="381"/>
      <c r="F16" s="384"/>
      <c r="G16" s="384"/>
      <c r="H16" s="384"/>
      <c r="I16" s="385"/>
    </row>
    <row r="17" spans="1:10" x14ac:dyDescent="0.2">
      <c r="A17" s="390">
        <f t="shared" si="0"/>
        <v>8</v>
      </c>
      <c r="B17" s="381"/>
      <c r="C17" s="381"/>
      <c r="D17" s="381"/>
      <c r="E17" s="381"/>
      <c r="F17" s="384"/>
      <c r="G17" s="384"/>
      <c r="H17" s="384"/>
      <c r="I17" s="385"/>
    </row>
    <row r="18" spans="1:10" x14ac:dyDescent="0.2">
      <c r="A18" s="390">
        <f t="shared" si="0"/>
        <v>9</v>
      </c>
      <c r="B18" s="381"/>
      <c r="C18" s="381"/>
      <c r="D18" s="381"/>
      <c r="E18" s="381"/>
      <c r="F18" s="384"/>
      <c r="G18" s="384"/>
      <c r="H18" s="384"/>
      <c r="I18" s="385"/>
    </row>
    <row r="19" spans="1:10" ht="16" thickBot="1" x14ac:dyDescent="0.25">
      <c r="A19" s="392">
        <f>A18+1</f>
        <v>10</v>
      </c>
      <c r="B19" s="393"/>
      <c r="C19" s="393"/>
      <c r="D19" s="393"/>
      <c r="E19" s="393"/>
      <c r="F19" s="395"/>
      <c r="G19" s="395"/>
      <c r="H19" s="395"/>
      <c r="I19" s="396"/>
    </row>
    <row r="20" spans="1:10" ht="17" thickBot="1" x14ac:dyDescent="0.25">
      <c r="A20" s="351"/>
      <c r="B20" s="123"/>
      <c r="C20" s="123"/>
      <c r="D20" s="123"/>
      <c r="E20" s="123"/>
      <c r="F20" s="123"/>
      <c r="G20" s="123"/>
      <c r="H20" s="126" t="str">
        <f>"Total "&amp;LEFT(A7,2)</f>
        <v>Total I8</v>
      </c>
      <c r="I20" s="127">
        <f>SUM(I10:I19)</f>
        <v>2.5</v>
      </c>
      <c r="J20" s="6"/>
    </row>
    <row r="22" spans="1:10" ht="33.75" customHeight="1" x14ac:dyDescent="0.2">
      <c r="A22" s="47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4"/>
      <c r="C22" s="474"/>
      <c r="D22" s="474"/>
      <c r="E22" s="474"/>
      <c r="F22" s="474"/>
      <c r="G22" s="474"/>
      <c r="H22" s="474"/>
      <c r="I22" s="474"/>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pageSetUpPr fitToPage="1"/>
  </sheetPr>
  <dimension ref="A1:L22"/>
  <sheetViews>
    <sheetView topLeftCell="A12" workbookViewId="0">
      <selection activeCell="C28" sqref="C28"/>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style="190" customWidth="1"/>
    <col min="8" max="8" width="10" customWidth="1"/>
    <col min="9" max="10" width="9.6640625" customWidth="1"/>
  </cols>
  <sheetData>
    <row r="1" spans="1:12" x14ac:dyDescent="0.2">
      <c r="A1" s="257" t="str">
        <f>'Date initiale'!C3</f>
        <v>Universitatea de Arhitectură și Urbanism "Ion Mincu" București</v>
      </c>
      <c r="B1" s="257"/>
      <c r="C1" s="257"/>
    </row>
    <row r="2" spans="1:12" x14ac:dyDescent="0.2">
      <c r="A2" s="257" t="str">
        <f>'Date initiale'!B4&amp;" "&amp;'Date initiale'!C4</f>
        <v>Facultatea ARHITECTURA</v>
      </c>
      <c r="B2" s="257"/>
      <c r="C2" s="257"/>
    </row>
    <row r="3" spans="1:12" x14ac:dyDescent="0.2">
      <c r="A3" s="257" t="str">
        <f>'Date initiale'!B5&amp;" "&amp;'Date initiale'!C5</f>
        <v>Departamentul Istoria &amp; Teoria Arhitecturii și Conservarea Patrimoniului</v>
      </c>
      <c r="B3" s="257"/>
      <c r="C3" s="257"/>
    </row>
    <row r="4" spans="1:12" x14ac:dyDescent="0.2">
      <c r="A4" s="123" t="str">
        <f>'Date initiale'!C6&amp;", "&amp;'Date initiale'!C7</f>
        <v>PONTA, Radu Tudor, 15</v>
      </c>
      <c r="B4" s="123"/>
      <c r="C4" s="123"/>
    </row>
    <row r="5" spans="1:12" s="190" customFormat="1" x14ac:dyDescent="0.2">
      <c r="A5" s="123"/>
      <c r="B5" s="123"/>
      <c r="C5" s="123"/>
    </row>
    <row r="6" spans="1:12" ht="16" x14ac:dyDescent="0.2">
      <c r="A6" s="472" t="s">
        <v>110</v>
      </c>
      <c r="B6" s="472"/>
      <c r="C6" s="472"/>
      <c r="D6" s="472"/>
      <c r="E6" s="472"/>
      <c r="F6" s="472"/>
      <c r="G6" s="472"/>
      <c r="H6" s="472"/>
      <c r="I6" s="472"/>
    </row>
    <row r="7" spans="1:12" ht="15.75" customHeight="1" x14ac:dyDescent="0.2">
      <c r="A7" s="475" t="str">
        <f>'Descriere indicatori'!B12&amp;". "&amp;'Descriere indicatori'!C12</f>
        <v xml:space="preserve">I9. Studii in extenso apărute în volume colective publicate la edituri de prestigiu naţional* </v>
      </c>
      <c r="B7" s="475"/>
      <c r="C7" s="475"/>
      <c r="D7" s="475"/>
      <c r="E7" s="475"/>
      <c r="F7" s="475"/>
      <c r="G7" s="475"/>
      <c r="H7" s="475"/>
      <c r="I7" s="475"/>
      <c r="J7" s="191"/>
    </row>
    <row r="8" spans="1:12" ht="17" thickBot="1" x14ac:dyDescent="0.25">
      <c r="A8" s="189"/>
      <c r="B8" s="189"/>
      <c r="C8" s="189"/>
      <c r="D8" s="189"/>
      <c r="E8" s="189"/>
      <c r="F8" s="189"/>
      <c r="G8" s="178"/>
      <c r="H8" s="189"/>
      <c r="I8" s="189"/>
      <c r="J8" s="189"/>
    </row>
    <row r="9" spans="1:12" ht="33" thickBot="1" x14ac:dyDescent="0.25">
      <c r="A9" s="162" t="s">
        <v>55</v>
      </c>
      <c r="B9" s="163" t="s">
        <v>83</v>
      </c>
      <c r="C9" s="163" t="s">
        <v>56</v>
      </c>
      <c r="D9" s="163" t="s">
        <v>57</v>
      </c>
      <c r="E9" s="163" t="s">
        <v>80</v>
      </c>
      <c r="F9" s="164" t="s">
        <v>87</v>
      </c>
      <c r="G9" s="163" t="s">
        <v>58</v>
      </c>
      <c r="H9" s="163" t="s">
        <v>111</v>
      </c>
      <c r="I9" s="165" t="s">
        <v>90</v>
      </c>
      <c r="K9" s="263" t="s">
        <v>108</v>
      </c>
    </row>
    <row r="10" spans="1:12" ht="33" thickBot="1" x14ac:dyDescent="0.25">
      <c r="A10" s="420">
        <v>1</v>
      </c>
      <c r="B10" s="448" t="s">
        <v>279</v>
      </c>
      <c r="C10" s="448" t="s">
        <v>302</v>
      </c>
      <c r="D10" s="448" t="s">
        <v>303</v>
      </c>
      <c r="E10" s="448" t="s">
        <v>304</v>
      </c>
      <c r="F10" s="449">
        <v>2016</v>
      </c>
      <c r="G10" s="450"/>
      <c r="H10" s="449">
        <v>19</v>
      </c>
      <c r="I10" s="383">
        <v>7</v>
      </c>
      <c r="K10" s="264">
        <v>7</v>
      </c>
      <c r="L10" s="368" t="s">
        <v>249</v>
      </c>
    </row>
    <row r="11" spans="1:12" ht="64" x14ac:dyDescent="0.2">
      <c r="A11" s="423">
        <f>A10+1</f>
        <v>2</v>
      </c>
      <c r="B11" s="451" t="s">
        <v>279</v>
      </c>
      <c r="C11" s="452" t="s">
        <v>305</v>
      </c>
      <c r="D11" s="406" t="s">
        <v>306</v>
      </c>
      <c r="E11" s="453" t="s">
        <v>307</v>
      </c>
      <c r="F11" s="454">
        <v>2010</v>
      </c>
      <c r="G11" s="405">
        <v>3</v>
      </c>
      <c r="H11" s="454">
        <v>17</v>
      </c>
      <c r="I11" s="378">
        <v>7</v>
      </c>
      <c r="K11" s="56"/>
    </row>
    <row r="12" spans="1:12" ht="80" x14ac:dyDescent="0.2">
      <c r="A12" s="423">
        <f t="shared" ref="A12:A19" si="0">A11+1</f>
        <v>3</v>
      </c>
      <c r="B12" s="404" t="s">
        <v>279</v>
      </c>
      <c r="C12" s="452" t="s">
        <v>308</v>
      </c>
      <c r="D12" s="406" t="s">
        <v>309</v>
      </c>
      <c r="E12" s="222" t="s">
        <v>310</v>
      </c>
      <c r="F12" s="405">
        <v>2010</v>
      </c>
      <c r="G12" s="405">
        <v>4</v>
      </c>
      <c r="H12" s="405">
        <v>6</v>
      </c>
      <c r="I12" s="391">
        <v>7</v>
      </c>
    </row>
    <row r="13" spans="1:12" ht="80" x14ac:dyDescent="0.2">
      <c r="A13" s="423">
        <f t="shared" si="0"/>
        <v>4</v>
      </c>
      <c r="B13" s="404" t="s">
        <v>279</v>
      </c>
      <c r="C13" s="452" t="s">
        <v>311</v>
      </c>
      <c r="D13" s="406" t="s">
        <v>309</v>
      </c>
      <c r="E13" s="222" t="s">
        <v>310</v>
      </c>
      <c r="F13" s="405">
        <v>2010</v>
      </c>
      <c r="G13" s="405">
        <v>4</v>
      </c>
      <c r="H13" s="405">
        <v>8</v>
      </c>
      <c r="I13" s="391">
        <v>7</v>
      </c>
    </row>
    <row r="14" spans="1:12" ht="64" x14ac:dyDescent="0.2">
      <c r="A14" s="423">
        <f t="shared" si="0"/>
        <v>5</v>
      </c>
      <c r="B14" s="404" t="s">
        <v>279</v>
      </c>
      <c r="C14" s="452" t="s">
        <v>312</v>
      </c>
      <c r="D14" s="406" t="s">
        <v>313</v>
      </c>
      <c r="E14" s="222" t="s">
        <v>314</v>
      </c>
      <c r="F14" s="405">
        <v>2010</v>
      </c>
      <c r="G14" s="405">
        <v>2</v>
      </c>
      <c r="H14" s="405">
        <v>14</v>
      </c>
      <c r="I14" s="391">
        <v>7</v>
      </c>
    </row>
    <row r="15" spans="1:12" ht="64" x14ac:dyDescent="0.2">
      <c r="A15" s="423">
        <f t="shared" si="0"/>
        <v>6</v>
      </c>
      <c r="B15" s="406" t="s">
        <v>279</v>
      </c>
      <c r="C15" s="406" t="s">
        <v>315</v>
      </c>
      <c r="D15" s="406" t="s">
        <v>313</v>
      </c>
      <c r="E15" s="222" t="s">
        <v>314</v>
      </c>
      <c r="F15" s="405">
        <v>2010</v>
      </c>
      <c r="G15" s="405">
        <v>2</v>
      </c>
      <c r="H15" s="405">
        <v>6</v>
      </c>
      <c r="I15" s="391">
        <v>7</v>
      </c>
    </row>
    <row r="16" spans="1:12" ht="64" x14ac:dyDescent="0.2">
      <c r="A16" s="423">
        <f t="shared" si="0"/>
        <v>7</v>
      </c>
      <c r="B16" s="406" t="s">
        <v>279</v>
      </c>
      <c r="C16" s="452" t="s">
        <v>316</v>
      </c>
      <c r="D16" s="406" t="s">
        <v>317</v>
      </c>
      <c r="E16" s="222" t="s">
        <v>318</v>
      </c>
      <c r="F16" s="405">
        <v>2010</v>
      </c>
      <c r="G16" s="405">
        <v>1</v>
      </c>
      <c r="H16" s="405">
        <v>8</v>
      </c>
      <c r="I16" s="391">
        <v>7</v>
      </c>
    </row>
    <row r="17" spans="1:10" ht="48" x14ac:dyDescent="0.2">
      <c r="A17" s="423">
        <f t="shared" si="0"/>
        <v>8</v>
      </c>
      <c r="B17" s="406" t="s">
        <v>279</v>
      </c>
      <c r="C17" s="452" t="s">
        <v>319</v>
      </c>
      <c r="D17" s="406" t="s">
        <v>320</v>
      </c>
      <c r="E17" s="222" t="s">
        <v>321</v>
      </c>
      <c r="F17" s="405">
        <v>2007</v>
      </c>
      <c r="G17" s="405" t="s">
        <v>301</v>
      </c>
      <c r="H17" s="405">
        <v>4</v>
      </c>
      <c r="I17" s="391">
        <v>7</v>
      </c>
    </row>
    <row r="18" spans="1:10" x14ac:dyDescent="0.2">
      <c r="A18" s="193">
        <f t="shared" si="0"/>
        <v>9</v>
      </c>
      <c r="B18" s="400"/>
      <c r="C18" s="400"/>
      <c r="D18" s="400"/>
      <c r="E18" s="400"/>
      <c r="F18" s="400"/>
      <c r="G18" s="384"/>
      <c r="H18" s="400"/>
      <c r="I18" s="401"/>
    </row>
    <row r="19" spans="1:10" ht="16" thickBot="1" x14ac:dyDescent="0.25">
      <c r="A19" s="157">
        <f t="shared" si="0"/>
        <v>10</v>
      </c>
      <c r="B19" s="402"/>
      <c r="C19" s="402"/>
      <c r="D19" s="402"/>
      <c r="E19" s="402"/>
      <c r="F19" s="402"/>
      <c r="G19" s="395"/>
      <c r="H19" s="402"/>
      <c r="I19" s="403"/>
    </row>
    <row r="20" spans="1:10" s="190" customFormat="1" ht="17" thickBot="1" x14ac:dyDescent="0.25">
      <c r="A20" s="351"/>
      <c r="B20" s="123"/>
      <c r="C20" s="123"/>
      <c r="D20" s="123"/>
      <c r="E20" s="123"/>
      <c r="F20" s="123"/>
      <c r="G20" s="123"/>
      <c r="H20" s="126" t="str">
        <f>"Total "&amp;LEFT(A7,2)</f>
        <v>Total I9</v>
      </c>
      <c r="I20" s="127">
        <f>SUM(I10:I19)</f>
        <v>56</v>
      </c>
      <c r="J20" s="6"/>
    </row>
    <row r="22" spans="1:10" ht="33.75" customHeight="1" x14ac:dyDescent="0.2">
      <c r="A22" s="47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4"/>
      <c r="C22" s="474"/>
      <c r="D22" s="474"/>
      <c r="E22" s="474"/>
      <c r="F22" s="474"/>
      <c r="G22" s="474"/>
      <c r="H22" s="474"/>
      <c r="I22" s="474"/>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fitToHeight="2"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pageSetUpPr fitToPage="1"/>
  </sheetPr>
  <dimension ref="A1:L25"/>
  <sheetViews>
    <sheetView workbookViewId="0">
      <selection activeCell="C28" sqref="C28"/>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57" t="str">
        <f>'Date initiale'!C3</f>
        <v>Universitatea de Arhitectură și Urbanism "Ion Mincu" București</v>
      </c>
      <c r="B1" s="257"/>
      <c r="C1" s="257"/>
    </row>
    <row r="2" spans="1:12" x14ac:dyDescent="0.2">
      <c r="A2" s="257" t="str">
        <f>'Date initiale'!B4&amp;" "&amp;'Date initiale'!C4</f>
        <v>Facultatea ARHITECTURA</v>
      </c>
      <c r="B2" s="257"/>
      <c r="C2" s="257"/>
    </row>
    <row r="3" spans="1:12" x14ac:dyDescent="0.2">
      <c r="A3" s="257" t="str">
        <f>'Date initiale'!B5&amp;" "&amp;'Date initiale'!C5</f>
        <v>Departamentul Istoria &amp; Teoria Arhitecturii și Conservarea Patrimoniului</v>
      </c>
      <c r="B3" s="257"/>
      <c r="C3" s="257"/>
    </row>
    <row r="4" spans="1:12" x14ac:dyDescent="0.2">
      <c r="A4" s="123" t="str">
        <f>'Date initiale'!C6&amp;", "&amp;'Date initiale'!C7</f>
        <v>PONTA, Radu Tudor, 15</v>
      </c>
      <c r="B4" s="123"/>
      <c r="C4" s="123"/>
    </row>
    <row r="5" spans="1:12" s="190" customFormat="1" x14ac:dyDescent="0.2">
      <c r="A5" s="123"/>
      <c r="B5" s="123"/>
      <c r="C5" s="123"/>
    </row>
    <row r="6" spans="1:12" ht="16" x14ac:dyDescent="0.2">
      <c r="A6" s="472" t="s">
        <v>110</v>
      </c>
      <c r="B6" s="472"/>
      <c r="C6" s="472"/>
      <c r="D6" s="472"/>
      <c r="E6" s="472"/>
      <c r="F6" s="472"/>
      <c r="G6" s="472"/>
      <c r="H6" s="472"/>
      <c r="I6" s="472"/>
    </row>
    <row r="7" spans="1:12" ht="39" customHeight="1" x14ac:dyDescent="0.2">
      <c r="A7" s="475" t="str">
        <f>'Descriere indicatori'!B13&amp;". "&amp;'Descriere indicatori'!C13</f>
        <v xml:space="preserve">I10. Studii in extenso apărute în volume colective publicate la edituri recunoscute în domeniu*, precum şi studiile aferente proiectelor* </v>
      </c>
      <c r="B7" s="475"/>
      <c r="C7" s="475"/>
      <c r="D7" s="475"/>
      <c r="E7" s="475"/>
      <c r="F7" s="475"/>
      <c r="G7" s="475"/>
      <c r="H7" s="475"/>
      <c r="I7" s="475"/>
    </row>
    <row r="8" spans="1:12" s="190" customFormat="1" ht="17.25" customHeight="1" thickBot="1" x14ac:dyDescent="0.25">
      <c r="A8" s="38"/>
      <c r="B8" s="189"/>
      <c r="C8" s="189"/>
      <c r="D8" s="189"/>
      <c r="E8" s="189"/>
      <c r="F8" s="189"/>
      <c r="G8" s="189"/>
      <c r="H8" s="189"/>
      <c r="I8" s="189"/>
    </row>
    <row r="9" spans="1:12" ht="33" thickBot="1" x14ac:dyDescent="0.25">
      <c r="A9" s="162" t="s">
        <v>55</v>
      </c>
      <c r="B9" s="163" t="s">
        <v>83</v>
      </c>
      <c r="C9" s="163" t="s">
        <v>56</v>
      </c>
      <c r="D9" s="163" t="s">
        <v>57</v>
      </c>
      <c r="E9" s="163" t="s">
        <v>80</v>
      </c>
      <c r="F9" s="164" t="s">
        <v>87</v>
      </c>
      <c r="G9" s="163" t="s">
        <v>58</v>
      </c>
      <c r="H9" s="163" t="s">
        <v>111</v>
      </c>
      <c r="I9" s="165" t="s">
        <v>90</v>
      </c>
      <c r="K9" s="263" t="s">
        <v>108</v>
      </c>
    </row>
    <row r="10" spans="1:12" ht="48" x14ac:dyDescent="0.2">
      <c r="A10" s="420">
        <v>1</v>
      </c>
      <c r="B10" s="411" t="s">
        <v>332</v>
      </c>
      <c r="C10" s="412" t="s">
        <v>333</v>
      </c>
      <c r="D10" s="413" t="s">
        <v>334</v>
      </c>
      <c r="E10" s="414" t="s">
        <v>335</v>
      </c>
      <c r="F10" s="412" t="s">
        <v>336</v>
      </c>
      <c r="G10" s="412" t="s">
        <v>337</v>
      </c>
      <c r="H10" s="412" t="s">
        <v>338</v>
      </c>
      <c r="I10" s="415">
        <v>1.25</v>
      </c>
      <c r="J10" s="202"/>
      <c r="K10" s="264" t="s">
        <v>160</v>
      </c>
      <c r="L10" s="368" t="s">
        <v>250</v>
      </c>
    </row>
    <row r="11" spans="1:12" ht="16" x14ac:dyDescent="0.2">
      <c r="A11" s="421">
        <f>A10+1</f>
        <v>2</v>
      </c>
      <c r="B11" s="148"/>
      <c r="C11" s="173"/>
      <c r="D11" s="115"/>
      <c r="E11" s="184"/>
      <c r="F11" s="173"/>
      <c r="G11" s="173"/>
      <c r="H11" s="173"/>
      <c r="I11" s="322"/>
      <c r="J11" s="202"/>
      <c r="K11" s="56"/>
      <c r="L11" s="368" t="s">
        <v>251</v>
      </c>
    </row>
    <row r="12" spans="1:12" x14ac:dyDescent="0.2">
      <c r="A12" s="421">
        <f t="shared" ref="A12:A19" si="0">A11+1</f>
        <v>3</v>
      </c>
      <c r="B12" s="148"/>
      <c r="C12" s="148"/>
      <c r="D12" s="148"/>
      <c r="E12" s="41"/>
      <c r="F12" s="116"/>
      <c r="G12" s="116"/>
      <c r="H12" s="116"/>
      <c r="I12" s="316"/>
    </row>
    <row r="13" spans="1:12" x14ac:dyDescent="0.2">
      <c r="A13" s="421">
        <f t="shared" si="0"/>
        <v>4</v>
      </c>
      <c r="B13" s="115"/>
      <c r="C13" s="115"/>
      <c r="D13" s="148"/>
      <c r="E13" s="41"/>
      <c r="F13" s="116"/>
      <c r="G13" s="116"/>
      <c r="H13" s="116"/>
      <c r="I13" s="316"/>
    </row>
    <row r="14" spans="1:12" x14ac:dyDescent="0.2">
      <c r="A14" s="421">
        <f t="shared" si="0"/>
        <v>5</v>
      </c>
      <c r="B14" s="148"/>
      <c r="C14" s="115"/>
      <c r="D14" s="115"/>
      <c r="E14" s="184"/>
      <c r="F14" s="116"/>
      <c r="G14" s="116"/>
      <c r="H14" s="116"/>
      <c r="I14" s="316"/>
    </row>
    <row r="15" spans="1:12" x14ac:dyDescent="0.2">
      <c r="A15" s="421">
        <f t="shared" si="0"/>
        <v>6</v>
      </c>
      <c r="B15" s="172"/>
      <c r="C15" s="172"/>
      <c r="D15" s="172"/>
      <c r="E15" s="184"/>
      <c r="F15" s="116"/>
      <c r="G15" s="116"/>
      <c r="H15" s="116"/>
      <c r="I15" s="316"/>
    </row>
    <row r="16" spans="1:12" x14ac:dyDescent="0.2">
      <c r="A16" s="421">
        <f t="shared" si="0"/>
        <v>7</v>
      </c>
      <c r="B16" s="172"/>
      <c r="C16" s="114"/>
      <c r="D16" s="172"/>
      <c r="E16" s="184"/>
      <c r="F16" s="116"/>
      <c r="G16" s="116"/>
      <c r="H16" s="116"/>
      <c r="I16" s="316"/>
    </row>
    <row r="17" spans="1:9" x14ac:dyDescent="0.2">
      <c r="A17" s="421">
        <f t="shared" si="0"/>
        <v>8</v>
      </c>
      <c r="B17" s="172"/>
      <c r="C17" s="114"/>
      <c r="D17" s="172"/>
      <c r="E17" s="184"/>
      <c r="F17" s="116"/>
      <c r="G17" s="116"/>
      <c r="H17" s="116"/>
      <c r="I17" s="316"/>
    </row>
    <row r="18" spans="1:9" x14ac:dyDescent="0.2">
      <c r="A18" s="421">
        <f t="shared" si="0"/>
        <v>9</v>
      </c>
      <c r="B18" s="184"/>
      <c r="C18" s="41"/>
      <c r="D18" s="41"/>
      <c r="E18" s="41"/>
      <c r="F18" s="116"/>
      <c r="G18" s="116"/>
      <c r="H18" s="116"/>
      <c r="I18" s="316"/>
    </row>
    <row r="19" spans="1:9" ht="16" thickBot="1" x14ac:dyDescent="0.25">
      <c r="A19" s="422">
        <f t="shared" si="0"/>
        <v>10</v>
      </c>
      <c r="B19" s="158"/>
      <c r="C19" s="120"/>
      <c r="D19" s="120"/>
      <c r="E19" s="187"/>
      <c r="F19" s="121"/>
      <c r="G19" s="121"/>
      <c r="H19" s="121"/>
      <c r="I19" s="317"/>
    </row>
    <row r="20" spans="1:9" ht="16" thickBot="1" x14ac:dyDescent="0.25">
      <c r="A20" s="351"/>
      <c r="B20" s="238"/>
      <c r="C20" s="156"/>
      <c r="D20" s="188"/>
      <c r="E20" s="188"/>
      <c r="F20" s="188"/>
      <c r="G20" s="188"/>
      <c r="H20" s="126" t="str">
        <f>"Total "&amp;LEFT(A7,3)</f>
        <v>Total I10</v>
      </c>
      <c r="I20" s="239">
        <f>SUM(I10:I19)</f>
        <v>1.25</v>
      </c>
    </row>
    <row r="21" spans="1:9" x14ac:dyDescent="0.2">
      <c r="A21" s="22"/>
      <c r="B21" s="16"/>
      <c r="C21" s="18"/>
      <c r="D21" s="22"/>
    </row>
    <row r="22" spans="1:9" ht="33.75" customHeight="1" x14ac:dyDescent="0.2">
      <c r="A22" s="47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4"/>
      <c r="C22" s="474"/>
      <c r="D22" s="474"/>
      <c r="E22" s="474"/>
      <c r="F22" s="474"/>
      <c r="G22" s="474"/>
      <c r="H22" s="474"/>
      <c r="I22" s="474"/>
    </row>
    <row r="23" spans="1:9" ht="48" customHeight="1" x14ac:dyDescent="0.2">
      <c r="A23" s="474"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74"/>
      <c r="C23" s="474"/>
      <c r="D23" s="474"/>
      <c r="E23" s="474"/>
      <c r="F23" s="474"/>
      <c r="G23" s="474"/>
      <c r="H23" s="474"/>
      <c r="I23" s="474"/>
    </row>
    <row r="24" spans="1:9" x14ac:dyDescent="0.2">
      <c r="A24" s="22"/>
      <c r="B24" s="18"/>
      <c r="C24" s="18"/>
      <c r="D24" s="22"/>
    </row>
    <row r="25" spans="1:9" x14ac:dyDescent="0.2">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pageSetUpPr fitToPage="1"/>
  </sheetPr>
  <dimension ref="A1:L26"/>
  <sheetViews>
    <sheetView workbookViewId="0">
      <selection activeCell="C28" sqref="C28"/>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6.83203125" customWidth="1"/>
    <col min="6" max="6" width="10.5" customWidth="1"/>
    <col min="7" max="7" width="16" customWidth="1"/>
    <col min="8" max="8" width="10" customWidth="1"/>
    <col min="9" max="9" width="9.6640625" customWidth="1"/>
  </cols>
  <sheetData>
    <row r="1" spans="1:12" x14ac:dyDescent="0.2">
      <c r="A1" s="257" t="str">
        <f>'Date initiale'!C3</f>
        <v>Universitatea de Arhitectură și Urbanism "Ion Mincu" București</v>
      </c>
      <c r="B1" s="257"/>
      <c r="C1" s="257"/>
    </row>
    <row r="2" spans="1:12" x14ac:dyDescent="0.2">
      <c r="A2" s="257" t="str">
        <f>'Date initiale'!B4&amp;" "&amp;'Date initiale'!C4</f>
        <v>Facultatea ARHITECTURA</v>
      </c>
      <c r="B2" s="257"/>
      <c r="C2" s="257"/>
    </row>
    <row r="3" spans="1:12" x14ac:dyDescent="0.2">
      <c r="A3" s="257" t="str">
        <f>'Date initiale'!B5&amp;" "&amp;'Date initiale'!C5</f>
        <v>Departamentul Istoria &amp; Teoria Arhitecturii și Conservarea Patrimoniului</v>
      </c>
      <c r="B3" s="257"/>
      <c r="C3" s="257"/>
    </row>
    <row r="4" spans="1:12" x14ac:dyDescent="0.2">
      <c r="A4" s="123" t="str">
        <f>'Date initiale'!C6&amp;", "&amp;'Date initiale'!C7</f>
        <v>PONTA, Radu Tudor, 15</v>
      </c>
      <c r="B4" s="123"/>
      <c r="C4" s="123"/>
    </row>
    <row r="5" spans="1:12" s="190" customFormat="1" x14ac:dyDescent="0.2">
      <c r="A5" s="123"/>
      <c r="B5" s="123"/>
      <c r="C5" s="123"/>
    </row>
    <row r="6" spans="1:12" ht="16" x14ac:dyDescent="0.2">
      <c r="A6" s="472" t="s">
        <v>110</v>
      </c>
      <c r="B6" s="472"/>
      <c r="C6" s="472"/>
      <c r="D6" s="472"/>
      <c r="E6" s="472"/>
      <c r="F6" s="472"/>
      <c r="G6" s="472"/>
      <c r="H6" s="472"/>
      <c r="I6" s="472"/>
      <c r="J6" s="39"/>
    </row>
    <row r="7" spans="1:12" ht="39" customHeight="1" x14ac:dyDescent="0.2">
      <c r="A7" s="475"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75"/>
      <c r="C7" s="475"/>
      <c r="D7" s="475"/>
      <c r="E7" s="475"/>
      <c r="F7" s="475"/>
      <c r="G7" s="475"/>
      <c r="H7" s="475"/>
      <c r="I7" s="475"/>
      <c r="J7" s="38"/>
    </row>
    <row r="8" spans="1:12" ht="19.5" customHeight="1" thickBot="1" x14ac:dyDescent="0.25">
      <c r="A8" s="62"/>
      <c r="B8" s="62"/>
      <c r="C8" s="62"/>
      <c r="D8" s="62"/>
      <c r="E8" s="62"/>
      <c r="F8" s="62"/>
      <c r="G8" s="62"/>
      <c r="H8" s="62"/>
      <c r="I8" s="62"/>
      <c r="J8" s="38"/>
    </row>
    <row r="9" spans="1:12" ht="63" customHeight="1" thickBot="1" x14ac:dyDescent="0.25">
      <c r="A9" s="229" t="s">
        <v>55</v>
      </c>
      <c r="B9" s="230" t="s">
        <v>83</v>
      </c>
      <c r="C9" s="231" t="s">
        <v>52</v>
      </c>
      <c r="D9" s="231" t="s">
        <v>134</v>
      </c>
      <c r="E9" s="230" t="s">
        <v>87</v>
      </c>
      <c r="F9" s="231" t="s">
        <v>53</v>
      </c>
      <c r="G9" s="231" t="s">
        <v>79</v>
      </c>
      <c r="H9" s="230" t="s">
        <v>54</v>
      </c>
      <c r="I9" s="237" t="s">
        <v>147</v>
      </c>
      <c r="J9" s="2"/>
      <c r="K9" s="263" t="s">
        <v>108</v>
      </c>
    </row>
    <row r="10" spans="1:12" ht="32" x14ac:dyDescent="0.2">
      <c r="A10" s="63">
        <v>1</v>
      </c>
      <c r="B10" s="389" t="s">
        <v>279</v>
      </c>
      <c r="C10" s="389" t="s">
        <v>284</v>
      </c>
      <c r="D10" s="389" t="s">
        <v>285</v>
      </c>
      <c r="E10">
        <v>2015</v>
      </c>
      <c r="F10" s="394" t="s">
        <v>367</v>
      </c>
      <c r="G10" s="389" t="s">
        <v>286</v>
      </c>
      <c r="H10" s="394">
        <v>23</v>
      </c>
      <c r="I10" s="383">
        <v>15</v>
      </c>
      <c r="K10" s="264" t="s">
        <v>161</v>
      </c>
      <c r="L10" s="368" t="s">
        <v>252</v>
      </c>
    </row>
    <row r="11" spans="1:12" ht="16" x14ac:dyDescent="0.2">
      <c r="A11" s="64">
        <f>A10+1</f>
        <v>2</v>
      </c>
      <c r="B11" s="21"/>
      <c r="C11" s="21"/>
      <c r="D11" s="21"/>
      <c r="E11" s="20"/>
      <c r="F11" s="29"/>
      <c r="G11" s="21"/>
      <c r="H11" s="20"/>
      <c r="I11" s="329"/>
      <c r="K11" s="56"/>
    </row>
    <row r="12" spans="1:12" ht="16" x14ac:dyDescent="0.2">
      <c r="A12" s="64">
        <f t="shared" ref="A12:A19" si="0">A11+1</f>
        <v>3</v>
      </c>
      <c r="B12" s="21"/>
      <c r="C12" s="21"/>
      <c r="D12" s="21"/>
      <c r="E12" s="20"/>
      <c r="F12" s="24"/>
      <c r="G12" s="21"/>
      <c r="H12" s="20"/>
      <c r="I12" s="329"/>
    </row>
    <row r="13" spans="1:12" ht="16" x14ac:dyDescent="0.2">
      <c r="A13" s="64">
        <f t="shared" si="0"/>
        <v>4</v>
      </c>
      <c r="B13" s="21"/>
      <c r="C13" s="21"/>
      <c r="D13" s="21"/>
      <c r="E13" s="21"/>
      <c r="F13" s="24"/>
      <c r="G13" s="21"/>
      <c r="H13" s="21"/>
      <c r="I13" s="329"/>
    </row>
    <row r="14" spans="1:12" ht="16" x14ac:dyDescent="0.2">
      <c r="A14" s="64">
        <f t="shared" si="0"/>
        <v>5</v>
      </c>
      <c r="B14" s="21"/>
      <c r="C14" s="21"/>
      <c r="D14" s="21"/>
      <c r="E14" s="21"/>
      <c r="F14" s="21"/>
      <c r="G14" s="21"/>
      <c r="H14" s="21"/>
      <c r="I14" s="329"/>
    </row>
    <row r="15" spans="1:12" ht="16" x14ac:dyDescent="0.2">
      <c r="A15" s="64">
        <f t="shared" si="0"/>
        <v>6</v>
      </c>
      <c r="B15" s="20"/>
      <c r="C15" s="21"/>
      <c r="D15" s="21"/>
      <c r="E15" s="20"/>
      <c r="F15" s="20"/>
      <c r="G15" s="20"/>
      <c r="H15" s="20"/>
      <c r="I15" s="329"/>
    </row>
    <row r="16" spans="1:12" ht="16" x14ac:dyDescent="0.2">
      <c r="A16" s="64">
        <f t="shared" si="0"/>
        <v>7</v>
      </c>
      <c r="B16" s="20"/>
      <c r="C16" s="20"/>
      <c r="D16" s="21"/>
      <c r="E16" s="20"/>
      <c r="F16" s="20"/>
      <c r="G16" s="21"/>
      <c r="H16" s="20"/>
      <c r="I16" s="329"/>
    </row>
    <row r="17" spans="1:10" ht="16" x14ac:dyDescent="0.2">
      <c r="A17" s="64">
        <f t="shared" si="0"/>
        <v>8</v>
      </c>
      <c r="B17" s="21"/>
      <c r="C17" s="21"/>
      <c r="D17" s="21"/>
      <c r="E17" s="20"/>
      <c r="F17" s="20"/>
      <c r="G17" s="21"/>
      <c r="H17" s="20"/>
      <c r="I17" s="329"/>
    </row>
    <row r="18" spans="1:10" ht="16" x14ac:dyDescent="0.2">
      <c r="A18" s="64">
        <f t="shared" si="0"/>
        <v>9</v>
      </c>
      <c r="B18" s="21"/>
      <c r="C18" s="21"/>
      <c r="D18" s="21"/>
      <c r="E18" s="21"/>
      <c r="F18" s="29"/>
      <c r="G18" s="23"/>
      <c r="H18" s="21"/>
      <c r="I18" s="330"/>
      <c r="J18" s="25"/>
    </row>
    <row r="19" spans="1:10" ht="17" thickBot="1" x14ac:dyDescent="0.25">
      <c r="A19" s="65">
        <f t="shared" si="0"/>
        <v>10</v>
      </c>
      <c r="B19" s="51"/>
      <c r="C19" s="66"/>
      <c r="D19" s="51"/>
      <c r="E19" s="51"/>
      <c r="F19" s="66"/>
      <c r="G19" s="66"/>
      <c r="H19" s="66"/>
      <c r="I19" s="331"/>
    </row>
    <row r="20" spans="1:10" ht="17" thickBot="1" x14ac:dyDescent="0.25">
      <c r="A20" s="350"/>
      <c r="C20" s="22"/>
      <c r="D20" s="27"/>
      <c r="E20" s="18"/>
      <c r="H20" s="126" t="str">
        <f>"Total "&amp;LEFT(A7,4)</f>
        <v>Total I11a</v>
      </c>
      <c r="I20" s="372">
        <f>SUM(I10:I19)</f>
        <v>15</v>
      </c>
    </row>
    <row r="21" spans="1:10" ht="16" x14ac:dyDescent="0.2">
      <c r="A21" s="54"/>
      <c r="C21" s="22"/>
      <c r="D21" s="28"/>
      <c r="E21" s="18"/>
    </row>
    <row r="22" spans="1:10" x14ac:dyDescent="0.2">
      <c r="C22" s="22"/>
      <c r="D22" s="28"/>
      <c r="E22" s="18"/>
      <c r="F22" s="22"/>
      <c r="G22" s="22"/>
    </row>
    <row r="23" spans="1:10" x14ac:dyDescent="0.2">
      <c r="C23" s="22"/>
      <c r="D23" s="27"/>
      <c r="E23" s="18"/>
      <c r="F23" s="22"/>
      <c r="G23" s="22"/>
    </row>
    <row r="24" spans="1:10" x14ac:dyDescent="0.2">
      <c r="C24" s="22"/>
      <c r="D24" s="27"/>
      <c r="E24" s="18"/>
      <c r="F24" s="22"/>
      <c r="G24" s="22"/>
    </row>
    <row r="25" spans="1:10" x14ac:dyDescent="0.2">
      <c r="C25" s="22"/>
      <c r="D25" s="27"/>
      <c r="E25" s="18"/>
      <c r="F25" s="22"/>
      <c r="G25" s="22"/>
    </row>
    <row r="26" spans="1:10" x14ac:dyDescent="0.2">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pageSetUpPr fitToPage="1"/>
  </sheetPr>
  <dimension ref="A1:K21"/>
  <sheetViews>
    <sheetView topLeftCell="A2" zoomScale="135" workbookViewId="0">
      <selection activeCell="C28" sqref="C28"/>
    </sheetView>
  </sheetViews>
  <sheetFormatPr baseColWidth="10" defaultColWidth="8.83203125" defaultRowHeight="15" x14ac:dyDescent="0.2"/>
  <cols>
    <col min="1" max="1" width="5.1640625" customWidth="1"/>
    <col min="2" max="2" width="21.5" customWidth="1"/>
    <col min="3" max="3" width="31.5" customWidth="1"/>
    <col min="4" max="4" width="27.5" customWidth="1"/>
    <col min="5" max="5" width="6.83203125" customWidth="1"/>
    <col min="6" max="6" width="10.5" customWidth="1"/>
    <col min="7" max="7" width="16" style="190" customWidth="1"/>
    <col min="8" max="8" width="9.6640625" customWidth="1"/>
  </cols>
  <sheetData>
    <row r="1" spans="1:11" ht="16" x14ac:dyDescent="0.2">
      <c r="A1" s="257" t="str">
        <f>'Date initiale'!C3</f>
        <v>Universitatea de Arhitectură și Urbanism "Ion Mincu" București</v>
      </c>
      <c r="B1" s="257"/>
      <c r="C1" s="257"/>
      <c r="D1" s="17"/>
    </row>
    <row r="2" spans="1:11" ht="16" x14ac:dyDescent="0.2">
      <c r="A2" s="257" t="str">
        <f>'Date initiale'!B4&amp;" "&amp;'Date initiale'!C4</f>
        <v>Facultatea ARHITECTURA</v>
      </c>
      <c r="B2" s="257"/>
      <c r="C2" s="257"/>
      <c r="D2" s="17"/>
    </row>
    <row r="3" spans="1:11" ht="16" x14ac:dyDescent="0.2">
      <c r="A3" s="257" t="str">
        <f>'Date initiale'!B5&amp;" "&amp;'Date initiale'!C5</f>
        <v>Departamentul Istoria &amp; Teoria Arhitecturii și Conservarea Patrimoniului</v>
      </c>
      <c r="B3" s="257"/>
      <c r="C3" s="257"/>
      <c r="D3" s="17"/>
    </row>
    <row r="4" spans="1:11" x14ac:dyDescent="0.2">
      <c r="A4" s="123" t="str">
        <f>'Date initiale'!C6&amp;", "&amp;'Date initiale'!C7</f>
        <v>PONTA, Radu Tudor, 15</v>
      </c>
      <c r="B4" s="123"/>
      <c r="C4" s="123"/>
    </row>
    <row r="5" spans="1:11" s="190" customFormat="1" x14ac:dyDescent="0.2">
      <c r="A5" s="123"/>
      <c r="B5" s="123"/>
      <c r="C5" s="123"/>
    </row>
    <row r="6" spans="1:11" ht="16" x14ac:dyDescent="0.2">
      <c r="A6" s="472" t="s">
        <v>110</v>
      </c>
      <c r="B6" s="472"/>
      <c r="C6" s="472"/>
      <c r="D6" s="472"/>
      <c r="E6" s="472"/>
      <c r="F6" s="472"/>
      <c r="G6" s="472"/>
      <c r="H6" s="472"/>
      <c r="I6" s="39"/>
      <c r="J6" s="39"/>
    </row>
    <row r="7" spans="1:11" ht="48" customHeight="1" x14ac:dyDescent="0.2">
      <c r="A7" s="475"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75"/>
      <c r="C7" s="475"/>
      <c r="D7" s="475"/>
      <c r="E7" s="475"/>
      <c r="F7" s="475"/>
      <c r="G7" s="475"/>
      <c r="H7" s="475"/>
      <c r="I7" s="191"/>
      <c r="J7" s="191"/>
    </row>
    <row r="8" spans="1:11" ht="21.75" customHeight="1" thickBot="1" x14ac:dyDescent="0.25">
      <c r="A8" s="60"/>
      <c r="B8" s="60"/>
      <c r="C8" s="60"/>
      <c r="D8" s="60"/>
      <c r="E8" s="60"/>
      <c r="F8" s="60"/>
      <c r="G8" s="60"/>
      <c r="H8" s="60"/>
    </row>
    <row r="9" spans="1:11" ht="33" thickBot="1" x14ac:dyDescent="0.25">
      <c r="A9" s="162" t="s">
        <v>55</v>
      </c>
      <c r="B9" s="219" t="s">
        <v>83</v>
      </c>
      <c r="C9" s="219" t="s">
        <v>136</v>
      </c>
      <c r="D9" s="219" t="s">
        <v>137</v>
      </c>
      <c r="E9" s="219" t="s">
        <v>75</v>
      </c>
      <c r="F9" s="219" t="s">
        <v>76</v>
      </c>
      <c r="G9" s="232" t="s">
        <v>135</v>
      </c>
      <c r="H9" s="237" t="s">
        <v>147</v>
      </c>
      <c r="J9" s="263" t="s">
        <v>108</v>
      </c>
    </row>
    <row r="10" spans="1:11" ht="48" x14ac:dyDescent="0.2">
      <c r="A10" s="203">
        <v>1</v>
      </c>
      <c r="B10" s="407" t="s">
        <v>279</v>
      </c>
      <c r="C10" s="407" t="s">
        <v>369</v>
      </c>
      <c r="D10" s="407" t="s">
        <v>368</v>
      </c>
      <c r="E10" s="253">
        <v>2018</v>
      </c>
      <c r="F10" s="436"/>
      <c r="G10" s="380" t="s">
        <v>277</v>
      </c>
      <c r="H10" s="417">
        <v>15</v>
      </c>
      <c r="J10" s="264" t="s">
        <v>253</v>
      </c>
      <c r="K10" s="368" t="s">
        <v>256</v>
      </c>
    </row>
    <row r="11" spans="1:11" x14ac:dyDescent="0.2">
      <c r="A11" s="205">
        <f>A10+1</f>
        <v>2</v>
      </c>
      <c r="B11" s="135"/>
      <c r="C11" s="135"/>
      <c r="D11" s="135"/>
      <c r="E11" s="135"/>
      <c r="F11" s="206"/>
      <c r="G11" s="207"/>
      <c r="H11" s="322"/>
      <c r="J11" s="264" t="s">
        <v>254</v>
      </c>
    </row>
    <row r="12" spans="1:11" ht="16" x14ac:dyDescent="0.2">
      <c r="A12" s="205">
        <f t="shared" ref="A12:A19" si="0">A11+1</f>
        <v>3</v>
      </c>
      <c r="B12" s="209"/>
      <c r="C12" s="209"/>
      <c r="D12" s="209"/>
      <c r="E12" s="209"/>
      <c r="F12" s="210"/>
      <c r="G12" s="211"/>
      <c r="H12" s="332"/>
      <c r="I12" s="26"/>
      <c r="J12" s="264" t="s">
        <v>255</v>
      </c>
    </row>
    <row r="13" spans="1:11" ht="16" x14ac:dyDescent="0.2">
      <c r="A13" s="205">
        <f t="shared" si="0"/>
        <v>4</v>
      </c>
      <c r="B13" s="135"/>
      <c r="C13" s="135"/>
      <c r="D13" s="135"/>
      <c r="E13" s="135"/>
      <c r="F13" s="206"/>
      <c r="G13" s="207"/>
      <c r="H13" s="322"/>
      <c r="I13" s="26"/>
    </row>
    <row r="14" spans="1:11" s="190" customFormat="1" x14ac:dyDescent="0.2">
      <c r="A14" s="205">
        <f t="shared" si="0"/>
        <v>5</v>
      </c>
      <c r="B14" s="135"/>
      <c r="C14" s="135"/>
      <c r="D14" s="135"/>
      <c r="E14" s="135"/>
      <c r="F14" s="206"/>
      <c r="G14" s="207"/>
      <c r="H14" s="322"/>
    </row>
    <row r="15" spans="1:11" s="190" customFormat="1" ht="16" x14ac:dyDescent="0.2">
      <c r="A15" s="205">
        <f t="shared" si="0"/>
        <v>6</v>
      </c>
      <c r="B15" s="135"/>
      <c r="C15" s="135"/>
      <c r="D15" s="135"/>
      <c r="E15" s="135"/>
      <c r="F15" s="206"/>
      <c r="G15" s="207"/>
      <c r="H15" s="322"/>
      <c r="I15" s="26"/>
    </row>
    <row r="16" spans="1:11" s="190" customFormat="1" x14ac:dyDescent="0.2">
      <c r="A16" s="205">
        <f t="shared" si="0"/>
        <v>7</v>
      </c>
      <c r="B16" s="135"/>
      <c r="C16" s="135"/>
      <c r="D16" s="135"/>
      <c r="E16" s="135"/>
      <c r="F16" s="206"/>
      <c r="G16" s="207"/>
      <c r="H16" s="322"/>
    </row>
    <row r="17" spans="1:9" s="190" customFormat="1" ht="16" x14ac:dyDescent="0.2">
      <c r="A17" s="205">
        <f t="shared" si="0"/>
        <v>8</v>
      </c>
      <c r="B17" s="209"/>
      <c r="C17" s="209"/>
      <c r="D17" s="209"/>
      <c r="E17" s="209"/>
      <c r="F17" s="210"/>
      <c r="G17" s="211"/>
      <c r="H17" s="332"/>
      <c r="I17" s="26"/>
    </row>
    <row r="18" spans="1:9" s="190" customFormat="1" ht="16" x14ac:dyDescent="0.2">
      <c r="A18" s="205">
        <f t="shared" si="0"/>
        <v>9</v>
      </c>
      <c r="B18" s="135"/>
      <c r="C18" s="135"/>
      <c r="D18" s="135"/>
      <c r="E18" s="135"/>
      <c r="F18" s="206"/>
      <c r="G18" s="207"/>
      <c r="H18" s="322"/>
      <c r="I18" s="26"/>
    </row>
    <row r="19" spans="1:9" ht="16" thickBot="1" x14ac:dyDescent="0.25">
      <c r="A19" s="212">
        <f t="shared" si="0"/>
        <v>10</v>
      </c>
      <c r="B19" s="142"/>
      <c r="C19" s="142"/>
      <c r="D19" s="142"/>
      <c r="E19" s="142"/>
      <c r="F19" s="213"/>
      <c r="G19" s="214"/>
      <c r="H19" s="333"/>
    </row>
    <row r="20" spans="1:9" ht="16" thickBot="1" x14ac:dyDescent="0.25">
      <c r="A20" s="349"/>
      <c r="B20" s="216"/>
      <c r="C20" s="216"/>
      <c r="D20" s="216"/>
      <c r="E20" s="216"/>
      <c r="F20" s="217"/>
      <c r="G20" s="166" t="str">
        <f>"Total "&amp;LEFT(A7,4)</f>
        <v>Total I11b</v>
      </c>
      <c r="H20" s="271">
        <f>SUM(H10:H19)</f>
        <v>15</v>
      </c>
    </row>
    <row r="21" spans="1:9" ht="16" x14ac:dyDescent="0.2">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pageSetUpPr fitToPage="1"/>
  </sheetPr>
  <dimension ref="A1:J26"/>
  <sheetViews>
    <sheetView workbookViewId="0">
      <selection activeCell="C28" sqref="C28"/>
    </sheetView>
  </sheetViews>
  <sheetFormatPr baseColWidth="10" defaultColWidth="8.83203125" defaultRowHeight="15" x14ac:dyDescent="0.2"/>
  <cols>
    <col min="1" max="1" width="5.1640625" customWidth="1"/>
    <col min="2" max="2" width="22.1640625" customWidth="1"/>
    <col min="3" max="3" width="35.6640625" customWidth="1"/>
    <col min="4" max="4" width="38.83203125" customWidth="1"/>
    <col min="5" max="5" width="6.83203125" customWidth="1"/>
    <col min="6" max="6" width="10.5" customWidth="1"/>
    <col min="7" max="7" width="9.6640625" customWidth="1"/>
  </cols>
  <sheetData>
    <row r="1" spans="1:10" x14ac:dyDescent="0.2">
      <c r="A1" s="257" t="str">
        <f>'Date initiale'!C3</f>
        <v>Universitatea de Arhitectură și Urbanism "Ion Mincu" București</v>
      </c>
      <c r="B1" s="257"/>
      <c r="C1" s="257"/>
    </row>
    <row r="2" spans="1:10" x14ac:dyDescent="0.2">
      <c r="A2" s="257" t="str">
        <f>'Date initiale'!B4&amp;" "&amp;'Date initiale'!C4</f>
        <v>Facultatea ARHITECTURA</v>
      </c>
      <c r="B2" s="257"/>
      <c r="C2" s="257"/>
    </row>
    <row r="3" spans="1:10" x14ac:dyDescent="0.2">
      <c r="A3" s="257" t="str">
        <f>'Date initiale'!B5&amp;" "&amp;'Date initiale'!C5</f>
        <v>Departamentul Istoria &amp; Teoria Arhitecturii și Conservarea Patrimoniului</v>
      </c>
      <c r="B3" s="257"/>
      <c r="C3" s="257"/>
    </row>
    <row r="4" spans="1:10" x14ac:dyDescent="0.2">
      <c r="A4" s="123" t="str">
        <f>'Date initiale'!C6&amp;", "&amp;'Date initiale'!C7</f>
        <v>PONTA, Radu Tudor, 15</v>
      </c>
      <c r="B4" s="123"/>
      <c r="C4" s="123"/>
    </row>
    <row r="5" spans="1:10" s="190" customFormat="1" x14ac:dyDescent="0.2">
      <c r="A5" s="123"/>
      <c r="B5" s="123"/>
      <c r="C5" s="123"/>
    </row>
    <row r="6" spans="1:10" ht="16" x14ac:dyDescent="0.2">
      <c r="A6" s="477" t="s">
        <v>110</v>
      </c>
      <c r="B6" s="477"/>
      <c r="C6" s="477"/>
      <c r="D6" s="477"/>
      <c r="E6" s="477"/>
      <c r="F6" s="477"/>
      <c r="G6" s="477"/>
    </row>
    <row r="7" spans="1:10" ht="16" x14ac:dyDescent="0.2">
      <c r="A7" s="475" t="str">
        <f>'Descriere indicatori'!B14&amp;"c. "&amp;'Descriere indicatori'!C16</f>
        <v>I11c. Susţinere comunicare publică în cadrul conferinţelor, colocviilor, seminariilor internaţionale/naţionale</v>
      </c>
      <c r="B7" s="475"/>
      <c r="C7" s="475"/>
      <c r="D7" s="475"/>
      <c r="E7" s="475"/>
      <c r="F7" s="475"/>
      <c r="G7" s="475"/>
      <c r="H7" s="191"/>
    </row>
    <row r="8" spans="1:10" s="190" customFormat="1" ht="17" thickBot="1" x14ac:dyDescent="0.25">
      <c r="A8" s="189"/>
      <c r="B8" s="189"/>
      <c r="C8" s="189"/>
      <c r="D8" s="189"/>
      <c r="E8" s="189"/>
      <c r="F8" s="189"/>
      <c r="G8" s="189"/>
      <c r="H8" s="189"/>
    </row>
    <row r="9" spans="1:10" ht="33" thickBot="1" x14ac:dyDescent="0.25">
      <c r="A9" s="162" t="s">
        <v>55</v>
      </c>
      <c r="B9" s="219" t="s">
        <v>83</v>
      </c>
      <c r="C9" s="219" t="s">
        <v>73</v>
      </c>
      <c r="D9" s="219" t="s">
        <v>74</v>
      </c>
      <c r="E9" s="219" t="s">
        <v>75</v>
      </c>
      <c r="F9" s="219" t="s">
        <v>76</v>
      </c>
      <c r="G9" s="237" t="s">
        <v>147</v>
      </c>
      <c r="I9" s="263" t="s">
        <v>108</v>
      </c>
    </row>
    <row r="10" spans="1:10" ht="32" x14ac:dyDescent="0.2">
      <c r="A10" s="203">
        <v>1</v>
      </c>
      <c r="B10" s="424" t="s">
        <v>279</v>
      </c>
      <c r="C10" s="425" t="s">
        <v>352</v>
      </c>
      <c r="D10" s="426" t="s">
        <v>339</v>
      </c>
      <c r="E10" s="424">
        <v>2012</v>
      </c>
      <c r="F10" s="424" t="s">
        <v>340</v>
      </c>
      <c r="G10" s="427">
        <v>5</v>
      </c>
      <c r="I10" s="264" t="s">
        <v>163</v>
      </c>
      <c r="J10" s="368" t="s">
        <v>257</v>
      </c>
    </row>
    <row r="11" spans="1:10" ht="32" x14ac:dyDescent="0.2">
      <c r="A11" s="234">
        <f>A10+1</f>
        <v>2</v>
      </c>
      <c r="B11" s="267" t="s">
        <v>341</v>
      </c>
      <c r="C11" s="55" t="s">
        <v>342</v>
      </c>
      <c r="D11" s="267" t="s">
        <v>343</v>
      </c>
      <c r="E11" s="428">
        <v>2013</v>
      </c>
      <c r="F11" s="429" t="s">
        <v>344</v>
      </c>
      <c r="G11" s="430">
        <v>2.5</v>
      </c>
    </row>
    <row r="12" spans="1:10" ht="32" x14ac:dyDescent="0.2">
      <c r="A12" s="234">
        <f t="shared" ref="A12:A19" si="0">A11+1</f>
        <v>3</v>
      </c>
      <c r="B12" s="431" t="s">
        <v>345</v>
      </c>
      <c r="C12" s="432" t="s">
        <v>346</v>
      </c>
      <c r="D12" s="428" t="s">
        <v>347</v>
      </c>
      <c r="E12" s="428">
        <v>2011</v>
      </c>
      <c r="F12" s="429" t="s">
        <v>348</v>
      </c>
      <c r="G12" s="430">
        <v>1</v>
      </c>
    </row>
    <row r="13" spans="1:10" ht="48" x14ac:dyDescent="0.2">
      <c r="A13" s="234">
        <f t="shared" si="0"/>
        <v>4</v>
      </c>
      <c r="B13" s="267" t="s">
        <v>279</v>
      </c>
      <c r="C13" s="267" t="s">
        <v>349</v>
      </c>
      <c r="D13" s="267" t="s">
        <v>350</v>
      </c>
      <c r="E13" s="267">
        <v>2014</v>
      </c>
      <c r="F13" s="433" t="s">
        <v>351</v>
      </c>
      <c r="G13" s="434">
        <v>3</v>
      </c>
    </row>
    <row r="14" spans="1:10" ht="32" x14ac:dyDescent="0.2">
      <c r="A14" s="221">
        <f t="shared" si="0"/>
        <v>5</v>
      </c>
      <c r="B14" s="267" t="s">
        <v>359</v>
      </c>
      <c r="C14" s="267" t="s">
        <v>361</v>
      </c>
      <c r="D14" s="267" t="s">
        <v>360</v>
      </c>
      <c r="E14" s="267">
        <v>2019</v>
      </c>
      <c r="F14" s="433" t="s">
        <v>366</v>
      </c>
      <c r="G14" s="434">
        <v>1.5</v>
      </c>
    </row>
    <row r="15" spans="1:10" ht="48" x14ac:dyDescent="0.2">
      <c r="A15" s="221">
        <f t="shared" si="0"/>
        <v>6</v>
      </c>
      <c r="B15" s="267" t="s">
        <v>279</v>
      </c>
      <c r="C15" s="267" t="s">
        <v>363</v>
      </c>
      <c r="D15" s="267" t="s">
        <v>362</v>
      </c>
      <c r="E15" s="267">
        <v>2018</v>
      </c>
      <c r="F15" s="435" t="s">
        <v>364</v>
      </c>
      <c r="G15" s="434">
        <v>5</v>
      </c>
    </row>
    <row r="16" spans="1:10" ht="32" x14ac:dyDescent="0.2">
      <c r="A16" s="221">
        <f t="shared" si="0"/>
        <v>7</v>
      </c>
      <c r="B16" s="267" t="s">
        <v>279</v>
      </c>
      <c r="C16" s="267" t="s">
        <v>285</v>
      </c>
      <c r="D16" s="267" t="s">
        <v>284</v>
      </c>
      <c r="E16" s="267">
        <v>2015</v>
      </c>
      <c r="F16" s="433" t="s">
        <v>365</v>
      </c>
      <c r="G16" s="434">
        <v>5</v>
      </c>
    </row>
    <row r="17" spans="1:7" x14ac:dyDescent="0.2">
      <c r="A17" s="221">
        <f t="shared" si="0"/>
        <v>8</v>
      </c>
      <c r="B17" s="135"/>
      <c r="C17" s="135"/>
      <c r="D17" s="135"/>
      <c r="E17" s="135"/>
      <c r="F17" s="206"/>
      <c r="G17" s="322"/>
    </row>
    <row r="18" spans="1:7" x14ac:dyDescent="0.2">
      <c r="A18" s="221">
        <f t="shared" si="0"/>
        <v>9</v>
      </c>
      <c r="B18" s="135"/>
      <c r="C18" s="135"/>
      <c r="D18" s="135"/>
      <c r="E18" s="135"/>
      <c r="F18" s="206"/>
      <c r="G18" s="322"/>
    </row>
    <row r="19" spans="1:7" ht="16" thickBot="1" x14ac:dyDescent="0.25">
      <c r="A19" s="224">
        <f t="shared" si="0"/>
        <v>10</v>
      </c>
      <c r="B19" s="142"/>
      <c r="C19" s="225"/>
      <c r="D19" s="226"/>
      <c r="E19" s="142"/>
      <c r="F19" s="227"/>
      <c r="G19" s="333"/>
    </row>
    <row r="20" spans="1:7" ht="16" thickBot="1" x14ac:dyDescent="0.25">
      <c r="A20" s="344"/>
      <c r="B20" s="217"/>
      <c r="C20" s="217"/>
      <c r="D20" s="228"/>
      <c r="E20" s="217"/>
      <c r="F20" s="166" t="str">
        <f>"Total "&amp;LEFT(A7,4)</f>
        <v>Total I11c</v>
      </c>
      <c r="G20" s="167">
        <f>SUM(G10:G19)</f>
        <v>23</v>
      </c>
    </row>
    <row r="21" spans="1:7" x14ac:dyDescent="0.2">
      <c r="D21" s="34"/>
    </row>
    <row r="22" spans="1:7" x14ac:dyDescent="0.2">
      <c r="D22" s="34"/>
    </row>
    <row r="23" spans="1:7" x14ac:dyDescent="0.2">
      <c r="B23" s="34"/>
      <c r="D23" s="34"/>
    </row>
    <row r="24" spans="1:7" x14ac:dyDescent="0.2">
      <c r="B24" s="34"/>
      <c r="D24" s="34"/>
    </row>
    <row r="25" spans="1:7" x14ac:dyDescent="0.2">
      <c r="B25" s="18"/>
      <c r="D25" s="18"/>
    </row>
    <row r="26" spans="1:7" x14ac:dyDescent="0.2">
      <c r="B26"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pageSetUpPr fitToPage="1"/>
  </sheetPr>
  <dimension ref="A1:K22"/>
  <sheetViews>
    <sheetView workbookViewId="0">
      <selection activeCell="C28" sqref="C28"/>
    </sheetView>
  </sheetViews>
  <sheetFormatPr baseColWidth="10" defaultColWidth="8.83203125" defaultRowHeight="15" x14ac:dyDescent="0.2"/>
  <cols>
    <col min="1" max="1" width="5.1640625" customWidth="1"/>
    <col min="2" max="2" width="10.5" customWidth="1"/>
    <col min="3" max="3" width="43.1640625" customWidth="1"/>
    <col min="4" max="4" width="24" customWidth="1"/>
    <col min="5" max="5" width="14.33203125" customWidth="1"/>
    <col min="6" max="6" width="11.83203125" style="190" customWidth="1"/>
    <col min="7" max="7" width="10" customWidth="1"/>
    <col min="8" max="8" width="9.6640625" customWidth="1"/>
  </cols>
  <sheetData>
    <row r="1" spans="1:11" ht="16" x14ac:dyDescent="0.2">
      <c r="A1" s="257" t="str">
        <f>'Date initiale'!C3</f>
        <v>Universitatea de Arhitectură și Urbanism "Ion Mincu" București</v>
      </c>
      <c r="B1" s="257"/>
      <c r="C1" s="257"/>
      <c r="D1" s="17"/>
      <c r="E1" s="17"/>
      <c r="F1" s="17"/>
    </row>
    <row r="2" spans="1:11" ht="16" x14ac:dyDescent="0.2">
      <c r="A2" s="257" t="str">
        <f>'Date initiale'!B4&amp;" "&amp;'Date initiale'!C4</f>
        <v>Facultatea ARHITECTURA</v>
      </c>
      <c r="B2" s="257"/>
      <c r="C2" s="257"/>
      <c r="D2" s="17"/>
      <c r="E2" s="17"/>
      <c r="F2" s="17"/>
    </row>
    <row r="3" spans="1:11" ht="16" x14ac:dyDescent="0.2">
      <c r="A3" s="257" t="str">
        <f>'Date initiale'!B5&amp;" "&amp;'Date initiale'!C5</f>
        <v>Departamentul Istoria &amp; Teoria Arhitecturii și Conservarea Patrimoniului</v>
      </c>
      <c r="B3" s="257"/>
      <c r="C3" s="257"/>
      <c r="D3" s="17"/>
      <c r="E3" s="17"/>
      <c r="F3" s="17"/>
    </row>
    <row r="4" spans="1:11" ht="16" x14ac:dyDescent="0.2">
      <c r="A4" s="258" t="str">
        <f>'Date initiale'!C6&amp;", "&amp;'Date initiale'!C7</f>
        <v>PONTA, Radu Tudor, 15</v>
      </c>
      <c r="B4" s="258"/>
      <c r="C4" s="258"/>
      <c r="D4" s="17"/>
      <c r="E4" s="17"/>
      <c r="F4" s="17"/>
    </row>
    <row r="5" spans="1:11" s="190" customFormat="1" ht="16" x14ac:dyDescent="0.2">
      <c r="A5" s="258"/>
      <c r="B5" s="258"/>
      <c r="C5" s="258"/>
      <c r="D5" s="17"/>
      <c r="E5" s="17"/>
      <c r="F5" s="17"/>
    </row>
    <row r="6" spans="1:11" ht="16" x14ac:dyDescent="0.2">
      <c r="A6" s="472" t="s">
        <v>110</v>
      </c>
      <c r="B6" s="472"/>
      <c r="C6" s="472"/>
      <c r="D6" s="472"/>
      <c r="E6" s="472"/>
      <c r="F6" s="472"/>
      <c r="G6" s="472"/>
      <c r="H6" s="472"/>
    </row>
    <row r="7" spans="1:11" ht="50.25" customHeight="1" x14ac:dyDescent="0.2">
      <c r="A7" s="475"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75"/>
      <c r="C7" s="475"/>
      <c r="D7" s="475"/>
      <c r="E7" s="475"/>
      <c r="F7" s="475"/>
      <c r="G7" s="475"/>
      <c r="H7" s="475"/>
      <c r="I7" s="32"/>
      <c r="K7" s="32"/>
    </row>
    <row r="8" spans="1:11" ht="17" thickBot="1" x14ac:dyDescent="0.25">
      <c r="A8" s="53"/>
      <c r="B8" s="53"/>
      <c r="C8" s="53"/>
      <c r="D8" s="53"/>
      <c r="E8" s="53"/>
      <c r="F8" s="53"/>
      <c r="G8" s="53"/>
      <c r="H8" s="53"/>
    </row>
    <row r="9" spans="1:11" ht="46.5" customHeight="1" thickBot="1" x14ac:dyDescent="0.25">
      <c r="A9" s="194" t="s">
        <v>55</v>
      </c>
      <c r="B9" s="219" t="s">
        <v>72</v>
      </c>
      <c r="C9" s="236" t="s">
        <v>70</v>
      </c>
      <c r="D9" s="236" t="s">
        <v>71</v>
      </c>
      <c r="E9" s="219" t="s">
        <v>139</v>
      </c>
      <c r="F9" s="219" t="s">
        <v>138</v>
      </c>
      <c r="G9" s="236" t="s">
        <v>87</v>
      </c>
      <c r="H9" s="237" t="s">
        <v>147</v>
      </c>
      <c r="J9" s="263" t="s">
        <v>108</v>
      </c>
    </row>
    <row r="10" spans="1:11" ht="64" x14ac:dyDescent="0.2">
      <c r="A10" s="203">
        <v>1</v>
      </c>
      <c r="B10" s="130"/>
      <c r="C10" s="407" t="s">
        <v>322</v>
      </c>
      <c r="D10" s="407" t="s">
        <v>323</v>
      </c>
      <c r="E10" s="407" t="s">
        <v>324</v>
      </c>
      <c r="F10" s="407" t="s">
        <v>325</v>
      </c>
      <c r="G10" s="407">
        <v>2020</v>
      </c>
      <c r="H10" s="408">
        <v>10</v>
      </c>
      <c r="J10" s="264" t="s">
        <v>164</v>
      </c>
      <c r="K10" s="368" t="s">
        <v>258</v>
      </c>
    </row>
    <row r="11" spans="1:11" ht="80" x14ac:dyDescent="0.2">
      <c r="A11" s="234">
        <f>A10+1</f>
        <v>2</v>
      </c>
      <c r="B11" s="135"/>
      <c r="C11" s="409" t="s">
        <v>328</v>
      </c>
      <c r="D11" s="409" t="s">
        <v>326</v>
      </c>
      <c r="E11" s="409" t="s">
        <v>324</v>
      </c>
      <c r="F11" s="409" t="s">
        <v>327</v>
      </c>
      <c r="G11" s="409">
        <v>2020</v>
      </c>
      <c r="H11" s="410">
        <v>20</v>
      </c>
      <c r="J11" s="56"/>
    </row>
    <row r="12" spans="1:11" ht="81" thickBot="1" x14ac:dyDescent="0.25">
      <c r="A12" s="234">
        <f t="shared" ref="A12:A19" si="0">A11+1</f>
        <v>3</v>
      </c>
      <c r="B12" s="135"/>
      <c r="C12" s="409" t="s">
        <v>331</v>
      </c>
      <c r="D12" s="409" t="s">
        <v>329</v>
      </c>
      <c r="E12" s="409" t="s">
        <v>330</v>
      </c>
      <c r="F12" s="409" t="s">
        <v>327</v>
      </c>
      <c r="G12" s="409">
        <v>2017</v>
      </c>
      <c r="H12" s="410">
        <v>20</v>
      </c>
    </row>
    <row r="13" spans="1:11" hidden="1" x14ac:dyDescent="0.2">
      <c r="A13" s="234">
        <f t="shared" si="0"/>
        <v>4</v>
      </c>
      <c r="B13" s="206"/>
      <c r="C13" s="135"/>
      <c r="D13" s="135"/>
      <c r="E13" s="135"/>
      <c r="F13" s="135"/>
      <c r="G13" s="135"/>
      <c r="H13" s="322"/>
    </row>
    <row r="14" spans="1:11" hidden="1" x14ac:dyDescent="0.2">
      <c r="A14" s="234">
        <f t="shared" si="0"/>
        <v>5</v>
      </c>
      <c r="B14" s="206"/>
      <c r="C14" s="135"/>
      <c r="D14" s="135"/>
      <c r="E14" s="135"/>
      <c r="F14" s="135"/>
      <c r="G14" s="135"/>
      <c r="H14" s="322"/>
    </row>
    <row r="15" spans="1:11" hidden="1" x14ac:dyDescent="0.2">
      <c r="A15" s="234">
        <f t="shared" si="0"/>
        <v>6</v>
      </c>
      <c r="B15" s="135"/>
      <c r="C15" s="135"/>
      <c r="D15" s="135"/>
      <c r="E15" s="135"/>
      <c r="F15" s="135"/>
      <c r="G15" s="135"/>
      <c r="H15" s="322"/>
    </row>
    <row r="16" spans="1:11" s="190" customFormat="1" hidden="1" x14ac:dyDescent="0.2">
      <c r="A16" s="234">
        <f t="shared" si="0"/>
        <v>7</v>
      </c>
      <c r="B16" s="206"/>
      <c r="C16" s="135"/>
      <c r="D16" s="135"/>
      <c r="E16" s="135"/>
      <c r="F16" s="135"/>
      <c r="G16" s="135"/>
      <c r="H16" s="322"/>
    </row>
    <row r="17" spans="1:8" s="190" customFormat="1" hidden="1" x14ac:dyDescent="0.2">
      <c r="A17" s="234">
        <f t="shared" si="0"/>
        <v>8</v>
      </c>
      <c r="B17" s="135"/>
      <c r="C17" s="135"/>
      <c r="D17" s="135"/>
      <c r="E17" s="135"/>
      <c r="F17" s="135"/>
      <c r="G17" s="135"/>
      <c r="H17" s="322"/>
    </row>
    <row r="18" spans="1:8" hidden="1" x14ac:dyDescent="0.2">
      <c r="A18" s="235">
        <f t="shared" si="0"/>
        <v>9</v>
      </c>
      <c r="B18" s="206"/>
      <c r="C18" s="135"/>
      <c r="D18" s="135"/>
      <c r="E18" s="135"/>
      <c r="F18" s="135"/>
      <c r="G18" s="135"/>
      <c r="H18" s="327"/>
    </row>
    <row r="19" spans="1:8" ht="16" hidden="1" thickBot="1" x14ac:dyDescent="0.25">
      <c r="A19" s="224">
        <f t="shared" si="0"/>
        <v>10</v>
      </c>
      <c r="B19" s="227"/>
      <c r="C19" s="225"/>
      <c r="D19" s="142"/>
      <c r="E19" s="142"/>
      <c r="F19" s="142"/>
      <c r="G19" s="142"/>
      <c r="H19" s="333"/>
    </row>
    <row r="20" spans="1:8" ht="16" thickBot="1" x14ac:dyDescent="0.25">
      <c r="A20" s="344"/>
      <c r="B20" s="217"/>
      <c r="C20" s="217"/>
      <c r="D20" s="217"/>
      <c r="E20" s="217"/>
      <c r="F20" s="217"/>
      <c r="G20" s="166" t="str">
        <f>"Total "&amp;LEFT(A7,3)</f>
        <v>Total I12</v>
      </c>
      <c r="H20" s="167">
        <f>SUM(H10:H19)</f>
        <v>50</v>
      </c>
    </row>
    <row r="22" spans="1:8" ht="53.25" customHeight="1" x14ac:dyDescent="0.2">
      <c r="A22" s="474"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74"/>
      <c r="C22" s="474"/>
      <c r="D22" s="474"/>
      <c r="E22" s="474"/>
      <c r="F22" s="474"/>
      <c r="G22" s="474"/>
      <c r="H22" s="474"/>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C10"/>
  <sheetViews>
    <sheetView showGridLines="0" showRowColHeaders="0" zoomScale="130" zoomScaleNormal="130" workbookViewId="0">
      <selection activeCell="C10" sqref="C10"/>
    </sheetView>
  </sheetViews>
  <sheetFormatPr baseColWidth="10" defaultColWidth="8.83203125" defaultRowHeight="15" x14ac:dyDescent="0.2"/>
  <cols>
    <col min="1" max="1" width="9.1640625" style="190"/>
    <col min="2" max="2" width="28.5" customWidth="1"/>
    <col min="3" max="3" width="39" customWidth="1"/>
  </cols>
  <sheetData>
    <row r="1" spans="2:3" x14ac:dyDescent="0.2">
      <c r="B1" s="88" t="s">
        <v>101</v>
      </c>
    </row>
    <row r="3" spans="2:3" ht="34" x14ac:dyDescent="0.2">
      <c r="B3" s="355" t="s">
        <v>91</v>
      </c>
      <c r="C3" s="71" t="s">
        <v>102</v>
      </c>
    </row>
    <row r="4" spans="2:3" ht="16" x14ac:dyDescent="0.2">
      <c r="B4" s="355" t="s">
        <v>92</v>
      </c>
      <c r="C4" s="359" t="s">
        <v>51</v>
      </c>
    </row>
    <row r="5" spans="2:3" ht="16" x14ac:dyDescent="0.2">
      <c r="B5" s="355" t="s">
        <v>93</v>
      </c>
      <c r="C5" s="359" t="s">
        <v>272</v>
      </c>
    </row>
    <row r="6" spans="2:3" ht="16" x14ac:dyDescent="0.2">
      <c r="B6" s="356" t="s">
        <v>96</v>
      </c>
      <c r="C6" s="359" t="s">
        <v>273</v>
      </c>
    </row>
    <row r="7" spans="2:3" ht="16" x14ac:dyDescent="0.2">
      <c r="B7" s="355" t="s">
        <v>176</v>
      </c>
      <c r="C7" s="359">
        <v>15</v>
      </c>
    </row>
    <row r="8" spans="2:3" ht="16" x14ac:dyDescent="0.2">
      <c r="B8" s="355" t="s">
        <v>105</v>
      </c>
      <c r="C8" s="359" t="s">
        <v>143</v>
      </c>
    </row>
    <row r="9" spans="2:3" ht="16" x14ac:dyDescent="0.2">
      <c r="B9" s="357" t="s">
        <v>95</v>
      </c>
      <c r="C9" s="360" t="s">
        <v>274</v>
      </c>
    </row>
    <row r="10" spans="2:3" ht="15" customHeight="1" x14ac:dyDescent="0.2">
      <c r="B10" s="357" t="s">
        <v>94</v>
      </c>
      <c r="C10" s="361"/>
    </row>
  </sheetData>
  <phoneticPr fontId="0" type="noConversion"/>
  <pageMargins left="0.78740157480314965" right="0.59055118110236227" top="0.78740157480314965" bottom="0.78740157480314965" header="0.31496062992125984" footer="0.31496062992125984"/>
  <pageSetup paperSize="9"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pageSetUpPr fitToPage="1"/>
  </sheetPr>
  <dimension ref="A1:K22"/>
  <sheetViews>
    <sheetView workbookViewId="0">
      <selection activeCell="C28" sqref="C28"/>
    </sheetView>
  </sheetViews>
  <sheetFormatPr baseColWidth="10" defaultColWidth="8.83203125" defaultRowHeight="15" x14ac:dyDescent="0.2"/>
  <cols>
    <col min="1" max="1" width="5.1640625" customWidth="1"/>
    <col min="2" max="2" width="10.5" customWidth="1"/>
    <col min="3" max="3" width="43.1640625" customWidth="1"/>
    <col min="4" max="4" width="24" customWidth="1"/>
    <col min="5" max="5" width="14.33203125" customWidth="1"/>
    <col min="6" max="6" width="11.83203125" style="190" customWidth="1"/>
    <col min="7" max="7" width="10" customWidth="1"/>
    <col min="8" max="8" width="9.6640625" customWidth="1"/>
  </cols>
  <sheetData>
    <row r="1" spans="1:11" ht="16" x14ac:dyDescent="0.2">
      <c r="A1" s="257" t="str">
        <f>'Date initiale'!C3</f>
        <v>Universitatea de Arhitectură și Urbanism "Ion Mincu" București</v>
      </c>
      <c r="B1" s="257"/>
      <c r="C1" s="257"/>
      <c r="D1" s="17"/>
    </row>
    <row r="2" spans="1:11" ht="16" x14ac:dyDescent="0.2">
      <c r="A2" s="257" t="str">
        <f>'Date initiale'!B4&amp;" "&amp;'Date initiale'!C4</f>
        <v>Facultatea ARHITECTURA</v>
      </c>
      <c r="B2" s="257"/>
      <c r="C2" s="257"/>
      <c r="D2" s="17"/>
    </row>
    <row r="3" spans="1:11" ht="16" x14ac:dyDescent="0.2">
      <c r="A3" s="257" t="str">
        <f>'Date initiale'!B5&amp;" "&amp;'Date initiale'!C5</f>
        <v>Departamentul Istoria &amp; Teoria Arhitecturii și Conservarea Patrimoniului</v>
      </c>
      <c r="B3" s="257"/>
      <c r="C3" s="257"/>
      <c r="D3" s="17"/>
    </row>
    <row r="4" spans="1:11" x14ac:dyDescent="0.2">
      <c r="A4" s="123" t="str">
        <f>'Date initiale'!C6&amp;", "&amp;'Date initiale'!C7</f>
        <v>PONTA, Radu Tudor, 15</v>
      </c>
      <c r="B4" s="123"/>
      <c r="C4" s="123"/>
    </row>
    <row r="5" spans="1:11" s="190" customFormat="1" x14ac:dyDescent="0.2">
      <c r="A5" s="123"/>
      <c r="B5" s="123"/>
      <c r="C5" s="123"/>
    </row>
    <row r="6" spans="1:11" ht="16" x14ac:dyDescent="0.2">
      <c r="A6" s="478" t="s">
        <v>110</v>
      </c>
      <c r="B6" s="478"/>
      <c r="C6" s="478"/>
      <c r="D6" s="478"/>
      <c r="E6" s="478"/>
      <c r="F6" s="478"/>
      <c r="G6" s="478"/>
      <c r="H6" s="478"/>
    </row>
    <row r="7" spans="1:11" ht="36" customHeight="1" x14ac:dyDescent="0.2">
      <c r="A7" s="475"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75"/>
      <c r="C7" s="475"/>
      <c r="D7" s="475"/>
      <c r="E7" s="475"/>
      <c r="F7" s="475"/>
      <c r="G7" s="475"/>
      <c r="H7" s="475"/>
    </row>
    <row r="8" spans="1:11" ht="17" thickBot="1" x14ac:dyDescent="0.25">
      <c r="A8" s="53"/>
      <c r="B8" s="53"/>
      <c r="C8" s="53"/>
      <c r="D8" s="53"/>
      <c r="E8" s="53"/>
      <c r="F8" s="53"/>
      <c r="G8" s="53"/>
      <c r="H8" s="53"/>
    </row>
    <row r="9" spans="1:11" ht="54" customHeight="1" thickBot="1" x14ac:dyDescent="0.25">
      <c r="A9" s="194" t="s">
        <v>55</v>
      </c>
      <c r="B9" s="219" t="s">
        <v>72</v>
      </c>
      <c r="C9" s="236" t="s">
        <v>70</v>
      </c>
      <c r="D9" s="236" t="s">
        <v>71</v>
      </c>
      <c r="E9" s="219" t="s">
        <v>139</v>
      </c>
      <c r="F9" s="219" t="s">
        <v>138</v>
      </c>
      <c r="G9" s="236" t="s">
        <v>87</v>
      </c>
      <c r="H9" s="237" t="s">
        <v>147</v>
      </c>
      <c r="J9" s="263" t="s">
        <v>108</v>
      </c>
    </row>
    <row r="10" spans="1:11" ht="64" x14ac:dyDescent="0.2">
      <c r="A10" s="418">
        <v>1</v>
      </c>
      <c r="B10" s="407" t="s">
        <v>353</v>
      </c>
      <c r="C10" s="407" t="s">
        <v>354</v>
      </c>
      <c r="D10" s="407" t="s">
        <v>355</v>
      </c>
      <c r="E10" s="407" t="s">
        <v>356</v>
      </c>
      <c r="F10" s="407" t="s">
        <v>357</v>
      </c>
      <c r="G10" s="407" t="s">
        <v>358</v>
      </c>
      <c r="H10" s="408">
        <v>15</v>
      </c>
      <c r="J10" s="264" t="s">
        <v>162</v>
      </c>
      <c r="K10" t="s">
        <v>258</v>
      </c>
    </row>
    <row r="11" spans="1:11" x14ac:dyDescent="0.2">
      <c r="A11" s="419">
        <f>A10+1</f>
        <v>2</v>
      </c>
      <c r="B11" s="135"/>
      <c r="C11" s="135"/>
      <c r="D11" s="135"/>
      <c r="E11" s="135"/>
      <c r="F11" s="135"/>
      <c r="G11" s="135"/>
      <c r="H11" s="327"/>
    </row>
    <row r="12" spans="1:11" x14ac:dyDescent="0.2">
      <c r="A12" s="419">
        <f t="shared" ref="A12:A19" si="0">A11+1</f>
        <v>3</v>
      </c>
      <c r="B12" s="135"/>
      <c r="C12" s="135"/>
      <c r="D12" s="135"/>
      <c r="E12" s="135"/>
      <c r="F12" s="135"/>
      <c r="G12" s="135"/>
      <c r="H12" s="327"/>
    </row>
    <row r="13" spans="1:11" x14ac:dyDescent="0.2">
      <c r="A13" s="419">
        <f t="shared" si="0"/>
        <v>4</v>
      </c>
      <c r="B13" s="206"/>
      <c r="C13" s="135"/>
      <c r="D13" s="135"/>
      <c r="E13" s="135"/>
      <c r="F13" s="135"/>
      <c r="G13" s="135"/>
      <c r="H13" s="327"/>
    </row>
    <row r="14" spans="1:11" x14ac:dyDescent="0.2">
      <c r="A14" s="419">
        <f t="shared" si="0"/>
        <v>5</v>
      </c>
      <c r="B14" s="210"/>
      <c r="C14" s="209"/>
      <c r="D14" s="135"/>
      <c r="E14" s="135"/>
      <c r="F14" s="135"/>
      <c r="G14" s="135"/>
      <c r="H14" s="327"/>
    </row>
    <row r="15" spans="1:11" x14ac:dyDescent="0.2">
      <c r="A15" s="419">
        <f t="shared" si="0"/>
        <v>6</v>
      </c>
      <c r="B15" s="206"/>
      <c r="C15" s="135"/>
      <c r="D15" s="135"/>
      <c r="E15" s="135"/>
      <c r="F15" s="135"/>
      <c r="G15" s="135"/>
      <c r="H15" s="327"/>
    </row>
    <row r="16" spans="1:11" x14ac:dyDescent="0.2">
      <c r="A16" s="419">
        <f t="shared" si="0"/>
        <v>7</v>
      </c>
      <c r="B16" s="206"/>
      <c r="C16" s="135"/>
      <c r="D16" s="135"/>
      <c r="E16" s="135"/>
      <c r="F16" s="135"/>
      <c r="G16" s="135"/>
      <c r="H16" s="327"/>
    </row>
    <row r="17" spans="1:8" x14ac:dyDescent="0.2">
      <c r="A17" s="419">
        <f t="shared" si="0"/>
        <v>8</v>
      </c>
      <c r="B17" s="210"/>
      <c r="C17" s="209"/>
      <c r="D17" s="209"/>
      <c r="E17" s="209"/>
      <c r="F17" s="209"/>
      <c r="G17" s="209"/>
      <c r="H17" s="327"/>
    </row>
    <row r="18" spans="1:8" x14ac:dyDescent="0.2">
      <c r="A18" s="419">
        <f t="shared" si="0"/>
        <v>9</v>
      </c>
      <c r="B18" s="209"/>
      <c r="C18" s="209"/>
      <c r="D18" s="209"/>
      <c r="E18" s="209"/>
      <c r="F18" s="209"/>
      <c r="G18" s="209"/>
      <c r="H18" s="332"/>
    </row>
    <row r="19" spans="1:8" s="61" customFormat="1" ht="16" thickBot="1" x14ac:dyDescent="0.25">
      <c r="A19" s="244">
        <f t="shared" si="0"/>
        <v>10</v>
      </c>
      <c r="B19" s="68"/>
      <c r="C19" s="241"/>
      <c r="D19" s="242"/>
      <c r="E19" s="242"/>
      <c r="F19" s="242"/>
      <c r="G19" s="242"/>
      <c r="H19" s="334"/>
    </row>
    <row r="20" spans="1:8" ht="16" thickBot="1" x14ac:dyDescent="0.25">
      <c r="A20" s="347"/>
      <c r="B20" s="243"/>
      <c r="C20" s="217"/>
      <c r="D20" s="217"/>
      <c r="E20" s="217"/>
      <c r="F20" s="217"/>
      <c r="G20" s="166" t="str">
        <f>"Total "&amp;LEFT(A7,3)</f>
        <v>Total I13</v>
      </c>
      <c r="H20" s="167">
        <f>SUM(H10:H19)</f>
        <v>15</v>
      </c>
    </row>
    <row r="22" spans="1:8" ht="53.25" customHeight="1" x14ac:dyDescent="0.2">
      <c r="A22" s="474"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74"/>
      <c r="C22" s="474"/>
      <c r="D22" s="474"/>
      <c r="E22" s="474"/>
      <c r="F22" s="474"/>
      <c r="G22" s="474"/>
      <c r="H22" s="474"/>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pageSetUpPr fitToPage="1"/>
  </sheetPr>
  <dimension ref="A1:K41"/>
  <sheetViews>
    <sheetView workbookViewId="0">
      <selection activeCell="C28" sqref="C28"/>
    </sheetView>
  </sheetViews>
  <sheetFormatPr baseColWidth="10" defaultColWidth="8.83203125" defaultRowHeight="15" x14ac:dyDescent="0.2"/>
  <cols>
    <col min="1" max="1" width="5.1640625" customWidth="1"/>
    <col min="2" max="2" width="10.5" customWidth="1"/>
    <col min="3" max="3" width="43.1640625" customWidth="1"/>
    <col min="4" max="4" width="24" customWidth="1"/>
    <col min="5" max="5" width="14.33203125" customWidth="1"/>
    <col min="6" max="6" width="11.83203125" style="190" customWidth="1"/>
    <col min="7" max="7" width="10" customWidth="1"/>
    <col min="8" max="8" width="9.6640625" customWidth="1"/>
    <col min="10" max="10" width="10.5" customWidth="1"/>
  </cols>
  <sheetData>
    <row r="1" spans="1:11" ht="16" x14ac:dyDescent="0.2">
      <c r="A1" s="257" t="str">
        <f>'Date initiale'!C3</f>
        <v>Universitatea de Arhitectură și Urbanism "Ion Mincu" București</v>
      </c>
      <c r="B1" s="257"/>
      <c r="C1" s="257"/>
      <c r="D1" s="17"/>
      <c r="E1" s="17"/>
      <c r="F1" s="17"/>
    </row>
    <row r="2" spans="1:11" ht="16" x14ac:dyDescent="0.2">
      <c r="A2" s="257" t="str">
        <f>'Date initiale'!B4&amp;" "&amp;'Date initiale'!C4</f>
        <v>Facultatea ARHITECTURA</v>
      </c>
      <c r="B2" s="257"/>
      <c r="C2" s="257"/>
      <c r="D2" s="17"/>
      <c r="E2" s="17"/>
      <c r="F2" s="17"/>
    </row>
    <row r="3" spans="1:11" ht="16" x14ac:dyDescent="0.2">
      <c r="A3" s="257" t="str">
        <f>'Date initiale'!B5&amp;" "&amp;'Date initiale'!C5</f>
        <v>Departamentul Istoria &amp; Teoria Arhitecturii și Conservarea Patrimoniului</v>
      </c>
      <c r="B3" s="257"/>
      <c r="C3" s="257"/>
      <c r="D3" s="17"/>
      <c r="E3" s="17"/>
      <c r="F3" s="17"/>
    </row>
    <row r="4" spans="1:11" ht="16" x14ac:dyDescent="0.2">
      <c r="A4" s="258" t="str">
        <f>'Date initiale'!C6&amp;", "&amp;'Date initiale'!C7</f>
        <v>PONTA, Radu Tudor, 15</v>
      </c>
      <c r="B4" s="258"/>
      <c r="C4" s="258"/>
      <c r="D4" s="17"/>
      <c r="E4" s="17"/>
      <c r="F4" s="17"/>
    </row>
    <row r="5" spans="1:11" s="190" customFormat="1" ht="16" x14ac:dyDescent="0.2">
      <c r="A5" s="258"/>
      <c r="B5" s="258"/>
      <c r="C5" s="258"/>
      <c r="D5" s="17"/>
      <c r="E5" s="17"/>
      <c r="F5" s="17"/>
    </row>
    <row r="6" spans="1:11" ht="16" x14ac:dyDescent="0.2">
      <c r="A6" s="472" t="s">
        <v>110</v>
      </c>
      <c r="B6" s="472"/>
      <c r="C6" s="472"/>
      <c r="D6" s="472"/>
      <c r="E6" s="472"/>
      <c r="F6" s="472"/>
      <c r="G6" s="472"/>
      <c r="H6" s="472"/>
    </row>
    <row r="7" spans="1:11" ht="54" customHeight="1" x14ac:dyDescent="0.2">
      <c r="A7" s="475"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75"/>
      <c r="C7" s="475"/>
      <c r="D7" s="475"/>
      <c r="E7" s="475"/>
      <c r="F7" s="475"/>
      <c r="G7" s="475"/>
      <c r="H7" s="475"/>
    </row>
    <row r="8" spans="1:11" s="190" customFormat="1" ht="17" thickBot="1" x14ac:dyDescent="0.25">
      <c r="A8" s="58"/>
      <c r="B8" s="58"/>
      <c r="C8" s="58"/>
      <c r="D8" s="58"/>
      <c r="E8" s="58"/>
      <c r="F8" s="72"/>
      <c r="G8" s="72"/>
      <c r="H8" s="72"/>
    </row>
    <row r="9" spans="1:11" ht="49" thickBot="1" x14ac:dyDescent="0.25">
      <c r="A9" s="194" t="s">
        <v>55</v>
      </c>
      <c r="B9" s="219" t="s">
        <v>72</v>
      </c>
      <c r="C9" s="236" t="s">
        <v>70</v>
      </c>
      <c r="D9" s="236" t="s">
        <v>71</v>
      </c>
      <c r="E9" s="219" t="s">
        <v>140</v>
      </c>
      <c r="F9" s="219" t="s">
        <v>138</v>
      </c>
      <c r="G9" s="236" t="s">
        <v>87</v>
      </c>
      <c r="H9" s="237" t="s">
        <v>147</v>
      </c>
      <c r="J9" s="263" t="s">
        <v>108</v>
      </c>
    </row>
    <row r="10" spans="1:11" x14ac:dyDescent="0.2">
      <c r="A10" s="248">
        <v>1</v>
      </c>
      <c r="B10" s="249"/>
      <c r="C10" s="249"/>
      <c r="D10" s="249"/>
      <c r="E10" s="249"/>
      <c r="F10" s="249"/>
      <c r="G10" s="249"/>
      <c r="H10" s="250"/>
      <c r="J10" s="264" t="s">
        <v>165</v>
      </c>
      <c r="K10" s="368" t="s">
        <v>258</v>
      </c>
    </row>
    <row r="11" spans="1:11" x14ac:dyDescent="0.2">
      <c r="A11" s="234">
        <f>A10+1</f>
        <v>2</v>
      </c>
      <c r="B11" s="246"/>
      <c r="C11" s="223"/>
      <c r="D11" s="223"/>
      <c r="E11" s="247"/>
      <c r="F11" s="247"/>
      <c r="G11" s="223"/>
      <c r="H11" s="208"/>
      <c r="J11" s="56"/>
    </row>
    <row r="12" spans="1:11" x14ac:dyDescent="0.2">
      <c r="A12" s="234">
        <f t="shared" ref="A12:A19" si="0">A11+1</f>
        <v>3</v>
      </c>
      <c r="B12" s="206"/>
      <c r="C12" s="135"/>
      <c r="D12" s="135"/>
      <c r="E12" s="135"/>
      <c r="F12" s="135"/>
      <c r="G12" s="135"/>
      <c r="H12" s="208"/>
    </row>
    <row r="13" spans="1:11" x14ac:dyDescent="0.2">
      <c r="A13" s="234">
        <f t="shared" si="0"/>
        <v>4</v>
      </c>
      <c r="B13" s="135"/>
      <c r="C13" s="135"/>
      <c r="D13" s="135"/>
      <c r="E13" s="135"/>
      <c r="F13" s="135"/>
      <c r="G13" s="135"/>
      <c r="H13" s="208"/>
    </row>
    <row r="14" spans="1:11" s="190" customFormat="1" x14ac:dyDescent="0.2">
      <c r="A14" s="234">
        <f t="shared" si="0"/>
        <v>5</v>
      </c>
      <c r="B14" s="206"/>
      <c r="C14" s="135"/>
      <c r="D14" s="135"/>
      <c r="E14" s="135"/>
      <c r="F14" s="135"/>
      <c r="G14" s="135"/>
      <c r="H14" s="208"/>
    </row>
    <row r="15" spans="1:11" s="190" customFormat="1" x14ac:dyDescent="0.2">
      <c r="A15" s="234">
        <f t="shared" si="0"/>
        <v>6</v>
      </c>
      <c r="B15" s="135"/>
      <c r="C15" s="135"/>
      <c r="D15" s="135"/>
      <c r="E15" s="135"/>
      <c r="F15" s="135"/>
      <c r="G15" s="135"/>
      <c r="H15" s="208"/>
    </row>
    <row r="16" spans="1:11" s="190" customFormat="1" x14ac:dyDescent="0.2">
      <c r="A16" s="234">
        <f t="shared" si="0"/>
        <v>7</v>
      </c>
      <c r="B16" s="206"/>
      <c r="C16" s="135"/>
      <c r="D16" s="135"/>
      <c r="E16" s="135"/>
      <c r="F16" s="135"/>
      <c r="G16" s="135"/>
      <c r="H16" s="208"/>
    </row>
    <row r="17" spans="1:8" s="190" customFormat="1" x14ac:dyDescent="0.2">
      <c r="A17" s="234">
        <f t="shared" si="0"/>
        <v>8</v>
      </c>
      <c r="B17" s="135"/>
      <c r="C17" s="135"/>
      <c r="D17" s="135"/>
      <c r="E17" s="135"/>
      <c r="F17" s="135"/>
      <c r="G17" s="135"/>
      <c r="H17" s="208"/>
    </row>
    <row r="18" spans="1:8" s="190" customFormat="1" x14ac:dyDescent="0.2">
      <c r="A18" s="234">
        <f t="shared" si="0"/>
        <v>9</v>
      </c>
      <c r="B18" s="206"/>
      <c r="C18" s="135"/>
      <c r="D18" s="135"/>
      <c r="E18" s="135"/>
      <c r="F18" s="135"/>
      <c r="G18" s="135"/>
      <c r="H18" s="208"/>
    </row>
    <row r="19" spans="1:8" s="190" customFormat="1" ht="16" thickBot="1" x14ac:dyDescent="0.25">
      <c r="A19" s="251">
        <f t="shared" si="0"/>
        <v>10</v>
      </c>
      <c r="B19" s="142"/>
      <c r="C19" s="142"/>
      <c r="D19" s="142"/>
      <c r="E19" s="142"/>
      <c r="F19" s="142"/>
      <c r="G19" s="142"/>
      <c r="H19" s="215"/>
    </row>
    <row r="20" spans="1:8" s="190" customFormat="1" ht="16" thickBot="1" x14ac:dyDescent="0.25">
      <c r="A20" s="347"/>
      <c r="B20" s="243"/>
      <c r="C20" s="217"/>
      <c r="D20" s="217"/>
      <c r="E20" s="217"/>
      <c r="F20" s="217"/>
      <c r="G20" s="166" t="str">
        <f>"Total "&amp;LEFT(A7,4)</f>
        <v>Total I14a</v>
      </c>
      <c r="H20" s="167">
        <f>SUM(H10:H19)</f>
        <v>0</v>
      </c>
    </row>
    <row r="21" spans="1:8" s="190" customFormat="1" x14ac:dyDescent="0.2"/>
    <row r="22" spans="1:8" s="190" customFormat="1" ht="53.25" customHeight="1" x14ac:dyDescent="0.2">
      <c r="A22" s="474"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74"/>
      <c r="C22" s="474"/>
      <c r="D22" s="474"/>
      <c r="E22" s="474"/>
      <c r="F22" s="474"/>
      <c r="G22" s="474"/>
      <c r="H22" s="474"/>
    </row>
    <row r="40" spans="1:9" ht="16" thickBot="1" x14ac:dyDescent="0.25"/>
    <row r="41" spans="1:9" s="190" customFormat="1" ht="54" customHeight="1" thickBot="1" x14ac:dyDescent="0.25">
      <c r="A41" s="218" t="s">
        <v>69</v>
      </c>
      <c r="B41" s="219" t="s">
        <v>72</v>
      </c>
      <c r="C41" s="236" t="s">
        <v>70</v>
      </c>
      <c r="D41" s="236" t="s">
        <v>71</v>
      </c>
      <c r="E41" s="219" t="s">
        <v>139</v>
      </c>
      <c r="F41" s="219" t="s">
        <v>139</v>
      </c>
      <c r="G41" s="219" t="s">
        <v>138</v>
      </c>
      <c r="H41" s="236" t="s">
        <v>87</v>
      </c>
      <c r="I41" s="237"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pageSetUpPr fitToPage="1"/>
  </sheetPr>
  <dimension ref="A1:K22"/>
  <sheetViews>
    <sheetView topLeftCell="A9" zoomScale="99" workbookViewId="0">
      <selection activeCell="C28" sqref="C28"/>
    </sheetView>
  </sheetViews>
  <sheetFormatPr baseColWidth="10" defaultColWidth="8.83203125" defaultRowHeight="15" x14ac:dyDescent="0.2"/>
  <cols>
    <col min="1" max="1" width="5.1640625" customWidth="1"/>
    <col min="2" max="2" width="10.5" customWidth="1"/>
    <col min="3" max="3" width="43.1640625" customWidth="1"/>
    <col min="4" max="4" width="24" customWidth="1"/>
    <col min="5" max="5" width="14.33203125" customWidth="1"/>
    <col min="6" max="6" width="11.83203125" style="190" customWidth="1"/>
    <col min="7" max="7" width="10" customWidth="1"/>
    <col min="8" max="8" width="9.6640625" customWidth="1"/>
  </cols>
  <sheetData>
    <row r="1" spans="1:11" ht="16" x14ac:dyDescent="0.2">
      <c r="A1" s="260" t="str">
        <f>'Date initiale'!C3</f>
        <v>Universitatea de Arhitectură și Urbanism "Ion Mincu" București</v>
      </c>
      <c r="B1" s="260"/>
      <c r="C1" s="260"/>
      <c r="D1" s="46"/>
      <c r="E1" s="46"/>
      <c r="F1" s="46"/>
      <c r="G1" s="46"/>
      <c r="H1" s="46"/>
    </row>
    <row r="2" spans="1:11" ht="16" x14ac:dyDescent="0.2">
      <c r="A2" s="260" t="str">
        <f>'Date initiale'!B4&amp;" "&amp;'Date initiale'!C4</f>
        <v>Facultatea ARHITECTURA</v>
      </c>
      <c r="B2" s="260"/>
      <c r="C2" s="260"/>
      <c r="D2" s="46"/>
      <c r="E2" s="46"/>
      <c r="F2" s="46"/>
      <c r="G2" s="46"/>
      <c r="H2" s="46"/>
    </row>
    <row r="3" spans="1:11" ht="16" x14ac:dyDescent="0.2">
      <c r="A3" s="260" t="str">
        <f>'Date initiale'!B5&amp;" "&amp;'Date initiale'!C5</f>
        <v>Departamentul Istoria &amp; Teoria Arhitecturii și Conservarea Patrimoniului</v>
      </c>
      <c r="B3" s="260"/>
      <c r="C3" s="260"/>
      <c r="D3" s="46"/>
      <c r="E3" s="46"/>
      <c r="F3" s="46"/>
      <c r="G3" s="46"/>
      <c r="H3" s="46"/>
    </row>
    <row r="4" spans="1:11" ht="16" x14ac:dyDescent="0.2">
      <c r="A4" s="261" t="str">
        <f>'Date initiale'!C6&amp;", "&amp;'Date initiale'!C7</f>
        <v>PONTA, Radu Tudor, 15</v>
      </c>
      <c r="B4" s="261"/>
      <c r="C4" s="261"/>
      <c r="D4" s="46"/>
      <c r="E4" s="46"/>
      <c r="F4" s="46"/>
      <c r="G4" s="46"/>
      <c r="H4" s="46"/>
    </row>
    <row r="5" spans="1:11" s="190" customFormat="1" ht="16" x14ac:dyDescent="0.2">
      <c r="A5" s="261"/>
      <c r="B5" s="261"/>
      <c r="C5" s="261"/>
      <c r="D5" s="46"/>
      <c r="E5" s="46"/>
      <c r="F5" s="46"/>
      <c r="G5" s="46"/>
      <c r="H5" s="46"/>
    </row>
    <row r="6" spans="1:11" ht="16" x14ac:dyDescent="0.2">
      <c r="A6" s="479" t="s">
        <v>110</v>
      </c>
      <c r="B6" s="479"/>
      <c r="C6" s="479"/>
      <c r="D6" s="479"/>
      <c r="E6" s="479"/>
      <c r="F6" s="479"/>
      <c r="G6" s="479"/>
      <c r="H6" s="479"/>
    </row>
    <row r="7" spans="1:11" ht="36.75" customHeight="1" x14ac:dyDescent="0.2">
      <c r="A7" s="475" t="str">
        <f>'Descriere indicatori'!B19&amp;"b. "&amp;'Descriere indicatori'!C20</f>
        <v xml:space="preserve">I14b. Proiect urbanistic şi peisagistic la nivelul Planurilor Generale / Zonale ale Localităţilor (inclusiv studii de fundamentare, de inserţie, de oportunitate) avizate** </v>
      </c>
      <c r="B7" s="475"/>
      <c r="C7" s="475"/>
      <c r="D7" s="475"/>
      <c r="E7" s="475"/>
      <c r="F7" s="475"/>
      <c r="G7" s="475"/>
      <c r="H7" s="475"/>
    </row>
    <row r="8" spans="1:11" ht="19.5" customHeight="1" thickBot="1" x14ac:dyDescent="0.25">
      <c r="A8" s="59"/>
      <c r="B8" s="59"/>
      <c r="C8" s="59"/>
      <c r="D8" s="59"/>
      <c r="E8" s="59"/>
      <c r="F8" s="59"/>
      <c r="G8" s="59"/>
      <c r="H8" s="59"/>
    </row>
    <row r="9" spans="1:11" ht="49" thickBot="1" x14ac:dyDescent="0.25">
      <c r="A9" s="162" t="s">
        <v>55</v>
      </c>
      <c r="B9" s="219" t="s">
        <v>72</v>
      </c>
      <c r="C9" s="236" t="s">
        <v>70</v>
      </c>
      <c r="D9" s="236" t="s">
        <v>71</v>
      </c>
      <c r="E9" s="219" t="s">
        <v>140</v>
      </c>
      <c r="F9" s="219" t="s">
        <v>138</v>
      </c>
      <c r="G9" s="236" t="s">
        <v>87</v>
      </c>
      <c r="H9" s="237" t="s">
        <v>147</v>
      </c>
      <c r="J9" s="263" t="s">
        <v>108</v>
      </c>
    </row>
    <row r="10" spans="1:11" ht="48" x14ac:dyDescent="0.2">
      <c r="A10" s="252">
        <v>1</v>
      </c>
      <c r="B10" s="437">
        <v>2</v>
      </c>
      <c r="C10" s="407" t="s">
        <v>400</v>
      </c>
      <c r="D10" s="204" t="s">
        <v>370</v>
      </c>
      <c r="E10" s="438" t="s">
        <v>371</v>
      </c>
      <c r="F10" s="438" t="s">
        <v>357</v>
      </c>
      <c r="G10" s="204">
        <v>2013</v>
      </c>
      <c r="H10" s="439">
        <v>15</v>
      </c>
      <c r="J10" s="264" t="s">
        <v>166</v>
      </c>
      <c r="K10" s="368" t="s">
        <v>258</v>
      </c>
    </row>
    <row r="11" spans="1:11" s="190" customFormat="1" ht="48" x14ac:dyDescent="0.2">
      <c r="A11" s="205">
        <f>A10+1</f>
        <v>2</v>
      </c>
      <c r="B11" s="416" t="s">
        <v>372</v>
      </c>
      <c r="C11" s="409" t="s">
        <v>401</v>
      </c>
      <c r="D11" s="204" t="s">
        <v>370</v>
      </c>
      <c r="E11" s="438" t="s">
        <v>371</v>
      </c>
      <c r="F11" s="438" t="s">
        <v>357</v>
      </c>
      <c r="G11" s="204">
        <v>2013</v>
      </c>
      <c r="H11" s="439">
        <v>15</v>
      </c>
    </row>
    <row r="12" spans="1:11" s="190" customFormat="1" ht="64" x14ac:dyDescent="0.2">
      <c r="A12" s="205">
        <f t="shared" ref="A12:A19" si="0">A11+1</f>
        <v>3</v>
      </c>
      <c r="B12" s="416" t="s">
        <v>373</v>
      </c>
      <c r="C12" s="409" t="s">
        <v>399</v>
      </c>
      <c r="D12" s="204" t="s">
        <v>370</v>
      </c>
      <c r="E12" s="438" t="s">
        <v>371</v>
      </c>
      <c r="F12" s="438" t="s">
        <v>357</v>
      </c>
      <c r="G12" s="204">
        <v>2013</v>
      </c>
      <c r="H12" s="439">
        <v>15</v>
      </c>
    </row>
    <row r="13" spans="1:11" s="190" customFormat="1" ht="64" x14ac:dyDescent="0.2">
      <c r="A13" s="205">
        <f t="shared" si="0"/>
        <v>4</v>
      </c>
      <c r="B13" s="416" t="s">
        <v>374</v>
      </c>
      <c r="C13" s="409" t="s">
        <v>398</v>
      </c>
      <c r="D13" s="204" t="s">
        <v>370</v>
      </c>
      <c r="E13" s="438" t="s">
        <v>371</v>
      </c>
      <c r="F13" s="438" t="s">
        <v>357</v>
      </c>
      <c r="G13" s="204">
        <v>2013</v>
      </c>
      <c r="H13" s="439">
        <v>15</v>
      </c>
    </row>
    <row r="14" spans="1:11" s="190" customFormat="1" ht="65" thickBot="1" x14ac:dyDescent="0.25">
      <c r="A14" s="205">
        <f t="shared" si="0"/>
        <v>5</v>
      </c>
      <c r="B14" s="416" t="s">
        <v>375</v>
      </c>
      <c r="C14" s="409" t="s">
        <v>397</v>
      </c>
      <c r="D14" s="204" t="s">
        <v>370</v>
      </c>
      <c r="E14" s="438" t="s">
        <v>371</v>
      </c>
      <c r="F14" s="438" t="s">
        <v>357</v>
      </c>
      <c r="G14" s="204">
        <v>2013</v>
      </c>
      <c r="H14" s="439">
        <v>15</v>
      </c>
    </row>
    <row r="15" spans="1:11" s="190" customFormat="1" hidden="1" x14ac:dyDescent="0.2">
      <c r="A15" s="205">
        <f t="shared" si="0"/>
        <v>6</v>
      </c>
      <c r="B15" s="416"/>
      <c r="C15" s="409"/>
      <c r="D15" s="204"/>
      <c r="E15" s="438"/>
      <c r="F15" s="438"/>
      <c r="G15" s="204"/>
      <c r="H15" s="439"/>
    </row>
    <row r="16" spans="1:11" hidden="1" x14ac:dyDescent="0.2">
      <c r="A16" s="205">
        <f t="shared" si="0"/>
        <v>7</v>
      </c>
      <c r="B16" s="416"/>
      <c r="C16" s="409"/>
      <c r="D16" s="204"/>
      <c r="E16" s="438"/>
      <c r="F16" s="438"/>
      <c r="G16" s="204"/>
      <c r="H16" s="439"/>
    </row>
    <row r="17" spans="1:8" hidden="1" x14ac:dyDescent="0.2">
      <c r="A17" s="205">
        <f t="shared" si="0"/>
        <v>8</v>
      </c>
      <c r="B17" s="206"/>
      <c r="C17" s="254"/>
      <c r="D17" s="135"/>
      <c r="E17" s="255"/>
      <c r="F17" s="255"/>
      <c r="G17" s="255"/>
      <c r="H17" s="322"/>
    </row>
    <row r="18" spans="1:8" hidden="1" x14ac:dyDescent="0.2">
      <c r="A18" s="205">
        <f t="shared" si="0"/>
        <v>9</v>
      </c>
      <c r="B18" s="206"/>
      <c r="C18" s="254"/>
      <c r="D18" s="135"/>
      <c r="E18" s="255"/>
      <c r="F18" s="255"/>
      <c r="G18" s="255"/>
      <c r="H18" s="322"/>
    </row>
    <row r="19" spans="1:8" ht="16" hidden="1" thickBot="1" x14ac:dyDescent="0.25">
      <c r="A19" s="212">
        <f t="shared" si="0"/>
        <v>10</v>
      </c>
      <c r="B19" s="142"/>
      <c r="C19" s="256"/>
      <c r="D19" s="142"/>
      <c r="E19" s="142"/>
      <c r="F19" s="142"/>
      <c r="G19" s="142"/>
      <c r="H19" s="333"/>
    </row>
    <row r="20" spans="1:8" ht="17" thickBot="1" x14ac:dyDescent="0.25">
      <c r="A20" s="348"/>
      <c r="G20" s="166" t="str">
        <f>"Total "&amp;LEFT(A7,4)</f>
        <v>Total I14b</v>
      </c>
      <c r="H20" s="274">
        <f>SUM(H10:H19)</f>
        <v>75</v>
      </c>
    </row>
    <row r="22" spans="1:8" ht="53.25" customHeight="1" x14ac:dyDescent="0.2">
      <c r="A22" s="474"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74"/>
      <c r="C22" s="474"/>
      <c r="D22" s="474"/>
      <c r="E22" s="474"/>
      <c r="F22" s="474"/>
      <c r="G22" s="474"/>
      <c r="H22" s="474"/>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scale="93"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pageSetUpPr fitToPage="1"/>
  </sheetPr>
  <dimension ref="A1:K41"/>
  <sheetViews>
    <sheetView workbookViewId="0">
      <selection activeCell="C28" sqref="C28"/>
    </sheetView>
  </sheetViews>
  <sheetFormatPr baseColWidth="10" defaultColWidth="9.1640625" defaultRowHeight="15" x14ac:dyDescent="0.2"/>
  <cols>
    <col min="1" max="1" width="5.1640625" style="190" customWidth="1"/>
    <col min="2" max="2" width="10.5" style="190" customWidth="1"/>
    <col min="3" max="3" width="43.1640625" style="190" customWidth="1"/>
    <col min="4" max="4" width="24" style="190" customWidth="1"/>
    <col min="5" max="5" width="14.33203125" style="190" customWidth="1"/>
    <col min="6" max="6" width="11.83203125" style="190" customWidth="1"/>
    <col min="7" max="7" width="10" style="190" customWidth="1"/>
    <col min="8" max="8" width="9.6640625" style="190" customWidth="1"/>
    <col min="9" max="9" width="9.1640625" style="190"/>
    <col min="10" max="10" width="10.33203125" style="190" customWidth="1"/>
    <col min="11" max="16384" width="9.1640625" style="190"/>
  </cols>
  <sheetData>
    <row r="1" spans="1:11" ht="16" x14ac:dyDescent="0.2">
      <c r="A1" s="257" t="str">
        <f>'Date initiale'!C3</f>
        <v>Universitatea de Arhitectură și Urbanism "Ion Mincu" București</v>
      </c>
      <c r="B1" s="257"/>
      <c r="C1" s="257"/>
      <c r="D1" s="17"/>
      <c r="E1" s="17"/>
      <c r="F1" s="17"/>
    </row>
    <row r="2" spans="1:11" ht="16" x14ac:dyDescent="0.2">
      <c r="A2" s="257" t="str">
        <f>'Date initiale'!B4&amp;" "&amp;'Date initiale'!C4</f>
        <v>Facultatea ARHITECTURA</v>
      </c>
      <c r="B2" s="257"/>
      <c r="C2" s="257"/>
      <c r="D2" s="17"/>
      <c r="E2" s="17"/>
      <c r="F2" s="17"/>
    </row>
    <row r="3" spans="1:11" ht="16" x14ac:dyDescent="0.2">
      <c r="A3" s="257" t="str">
        <f>'Date initiale'!B5&amp;" "&amp;'Date initiale'!C5</f>
        <v>Departamentul Istoria &amp; Teoria Arhitecturii și Conservarea Patrimoniului</v>
      </c>
      <c r="B3" s="257"/>
      <c r="C3" s="257"/>
      <c r="D3" s="17"/>
      <c r="E3" s="17"/>
      <c r="F3" s="17"/>
    </row>
    <row r="4" spans="1:11" ht="16" x14ac:dyDescent="0.2">
      <c r="A4" s="258" t="str">
        <f>'Date initiale'!C6&amp;", "&amp;'Date initiale'!C7</f>
        <v>PONTA, Radu Tudor, 15</v>
      </c>
      <c r="B4" s="258"/>
      <c r="C4" s="258"/>
      <c r="D4" s="17"/>
      <c r="E4" s="17"/>
      <c r="F4" s="17"/>
    </row>
    <row r="5" spans="1:11" ht="16" x14ac:dyDescent="0.2">
      <c r="A5" s="258"/>
      <c r="B5" s="258"/>
      <c r="C5" s="258"/>
      <c r="D5" s="17"/>
      <c r="E5" s="17"/>
      <c r="F5" s="17"/>
    </row>
    <row r="6" spans="1:11" ht="16" x14ac:dyDescent="0.2">
      <c r="A6" s="472" t="s">
        <v>110</v>
      </c>
      <c r="B6" s="472"/>
      <c r="C6" s="472"/>
      <c r="D6" s="472"/>
      <c r="E6" s="472"/>
      <c r="F6" s="472"/>
      <c r="G6" s="472"/>
      <c r="H6" s="472"/>
    </row>
    <row r="7" spans="1:11" ht="52.5" customHeight="1" x14ac:dyDescent="0.2">
      <c r="A7" s="475"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75"/>
      <c r="C7" s="475"/>
      <c r="D7" s="475"/>
      <c r="E7" s="475"/>
      <c r="F7" s="475"/>
      <c r="G7" s="475"/>
      <c r="H7" s="475"/>
    </row>
    <row r="8" spans="1:11" ht="17" thickBot="1" x14ac:dyDescent="0.25">
      <c r="A8" s="58"/>
      <c r="B8" s="58"/>
      <c r="C8" s="58"/>
      <c r="D8" s="58"/>
      <c r="E8" s="58"/>
      <c r="F8" s="72"/>
      <c r="G8" s="72"/>
      <c r="H8" s="72"/>
    </row>
    <row r="9" spans="1:11" ht="49" thickBot="1" x14ac:dyDescent="0.25">
      <c r="A9" s="194" t="s">
        <v>55</v>
      </c>
      <c r="B9" s="219" t="s">
        <v>72</v>
      </c>
      <c r="C9" s="236" t="s">
        <v>141</v>
      </c>
      <c r="D9" s="236" t="s">
        <v>71</v>
      </c>
      <c r="E9" s="219" t="s">
        <v>140</v>
      </c>
      <c r="F9" s="219" t="s">
        <v>138</v>
      </c>
      <c r="G9" s="236" t="s">
        <v>87</v>
      </c>
      <c r="H9" s="237" t="s">
        <v>147</v>
      </c>
      <c r="J9" s="263" t="s">
        <v>108</v>
      </c>
    </row>
    <row r="10" spans="1:11" x14ac:dyDescent="0.2">
      <c r="A10" s="248">
        <v>1</v>
      </c>
      <c r="B10" s="249"/>
      <c r="C10" s="249"/>
      <c r="D10" s="249"/>
      <c r="E10" s="249"/>
      <c r="F10" s="249"/>
      <c r="G10" s="249"/>
      <c r="H10" s="250"/>
      <c r="J10" s="264" t="s">
        <v>167</v>
      </c>
      <c r="K10" s="368" t="s">
        <v>258</v>
      </c>
    </row>
    <row r="11" spans="1:11" x14ac:dyDescent="0.2">
      <c r="A11" s="234">
        <f>A10+1</f>
        <v>2</v>
      </c>
      <c r="B11" s="246"/>
      <c r="C11" s="223"/>
      <c r="D11" s="223"/>
      <c r="E11" s="247"/>
      <c r="F11" s="247"/>
      <c r="G11" s="223"/>
      <c r="H11" s="322"/>
    </row>
    <row r="12" spans="1:11" x14ac:dyDescent="0.2">
      <c r="A12" s="234">
        <f t="shared" ref="A12:A19" si="0">A11+1</f>
        <v>3</v>
      </c>
      <c r="B12" s="206"/>
      <c r="C12" s="135"/>
      <c r="D12" s="135"/>
      <c r="E12" s="135"/>
      <c r="F12" s="135"/>
      <c r="G12" s="135"/>
      <c r="H12" s="322"/>
    </row>
    <row r="13" spans="1:11" x14ac:dyDescent="0.2">
      <c r="A13" s="234">
        <f t="shared" si="0"/>
        <v>4</v>
      </c>
      <c r="B13" s="135"/>
      <c r="C13" s="135"/>
      <c r="D13" s="135"/>
      <c r="E13" s="135"/>
      <c r="F13" s="135"/>
      <c r="G13" s="135"/>
      <c r="H13" s="322"/>
    </row>
    <row r="14" spans="1:11" x14ac:dyDescent="0.2">
      <c r="A14" s="234">
        <f t="shared" si="0"/>
        <v>5</v>
      </c>
      <c r="B14" s="206"/>
      <c r="C14" s="135"/>
      <c r="D14" s="135"/>
      <c r="E14" s="135"/>
      <c r="F14" s="135"/>
      <c r="G14" s="135"/>
      <c r="H14" s="322"/>
    </row>
    <row r="15" spans="1:11" x14ac:dyDescent="0.2">
      <c r="A15" s="234">
        <f t="shared" si="0"/>
        <v>6</v>
      </c>
      <c r="B15" s="135"/>
      <c r="C15" s="135"/>
      <c r="D15" s="135"/>
      <c r="E15" s="135"/>
      <c r="F15" s="135"/>
      <c r="G15" s="135"/>
      <c r="H15" s="322"/>
    </row>
    <row r="16" spans="1:11" x14ac:dyDescent="0.2">
      <c r="A16" s="234">
        <f t="shared" si="0"/>
        <v>7</v>
      </c>
      <c r="B16" s="206"/>
      <c r="C16" s="135"/>
      <c r="D16" s="135"/>
      <c r="E16" s="135"/>
      <c r="F16" s="135"/>
      <c r="G16" s="135"/>
      <c r="H16" s="322"/>
    </row>
    <row r="17" spans="1:8" x14ac:dyDescent="0.2">
      <c r="A17" s="234">
        <f t="shared" si="0"/>
        <v>8</v>
      </c>
      <c r="B17" s="135"/>
      <c r="C17" s="135"/>
      <c r="D17" s="135"/>
      <c r="E17" s="135"/>
      <c r="F17" s="135"/>
      <c r="G17" s="135"/>
      <c r="H17" s="322"/>
    </row>
    <row r="18" spans="1:8" x14ac:dyDescent="0.2">
      <c r="A18" s="234">
        <f t="shared" si="0"/>
        <v>9</v>
      </c>
      <c r="B18" s="206"/>
      <c r="C18" s="135"/>
      <c r="D18" s="135"/>
      <c r="E18" s="135"/>
      <c r="F18" s="135"/>
      <c r="G18" s="135"/>
      <c r="H18" s="322"/>
    </row>
    <row r="19" spans="1:8" ht="16" thickBot="1" x14ac:dyDescent="0.25">
      <c r="A19" s="251">
        <f t="shared" si="0"/>
        <v>10</v>
      </c>
      <c r="B19" s="142"/>
      <c r="C19" s="142"/>
      <c r="D19" s="142"/>
      <c r="E19" s="142"/>
      <c r="F19" s="142"/>
      <c r="G19" s="142"/>
      <c r="H19" s="333"/>
    </row>
    <row r="20" spans="1:8" ht="16" thickBot="1" x14ac:dyDescent="0.25">
      <c r="A20" s="347"/>
      <c r="B20" s="243"/>
      <c r="C20" s="217"/>
      <c r="D20" s="217"/>
      <c r="E20" s="217"/>
      <c r="F20" s="217"/>
      <c r="G20" s="166" t="str">
        <f>"Total "&amp;LEFT(A7,4)</f>
        <v>Total I14c</v>
      </c>
      <c r="H20" s="167">
        <f>SUM(H10:H19)</f>
        <v>0</v>
      </c>
    </row>
    <row r="22" spans="1:8" ht="53.25" customHeight="1" x14ac:dyDescent="0.2">
      <c r="A22" s="474"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74"/>
      <c r="C22" s="474"/>
      <c r="D22" s="474"/>
      <c r="E22" s="474"/>
      <c r="F22" s="474"/>
      <c r="G22" s="474"/>
      <c r="H22" s="474"/>
    </row>
    <row r="40" spans="1:9" ht="16" thickBot="1" x14ac:dyDescent="0.25"/>
    <row r="41" spans="1:9" ht="54" customHeight="1" thickBot="1" x14ac:dyDescent="0.25">
      <c r="A41" s="218" t="s">
        <v>69</v>
      </c>
      <c r="B41" s="219" t="s">
        <v>72</v>
      </c>
      <c r="C41" s="236" t="s">
        <v>70</v>
      </c>
      <c r="D41" s="236" t="s">
        <v>71</v>
      </c>
      <c r="E41" s="219" t="s">
        <v>139</v>
      </c>
      <c r="F41" s="219" t="s">
        <v>139</v>
      </c>
      <c r="G41" s="219" t="s">
        <v>138</v>
      </c>
      <c r="H41" s="236" t="s">
        <v>87</v>
      </c>
      <c r="I41" s="237"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pageSetUpPr fitToPage="1"/>
  </sheetPr>
  <dimension ref="A1:K41"/>
  <sheetViews>
    <sheetView workbookViewId="0">
      <selection activeCell="C28" sqref="C28"/>
    </sheetView>
  </sheetViews>
  <sheetFormatPr baseColWidth="10" defaultColWidth="9.1640625" defaultRowHeight="15" x14ac:dyDescent="0.2"/>
  <cols>
    <col min="1" max="1" width="5.1640625" style="190" customWidth="1"/>
    <col min="2" max="2" width="10.5" style="190" customWidth="1"/>
    <col min="3" max="3" width="43.1640625" style="190" customWidth="1"/>
    <col min="4" max="4" width="24" style="190" customWidth="1"/>
    <col min="5" max="5" width="14.33203125" style="190" customWidth="1"/>
    <col min="6" max="6" width="11.83203125" style="190" customWidth="1"/>
    <col min="7" max="7" width="10" style="190" customWidth="1"/>
    <col min="8" max="8" width="9.6640625" style="190" customWidth="1"/>
    <col min="9" max="9" width="9.1640625" style="190"/>
    <col min="10" max="10" width="10.33203125" style="190" customWidth="1"/>
    <col min="11" max="16384" width="9.1640625" style="190"/>
  </cols>
  <sheetData>
    <row r="1" spans="1:11" ht="16" x14ac:dyDescent="0.2">
      <c r="A1" s="257" t="str">
        <f>'Date initiale'!C3</f>
        <v>Universitatea de Arhitectură și Urbanism "Ion Mincu" București</v>
      </c>
      <c r="B1" s="257"/>
      <c r="C1" s="257"/>
      <c r="D1" s="364"/>
      <c r="E1" s="364"/>
      <c r="F1" s="364"/>
    </row>
    <row r="2" spans="1:11" ht="16" x14ac:dyDescent="0.2">
      <c r="A2" s="257" t="str">
        <f>'Date initiale'!B4&amp;" "&amp;'Date initiale'!C4</f>
        <v>Facultatea ARHITECTURA</v>
      </c>
      <c r="B2" s="257"/>
      <c r="C2" s="257"/>
      <c r="D2" s="364"/>
      <c r="E2" s="364"/>
      <c r="F2" s="364"/>
    </row>
    <row r="3" spans="1:11" ht="16" x14ac:dyDescent="0.2">
      <c r="A3" s="257" t="str">
        <f>'Date initiale'!B5&amp;" "&amp;'Date initiale'!C5</f>
        <v>Departamentul Istoria &amp; Teoria Arhitecturii și Conservarea Patrimoniului</v>
      </c>
      <c r="B3" s="257"/>
      <c r="C3" s="257"/>
      <c r="D3" s="364"/>
      <c r="E3" s="364"/>
      <c r="F3" s="364"/>
    </row>
    <row r="4" spans="1:11" ht="16" x14ac:dyDescent="0.2">
      <c r="A4" s="363" t="str">
        <f>'Date initiale'!C6&amp;", "&amp;'Date initiale'!C7</f>
        <v>PONTA, Radu Tudor, 15</v>
      </c>
      <c r="B4" s="363"/>
      <c r="C4" s="363"/>
      <c r="D4" s="364"/>
      <c r="E4" s="364"/>
      <c r="F4" s="364"/>
    </row>
    <row r="5" spans="1:11" ht="16" x14ac:dyDescent="0.2">
      <c r="A5" s="363"/>
      <c r="B5" s="363"/>
      <c r="C5" s="363"/>
      <c r="D5" s="364"/>
      <c r="E5" s="364"/>
      <c r="F5" s="364"/>
    </row>
    <row r="6" spans="1:11" ht="16" x14ac:dyDescent="0.2">
      <c r="A6" s="472" t="s">
        <v>110</v>
      </c>
      <c r="B6" s="472"/>
      <c r="C6" s="472"/>
      <c r="D6" s="472"/>
      <c r="E6" s="472"/>
      <c r="F6" s="472"/>
      <c r="G6" s="472"/>
      <c r="H6" s="472"/>
    </row>
    <row r="7" spans="1:11" ht="52.5" customHeight="1" x14ac:dyDescent="0.2">
      <c r="A7" s="475"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75"/>
      <c r="C7" s="475"/>
      <c r="D7" s="475"/>
      <c r="E7" s="475"/>
      <c r="F7" s="475"/>
      <c r="G7" s="475"/>
      <c r="H7" s="475"/>
    </row>
    <row r="8" spans="1:11" ht="17" thickBot="1" x14ac:dyDescent="0.25">
      <c r="A8" s="58"/>
      <c r="B8" s="58"/>
      <c r="C8" s="58"/>
      <c r="D8" s="58"/>
      <c r="E8" s="58"/>
      <c r="F8" s="72"/>
      <c r="G8" s="72"/>
      <c r="H8" s="72"/>
    </row>
    <row r="9" spans="1:11" ht="49" thickBot="1" x14ac:dyDescent="0.25">
      <c r="A9" s="194" t="s">
        <v>55</v>
      </c>
      <c r="B9" s="219" t="s">
        <v>72</v>
      </c>
      <c r="C9" s="236" t="s">
        <v>141</v>
      </c>
      <c r="D9" s="236" t="s">
        <v>71</v>
      </c>
      <c r="E9" s="219" t="s">
        <v>140</v>
      </c>
      <c r="F9" s="219" t="s">
        <v>138</v>
      </c>
      <c r="G9" s="236" t="s">
        <v>87</v>
      </c>
      <c r="H9" s="237" t="s">
        <v>147</v>
      </c>
      <c r="J9" s="263" t="s">
        <v>108</v>
      </c>
    </row>
    <row r="10" spans="1:11" x14ac:dyDescent="0.2">
      <c r="A10" s="248">
        <v>1</v>
      </c>
      <c r="B10" s="249"/>
      <c r="C10" s="249"/>
      <c r="D10" s="249"/>
      <c r="E10" s="249"/>
      <c r="F10" s="249"/>
      <c r="G10" s="249"/>
      <c r="H10" s="250"/>
      <c r="J10" s="264">
        <v>20</v>
      </c>
      <c r="K10" s="368" t="s">
        <v>258</v>
      </c>
    </row>
    <row r="11" spans="1:11" x14ac:dyDescent="0.2">
      <c r="A11" s="234">
        <f>A10+1</f>
        <v>2</v>
      </c>
      <c r="B11" s="246"/>
      <c r="C11" s="223"/>
      <c r="D11" s="223"/>
      <c r="E11" s="247"/>
      <c r="F11" s="247"/>
      <c r="G11" s="223"/>
      <c r="H11" s="322"/>
    </row>
    <row r="12" spans="1:11" x14ac:dyDescent="0.2">
      <c r="A12" s="234">
        <f t="shared" ref="A12:A19" si="0">A11+1</f>
        <v>3</v>
      </c>
      <c r="B12" s="206"/>
      <c r="C12" s="135"/>
      <c r="D12" s="135"/>
      <c r="E12" s="135"/>
      <c r="F12" s="135"/>
      <c r="G12" s="135"/>
      <c r="H12" s="322"/>
    </row>
    <row r="13" spans="1:11" x14ac:dyDescent="0.2">
      <c r="A13" s="234">
        <f t="shared" si="0"/>
        <v>4</v>
      </c>
      <c r="B13" s="135"/>
      <c r="C13" s="135"/>
      <c r="D13" s="135"/>
      <c r="E13" s="135"/>
      <c r="F13" s="135"/>
      <c r="G13" s="135"/>
      <c r="H13" s="322"/>
    </row>
    <row r="14" spans="1:11" x14ac:dyDescent="0.2">
      <c r="A14" s="234">
        <f t="shared" si="0"/>
        <v>5</v>
      </c>
      <c r="B14" s="206"/>
      <c r="C14" s="135"/>
      <c r="D14" s="135"/>
      <c r="E14" s="135"/>
      <c r="F14" s="135"/>
      <c r="G14" s="135"/>
      <c r="H14" s="322"/>
    </row>
    <row r="15" spans="1:11" x14ac:dyDescent="0.2">
      <c r="A15" s="234">
        <f t="shared" si="0"/>
        <v>6</v>
      </c>
      <c r="B15" s="135"/>
      <c r="C15" s="135"/>
      <c r="D15" s="135"/>
      <c r="E15" s="135"/>
      <c r="F15" s="135"/>
      <c r="G15" s="135"/>
      <c r="H15" s="322"/>
    </row>
    <row r="16" spans="1:11" x14ac:dyDescent="0.2">
      <c r="A16" s="234">
        <f t="shared" si="0"/>
        <v>7</v>
      </c>
      <c r="B16" s="206"/>
      <c r="C16" s="135"/>
      <c r="D16" s="135"/>
      <c r="E16" s="135"/>
      <c r="F16" s="135"/>
      <c r="G16" s="135"/>
      <c r="H16" s="322"/>
    </row>
    <row r="17" spans="1:8" x14ac:dyDescent="0.2">
      <c r="A17" s="234">
        <f t="shared" si="0"/>
        <v>8</v>
      </c>
      <c r="B17" s="135"/>
      <c r="C17" s="135"/>
      <c r="D17" s="135"/>
      <c r="E17" s="135"/>
      <c r="F17" s="135"/>
      <c r="G17" s="135"/>
      <c r="H17" s="322"/>
    </row>
    <row r="18" spans="1:8" x14ac:dyDescent="0.2">
      <c r="A18" s="234">
        <f t="shared" si="0"/>
        <v>9</v>
      </c>
      <c r="B18" s="206"/>
      <c r="C18" s="135"/>
      <c r="D18" s="135"/>
      <c r="E18" s="135"/>
      <c r="F18" s="135"/>
      <c r="G18" s="135"/>
      <c r="H18" s="322"/>
    </row>
    <row r="19" spans="1:8" ht="16" thickBot="1" x14ac:dyDescent="0.25">
      <c r="A19" s="251">
        <f t="shared" si="0"/>
        <v>10</v>
      </c>
      <c r="B19" s="142"/>
      <c r="C19" s="142"/>
      <c r="D19" s="142"/>
      <c r="E19" s="142"/>
      <c r="F19" s="142"/>
      <c r="G19" s="142"/>
      <c r="H19" s="333"/>
    </row>
    <row r="20" spans="1:8" ht="16" thickBot="1" x14ac:dyDescent="0.25">
      <c r="A20" s="347"/>
      <c r="B20" s="243"/>
      <c r="C20" s="217"/>
      <c r="D20" s="217"/>
      <c r="E20" s="217"/>
      <c r="F20" s="217"/>
      <c r="G20" s="166" t="str">
        <f>"Total "&amp;LEFT(A7,4)</f>
        <v>Total I15.</v>
      </c>
      <c r="H20" s="167">
        <f>SUM(H10:H19)</f>
        <v>0</v>
      </c>
    </row>
    <row r="22" spans="1:8" ht="53.25" customHeight="1" x14ac:dyDescent="0.2">
      <c r="A22" s="474"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74"/>
      <c r="C22" s="474"/>
      <c r="D22" s="474"/>
      <c r="E22" s="474"/>
      <c r="F22" s="474"/>
      <c r="G22" s="474"/>
      <c r="H22" s="474"/>
    </row>
    <row r="40" spans="1:9" ht="16" thickBot="1" x14ac:dyDescent="0.25"/>
    <row r="41" spans="1:9" ht="54" customHeight="1" thickBot="1" x14ac:dyDescent="0.25">
      <c r="A41" s="218" t="s">
        <v>69</v>
      </c>
      <c r="B41" s="219" t="s">
        <v>72</v>
      </c>
      <c r="C41" s="236" t="s">
        <v>70</v>
      </c>
      <c r="D41" s="236" t="s">
        <v>71</v>
      </c>
      <c r="E41" s="219" t="s">
        <v>139</v>
      </c>
      <c r="F41" s="219" t="s">
        <v>139</v>
      </c>
      <c r="G41" s="219" t="s">
        <v>138</v>
      </c>
      <c r="H41" s="236" t="s">
        <v>87</v>
      </c>
      <c r="I41" s="237"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pageSetUpPr fitToPage="1"/>
  </sheetPr>
  <dimension ref="A1:H31"/>
  <sheetViews>
    <sheetView workbookViewId="0">
      <selection activeCell="C28" sqref="C28"/>
    </sheetView>
  </sheetViews>
  <sheetFormatPr baseColWidth="10" defaultColWidth="8.83203125" defaultRowHeight="15" x14ac:dyDescent="0.2"/>
  <cols>
    <col min="1" max="1" width="5.1640625" customWidth="1"/>
    <col min="2" max="2" width="103.1640625" customWidth="1"/>
    <col min="3" max="3" width="10.5" customWidth="1"/>
    <col min="4" max="4" width="9.6640625" customWidth="1"/>
    <col min="6" max="6" width="11.33203125" customWidth="1"/>
  </cols>
  <sheetData>
    <row r="1" spans="1:8" ht="16" x14ac:dyDescent="0.2">
      <c r="A1" s="257" t="str">
        <f>'Date initiale'!C3</f>
        <v>Universitatea de Arhitectură și Urbanism "Ion Mincu" București</v>
      </c>
      <c r="B1" s="257"/>
      <c r="C1" s="257"/>
      <c r="D1" s="17"/>
      <c r="E1" s="42"/>
    </row>
    <row r="2" spans="1:8" ht="16" x14ac:dyDescent="0.2">
      <c r="A2" s="257" t="str">
        <f>'Date initiale'!B4&amp;" "&amp;'Date initiale'!C4</f>
        <v>Facultatea ARHITECTURA</v>
      </c>
      <c r="B2" s="257"/>
      <c r="C2" s="257"/>
      <c r="D2" s="2"/>
      <c r="E2" s="42"/>
    </row>
    <row r="3" spans="1:8" ht="16" x14ac:dyDescent="0.2">
      <c r="A3" s="257" t="str">
        <f>'Date initiale'!B5&amp;" "&amp;'Date initiale'!C5</f>
        <v>Departamentul Istoria &amp; Teoria Arhitecturii și Conservarea Patrimoniului</v>
      </c>
      <c r="B3" s="257"/>
      <c r="C3" s="257"/>
      <c r="D3" s="17"/>
      <c r="E3" s="42"/>
    </row>
    <row r="4" spans="1:8" x14ac:dyDescent="0.2">
      <c r="A4" s="123" t="str">
        <f>'Date initiale'!C6&amp;", "&amp;'Date initiale'!C7</f>
        <v>PONTA, Radu Tudor, 15</v>
      </c>
      <c r="B4" s="123"/>
      <c r="C4" s="123"/>
    </row>
    <row r="5" spans="1:8" s="190" customFormat="1" x14ac:dyDescent="0.2">
      <c r="A5" s="123"/>
      <c r="B5" s="123"/>
      <c r="C5" s="123"/>
    </row>
    <row r="6" spans="1:8" ht="16" x14ac:dyDescent="0.2">
      <c r="A6" s="480" t="s">
        <v>110</v>
      </c>
      <c r="B6" s="480"/>
      <c r="C6" s="480"/>
      <c r="D6" s="480"/>
    </row>
    <row r="7" spans="1:8" s="190" customFormat="1" ht="90.75" customHeight="1" x14ac:dyDescent="0.2">
      <c r="A7" s="475"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75"/>
      <c r="C7" s="475"/>
      <c r="D7" s="475"/>
      <c r="E7" s="191"/>
      <c r="F7" s="191"/>
      <c r="G7" s="191"/>
      <c r="H7" s="191"/>
    </row>
    <row r="8" spans="1:8" ht="18.75" customHeight="1" thickBot="1" x14ac:dyDescent="0.25">
      <c r="A8" s="70"/>
      <c r="B8" s="70"/>
      <c r="C8" s="70"/>
      <c r="D8" s="70"/>
    </row>
    <row r="9" spans="1:8" ht="45.75" customHeight="1" thickBot="1" x14ac:dyDescent="0.25">
      <c r="A9" s="194" t="s">
        <v>55</v>
      </c>
      <c r="B9" s="219" t="s">
        <v>77</v>
      </c>
      <c r="C9" s="219" t="s">
        <v>87</v>
      </c>
      <c r="D9" s="220" t="s">
        <v>147</v>
      </c>
      <c r="E9" s="33"/>
      <c r="F9" s="263" t="s">
        <v>108</v>
      </c>
    </row>
    <row r="10" spans="1:8" ht="16" x14ac:dyDescent="0.2">
      <c r="A10" s="248">
        <v>1</v>
      </c>
      <c r="B10" s="374" t="s">
        <v>376</v>
      </c>
      <c r="C10" s="245">
        <v>2011</v>
      </c>
      <c r="D10" s="335">
        <v>7.5</v>
      </c>
      <c r="F10" s="264" t="s">
        <v>168</v>
      </c>
      <c r="G10" s="368" t="s">
        <v>259</v>
      </c>
    </row>
    <row r="11" spans="1:8" ht="32" x14ac:dyDescent="0.2">
      <c r="A11" s="234">
        <f>A10+1</f>
        <v>2</v>
      </c>
      <c r="B11" s="240" t="s">
        <v>377</v>
      </c>
      <c r="C11" s="135">
        <v>2012</v>
      </c>
      <c r="D11" s="332">
        <v>2.5</v>
      </c>
    </row>
    <row r="12" spans="1:8" s="190" customFormat="1" x14ac:dyDescent="0.2">
      <c r="A12" s="234">
        <f t="shared" ref="A12:A19" si="0">A11+1</f>
        <v>3</v>
      </c>
      <c r="B12" s="240"/>
      <c r="C12" s="135"/>
      <c r="D12" s="322"/>
    </row>
    <row r="13" spans="1:8" s="190" customFormat="1" x14ac:dyDescent="0.2">
      <c r="A13" s="234">
        <f t="shared" si="0"/>
        <v>4</v>
      </c>
      <c r="B13" s="268"/>
      <c r="C13" s="135"/>
      <c r="D13" s="322"/>
    </row>
    <row r="14" spans="1:8" s="190" customFormat="1" x14ac:dyDescent="0.2">
      <c r="A14" s="234">
        <f t="shared" si="0"/>
        <v>5</v>
      </c>
      <c r="B14" s="268"/>
      <c r="C14" s="135"/>
      <c r="D14" s="322"/>
    </row>
    <row r="15" spans="1:8" x14ac:dyDescent="0.2">
      <c r="A15" s="234">
        <f t="shared" si="0"/>
        <v>6</v>
      </c>
      <c r="B15" s="240"/>
      <c r="C15" s="135"/>
      <c r="D15" s="322"/>
    </row>
    <row r="16" spans="1:8" x14ac:dyDescent="0.2">
      <c r="A16" s="234">
        <f t="shared" si="0"/>
        <v>7</v>
      </c>
      <c r="B16" s="268"/>
      <c r="C16" s="135"/>
      <c r="D16" s="322"/>
    </row>
    <row r="17" spans="1:4" x14ac:dyDescent="0.2">
      <c r="A17" s="234">
        <f t="shared" si="0"/>
        <v>8</v>
      </c>
      <c r="B17" s="268"/>
      <c r="C17" s="135"/>
      <c r="D17" s="322"/>
    </row>
    <row r="18" spans="1:4" x14ac:dyDescent="0.2">
      <c r="A18" s="234">
        <f t="shared" si="0"/>
        <v>9</v>
      </c>
      <c r="B18" s="268"/>
      <c r="C18" s="135"/>
      <c r="D18" s="322"/>
    </row>
    <row r="19" spans="1:4" ht="16" thickBot="1" x14ac:dyDescent="0.25">
      <c r="A19" s="251">
        <f t="shared" si="0"/>
        <v>10</v>
      </c>
      <c r="B19" s="270"/>
      <c r="C19" s="142"/>
      <c r="D19" s="333"/>
    </row>
    <row r="20" spans="1:4" ht="16" thickBot="1" x14ac:dyDescent="0.25">
      <c r="A20" s="346"/>
      <c r="B20" s="216"/>
      <c r="C20" s="166" t="str">
        <f>"Total "&amp;LEFT(A7,3)</f>
        <v>Total I16</v>
      </c>
      <c r="D20" s="271">
        <f>SUM(D10:D19)</f>
        <v>10</v>
      </c>
    </row>
    <row r="21" spans="1:4" ht="16" x14ac:dyDescent="0.2">
      <c r="A21" s="36"/>
      <c r="B21" s="25"/>
      <c r="C21" s="25"/>
      <c r="D21" s="25"/>
    </row>
    <row r="22" spans="1:4" x14ac:dyDescent="0.2">
      <c r="A22" s="22"/>
      <c r="B22" s="22"/>
      <c r="C22" s="22"/>
      <c r="D22" s="22"/>
    </row>
    <row r="26" spans="1:4" x14ac:dyDescent="0.2">
      <c r="A26" s="22"/>
      <c r="B26" s="18"/>
    </row>
    <row r="27" spans="1:4" x14ac:dyDescent="0.2">
      <c r="A27" s="22"/>
      <c r="B27" s="18"/>
    </row>
    <row r="28" spans="1:4" x14ac:dyDescent="0.2">
      <c r="A28" s="22"/>
    </row>
    <row r="29" spans="1:4" x14ac:dyDescent="0.2">
      <c r="A29" s="22"/>
    </row>
    <row r="30" spans="1:4" x14ac:dyDescent="0.2">
      <c r="A30" s="22"/>
    </row>
    <row r="31" spans="1:4" x14ac:dyDescent="0.2">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pageSetUpPr fitToPage="1"/>
  </sheetPr>
  <dimension ref="A1:K20"/>
  <sheetViews>
    <sheetView workbookViewId="0">
      <selection activeCell="C28" sqref="C28"/>
    </sheetView>
  </sheetViews>
  <sheetFormatPr baseColWidth="10" defaultColWidth="8.83203125" defaultRowHeight="15" x14ac:dyDescent="0.2"/>
  <cols>
    <col min="1" max="1" width="5.1640625" customWidth="1"/>
    <col min="2" max="2" width="103.1640625" customWidth="1"/>
    <col min="3" max="3" width="10.5" customWidth="1"/>
    <col min="4" max="4" width="9.6640625" customWidth="1"/>
    <col min="6" max="6" width="10.5" customWidth="1"/>
  </cols>
  <sheetData>
    <row r="1" spans="1:11" ht="16" x14ac:dyDescent="0.2">
      <c r="A1" s="257" t="str">
        <f>'Date initiale'!C3</f>
        <v>Universitatea de Arhitectură și Urbanism "Ion Mincu" București</v>
      </c>
      <c r="B1" s="257"/>
      <c r="C1" s="257"/>
      <c r="D1" s="17"/>
    </row>
    <row r="2" spans="1:11" ht="16" x14ac:dyDescent="0.2">
      <c r="A2" s="257" t="str">
        <f>'Date initiale'!B4&amp;" "&amp;'Date initiale'!C4</f>
        <v>Facultatea ARHITECTURA</v>
      </c>
      <c r="B2" s="257"/>
      <c r="C2" s="257"/>
      <c r="D2" s="2"/>
    </row>
    <row r="3" spans="1:11" ht="16" x14ac:dyDescent="0.2">
      <c r="A3" s="257" t="str">
        <f>'Date initiale'!B5&amp;" "&amp;'Date initiale'!C5</f>
        <v>Departamentul Istoria &amp; Teoria Arhitecturii și Conservarea Patrimoniului</v>
      </c>
      <c r="B3" s="257"/>
      <c r="C3" s="257"/>
      <c r="D3" s="17"/>
    </row>
    <row r="4" spans="1:11" x14ac:dyDescent="0.2">
      <c r="A4" s="123" t="str">
        <f>'Date initiale'!C6&amp;", "&amp;'Date initiale'!C7</f>
        <v>PONTA, Radu Tudor, 15</v>
      </c>
      <c r="B4" s="123"/>
      <c r="C4" s="123"/>
    </row>
    <row r="5" spans="1:11" s="190" customFormat="1" x14ac:dyDescent="0.2">
      <c r="A5" s="123"/>
      <c r="B5" s="123"/>
      <c r="C5" s="123"/>
    </row>
    <row r="6" spans="1:11" x14ac:dyDescent="0.2">
      <c r="A6" s="481" t="s">
        <v>110</v>
      </c>
      <c r="B6" s="481"/>
      <c r="C6" s="481"/>
      <c r="D6" s="481"/>
    </row>
    <row r="7" spans="1:11" s="190" customFormat="1" ht="40.5" customHeight="1" x14ac:dyDescent="0.2">
      <c r="A7" s="482"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82"/>
      <c r="C7" s="482"/>
      <c r="D7" s="482"/>
    </row>
    <row r="8" spans="1:11" ht="16" thickBot="1" x14ac:dyDescent="0.25"/>
    <row r="9" spans="1:11" ht="48.75" customHeight="1" thickBot="1" x14ac:dyDescent="0.25">
      <c r="A9" s="194" t="s">
        <v>55</v>
      </c>
      <c r="B9" s="163" t="s">
        <v>77</v>
      </c>
      <c r="C9" s="163" t="s">
        <v>87</v>
      </c>
      <c r="D9" s="284" t="s">
        <v>147</v>
      </c>
      <c r="F9" s="263" t="s">
        <v>108</v>
      </c>
    </row>
    <row r="10" spans="1:11" ht="16" x14ac:dyDescent="0.2">
      <c r="A10" s="310">
        <v>1</v>
      </c>
      <c r="B10" s="374" t="s">
        <v>378</v>
      </c>
      <c r="C10" s="135">
        <v>2011</v>
      </c>
      <c r="D10" s="322">
        <v>5</v>
      </c>
      <c r="F10" s="264" t="s">
        <v>169</v>
      </c>
      <c r="G10" s="368" t="s">
        <v>260</v>
      </c>
      <c r="K10" s="22"/>
    </row>
    <row r="11" spans="1:11" s="190" customFormat="1" x14ac:dyDescent="0.2">
      <c r="A11" s="311">
        <f>A10+1</f>
        <v>2</v>
      </c>
      <c r="B11" s="293"/>
      <c r="C11" s="293"/>
      <c r="D11" s="322"/>
      <c r="K11" s="22"/>
    </row>
    <row r="12" spans="1:11" s="190" customFormat="1" x14ac:dyDescent="0.2">
      <c r="A12" s="311">
        <f t="shared" ref="A12:A19" si="0">A11+1</f>
        <v>3</v>
      </c>
      <c r="B12" s="293"/>
      <c r="C12" s="135"/>
      <c r="D12" s="322"/>
      <c r="K12" s="22"/>
    </row>
    <row r="13" spans="1:11" s="190" customFormat="1" x14ac:dyDescent="0.2">
      <c r="A13" s="311">
        <f t="shared" si="0"/>
        <v>4</v>
      </c>
      <c r="B13" s="293"/>
      <c r="C13" s="41"/>
      <c r="D13" s="332"/>
      <c r="K13" s="22"/>
    </row>
    <row r="14" spans="1:11" s="190" customFormat="1" x14ac:dyDescent="0.2">
      <c r="A14" s="311">
        <f t="shared" si="0"/>
        <v>5</v>
      </c>
      <c r="B14" s="293"/>
      <c r="C14" s="41"/>
      <c r="D14" s="332"/>
      <c r="K14" s="22"/>
    </row>
    <row r="15" spans="1:11" s="190" customFormat="1" x14ac:dyDescent="0.2">
      <c r="A15" s="311">
        <f t="shared" si="0"/>
        <v>6</v>
      </c>
      <c r="B15" s="293"/>
      <c r="C15" s="41"/>
      <c r="D15" s="332"/>
      <c r="K15" s="22"/>
    </row>
    <row r="16" spans="1:11" s="190" customFormat="1" x14ac:dyDescent="0.2">
      <c r="A16" s="311">
        <f t="shared" si="0"/>
        <v>7</v>
      </c>
      <c r="B16" s="293"/>
      <c r="C16" s="41"/>
      <c r="D16" s="332"/>
      <c r="K16" s="22"/>
    </row>
    <row r="17" spans="1:11" s="190" customFormat="1" x14ac:dyDescent="0.2">
      <c r="A17" s="311">
        <f t="shared" si="0"/>
        <v>8</v>
      </c>
      <c r="B17" s="293"/>
      <c r="C17" s="41"/>
      <c r="D17" s="332"/>
      <c r="K17" s="22"/>
    </row>
    <row r="18" spans="1:11" s="190" customFormat="1" x14ac:dyDescent="0.2">
      <c r="A18" s="311">
        <f t="shared" si="0"/>
        <v>9</v>
      </c>
      <c r="B18" s="293"/>
      <c r="C18" s="41"/>
      <c r="D18" s="332"/>
      <c r="K18" s="22"/>
    </row>
    <row r="19" spans="1:11" ht="16" thickBot="1" x14ac:dyDescent="0.25">
      <c r="A19" s="312">
        <f t="shared" si="0"/>
        <v>10</v>
      </c>
      <c r="B19" s="306"/>
      <c r="C19" s="159"/>
      <c r="D19" s="334"/>
      <c r="K19" s="22"/>
    </row>
    <row r="20" spans="1:11" ht="16" thickBot="1" x14ac:dyDescent="0.25">
      <c r="A20" s="342"/>
      <c r="B20" s="123"/>
      <c r="C20" s="126" t="str">
        <f>"Total "&amp;LEFT(A7,3)</f>
        <v>Total I17</v>
      </c>
      <c r="D20" s="127">
        <f>SUM(D10:D19)</f>
        <v>5</v>
      </c>
      <c r="K20" s="56"/>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pageSetUpPr fitToPage="1"/>
  </sheetPr>
  <dimension ref="A1:K31"/>
  <sheetViews>
    <sheetView workbookViewId="0">
      <selection activeCell="C28" sqref="C28"/>
    </sheetView>
  </sheetViews>
  <sheetFormatPr baseColWidth="10" defaultColWidth="8.83203125" defaultRowHeight="15" x14ac:dyDescent="0.2"/>
  <cols>
    <col min="1" max="1" width="5.1640625" customWidth="1"/>
    <col min="2" max="2" width="103.1640625" customWidth="1"/>
    <col min="3" max="3" width="10.5" customWidth="1"/>
    <col min="4" max="4" width="9.6640625" customWidth="1"/>
  </cols>
  <sheetData>
    <row r="1" spans="1:11" ht="16" x14ac:dyDescent="0.2">
      <c r="A1" s="257" t="str">
        <f>'Date initiale'!C3</f>
        <v>Universitatea de Arhitectură și Urbanism "Ion Mincu" București</v>
      </c>
      <c r="B1" s="257"/>
      <c r="C1" s="257"/>
      <c r="D1" s="17"/>
      <c r="E1" s="42"/>
    </row>
    <row r="2" spans="1:11" ht="16" x14ac:dyDescent="0.2">
      <c r="A2" s="257" t="str">
        <f>'Date initiale'!B4&amp;" "&amp;'Date initiale'!C4</f>
        <v>Facultatea ARHITECTURA</v>
      </c>
      <c r="B2" s="257"/>
      <c r="C2" s="257"/>
      <c r="D2" s="42"/>
      <c r="E2" s="42"/>
    </row>
    <row r="3" spans="1:11" ht="16" x14ac:dyDescent="0.2">
      <c r="A3" s="257" t="str">
        <f>'Date initiale'!B5&amp;" "&amp;'Date initiale'!C5</f>
        <v>Departamentul Istoria &amp; Teoria Arhitecturii și Conservarea Patrimoniului</v>
      </c>
      <c r="B3" s="257"/>
      <c r="C3" s="257"/>
      <c r="D3" s="17"/>
      <c r="E3" s="42"/>
    </row>
    <row r="4" spans="1:11" x14ac:dyDescent="0.2">
      <c r="A4" s="123" t="str">
        <f>'Date initiale'!C6&amp;", "&amp;'Date initiale'!C7</f>
        <v>PONTA, Radu Tudor, 15</v>
      </c>
      <c r="B4" s="123"/>
      <c r="C4" s="123"/>
    </row>
    <row r="5" spans="1:11" s="190" customFormat="1" x14ac:dyDescent="0.2">
      <c r="A5" s="123"/>
      <c r="B5" s="123"/>
      <c r="C5" s="123"/>
    </row>
    <row r="6" spans="1:11" ht="34.5" customHeight="1" x14ac:dyDescent="0.2">
      <c r="A6" s="480" t="s">
        <v>110</v>
      </c>
      <c r="B6" s="480"/>
      <c r="C6" s="480"/>
      <c r="D6" s="480"/>
    </row>
    <row r="7" spans="1:11" s="190" customFormat="1" ht="34.5" customHeight="1" x14ac:dyDescent="0.2">
      <c r="A7" s="482"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82"/>
      <c r="C7" s="482"/>
      <c r="D7" s="482"/>
    </row>
    <row r="8" spans="1:11" ht="16.5" customHeight="1" thickBot="1" x14ac:dyDescent="0.25">
      <c r="A8" s="59"/>
      <c r="B8" s="59"/>
      <c r="C8" s="59"/>
      <c r="D8" s="59"/>
    </row>
    <row r="9" spans="1:11" ht="42.75" customHeight="1" thickBot="1" x14ac:dyDescent="0.25">
      <c r="A9" s="194" t="s">
        <v>55</v>
      </c>
      <c r="B9" s="163" t="s">
        <v>77</v>
      </c>
      <c r="C9" s="163" t="s">
        <v>87</v>
      </c>
      <c r="D9" s="284" t="s">
        <v>78</v>
      </c>
      <c r="E9" s="33"/>
      <c r="F9" s="263" t="s">
        <v>108</v>
      </c>
    </row>
    <row r="10" spans="1:11" ht="16" x14ac:dyDescent="0.2">
      <c r="A10" s="168">
        <v>1</v>
      </c>
      <c r="B10" s="303" t="s">
        <v>380</v>
      </c>
      <c r="C10" s="169">
        <v>2019</v>
      </c>
      <c r="D10" s="335">
        <v>2.5</v>
      </c>
      <c r="E10" s="33"/>
      <c r="F10" s="264" t="s">
        <v>170</v>
      </c>
      <c r="G10" s="368" t="s">
        <v>261</v>
      </c>
      <c r="K10" s="22"/>
    </row>
    <row r="11" spans="1:11" ht="32" x14ac:dyDescent="0.2">
      <c r="A11" s="170">
        <f>A10+1</f>
        <v>2</v>
      </c>
      <c r="B11" s="374" t="s">
        <v>379</v>
      </c>
      <c r="C11" s="135">
        <v>2014</v>
      </c>
      <c r="D11" s="322">
        <v>1.25</v>
      </c>
      <c r="K11" s="22"/>
    </row>
    <row r="12" spans="1:11" x14ac:dyDescent="0.2">
      <c r="A12" s="170">
        <f t="shared" ref="A12:A19" si="0">A11+1</f>
        <v>3</v>
      </c>
      <c r="B12" s="293"/>
      <c r="C12" s="135"/>
      <c r="D12" s="322"/>
      <c r="K12" s="56"/>
    </row>
    <row r="13" spans="1:11" x14ac:dyDescent="0.2">
      <c r="A13" s="170">
        <f t="shared" si="0"/>
        <v>4</v>
      </c>
      <c r="B13" s="293"/>
      <c r="C13" s="41"/>
      <c r="D13" s="322"/>
    </row>
    <row r="14" spans="1:11" x14ac:dyDescent="0.2">
      <c r="A14" s="170">
        <f t="shared" si="0"/>
        <v>5</v>
      </c>
      <c r="B14" s="293"/>
      <c r="C14" s="41"/>
      <c r="D14" s="322"/>
    </row>
    <row r="15" spans="1:11" x14ac:dyDescent="0.2">
      <c r="A15" s="170">
        <f t="shared" si="0"/>
        <v>6</v>
      </c>
      <c r="B15" s="293"/>
      <c r="C15" s="41"/>
      <c r="D15" s="322"/>
    </row>
    <row r="16" spans="1:11" x14ac:dyDescent="0.2">
      <c r="A16" s="170">
        <f t="shared" si="0"/>
        <v>7</v>
      </c>
      <c r="B16" s="293"/>
      <c r="C16" s="41"/>
      <c r="D16" s="322"/>
    </row>
    <row r="17" spans="1:8" s="37" customFormat="1" x14ac:dyDescent="0.2">
      <c r="A17" s="170">
        <f t="shared" si="0"/>
        <v>8</v>
      </c>
      <c r="B17" s="293"/>
      <c r="C17" s="41"/>
      <c r="D17" s="322"/>
    </row>
    <row r="18" spans="1:8" x14ac:dyDescent="0.2">
      <c r="A18" s="170">
        <f t="shared" si="0"/>
        <v>9</v>
      </c>
      <c r="B18" s="293"/>
      <c r="C18" s="41"/>
      <c r="D18" s="322"/>
    </row>
    <row r="19" spans="1:8" ht="16" thickBot="1" x14ac:dyDescent="0.25">
      <c r="A19" s="305">
        <f t="shared" si="0"/>
        <v>10</v>
      </c>
      <c r="B19" s="306"/>
      <c r="C19" s="159"/>
      <c r="D19" s="333"/>
    </row>
    <row r="20" spans="1:8" s="22" customFormat="1" ht="16" thickBot="1" x14ac:dyDescent="0.25">
      <c r="A20" s="345"/>
      <c r="B20" s="313"/>
      <c r="C20" s="126" t="str">
        <f>"Total "&amp;LEFT(A7,3)</f>
        <v>Total I18</v>
      </c>
      <c r="D20" s="314">
        <f>SUM(D10:D19)</f>
        <v>3.75</v>
      </c>
    </row>
    <row r="21" spans="1:8" x14ac:dyDescent="0.2">
      <c r="B21" s="18"/>
    </row>
    <row r="22" spans="1:8" ht="53.25" customHeight="1" x14ac:dyDescent="0.2">
      <c r="A22" s="474"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74"/>
      <c r="C22" s="474"/>
      <c r="D22" s="474"/>
      <c r="E22" s="266"/>
      <c r="F22" s="266"/>
      <c r="G22" s="266"/>
      <c r="H22" s="266"/>
    </row>
    <row r="23" spans="1:8" x14ac:dyDescent="0.2">
      <c r="B23" s="18"/>
    </row>
    <row r="24" spans="1:8" x14ac:dyDescent="0.2">
      <c r="B24" s="18"/>
    </row>
    <row r="25" spans="1:8" x14ac:dyDescent="0.2">
      <c r="B25" s="18"/>
    </row>
    <row r="26" spans="1:8" x14ac:dyDescent="0.2">
      <c r="B26" s="18"/>
    </row>
    <row r="27" spans="1:8" x14ac:dyDescent="0.2">
      <c r="B27" s="18"/>
    </row>
    <row r="28" spans="1:8" x14ac:dyDescent="0.2">
      <c r="B28" s="18"/>
    </row>
    <row r="29" spans="1:8" x14ac:dyDescent="0.2">
      <c r="B29" s="18"/>
    </row>
    <row r="30" spans="1:8" x14ac:dyDescent="0.2">
      <c r="B30" s="18"/>
    </row>
    <row r="31" spans="1:8" x14ac:dyDescent="0.2">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pageSetUpPr fitToPage="1"/>
  </sheetPr>
  <dimension ref="A1:K20"/>
  <sheetViews>
    <sheetView workbookViewId="0">
      <selection activeCell="C28" sqref="C28"/>
    </sheetView>
  </sheetViews>
  <sheetFormatPr baseColWidth="10" defaultColWidth="8.83203125" defaultRowHeight="15" x14ac:dyDescent="0.2"/>
  <cols>
    <col min="1" max="1" width="5.1640625" customWidth="1"/>
    <col min="2" max="2" width="27.1640625" customWidth="1"/>
    <col min="3" max="3" width="75.6640625" customWidth="1"/>
    <col min="4" max="4" width="10.5" style="190" customWidth="1"/>
    <col min="5" max="5" width="9.6640625" customWidth="1"/>
    <col min="7" max="7" width="14.1640625" customWidth="1"/>
  </cols>
  <sheetData>
    <row r="1" spans="1:11" x14ac:dyDescent="0.2">
      <c r="A1" s="259" t="str">
        <f>'Date initiale'!C3</f>
        <v>Universitatea de Arhitectură și Urbanism "Ion Mincu" București</v>
      </c>
      <c r="B1" s="259"/>
      <c r="D1" s="259"/>
    </row>
    <row r="2" spans="1:11" ht="16" x14ac:dyDescent="0.2">
      <c r="A2" s="257" t="str">
        <f>'Date initiale'!B4&amp;" "&amp;'Date initiale'!C4</f>
        <v>Facultatea ARHITECTURA</v>
      </c>
      <c r="B2" s="257"/>
      <c r="C2" s="17"/>
      <c r="D2" s="257"/>
      <c r="E2" s="17"/>
    </row>
    <row r="3" spans="1:11" ht="16" x14ac:dyDescent="0.2">
      <c r="A3" s="257" t="str">
        <f>'Date initiale'!B5&amp;" "&amp;'Date initiale'!C5</f>
        <v>Departamentul Istoria &amp; Teoria Arhitecturii și Conservarea Patrimoniului</v>
      </c>
      <c r="B3" s="257"/>
      <c r="C3" s="17"/>
      <c r="D3" s="257"/>
      <c r="E3" s="17"/>
    </row>
    <row r="4" spans="1:11" ht="16" x14ac:dyDescent="0.2">
      <c r="A4" s="473" t="str">
        <f>'Date initiale'!C6&amp;", "&amp;'Date initiale'!C7</f>
        <v>PONTA, Radu Tudor, 15</v>
      </c>
      <c r="B4" s="473"/>
      <c r="C4" s="483"/>
      <c r="D4" s="483"/>
      <c r="E4" s="483"/>
    </row>
    <row r="5" spans="1:11" s="190" customFormat="1" ht="16" x14ac:dyDescent="0.2">
      <c r="A5" s="258"/>
      <c r="B5" s="258"/>
      <c r="C5" s="17"/>
      <c r="D5" s="258"/>
      <c r="E5" s="17"/>
    </row>
    <row r="6" spans="1:11" ht="16" x14ac:dyDescent="0.2">
      <c r="A6" s="478" t="s">
        <v>110</v>
      </c>
      <c r="B6" s="478"/>
      <c r="C6" s="478"/>
      <c r="D6" s="478"/>
      <c r="E6" s="478"/>
    </row>
    <row r="7" spans="1:11" ht="67.5" customHeight="1" x14ac:dyDescent="0.2">
      <c r="A7" s="482"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82"/>
      <c r="C7" s="482"/>
      <c r="D7" s="482"/>
      <c r="E7" s="482"/>
      <c r="F7" s="40"/>
      <c r="G7" s="40"/>
      <c r="H7" s="40"/>
      <c r="I7" s="40"/>
    </row>
    <row r="8" spans="1:11" s="22" customFormat="1" ht="20.25" customHeight="1" thickBot="1" x14ac:dyDescent="0.25">
      <c r="A8" s="59"/>
      <c r="B8" s="59"/>
      <c r="C8" s="59"/>
      <c r="D8" s="59"/>
      <c r="E8" s="59"/>
      <c r="F8" s="67"/>
      <c r="G8" s="67"/>
      <c r="H8" s="67"/>
      <c r="I8" s="67"/>
    </row>
    <row r="9" spans="1:11" ht="33" thickBot="1" x14ac:dyDescent="0.25">
      <c r="A9" s="162" t="s">
        <v>55</v>
      </c>
      <c r="B9" s="219" t="s">
        <v>150</v>
      </c>
      <c r="C9" s="219" t="s">
        <v>82</v>
      </c>
      <c r="D9" s="219" t="s">
        <v>81</v>
      </c>
      <c r="E9" s="237" t="s">
        <v>147</v>
      </c>
      <c r="G9" s="263" t="s">
        <v>108</v>
      </c>
      <c r="K9" s="22"/>
    </row>
    <row r="10" spans="1:11" s="190" customFormat="1" ht="32" x14ac:dyDescent="0.2">
      <c r="A10" s="279">
        <v>1</v>
      </c>
      <c r="B10" s="269" t="s">
        <v>381</v>
      </c>
      <c r="C10" s="280" t="s">
        <v>382</v>
      </c>
      <c r="D10" s="380">
        <v>2019</v>
      </c>
      <c r="E10" s="440">
        <v>5</v>
      </c>
      <c r="G10" s="264" t="s">
        <v>171</v>
      </c>
      <c r="H10" s="368" t="s">
        <v>262</v>
      </c>
      <c r="K10" s="22"/>
    </row>
    <row r="11" spans="1:11" s="190" customFormat="1" x14ac:dyDescent="0.2">
      <c r="A11" s="205">
        <f>A10+1</f>
        <v>2</v>
      </c>
      <c r="B11" s="240"/>
      <c r="C11" s="277"/>
      <c r="D11" s="135"/>
      <c r="E11" s="322"/>
      <c r="K11" s="22"/>
    </row>
    <row r="12" spans="1:11" s="190" customFormat="1" x14ac:dyDescent="0.2">
      <c r="A12" s="205">
        <f t="shared" ref="A12:A19" si="0">A11+1</f>
        <v>3</v>
      </c>
      <c r="B12" s="240"/>
      <c r="C12" s="277"/>
      <c r="D12" s="135"/>
      <c r="E12" s="322"/>
      <c r="K12" s="22"/>
    </row>
    <row r="13" spans="1:11" s="190" customFormat="1" x14ac:dyDescent="0.2">
      <c r="A13" s="205">
        <f t="shared" si="0"/>
        <v>4</v>
      </c>
      <c r="B13" s="240"/>
      <c r="C13" s="277"/>
      <c r="D13" s="135"/>
      <c r="E13" s="322"/>
      <c r="K13" s="22"/>
    </row>
    <row r="14" spans="1:11" x14ac:dyDescent="0.2">
      <c r="A14" s="205">
        <f t="shared" si="0"/>
        <v>5</v>
      </c>
      <c r="B14" s="240"/>
      <c r="C14" s="277"/>
      <c r="D14" s="135"/>
      <c r="E14" s="322"/>
      <c r="K14" s="22"/>
    </row>
    <row r="15" spans="1:11" s="190" customFormat="1" x14ac:dyDescent="0.2">
      <c r="A15" s="205">
        <f t="shared" si="0"/>
        <v>6</v>
      </c>
      <c r="B15" s="240"/>
      <c r="C15" s="277"/>
      <c r="D15" s="135"/>
      <c r="E15" s="322"/>
      <c r="K15" s="22"/>
    </row>
    <row r="16" spans="1:11" s="190" customFormat="1" x14ac:dyDescent="0.2">
      <c r="A16" s="205">
        <f t="shared" si="0"/>
        <v>7</v>
      </c>
      <c r="B16" s="240"/>
      <c r="C16" s="277"/>
      <c r="D16" s="135"/>
      <c r="E16" s="322"/>
      <c r="K16" s="22"/>
    </row>
    <row r="17" spans="1:11" s="190" customFormat="1" x14ac:dyDescent="0.2">
      <c r="A17" s="205">
        <f t="shared" si="0"/>
        <v>8</v>
      </c>
      <c r="B17" s="240"/>
      <c r="C17" s="277"/>
      <c r="D17" s="135"/>
      <c r="E17" s="322"/>
      <c r="K17" s="22"/>
    </row>
    <row r="18" spans="1:11" s="190" customFormat="1" x14ac:dyDescent="0.2">
      <c r="A18" s="205">
        <f t="shared" si="0"/>
        <v>9</v>
      </c>
      <c r="B18" s="240"/>
      <c r="C18" s="277"/>
      <c r="D18" s="135"/>
      <c r="E18" s="322"/>
      <c r="K18" s="22"/>
    </row>
    <row r="19" spans="1:11" s="190" customFormat="1" ht="16" thickBot="1" x14ac:dyDescent="0.25">
      <c r="A19" s="212">
        <f t="shared" si="0"/>
        <v>10</v>
      </c>
      <c r="B19" s="281"/>
      <c r="C19" s="282"/>
      <c r="D19" s="142"/>
      <c r="E19" s="333"/>
      <c r="K19" s="22"/>
    </row>
    <row r="20" spans="1:11" ht="16" thickBot="1" x14ac:dyDescent="0.25">
      <c r="A20" s="344"/>
      <c r="B20" s="217"/>
      <c r="C20" s="278"/>
      <c r="D20" s="166" t="str">
        <f>"Total "&amp;LEFT(A7,3)</f>
        <v>Total I19</v>
      </c>
      <c r="E20" s="167">
        <f>SUM(E10:E19)</f>
        <v>5</v>
      </c>
      <c r="K20" s="57"/>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pageSetUpPr fitToPage="1"/>
  </sheetPr>
  <dimension ref="A1:H25"/>
  <sheetViews>
    <sheetView workbookViewId="0">
      <selection activeCell="C28" sqref="C28"/>
    </sheetView>
  </sheetViews>
  <sheetFormatPr baseColWidth="10" defaultColWidth="8.83203125" defaultRowHeight="15" x14ac:dyDescent="0.2"/>
  <cols>
    <col min="1" max="1" width="5.1640625" customWidth="1"/>
    <col min="2" max="2" width="86.33203125" customWidth="1"/>
    <col min="3" max="3" width="17.1640625" style="190" customWidth="1"/>
    <col min="4" max="4" width="10.5" customWidth="1"/>
    <col min="5" max="5" width="9.6640625" customWidth="1"/>
    <col min="7" max="7" width="13.5" customWidth="1"/>
  </cols>
  <sheetData>
    <row r="1" spans="1:8" ht="16" x14ac:dyDescent="0.2">
      <c r="A1" s="257" t="str">
        <f>'Date initiale'!C3</f>
        <v>Universitatea de Arhitectură și Urbanism "Ion Mincu" București</v>
      </c>
      <c r="B1" s="257"/>
      <c r="C1" s="257"/>
      <c r="D1" s="257"/>
      <c r="E1" s="17"/>
    </row>
    <row r="2" spans="1:8" ht="16" x14ac:dyDescent="0.2">
      <c r="A2" s="257" t="str">
        <f>'Date initiale'!B4&amp;" "&amp;'Date initiale'!C4</f>
        <v>Facultatea ARHITECTURA</v>
      </c>
      <c r="B2" s="257"/>
      <c r="C2" s="257"/>
      <c r="D2" s="257"/>
      <c r="E2" s="17"/>
    </row>
    <row r="3" spans="1:8" ht="16" x14ac:dyDescent="0.2">
      <c r="A3" s="257" t="str">
        <f>'Date initiale'!B5&amp;" "&amp;'Date initiale'!C5</f>
        <v>Departamentul Istoria &amp; Teoria Arhitecturii și Conservarea Patrimoniului</v>
      </c>
      <c r="B3" s="257"/>
      <c r="C3" s="257"/>
      <c r="D3" s="257"/>
      <c r="E3" s="17"/>
    </row>
    <row r="4" spans="1:8" x14ac:dyDescent="0.2">
      <c r="A4" s="123" t="str">
        <f>'Date initiale'!C6&amp;", "&amp;'Date initiale'!C7</f>
        <v>PONTA, Radu Tudor, 15</v>
      </c>
      <c r="B4" s="123"/>
      <c r="C4" s="123"/>
      <c r="D4" s="123"/>
    </row>
    <row r="5" spans="1:8" s="190" customFormat="1" x14ac:dyDescent="0.2">
      <c r="A5" s="123"/>
      <c r="B5" s="123"/>
      <c r="C5" s="123"/>
      <c r="D5" s="123"/>
    </row>
    <row r="6" spans="1:8" ht="16" x14ac:dyDescent="0.2">
      <c r="A6" s="484" t="s">
        <v>110</v>
      </c>
      <c r="B6" s="485"/>
      <c r="C6" s="485"/>
      <c r="D6" s="485"/>
      <c r="E6" s="486"/>
    </row>
    <row r="7" spans="1:8" s="190" customFormat="1" ht="16" x14ac:dyDescent="0.2">
      <c r="A7" s="482" t="str">
        <f>'Descriere indicatori'!B27&amp;". "&amp;'Descriere indicatori'!C27</f>
        <v xml:space="preserve">I20. Expoziţii profesionale în domeniu organizate la nivel internaţional / naţional sau local în calitate de autor, coautor, curator </v>
      </c>
      <c r="B7" s="482"/>
      <c r="C7" s="482"/>
      <c r="D7" s="482"/>
      <c r="E7" s="482"/>
      <c r="F7" s="276"/>
    </row>
    <row r="8" spans="1:8" s="190" customFormat="1" ht="32.25" customHeight="1" thickBot="1" x14ac:dyDescent="0.25">
      <c r="A8" s="58"/>
      <c r="B8" s="58"/>
      <c r="C8" s="58"/>
      <c r="D8" s="58"/>
      <c r="E8" s="58"/>
    </row>
    <row r="9" spans="1:8" ht="33" thickBot="1" x14ac:dyDescent="0.25">
      <c r="A9" s="162" t="s">
        <v>55</v>
      </c>
      <c r="B9" s="283" t="s">
        <v>152</v>
      </c>
      <c r="C9" s="163" t="s">
        <v>151</v>
      </c>
      <c r="D9" s="163" t="s">
        <v>87</v>
      </c>
      <c r="E9" s="284" t="s">
        <v>147</v>
      </c>
      <c r="G9" s="263" t="s">
        <v>108</v>
      </c>
    </row>
    <row r="10" spans="1:8" ht="48" x14ac:dyDescent="0.2">
      <c r="A10" s="288">
        <v>1</v>
      </c>
      <c r="B10" s="386" t="s">
        <v>383</v>
      </c>
      <c r="C10" s="442" t="s">
        <v>384</v>
      </c>
      <c r="D10" s="441">
        <v>2016</v>
      </c>
      <c r="E10" s="443">
        <v>3</v>
      </c>
      <c r="G10" s="264" t="s">
        <v>170</v>
      </c>
      <c r="H10" s="368" t="s">
        <v>263</v>
      </c>
    </row>
    <row r="11" spans="1:8" ht="32" x14ac:dyDescent="0.2">
      <c r="A11" s="291">
        <f>A10+1</f>
        <v>2</v>
      </c>
      <c r="B11" s="386" t="s">
        <v>385</v>
      </c>
      <c r="C11" s="445" t="s">
        <v>384</v>
      </c>
      <c r="D11" s="445">
        <v>2014</v>
      </c>
      <c r="E11" s="444">
        <v>3</v>
      </c>
      <c r="G11" s="264" t="s">
        <v>172</v>
      </c>
    </row>
    <row r="12" spans="1:8" ht="16" x14ac:dyDescent="0.2">
      <c r="A12" s="291">
        <f t="shared" ref="A12:A19" si="0">A11+1</f>
        <v>3</v>
      </c>
      <c r="B12" s="386" t="s">
        <v>386</v>
      </c>
      <c r="C12" s="445" t="s">
        <v>384</v>
      </c>
      <c r="D12" s="445">
        <v>2014</v>
      </c>
      <c r="E12" s="444">
        <v>3</v>
      </c>
      <c r="G12" s="264" t="s">
        <v>173</v>
      </c>
    </row>
    <row r="13" spans="1:8" ht="16" x14ac:dyDescent="0.2">
      <c r="A13" s="291">
        <f t="shared" si="0"/>
        <v>4</v>
      </c>
      <c r="B13" s="386" t="s">
        <v>387</v>
      </c>
      <c r="C13" s="445" t="s">
        <v>384</v>
      </c>
      <c r="D13" s="445">
        <v>2013</v>
      </c>
      <c r="E13" s="444">
        <v>3</v>
      </c>
    </row>
    <row r="14" spans="1:8" ht="16" x14ac:dyDescent="0.2">
      <c r="A14" s="291">
        <f t="shared" si="0"/>
        <v>5</v>
      </c>
      <c r="B14" s="386" t="s">
        <v>388</v>
      </c>
      <c r="C14" s="445" t="s">
        <v>384</v>
      </c>
      <c r="D14" s="445">
        <v>2013</v>
      </c>
      <c r="E14" s="444">
        <v>3</v>
      </c>
    </row>
    <row r="15" spans="1:8" ht="32" x14ac:dyDescent="0.2">
      <c r="A15" s="291">
        <f t="shared" si="0"/>
        <v>6</v>
      </c>
      <c r="B15" s="386" t="s">
        <v>389</v>
      </c>
      <c r="C15" s="445" t="s">
        <v>384</v>
      </c>
      <c r="D15" s="445">
        <v>2011</v>
      </c>
      <c r="E15" s="444">
        <v>5</v>
      </c>
    </row>
    <row r="16" spans="1:8" ht="32" x14ac:dyDescent="0.2">
      <c r="A16" s="291">
        <f t="shared" si="0"/>
        <v>7</v>
      </c>
      <c r="B16" s="386" t="s">
        <v>390</v>
      </c>
      <c r="C16" s="445" t="s">
        <v>384</v>
      </c>
      <c r="D16" s="445">
        <v>2010</v>
      </c>
      <c r="E16" s="444">
        <v>3</v>
      </c>
    </row>
    <row r="17" spans="1:5" x14ac:dyDescent="0.2">
      <c r="A17" s="291">
        <f t="shared" si="0"/>
        <v>8</v>
      </c>
      <c r="B17" s="445"/>
      <c r="C17" s="445"/>
      <c r="D17" s="445"/>
      <c r="E17" s="410"/>
    </row>
    <row r="18" spans="1:5" s="56" customFormat="1" x14ac:dyDescent="0.2">
      <c r="A18" s="291">
        <f t="shared" si="0"/>
        <v>9</v>
      </c>
      <c r="B18" s="446"/>
      <c r="C18" s="446"/>
      <c r="D18" s="446"/>
      <c r="E18" s="447"/>
    </row>
    <row r="19" spans="1:5" s="56" customFormat="1" ht="16" thickBot="1" x14ac:dyDescent="0.25">
      <c r="A19" s="297">
        <f t="shared" si="0"/>
        <v>10</v>
      </c>
      <c r="B19" s="298"/>
      <c r="C19" s="299"/>
      <c r="D19" s="299"/>
      <c r="E19" s="336"/>
    </row>
    <row r="20" spans="1:5" ht="16" thickBot="1" x14ac:dyDescent="0.25">
      <c r="A20" s="343"/>
      <c r="B20" s="286"/>
      <c r="C20" s="287"/>
      <c r="D20" s="166" t="str">
        <f>"Total "&amp;LEFT(A7,3)</f>
        <v>Total I20</v>
      </c>
      <c r="E20" s="127">
        <f>SUM(E10:E19)</f>
        <v>23</v>
      </c>
    </row>
    <row r="21" spans="1:5" x14ac:dyDescent="0.2">
      <c r="B21" s="18"/>
    </row>
    <row r="22" spans="1:5" x14ac:dyDescent="0.2">
      <c r="B22" s="22"/>
    </row>
    <row r="23" spans="1:5" x14ac:dyDescent="0.2">
      <c r="B23" s="22"/>
    </row>
    <row r="24" spans="1:5" x14ac:dyDescent="0.2">
      <c r="B24" s="22"/>
    </row>
    <row r="25" spans="1:5" x14ac:dyDescent="0.2">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pageSetUpPr fitToPage="1"/>
  </sheetPr>
  <dimension ref="A1:D47"/>
  <sheetViews>
    <sheetView showGridLines="0" showRowColHeaders="0" tabSelected="1" topLeftCell="A37" zoomScale="130" zoomScaleNormal="130" workbookViewId="0">
      <selection activeCell="C47" sqref="C47"/>
    </sheetView>
  </sheetViews>
  <sheetFormatPr baseColWidth="10" defaultColWidth="8.83203125" defaultRowHeight="15" x14ac:dyDescent="0.2"/>
  <cols>
    <col min="1" max="1" width="4.33203125" style="190" customWidth="1"/>
    <col min="2" max="2" width="8.6640625" customWidth="1"/>
    <col min="3" max="3" width="72" customWidth="1"/>
    <col min="4" max="4" width="7.6640625" customWidth="1"/>
  </cols>
  <sheetData>
    <row r="1" spans="2:4" x14ac:dyDescent="0.2">
      <c r="B1" s="459" t="s">
        <v>102</v>
      </c>
      <c r="C1" s="459"/>
      <c r="D1" s="459"/>
    </row>
    <row r="2" spans="2:4" s="190" customFormat="1" x14ac:dyDescent="0.2">
      <c r="B2" s="358" t="str">
        <f>"Facultatea de "&amp;'Date initiale'!C4</f>
        <v>Facultatea de ARHITECTURA</v>
      </c>
      <c r="C2" s="358"/>
      <c r="D2" s="358"/>
    </row>
    <row r="3" spans="2:4" x14ac:dyDescent="0.2">
      <c r="B3" s="459" t="str">
        <f>"Departamentul "&amp;'Date initiale'!C5</f>
        <v>Departamentul Istoria &amp; Teoria Arhitecturii și Conservarea Patrimoniului</v>
      </c>
      <c r="C3" s="459"/>
      <c r="D3" s="459"/>
    </row>
    <row r="4" spans="2:4" x14ac:dyDescent="0.2">
      <c r="B4" s="358" t="str">
        <f>"Nume și prenume: "&amp;'Date initiale'!C6</f>
        <v>Nume și prenume: PONTA, Radu Tudor</v>
      </c>
      <c r="C4" s="358"/>
      <c r="D4" s="358"/>
    </row>
    <row r="5" spans="2:4" s="190" customFormat="1" x14ac:dyDescent="0.2">
      <c r="B5" s="358" t="str">
        <f>"Post: "&amp;'Date initiale'!C7</f>
        <v>Post: 15</v>
      </c>
      <c r="C5" s="358"/>
      <c r="D5" s="358"/>
    </row>
    <row r="6" spans="2:4" x14ac:dyDescent="0.2">
      <c r="B6" s="358" t="str">
        <f>"Standard de referință: "&amp;'Date initiale'!C8</f>
        <v>Standard de referință: conferențiar universitar</v>
      </c>
      <c r="C6" s="358"/>
      <c r="D6" s="358"/>
    </row>
    <row r="7" spans="2:4" x14ac:dyDescent="0.2">
      <c r="B7" s="190"/>
      <c r="C7" s="190"/>
      <c r="D7" s="190"/>
    </row>
    <row r="8" spans="2:4" s="190" customFormat="1" ht="16" x14ac:dyDescent="0.2">
      <c r="B8" s="462" t="s">
        <v>178</v>
      </c>
      <c r="C8" s="462"/>
      <c r="D8" s="462"/>
    </row>
    <row r="9" spans="2:4" ht="34.5" customHeight="1" x14ac:dyDescent="0.2">
      <c r="B9" s="460" t="s">
        <v>186</v>
      </c>
      <c r="C9" s="461"/>
      <c r="D9" s="461"/>
    </row>
    <row r="10" spans="2:4" ht="32" x14ac:dyDescent="0.2">
      <c r="B10" s="92" t="s">
        <v>63</v>
      </c>
      <c r="C10" s="92" t="s">
        <v>177</v>
      </c>
      <c r="D10" s="92" t="s">
        <v>147</v>
      </c>
    </row>
    <row r="11" spans="2:4" ht="16" x14ac:dyDescent="0.2">
      <c r="B11" s="93" t="s">
        <v>19</v>
      </c>
      <c r="C11" s="11" t="s">
        <v>20</v>
      </c>
      <c r="D11" s="102">
        <f>'I1'!I20</f>
        <v>0</v>
      </c>
    </row>
    <row r="12" spans="2:4" ht="15" customHeight="1" x14ac:dyDescent="0.2">
      <c r="B12" s="94" t="s">
        <v>21</v>
      </c>
      <c r="C12" s="11" t="s">
        <v>22</v>
      </c>
      <c r="D12" s="103">
        <f>'I2'!I20</f>
        <v>0</v>
      </c>
    </row>
    <row r="13" spans="2:4" ht="16" x14ac:dyDescent="0.2">
      <c r="B13" s="94" t="s">
        <v>23</v>
      </c>
      <c r="C13" s="31" t="s">
        <v>24</v>
      </c>
      <c r="D13" s="103">
        <f>'I3'!I20</f>
        <v>0</v>
      </c>
    </row>
    <row r="14" spans="2:4" ht="16" x14ac:dyDescent="0.2">
      <c r="B14" s="94" t="s">
        <v>26</v>
      </c>
      <c r="C14" s="11" t="s">
        <v>199</v>
      </c>
      <c r="D14" s="103">
        <f>'I4'!I20</f>
        <v>0</v>
      </c>
    </row>
    <row r="15" spans="2:4" ht="48" x14ac:dyDescent="0.2">
      <c r="B15" s="94" t="s">
        <v>28</v>
      </c>
      <c r="C15" s="76" t="s">
        <v>200</v>
      </c>
      <c r="D15" s="103">
        <f>'I5'!I20</f>
        <v>35</v>
      </c>
    </row>
    <row r="16" spans="2:4" ht="15" customHeight="1" x14ac:dyDescent="0.2">
      <c r="B16" s="94" t="s">
        <v>29</v>
      </c>
      <c r="C16" s="15" t="s">
        <v>201</v>
      </c>
      <c r="D16" s="103">
        <f>'I6'!I20</f>
        <v>0</v>
      </c>
    </row>
    <row r="17" spans="2:4" ht="15" customHeight="1" x14ac:dyDescent="0.2">
      <c r="B17" s="94" t="s">
        <v>30</v>
      </c>
      <c r="C17" s="15" t="s">
        <v>203</v>
      </c>
      <c r="D17" s="103">
        <f>'I7'!I20</f>
        <v>5</v>
      </c>
    </row>
    <row r="18" spans="2:4" ht="16" x14ac:dyDescent="0.2">
      <c r="B18" s="94" t="s">
        <v>31</v>
      </c>
      <c r="C18" s="15" t="s">
        <v>204</v>
      </c>
      <c r="D18" s="103">
        <f>'I8'!I20</f>
        <v>2.5</v>
      </c>
    </row>
    <row r="19" spans="2:4" ht="16" x14ac:dyDescent="0.2">
      <c r="B19" s="94" t="s">
        <v>33</v>
      </c>
      <c r="C19" s="11" t="s">
        <v>205</v>
      </c>
      <c r="D19" s="103">
        <f>'I9'!I20</f>
        <v>56</v>
      </c>
    </row>
    <row r="20" spans="2:4" ht="32" x14ac:dyDescent="0.2">
      <c r="B20" s="94" t="s">
        <v>34</v>
      </c>
      <c r="C20" s="75" t="s">
        <v>207</v>
      </c>
      <c r="D20" s="103">
        <f>'I10'!I20</f>
        <v>1.25</v>
      </c>
    </row>
    <row r="21" spans="2:4" ht="48" x14ac:dyDescent="0.2">
      <c r="B21" s="95" t="s">
        <v>36</v>
      </c>
      <c r="C21" s="15" t="s">
        <v>209</v>
      </c>
      <c r="D21" s="103">
        <f>I11a!I20</f>
        <v>15</v>
      </c>
    </row>
    <row r="22" spans="2:4" ht="60" customHeight="1" x14ac:dyDescent="0.2">
      <c r="B22" s="96"/>
      <c r="C22" s="15" t="s">
        <v>211</v>
      </c>
      <c r="D22" s="103">
        <f>I11b!H20</f>
        <v>15</v>
      </c>
    </row>
    <row r="23" spans="2:4" ht="32" x14ac:dyDescent="0.2">
      <c r="B23" s="93"/>
      <c r="C23" s="35" t="s">
        <v>213</v>
      </c>
      <c r="D23" s="103">
        <f>I11c!G20</f>
        <v>23</v>
      </c>
    </row>
    <row r="24" spans="2:4" ht="64" x14ac:dyDescent="0.2">
      <c r="B24" s="94" t="s">
        <v>40</v>
      </c>
      <c r="C24" s="15" t="s">
        <v>215</v>
      </c>
      <c r="D24" s="103">
        <f>'I12'!H20</f>
        <v>50</v>
      </c>
    </row>
    <row r="25" spans="2:4" ht="48" customHeight="1" x14ac:dyDescent="0.2">
      <c r="B25" s="94" t="s">
        <v>60</v>
      </c>
      <c r="C25" s="15" t="s">
        <v>217</v>
      </c>
      <c r="D25" s="103">
        <f>'I13'!H20</f>
        <v>15</v>
      </c>
    </row>
    <row r="26" spans="2:4" ht="64" x14ac:dyDescent="0.2">
      <c r="B26" s="95" t="s">
        <v>61</v>
      </c>
      <c r="C26" s="11" t="s">
        <v>219</v>
      </c>
      <c r="D26" s="103">
        <f>I14a!H20</f>
        <v>0</v>
      </c>
    </row>
    <row r="27" spans="2:4" ht="30" customHeight="1" x14ac:dyDescent="0.2">
      <c r="B27" s="93"/>
      <c r="C27" s="11" t="s">
        <v>221</v>
      </c>
      <c r="D27" s="103">
        <f>I14b!H20</f>
        <v>75</v>
      </c>
    </row>
    <row r="28" spans="2:4" ht="48" x14ac:dyDescent="0.2">
      <c r="B28" s="94" t="s">
        <v>61</v>
      </c>
      <c r="C28" s="11" t="s">
        <v>62</v>
      </c>
      <c r="D28" s="103">
        <f>I14c!H20</f>
        <v>0</v>
      </c>
    </row>
    <row r="29" spans="2:4" s="190" customFormat="1" ht="48" x14ac:dyDescent="0.2">
      <c r="B29" s="362" t="s">
        <v>0</v>
      </c>
      <c r="C29" s="11" t="s">
        <v>224</v>
      </c>
      <c r="D29" s="104">
        <f>'I15'!H20</f>
        <v>0</v>
      </c>
    </row>
    <row r="30" spans="2:4" ht="96" x14ac:dyDescent="0.2">
      <c r="B30" s="97" t="s">
        <v>64</v>
      </c>
      <c r="C30" s="83" t="s">
        <v>226</v>
      </c>
      <c r="D30" s="104">
        <f>'I16'!D20</f>
        <v>10</v>
      </c>
    </row>
    <row r="31" spans="2:4" ht="48" x14ac:dyDescent="0.2">
      <c r="B31" s="97" t="s">
        <v>66</v>
      </c>
      <c r="C31" s="69" t="s">
        <v>229</v>
      </c>
      <c r="D31" s="103">
        <f>'I17'!D20</f>
        <v>5</v>
      </c>
    </row>
    <row r="32" spans="2:4" ht="45" customHeight="1" x14ac:dyDescent="0.2">
      <c r="B32" s="93" t="s">
        <v>68</v>
      </c>
      <c r="C32" s="15" t="s">
        <v>231</v>
      </c>
      <c r="D32" s="102">
        <f>'I18'!D20</f>
        <v>3.75</v>
      </c>
    </row>
    <row r="33" spans="2:4" ht="75" customHeight="1" x14ac:dyDescent="0.2">
      <c r="B33" s="94" t="s">
        <v>42</v>
      </c>
      <c r="C33" s="87" t="s">
        <v>233</v>
      </c>
      <c r="D33" s="103">
        <f>'I19'!E20</f>
        <v>5</v>
      </c>
    </row>
    <row r="34" spans="2:4" ht="32" x14ac:dyDescent="0.2">
      <c r="B34" s="98" t="s">
        <v>44</v>
      </c>
      <c r="C34" s="86" t="s">
        <v>234</v>
      </c>
      <c r="D34" s="103">
        <f>'I20'!E20</f>
        <v>23</v>
      </c>
    </row>
    <row r="35" spans="2:4" ht="16" x14ac:dyDescent="0.2">
      <c r="B35" s="94" t="s">
        <v>45</v>
      </c>
      <c r="C35" s="78" t="s">
        <v>236</v>
      </c>
      <c r="D35" s="103">
        <f>'I21'!D20</f>
        <v>0</v>
      </c>
    </row>
    <row r="36" spans="2:4" ht="80" x14ac:dyDescent="0.2">
      <c r="B36" s="94" t="s">
        <v>47</v>
      </c>
      <c r="C36" s="77" t="s">
        <v>271</v>
      </c>
      <c r="D36" s="103">
        <f>'I22'!D20</f>
        <v>25</v>
      </c>
    </row>
    <row r="37" spans="2:4" ht="48" x14ac:dyDescent="0.2">
      <c r="B37" s="94" t="s">
        <v>48</v>
      </c>
      <c r="C37" s="76" t="s">
        <v>237</v>
      </c>
      <c r="D37" s="103">
        <f>'I23'!D20</f>
        <v>0</v>
      </c>
    </row>
    <row r="38" spans="2:4" ht="16" x14ac:dyDescent="0.2">
      <c r="B38" s="94" t="s">
        <v>239</v>
      </c>
      <c r="C38" s="76" t="s">
        <v>49</v>
      </c>
      <c r="D38" s="103">
        <f>'I24'!F20</f>
        <v>0</v>
      </c>
    </row>
    <row r="39" spans="2:4" x14ac:dyDescent="0.2">
      <c r="B39" s="190"/>
      <c r="C39" s="190"/>
      <c r="D39" s="190"/>
    </row>
    <row r="40" spans="2:4" x14ac:dyDescent="0.2">
      <c r="B40" s="272" t="s">
        <v>2</v>
      </c>
      <c r="C40" s="1" t="s">
        <v>104</v>
      </c>
      <c r="D40" s="190"/>
    </row>
    <row r="41" spans="2:4" x14ac:dyDescent="0.2">
      <c r="B41" s="19" t="s">
        <v>5</v>
      </c>
      <c r="C41" s="13" t="s">
        <v>242</v>
      </c>
      <c r="D41" s="105">
        <f>SUM(D11:D20)+SUM(D33:D38)</f>
        <v>152.75</v>
      </c>
    </row>
    <row r="42" spans="2:4" x14ac:dyDescent="0.2">
      <c r="B42" s="19" t="s">
        <v>6</v>
      </c>
      <c r="C42" s="13" t="s">
        <v>243</v>
      </c>
      <c r="D42" s="105">
        <f>SUM(D24:D33)</f>
        <v>163.75</v>
      </c>
    </row>
    <row r="43" spans="2:4" ht="16" thickBot="1" x14ac:dyDescent="0.25">
      <c r="B43" s="99" t="s">
        <v>7</v>
      </c>
      <c r="C43" s="14" t="s">
        <v>9</v>
      </c>
      <c r="D43" s="106">
        <f>SUM(D21:D23)</f>
        <v>53</v>
      </c>
    </row>
    <row r="44" spans="2:4" ht="17" thickTop="1" thickBot="1" x14ac:dyDescent="0.25">
      <c r="B44" s="100" t="s">
        <v>8</v>
      </c>
      <c r="C44" s="101" t="s">
        <v>244</v>
      </c>
      <c r="D44" s="107">
        <f>D41+D42+D43</f>
        <v>369.5</v>
      </c>
    </row>
    <row r="45" spans="2:4" ht="16" thickTop="1" x14ac:dyDescent="0.2">
      <c r="B45" s="190"/>
      <c r="C45" s="190"/>
      <c r="D45" s="190"/>
    </row>
    <row r="46" spans="2:4" x14ac:dyDescent="0.2">
      <c r="B46" s="273" t="s">
        <v>148</v>
      </c>
      <c r="C46" s="190" t="s">
        <v>149</v>
      </c>
      <c r="D46" s="190"/>
    </row>
    <row r="47" spans="2:4" x14ac:dyDescent="0.2">
      <c r="B47" s="308" t="str">
        <f>'Date initiale'!C9</f>
        <v>Iunie/2020</v>
      </c>
      <c r="C47" s="190"/>
      <c r="D47" s="190"/>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scale="70" fitToHeight="2"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pageSetUpPr fitToPage="1"/>
  </sheetPr>
  <dimension ref="A1:J20"/>
  <sheetViews>
    <sheetView workbookViewId="0">
      <selection activeCell="C28" sqref="C28"/>
    </sheetView>
  </sheetViews>
  <sheetFormatPr baseColWidth="10" defaultColWidth="8.83203125" defaultRowHeight="15" x14ac:dyDescent="0.2"/>
  <cols>
    <col min="1" max="1" width="5.1640625" customWidth="1"/>
    <col min="2" max="2" width="104.33203125" customWidth="1"/>
    <col min="3" max="3" width="10.5" customWidth="1"/>
    <col min="4" max="4" width="9.6640625" customWidth="1"/>
  </cols>
  <sheetData>
    <row r="1" spans="1:10" x14ac:dyDescent="0.2">
      <c r="A1" s="259" t="str">
        <f>'Date initiale'!C3</f>
        <v>Universitatea de Arhitectură și Urbanism "Ion Mincu" București</v>
      </c>
      <c r="B1" s="259"/>
    </row>
    <row r="2" spans="1:10" x14ac:dyDescent="0.2">
      <c r="A2" s="259" t="str">
        <f>'Date initiale'!B4&amp;" "&amp;'Date initiale'!C4</f>
        <v>Facultatea ARHITECTURA</v>
      </c>
      <c r="B2" s="259"/>
    </row>
    <row r="3" spans="1:10" x14ac:dyDescent="0.2">
      <c r="A3" s="259" t="str">
        <f>'Date initiale'!B5&amp;" "&amp;'Date initiale'!C5</f>
        <v>Departamentul Istoria &amp; Teoria Arhitecturii și Conservarea Patrimoniului</v>
      </c>
      <c r="B3" s="259"/>
    </row>
    <row r="4" spans="1:10" x14ac:dyDescent="0.2">
      <c r="A4" s="123" t="str">
        <f>'Date initiale'!C6&amp;", "&amp;'Date initiale'!C7</f>
        <v>PONTA, Radu Tudor, 15</v>
      </c>
      <c r="B4" s="123"/>
    </row>
    <row r="5" spans="1:10" s="190" customFormat="1" x14ac:dyDescent="0.2">
      <c r="A5" s="123"/>
      <c r="B5" s="123"/>
    </row>
    <row r="6" spans="1:10" ht="16" x14ac:dyDescent="0.2">
      <c r="A6" s="478" t="s">
        <v>110</v>
      </c>
      <c r="B6" s="478"/>
      <c r="C6" s="478"/>
      <c r="D6" s="478"/>
    </row>
    <row r="7" spans="1:10" ht="24" customHeight="1" x14ac:dyDescent="0.2">
      <c r="A7" s="482" t="str">
        <f>'Descriere indicatori'!B28&amp;". "&amp;'Descriere indicatori'!C28</f>
        <v xml:space="preserve">I21. Organizator / curator expoziţii la nivel internaţional/naţional </v>
      </c>
      <c r="B7" s="482"/>
      <c r="C7" s="482"/>
      <c r="D7" s="482"/>
    </row>
    <row r="8" spans="1:10" ht="16" thickBot="1" x14ac:dyDescent="0.25"/>
    <row r="9" spans="1:10" ht="33" thickBot="1" x14ac:dyDescent="0.25">
      <c r="A9" s="162" t="s">
        <v>55</v>
      </c>
      <c r="B9" s="283" t="s">
        <v>152</v>
      </c>
      <c r="C9" s="163" t="s">
        <v>87</v>
      </c>
      <c r="D9" s="284" t="s">
        <v>147</v>
      </c>
      <c r="F9" s="263" t="s">
        <v>108</v>
      </c>
      <c r="J9" s="14"/>
    </row>
    <row r="10" spans="1:10" x14ac:dyDescent="0.2">
      <c r="A10" s="288">
        <v>1</v>
      </c>
      <c r="B10" s="289"/>
      <c r="C10" s="289"/>
      <c r="D10" s="290"/>
      <c r="F10" s="264" t="s">
        <v>170</v>
      </c>
      <c r="G10" s="368" t="s">
        <v>263</v>
      </c>
      <c r="J10" s="265"/>
    </row>
    <row r="11" spans="1:10" x14ac:dyDescent="0.2">
      <c r="A11" s="291">
        <f>A10+1</f>
        <v>2</v>
      </c>
      <c r="B11" s="285"/>
      <c r="C11" s="41"/>
      <c r="D11" s="292"/>
      <c r="J11" s="56"/>
    </row>
    <row r="12" spans="1:10" x14ac:dyDescent="0.2">
      <c r="A12" s="291">
        <f t="shared" ref="A12:A19" si="0">A11+1</f>
        <v>3</v>
      </c>
      <c r="B12" s="285"/>
      <c r="C12" s="41"/>
      <c r="D12" s="292"/>
    </row>
    <row r="13" spans="1:10" x14ac:dyDescent="0.2">
      <c r="A13" s="291">
        <f t="shared" si="0"/>
        <v>4</v>
      </c>
      <c r="B13" s="285"/>
      <c r="C13" s="41"/>
      <c r="D13" s="292"/>
    </row>
    <row r="14" spans="1:10" x14ac:dyDescent="0.2">
      <c r="A14" s="291">
        <f t="shared" si="0"/>
        <v>5</v>
      </c>
      <c r="B14" s="293"/>
      <c r="C14" s="41"/>
      <c r="D14" s="294"/>
    </row>
    <row r="15" spans="1:10" x14ac:dyDescent="0.2">
      <c r="A15" s="291">
        <f t="shared" si="0"/>
        <v>6</v>
      </c>
      <c r="B15" s="293"/>
      <c r="C15" s="41"/>
      <c r="D15" s="294"/>
    </row>
    <row r="16" spans="1:10" x14ac:dyDescent="0.2">
      <c r="A16" s="291">
        <f t="shared" si="0"/>
        <v>7</v>
      </c>
      <c r="B16" s="293"/>
      <c r="C16" s="41"/>
      <c r="D16" s="294"/>
    </row>
    <row r="17" spans="1:4" x14ac:dyDescent="0.2">
      <c r="A17" s="291">
        <f t="shared" si="0"/>
        <v>8</v>
      </c>
      <c r="B17" s="293"/>
      <c r="C17" s="41"/>
      <c r="D17" s="154"/>
    </row>
    <row r="18" spans="1:4" x14ac:dyDescent="0.2">
      <c r="A18" s="291">
        <f t="shared" si="0"/>
        <v>9</v>
      </c>
      <c r="B18" s="295"/>
      <c r="C18" s="185"/>
      <c r="D18" s="296"/>
    </row>
    <row r="19" spans="1:4" ht="16" thickBot="1" x14ac:dyDescent="0.25">
      <c r="A19" s="297">
        <f t="shared" si="0"/>
        <v>10</v>
      </c>
      <c r="B19" s="298"/>
      <c r="C19" s="299"/>
      <c r="D19" s="300"/>
    </row>
    <row r="20" spans="1:4" ht="16" thickBot="1" x14ac:dyDescent="0.25">
      <c r="A20" s="343"/>
      <c r="B20" s="286"/>
      <c r="C20" s="166" t="str">
        <f>"Total "&amp;LEFT(A7,3)</f>
        <v>Total I21</v>
      </c>
      <c r="D20" s="127">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scale="94"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pageSetUpPr fitToPage="1"/>
  </sheetPr>
  <dimension ref="A1:G65"/>
  <sheetViews>
    <sheetView workbookViewId="0">
      <selection activeCell="C28" sqref="C28"/>
    </sheetView>
  </sheetViews>
  <sheetFormatPr baseColWidth="10" defaultColWidth="8.83203125" defaultRowHeight="15" x14ac:dyDescent="0.2"/>
  <cols>
    <col min="1" max="1" width="5.1640625" customWidth="1"/>
    <col min="2" max="2" width="98.33203125" customWidth="1"/>
    <col min="3" max="3" width="15.6640625" customWidth="1"/>
    <col min="4" max="4" width="9.6640625" customWidth="1"/>
  </cols>
  <sheetData>
    <row r="1" spans="1:7" ht="16" x14ac:dyDescent="0.2">
      <c r="A1" s="257" t="str">
        <f>'Date initiale'!C3</f>
        <v>Universitatea de Arhitectură și Urbanism "Ion Mincu" București</v>
      </c>
      <c r="B1" s="257"/>
      <c r="C1" s="257"/>
      <c r="D1" s="17"/>
    </row>
    <row r="2" spans="1:7" ht="16" x14ac:dyDescent="0.2">
      <c r="A2" s="257" t="str">
        <f>'Date initiale'!B4&amp;" "&amp;'Date initiale'!C4</f>
        <v>Facultatea ARHITECTURA</v>
      </c>
      <c r="B2" s="257"/>
      <c r="C2" s="257"/>
      <c r="D2" s="17"/>
    </row>
    <row r="3" spans="1:7" ht="16" x14ac:dyDescent="0.2">
      <c r="A3" s="257" t="str">
        <f>'Date initiale'!B5&amp;" "&amp;'Date initiale'!C5</f>
        <v>Departamentul Istoria &amp; Teoria Arhitecturii și Conservarea Patrimoniului</v>
      </c>
      <c r="B3" s="257"/>
      <c r="C3" s="257"/>
      <c r="D3" s="17"/>
    </row>
    <row r="4" spans="1:7" x14ac:dyDescent="0.2">
      <c r="A4" s="123" t="str">
        <f>'Date initiale'!C6&amp;", "&amp;'Date initiale'!C7</f>
        <v>PONTA, Radu Tudor, 15</v>
      </c>
      <c r="B4" s="123"/>
      <c r="C4" s="123"/>
    </row>
    <row r="5" spans="1:7" s="190" customFormat="1" x14ac:dyDescent="0.2">
      <c r="A5" s="123"/>
      <c r="B5" s="123"/>
      <c r="C5" s="123"/>
    </row>
    <row r="6" spans="1:7" ht="16" x14ac:dyDescent="0.2">
      <c r="A6" s="480" t="s">
        <v>110</v>
      </c>
      <c r="B6" s="480"/>
      <c r="C6" s="480"/>
      <c r="D6" s="480"/>
    </row>
    <row r="7" spans="1:7" s="190" customFormat="1" ht="66.75" customHeight="1" x14ac:dyDescent="0.2">
      <c r="A7" s="482"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82"/>
      <c r="C7" s="482"/>
      <c r="D7" s="482"/>
    </row>
    <row r="8" spans="1:7" ht="17" thickBot="1" x14ac:dyDescent="0.25">
      <c r="A8" s="59"/>
      <c r="B8" s="59"/>
      <c r="C8" s="59"/>
      <c r="D8" s="59"/>
    </row>
    <row r="9" spans="1:7" ht="33" thickBot="1" x14ac:dyDescent="0.25">
      <c r="A9" s="162" t="s">
        <v>55</v>
      </c>
      <c r="B9" s="301" t="s">
        <v>158</v>
      </c>
      <c r="C9" s="301" t="s">
        <v>81</v>
      </c>
      <c r="D9" s="302" t="s">
        <v>147</v>
      </c>
      <c r="F9" s="263" t="s">
        <v>108</v>
      </c>
    </row>
    <row r="10" spans="1:7" ht="32" x14ac:dyDescent="0.2">
      <c r="A10" s="168">
        <v>1</v>
      </c>
      <c r="B10" s="303" t="s">
        <v>391</v>
      </c>
      <c r="C10" s="304" t="s">
        <v>392</v>
      </c>
      <c r="D10" s="328">
        <v>5</v>
      </c>
      <c r="E10" s="46"/>
      <c r="F10" s="264" t="s">
        <v>174</v>
      </c>
      <c r="G10" s="368" t="s">
        <v>265</v>
      </c>
    </row>
    <row r="11" spans="1:7" ht="32" x14ac:dyDescent="0.2">
      <c r="A11" s="170">
        <f>A10+1</f>
        <v>2</v>
      </c>
      <c r="B11" s="286" t="s">
        <v>393</v>
      </c>
      <c r="C11" s="41">
        <v>2016</v>
      </c>
      <c r="D11" s="322">
        <v>5</v>
      </c>
      <c r="E11" s="46"/>
      <c r="F11" s="264" t="s">
        <v>170</v>
      </c>
    </row>
    <row r="12" spans="1:7" ht="16" x14ac:dyDescent="0.2">
      <c r="A12" s="170">
        <f t="shared" ref="A12:A19" si="0">A11+1</f>
        <v>3</v>
      </c>
      <c r="B12" s="293" t="s">
        <v>394</v>
      </c>
      <c r="C12" s="41">
        <v>2016</v>
      </c>
      <c r="D12" s="337">
        <v>5</v>
      </c>
      <c r="E12" s="46"/>
      <c r="F12" s="264" t="s">
        <v>170</v>
      </c>
    </row>
    <row r="13" spans="1:7" ht="32" x14ac:dyDescent="0.2">
      <c r="A13" s="170">
        <f t="shared" si="0"/>
        <v>4</v>
      </c>
      <c r="B13" s="293" t="s">
        <v>395</v>
      </c>
      <c r="C13" s="41">
        <v>2015</v>
      </c>
      <c r="D13" s="337">
        <v>5</v>
      </c>
      <c r="E13" s="46"/>
      <c r="F13" s="264">
        <v>20</v>
      </c>
    </row>
    <row r="14" spans="1:7" ht="32" x14ac:dyDescent="0.2">
      <c r="A14" s="170">
        <f t="shared" si="0"/>
        <v>5</v>
      </c>
      <c r="B14" s="293" t="s">
        <v>396</v>
      </c>
      <c r="C14" s="41">
        <v>2011</v>
      </c>
      <c r="D14" s="337">
        <v>5</v>
      </c>
      <c r="E14" s="46"/>
    </row>
    <row r="15" spans="1:7" ht="16" x14ac:dyDescent="0.2">
      <c r="A15" s="170">
        <f t="shared" si="0"/>
        <v>6</v>
      </c>
      <c r="B15" s="293"/>
      <c r="C15" s="41"/>
      <c r="D15" s="337"/>
      <c r="E15" s="46"/>
    </row>
    <row r="16" spans="1:7" ht="16" x14ac:dyDescent="0.2">
      <c r="A16" s="170">
        <f t="shared" si="0"/>
        <v>7</v>
      </c>
      <c r="B16" s="293"/>
      <c r="C16" s="41"/>
      <c r="D16" s="337"/>
      <c r="E16" s="46"/>
    </row>
    <row r="17" spans="1:5" ht="16" x14ac:dyDescent="0.2">
      <c r="A17" s="170">
        <f t="shared" si="0"/>
        <v>8</v>
      </c>
      <c r="B17" s="293"/>
      <c r="C17" s="41"/>
      <c r="D17" s="337"/>
      <c r="E17" s="46"/>
    </row>
    <row r="18" spans="1:5" ht="16" x14ac:dyDescent="0.2">
      <c r="A18" s="170">
        <f t="shared" si="0"/>
        <v>9</v>
      </c>
      <c r="B18" s="293"/>
      <c r="C18" s="41"/>
      <c r="D18" s="337"/>
      <c r="E18" s="46"/>
    </row>
    <row r="19" spans="1:5" ht="17" thickBot="1" x14ac:dyDescent="0.25">
      <c r="A19" s="305">
        <f t="shared" si="0"/>
        <v>10</v>
      </c>
      <c r="B19" s="306"/>
      <c r="C19" s="159"/>
      <c r="D19" s="338"/>
      <c r="E19" s="46"/>
    </row>
    <row r="20" spans="1:5" ht="17" thickBot="1" x14ac:dyDescent="0.25">
      <c r="A20" s="343"/>
      <c r="B20" s="286"/>
      <c r="C20" s="126" t="str">
        <f>"Total "&amp;LEFT(A7,3)</f>
        <v>Total I22</v>
      </c>
      <c r="D20" s="127">
        <f>SUM(D10:D19)</f>
        <v>25</v>
      </c>
      <c r="E20" s="46"/>
    </row>
    <row r="21" spans="1:5" ht="16" x14ac:dyDescent="0.2">
      <c r="A21" s="46"/>
      <c r="B21" s="47"/>
      <c r="C21" s="46"/>
      <c r="D21" s="46"/>
      <c r="E21" s="46"/>
    </row>
    <row r="22" spans="1:5" ht="16" x14ac:dyDescent="0.2">
      <c r="A22" s="46"/>
      <c r="B22" s="47"/>
      <c r="C22" s="46"/>
      <c r="D22" s="46"/>
      <c r="E22" s="46"/>
    </row>
    <row r="23" spans="1:5" ht="16" x14ac:dyDescent="0.2">
      <c r="A23" s="46"/>
      <c r="B23" s="47"/>
      <c r="C23" s="46"/>
      <c r="D23" s="46"/>
      <c r="E23" s="46"/>
    </row>
    <row r="24" spans="1:5" ht="16" x14ac:dyDescent="0.2">
      <c r="A24" s="46"/>
      <c r="B24" s="47"/>
      <c r="C24" s="46"/>
      <c r="D24" s="46"/>
      <c r="E24" s="46"/>
    </row>
    <row r="25" spans="1:5" ht="16" x14ac:dyDescent="0.2">
      <c r="A25" s="46"/>
      <c r="B25" s="47"/>
      <c r="C25" s="46"/>
      <c r="D25" s="46"/>
      <c r="E25" s="46"/>
    </row>
    <row r="26" spans="1:5" ht="16" x14ac:dyDescent="0.2">
      <c r="A26" s="46"/>
      <c r="B26" s="47"/>
      <c r="C26" s="46"/>
      <c r="D26" s="46"/>
      <c r="E26" s="46"/>
    </row>
    <row r="27" spans="1:5" ht="16" x14ac:dyDescent="0.2">
      <c r="A27" s="46"/>
      <c r="B27" s="48"/>
      <c r="C27" s="46"/>
      <c r="D27" s="46"/>
      <c r="E27" s="46"/>
    </row>
    <row r="28" spans="1:5" ht="16" x14ac:dyDescent="0.2">
      <c r="A28" s="46"/>
      <c r="B28" s="47"/>
      <c r="C28" s="46"/>
      <c r="D28" s="46"/>
      <c r="E28" s="46"/>
    </row>
    <row r="29" spans="1:5" ht="16" x14ac:dyDescent="0.2">
      <c r="A29" s="46"/>
      <c r="B29" s="47"/>
      <c r="C29" s="46"/>
      <c r="D29" s="46"/>
      <c r="E29" s="46"/>
    </row>
    <row r="30" spans="1:5" ht="16" x14ac:dyDescent="0.2">
      <c r="A30" s="46"/>
      <c r="B30" s="49"/>
      <c r="C30" s="46"/>
      <c r="D30" s="46"/>
      <c r="E30" s="46"/>
    </row>
    <row r="31" spans="1:5" ht="16" x14ac:dyDescent="0.2">
      <c r="A31" s="46"/>
      <c r="B31" s="36"/>
      <c r="C31" s="46"/>
      <c r="D31" s="46"/>
      <c r="E31" s="46"/>
    </row>
    <row r="32" spans="1:5" ht="16" x14ac:dyDescent="0.2">
      <c r="A32" s="46"/>
      <c r="B32" s="36"/>
      <c r="C32" s="46"/>
      <c r="D32" s="46"/>
      <c r="E32" s="46"/>
    </row>
    <row r="33" spans="1:5" ht="16" x14ac:dyDescent="0.2">
      <c r="A33" s="46"/>
      <c r="B33" s="46"/>
      <c r="C33" s="46"/>
      <c r="D33" s="46"/>
      <c r="E33" s="46"/>
    </row>
    <row r="34" spans="1:5" ht="16" x14ac:dyDescent="0.2">
      <c r="A34" s="46"/>
      <c r="B34" s="46"/>
      <c r="C34" s="46"/>
      <c r="D34" s="46"/>
      <c r="E34" s="46"/>
    </row>
    <row r="35" spans="1:5" ht="16" x14ac:dyDescent="0.2">
      <c r="A35" s="46"/>
      <c r="B35" s="46"/>
      <c r="C35" s="46"/>
      <c r="D35" s="46"/>
      <c r="E35" s="46"/>
    </row>
    <row r="36" spans="1:5" ht="16" x14ac:dyDescent="0.2">
      <c r="A36" s="46"/>
      <c r="B36" s="46"/>
      <c r="C36" s="46"/>
      <c r="D36" s="46"/>
      <c r="E36" s="46"/>
    </row>
    <row r="37" spans="1:5" ht="16" x14ac:dyDescent="0.2">
      <c r="A37" s="46"/>
      <c r="B37" s="46"/>
      <c r="C37" s="46"/>
      <c r="D37" s="46"/>
      <c r="E37" s="46"/>
    </row>
    <row r="38" spans="1:5" ht="16" x14ac:dyDescent="0.2">
      <c r="A38" s="46"/>
      <c r="B38" s="46"/>
      <c r="C38" s="46"/>
      <c r="D38" s="46"/>
      <c r="E38" s="46"/>
    </row>
    <row r="39" spans="1:5" ht="16" x14ac:dyDescent="0.2">
      <c r="A39" s="46"/>
      <c r="B39" s="46"/>
      <c r="C39" s="46"/>
      <c r="D39" s="46"/>
      <c r="E39" s="46"/>
    </row>
    <row r="40" spans="1:5" ht="16" x14ac:dyDescent="0.2">
      <c r="A40" s="46"/>
      <c r="B40" s="46"/>
      <c r="C40" s="46"/>
      <c r="D40" s="46"/>
      <c r="E40" s="46"/>
    </row>
    <row r="41" spans="1:5" ht="16" x14ac:dyDescent="0.2">
      <c r="A41" s="46"/>
      <c r="B41" s="46"/>
      <c r="C41" s="46"/>
      <c r="D41" s="46"/>
      <c r="E41" s="46"/>
    </row>
    <row r="42" spans="1:5" ht="16" x14ac:dyDescent="0.2">
      <c r="A42" s="46"/>
      <c r="B42" s="46"/>
      <c r="C42" s="46"/>
      <c r="D42" s="46"/>
      <c r="E42" s="46"/>
    </row>
    <row r="43" spans="1:5" ht="16" x14ac:dyDescent="0.2">
      <c r="A43" s="46"/>
      <c r="B43" s="46"/>
      <c r="C43" s="46"/>
      <c r="D43" s="46"/>
      <c r="E43" s="46"/>
    </row>
    <row r="44" spans="1:5" ht="16" x14ac:dyDescent="0.2">
      <c r="A44" s="46"/>
      <c r="B44" s="46"/>
      <c r="C44" s="46"/>
      <c r="D44" s="46"/>
      <c r="E44" s="46"/>
    </row>
    <row r="45" spans="1:5" ht="16" x14ac:dyDescent="0.2">
      <c r="A45" s="46"/>
      <c r="B45" s="46"/>
      <c r="C45" s="46"/>
      <c r="D45" s="46"/>
      <c r="E45" s="46"/>
    </row>
    <row r="46" spans="1:5" ht="16" x14ac:dyDescent="0.2">
      <c r="A46" s="46"/>
      <c r="B46" s="46"/>
      <c r="C46" s="46"/>
      <c r="D46" s="46"/>
      <c r="E46" s="46"/>
    </row>
    <row r="47" spans="1:5" ht="16" x14ac:dyDescent="0.2">
      <c r="A47" s="46"/>
      <c r="B47" s="46"/>
      <c r="C47" s="46"/>
      <c r="D47" s="46"/>
      <c r="E47" s="46"/>
    </row>
    <row r="48" spans="1:5" ht="16" x14ac:dyDescent="0.2">
      <c r="A48" s="46"/>
      <c r="B48" s="46"/>
      <c r="C48" s="46"/>
      <c r="D48" s="46"/>
      <c r="E48" s="46"/>
    </row>
    <row r="49" spans="1:5" ht="16" x14ac:dyDescent="0.2">
      <c r="A49" s="46"/>
      <c r="B49" s="46"/>
      <c r="C49" s="46"/>
      <c r="D49" s="46"/>
      <c r="E49" s="46"/>
    </row>
    <row r="50" spans="1:5" ht="16" x14ac:dyDescent="0.2">
      <c r="A50" s="46"/>
      <c r="B50" s="46"/>
      <c r="C50" s="46"/>
      <c r="D50" s="46"/>
      <c r="E50" s="46"/>
    </row>
    <row r="51" spans="1:5" ht="16" x14ac:dyDescent="0.2">
      <c r="A51" s="46"/>
      <c r="B51" s="46"/>
      <c r="C51" s="46"/>
      <c r="D51" s="46"/>
      <c r="E51" s="46"/>
    </row>
    <row r="52" spans="1:5" ht="16" x14ac:dyDescent="0.2">
      <c r="A52" s="46"/>
      <c r="B52" s="46"/>
      <c r="C52" s="46"/>
      <c r="D52" s="46"/>
      <c r="E52" s="46"/>
    </row>
    <row r="53" spans="1:5" ht="16" x14ac:dyDescent="0.2">
      <c r="A53" s="46"/>
      <c r="B53" s="46"/>
      <c r="C53" s="46"/>
      <c r="D53" s="46"/>
      <c r="E53" s="46"/>
    </row>
    <row r="54" spans="1:5" ht="16" x14ac:dyDescent="0.2">
      <c r="A54" s="46"/>
      <c r="B54" s="46"/>
      <c r="C54" s="46"/>
      <c r="D54" s="46"/>
      <c r="E54" s="46"/>
    </row>
    <row r="55" spans="1:5" ht="16" x14ac:dyDescent="0.2">
      <c r="A55" s="46"/>
      <c r="B55" s="46"/>
      <c r="C55" s="46"/>
      <c r="D55" s="46"/>
      <c r="E55" s="46"/>
    </row>
    <row r="56" spans="1:5" ht="16" x14ac:dyDescent="0.2">
      <c r="A56" s="46"/>
      <c r="B56" s="46"/>
      <c r="C56" s="46"/>
      <c r="D56" s="46"/>
      <c r="E56" s="46"/>
    </row>
    <row r="57" spans="1:5" ht="16" x14ac:dyDescent="0.2">
      <c r="A57" s="46"/>
      <c r="B57" s="46"/>
      <c r="C57" s="46"/>
      <c r="D57" s="46"/>
      <c r="E57" s="46"/>
    </row>
    <row r="58" spans="1:5" ht="16" x14ac:dyDescent="0.2">
      <c r="A58" s="46"/>
      <c r="B58" s="46"/>
      <c r="C58" s="46"/>
      <c r="D58" s="46"/>
      <c r="E58" s="46"/>
    </row>
    <row r="59" spans="1:5" ht="16" x14ac:dyDescent="0.2">
      <c r="A59" s="46"/>
      <c r="B59" s="46"/>
      <c r="C59" s="46"/>
      <c r="D59" s="46"/>
      <c r="E59" s="46"/>
    </row>
    <row r="60" spans="1:5" ht="16" x14ac:dyDescent="0.2">
      <c r="A60" s="46"/>
      <c r="B60" s="46"/>
      <c r="C60" s="46"/>
      <c r="D60" s="46"/>
      <c r="E60" s="46"/>
    </row>
    <row r="61" spans="1:5" ht="16" x14ac:dyDescent="0.2">
      <c r="A61" s="46"/>
      <c r="B61" s="46"/>
      <c r="C61" s="46"/>
      <c r="D61" s="46"/>
      <c r="E61" s="46"/>
    </row>
    <row r="62" spans="1:5" ht="16" x14ac:dyDescent="0.2">
      <c r="A62" s="46"/>
      <c r="B62" s="46"/>
      <c r="C62" s="46"/>
      <c r="D62" s="46"/>
      <c r="E62" s="46"/>
    </row>
    <row r="63" spans="1:5" ht="16" x14ac:dyDescent="0.2">
      <c r="A63" s="46"/>
      <c r="B63" s="46"/>
      <c r="C63" s="46"/>
      <c r="D63" s="46"/>
      <c r="E63" s="46"/>
    </row>
    <row r="64" spans="1:5" ht="16" x14ac:dyDescent="0.2">
      <c r="A64" s="46"/>
      <c r="B64" s="46"/>
      <c r="C64" s="46"/>
      <c r="D64" s="46"/>
      <c r="E64" s="46"/>
    </row>
    <row r="65" spans="1:5" ht="16" x14ac:dyDescent="0.2">
      <c r="A65" s="46"/>
      <c r="B65" s="46"/>
      <c r="C65" s="46"/>
      <c r="D65" s="46"/>
      <c r="E65" s="46"/>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pageSetUpPr fitToPage="1"/>
  </sheetPr>
  <dimension ref="A1:G20"/>
  <sheetViews>
    <sheetView workbookViewId="0">
      <selection activeCell="C28" sqref="C28"/>
    </sheetView>
  </sheetViews>
  <sheetFormatPr baseColWidth="10" defaultColWidth="8.83203125" defaultRowHeight="15" x14ac:dyDescent="0.2"/>
  <cols>
    <col min="1" max="1" width="5.1640625" customWidth="1"/>
    <col min="2" max="2" width="98.33203125" customWidth="1"/>
    <col min="3" max="3" width="15.6640625" customWidth="1"/>
    <col min="4" max="4" width="9.6640625" customWidth="1"/>
  </cols>
  <sheetData>
    <row r="1" spans="1:7" ht="16" x14ac:dyDescent="0.2">
      <c r="A1" s="257" t="str">
        <f>'Date initiale'!C3</f>
        <v>Universitatea de Arhitectură și Urbanism "Ion Mincu" București</v>
      </c>
      <c r="B1" s="257"/>
      <c r="C1" s="257"/>
      <c r="D1" s="42"/>
    </row>
    <row r="2" spans="1:7" ht="16" x14ac:dyDescent="0.2">
      <c r="A2" s="257" t="str">
        <f>'Date initiale'!B4&amp;" "&amp;'Date initiale'!C4</f>
        <v>Facultatea ARHITECTURA</v>
      </c>
      <c r="B2" s="257"/>
      <c r="C2" s="257"/>
      <c r="D2" s="17"/>
    </row>
    <row r="3" spans="1:7" ht="16" x14ac:dyDescent="0.2">
      <c r="A3" s="257" t="str">
        <f>'Date initiale'!B5&amp;" "&amp;'Date initiale'!C5</f>
        <v>Departamentul Istoria &amp; Teoria Arhitecturii și Conservarea Patrimoniului</v>
      </c>
      <c r="B3" s="257"/>
      <c r="C3" s="257"/>
      <c r="D3" s="17"/>
    </row>
    <row r="4" spans="1:7" x14ac:dyDescent="0.2">
      <c r="A4" s="123" t="str">
        <f>'Date initiale'!C6&amp;", "&amp;'Date initiale'!C7</f>
        <v>PONTA, Radu Tudor, 15</v>
      </c>
      <c r="B4" s="123"/>
      <c r="C4" s="123"/>
    </row>
    <row r="5" spans="1:7" s="190" customFormat="1" x14ac:dyDescent="0.2">
      <c r="A5" s="123"/>
      <c r="B5" s="123"/>
      <c r="C5" s="123"/>
    </row>
    <row r="6" spans="1:7" ht="16" x14ac:dyDescent="0.2">
      <c r="A6" s="478" t="s">
        <v>110</v>
      </c>
      <c r="B6" s="478"/>
      <c r="C6" s="478"/>
      <c r="D6" s="478"/>
    </row>
    <row r="7" spans="1:7" ht="39.75" customHeight="1" x14ac:dyDescent="0.2">
      <c r="A7" s="482"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82"/>
      <c r="C7" s="482"/>
      <c r="D7" s="482"/>
    </row>
    <row r="8" spans="1:7" ht="15.75" customHeight="1" thickBot="1" x14ac:dyDescent="0.25">
      <c r="A8" s="59"/>
      <c r="B8" s="59"/>
      <c r="C8" s="59"/>
      <c r="D8" s="59"/>
    </row>
    <row r="9" spans="1:7" ht="33" thickBot="1" x14ac:dyDescent="0.25">
      <c r="A9" s="162" t="s">
        <v>55</v>
      </c>
      <c r="B9" s="163" t="s">
        <v>159</v>
      </c>
      <c r="C9" s="163" t="s">
        <v>81</v>
      </c>
      <c r="D9" s="284" t="s">
        <v>147</v>
      </c>
      <c r="F9" s="263" t="s">
        <v>108</v>
      </c>
    </row>
    <row r="10" spans="1:7" s="190" customFormat="1" x14ac:dyDescent="0.2">
      <c r="A10" s="168">
        <v>1</v>
      </c>
      <c r="B10" s="303"/>
      <c r="C10" s="169"/>
      <c r="D10" s="339"/>
      <c r="F10" s="264" t="s">
        <v>170</v>
      </c>
      <c r="G10" s="368" t="s">
        <v>262</v>
      </c>
    </row>
    <row r="11" spans="1:7" s="190" customFormat="1" x14ac:dyDescent="0.2">
      <c r="A11" s="170">
        <f>A10+1</f>
        <v>2</v>
      </c>
      <c r="B11" s="293"/>
      <c r="C11" s="41"/>
      <c r="D11" s="340"/>
      <c r="F11" s="264" t="s">
        <v>172</v>
      </c>
    </row>
    <row r="12" spans="1:7" x14ac:dyDescent="0.2">
      <c r="A12" s="170">
        <f t="shared" ref="A12:A19" si="0">A11+1</f>
        <v>3</v>
      </c>
      <c r="B12" s="293"/>
      <c r="C12" s="41"/>
      <c r="D12" s="340"/>
      <c r="F12" s="264" t="s">
        <v>173</v>
      </c>
    </row>
    <row r="13" spans="1:7" s="190" customFormat="1" x14ac:dyDescent="0.2">
      <c r="A13" s="170">
        <f t="shared" si="0"/>
        <v>4</v>
      </c>
      <c r="B13" s="293"/>
      <c r="C13" s="41"/>
      <c r="D13" s="340"/>
    </row>
    <row r="14" spans="1:7" s="190" customFormat="1" x14ac:dyDescent="0.2">
      <c r="A14" s="170">
        <f t="shared" si="0"/>
        <v>5</v>
      </c>
      <c r="B14" s="293"/>
      <c r="C14" s="41"/>
      <c r="D14" s="340"/>
    </row>
    <row r="15" spans="1:7" s="190" customFormat="1" x14ac:dyDescent="0.2">
      <c r="A15" s="170">
        <f t="shared" si="0"/>
        <v>6</v>
      </c>
      <c r="B15" s="293"/>
      <c r="C15" s="41"/>
      <c r="D15" s="340"/>
    </row>
    <row r="16" spans="1:7" s="190" customFormat="1" x14ac:dyDescent="0.2">
      <c r="A16" s="170">
        <f t="shared" si="0"/>
        <v>7</v>
      </c>
      <c r="B16" s="293"/>
      <c r="C16" s="41"/>
      <c r="D16" s="340"/>
    </row>
    <row r="17" spans="1:4" s="190" customFormat="1" x14ac:dyDescent="0.2">
      <c r="A17" s="170">
        <f t="shared" si="0"/>
        <v>8</v>
      </c>
      <c r="B17" s="293"/>
      <c r="C17" s="41"/>
      <c r="D17" s="340"/>
    </row>
    <row r="18" spans="1:4" s="190" customFormat="1" x14ac:dyDescent="0.2">
      <c r="A18" s="170">
        <f t="shared" si="0"/>
        <v>9</v>
      </c>
      <c r="B18" s="293"/>
      <c r="C18" s="41"/>
      <c r="D18" s="340"/>
    </row>
    <row r="19" spans="1:4" ht="16" thickBot="1" x14ac:dyDescent="0.25">
      <c r="A19" s="305">
        <f t="shared" si="0"/>
        <v>10</v>
      </c>
      <c r="B19" s="306"/>
      <c r="C19" s="159"/>
      <c r="D19" s="341"/>
    </row>
    <row r="20" spans="1:4" ht="16" thickBot="1" x14ac:dyDescent="0.25">
      <c r="A20" s="342"/>
      <c r="B20" s="123"/>
      <c r="C20" s="126" t="str">
        <f>"Total "&amp;LEFT(A7,3)</f>
        <v>Total I23</v>
      </c>
      <c r="D20" s="307">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pageSetUpPr fitToPage="1"/>
  </sheetPr>
  <dimension ref="A1:I20"/>
  <sheetViews>
    <sheetView workbookViewId="0">
      <selection activeCell="C28" sqref="C28"/>
    </sheetView>
  </sheetViews>
  <sheetFormatPr baseColWidth="10" defaultColWidth="8.83203125" defaultRowHeight="15" x14ac:dyDescent="0.2"/>
  <cols>
    <col min="1" max="1" width="5.1640625" customWidth="1"/>
    <col min="2" max="2" width="27.5" customWidth="1"/>
    <col min="3" max="3" width="46.83203125" style="190" customWidth="1"/>
    <col min="4" max="4" width="30" style="190" customWidth="1"/>
    <col min="5" max="5" width="10.5" customWidth="1"/>
    <col min="6" max="6" width="9.6640625" customWidth="1"/>
  </cols>
  <sheetData>
    <row r="1" spans="1:9" x14ac:dyDescent="0.2">
      <c r="A1" s="259" t="str">
        <f>'Date initiale'!C3</f>
        <v>Universitatea de Arhitectură și Urbanism "Ion Mincu" București</v>
      </c>
      <c r="B1" s="259"/>
      <c r="C1" s="259"/>
      <c r="D1" s="259"/>
      <c r="E1" s="259"/>
    </row>
    <row r="2" spans="1:9" x14ac:dyDescent="0.2">
      <c r="A2" s="259" t="str">
        <f>'Date initiale'!B4&amp;" "&amp;'Date initiale'!C4</f>
        <v>Facultatea ARHITECTURA</v>
      </c>
      <c r="B2" s="259"/>
      <c r="C2" s="259"/>
      <c r="D2" s="259"/>
      <c r="E2" s="259"/>
    </row>
    <row r="3" spans="1:9" x14ac:dyDescent="0.2">
      <c r="A3" s="259" t="str">
        <f>'Date initiale'!B5&amp;" "&amp;'Date initiale'!C5</f>
        <v>Departamentul Istoria &amp; Teoria Arhitecturii și Conservarea Patrimoniului</v>
      </c>
      <c r="B3" s="259"/>
      <c r="C3" s="259"/>
      <c r="D3" s="259"/>
      <c r="E3" s="259"/>
    </row>
    <row r="4" spans="1:9" x14ac:dyDescent="0.2">
      <c r="A4" s="123" t="str">
        <f>'Date initiale'!C6&amp;", "&amp;'Date initiale'!C7</f>
        <v>PONTA, Radu Tudor, 15</v>
      </c>
      <c r="B4" s="123"/>
      <c r="C4" s="123"/>
      <c r="D4" s="123"/>
      <c r="E4" s="123"/>
    </row>
    <row r="5" spans="1:9" s="190" customFormat="1" x14ac:dyDescent="0.2">
      <c r="A5" s="123"/>
      <c r="B5" s="123"/>
      <c r="C5" s="123"/>
      <c r="D5" s="123"/>
      <c r="E5" s="123"/>
    </row>
    <row r="6" spans="1:9" ht="16" x14ac:dyDescent="0.2">
      <c r="A6" s="275" t="s">
        <v>110</v>
      </c>
    </row>
    <row r="7" spans="1:9" ht="16" x14ac:dyDescent="0.2">
      <c r="A7" s="482" t="str">
        <f>'Descriere indicatori'!B31&amp;". "&amp;'Descriere indicatori'!C31</f>
        <v xml:space="preserve">I24. Îndrumare de doctorat sau în co-tutelă la nivel internaţional/naţional </v>
      </c>
      <c r="B7" s="482"/>
      <c r="C7" s="482"/>
      <c r="D7" s="482"/>
      <c r="E7" s="482"/>
      <c r="F7" s="482"/>
    </row>
    <row r="8" spans="1:9" ht="16" thickBot="1" x14ac:dyDescent="0.25"/>
    <row r="9" spans="1:9" ht="33" thickBot="1" x14ac:dyDescent="0.25">
      <c r="A9" s="162" t="s">
        <v>55</v>
      </c>
      <c r="B9" s="163" t="s">
        <v>153</v>
      </c>
      <c r="C9" s="163" t="s">
        <v>155</v>
      </c>
      <c r="D9" s="163" t="s">
        <v>154</v>
      </c>
      <c r="E9" s="163" t="s">
        <v>81</v>
      </c>
      <c r="F9" s="284" t="s">
        <v>147</v>
      </c>
      <c r="H9" s="263" t="s">
        <v>108</v>
      </c>
    </row>
    <row r="10" spans="1:9" x14ac:dyDescent="0.2">
      <c r="A10" s="168">
        <v>1</v>
      </c>
      <c r="B10" s="303"/>
      <c r="C10" s="303"/>
      <c r="D10" s="303"/>
      <c r="E10" s="169"/>
      <c r="F10" s="339"/>
      <c r="H10" s="264" t="s">
        <v>266</v>
      </c>
      <c r="I10" s="368" t="s">
        <v>267</v>
      </c>
    </row>
    <row r="11" spans="1:9" x14ac:dyDescent="0.2">
      <c r="A11" s="170">
        <f>A10+1</f>
        <v>2</v>
      </c>
      <c r="B11" s="293"/>
      <c r="C11" s="293"/>
      <c r="D11" s="293"/>
      <c r="E11" s="41"/>
      <c r="F11" s="340"/>
      <c r="H11" s="190"/>
      <c r="I11" s="368" t="s">
        <v>268</v>
      </c>
    </row>
    <row r="12" spans="1:9" x14ac:dyDescent="0.2">
      <c r="A12" s="170">
        <f t="shared" ref="A12:A19" si="0">A11+1</f>
        <v>3</v>
      </c>
      <c r="B12" s="293"/>
      <c r="C12" s="293"/>
      <c r="D12" s="293"/>
      <c r="E12" s="41"/>
      <c r="F12" s="340"/>
    </row>
    <row r="13" spans="1:9" x14ac:dyDescent="0.2">
      <c r="A13" s="170">
        <f t="shared" si="0"/>
        <v>4</v>
      </c>
      <c r="B13" s="293"/>
      <c r="C13" s="293"/>
      <c r="D13" s="293"/>
      <c r="E13" s="41"/>
      <c r="F13" s="340"/>
    </row>
    <row r="14" spans="1:9" x14ac:dyDescent="0.2">
      <c r="A14" s="170">
        <f t="shared" si="0"/>
        <v>5</v>
      </c>
      <c r="B14" s="293"/>
      <c r="C14" s="293"/>
      <c r="D14" s="293"/>
      <c r="E14" s="41"/>
      <c r="F14" s="340"/>
    </row>
    <row r="15" spans="1:9" x14ac:dyDescent="0.2">
      <c r="A15" s="170">
        <f t="shared" si="0"/>
        <v>6</v>
      </c>
      <c r="B15" s="293"/>
      <c r="C15" s="293"/>
      <c r="D15" s="293"/>
      <c r="E15" s="41"/>
      <c r="F15" s="340"/>
    </row>
    <row r="16" spans="1:9" x14ac:dyDescent="0.2">
      <c r="A16" s="170">
        <f t="shared" si="0"/>
        <v>7</v>
      </c>
      <c r="B16" s="293"/>
      <c r="C16" s="293"/>
      <c r="D16" s="293"/>
      <c r="E16" s="41"/>
      <c r="F16" s="340"/>
    </row>
    <row r="17" spans="1:6" x14ac:dyDescent="0.2">
      <c r="A17" s="170">
        <f t="shared" si="0"/>
        <v>8</v>
      </c>
      <c r="B17" s="293"/>
      <c r="C17" s="293"/>
      <c r="D17" s="293"/>
      <c r="E17" s="41"/>
      <c r="F17" s="340"/>
    </row>
    <row r="18" spans="1:6" x14ac:dyDescent="0.2">
      <c r="A18" s="170">
        <f t="shared" si="0"/>
        <v>9</v>
      </c>
      <c r="B18" s="293"/>
      <c r="C18" s="293"/>
      <c r="D18" s="293"/>
      <c r="E18" s="41"/>
      <c r="F18" s="340"/>
    </row>
    <row r="19" spans="1:6" ht="16" thickBot="1" x14ac:dyDescent="0.25">
      <c r="A19" s="305">
        <f t="shared" si="0"/>
        <v>10</v>
      </c>
      <c r="B19" s="306"/>
      <c r="C19" s="306"/>
      <c r="D19" s="306"/>
      <c r="E19" s="159"/>
      <c r="F19" s="341"/>
    </row>
    <row r="20" spans="1:6" ht="16" thickBot="1" x14ac:dyDescent="0.25">
      <c r="A20" s="342"/>
      <c r="B20" s="123"/>
      <c r="C20" s="123"/>
      <c r="D20" s="123"/>
      <c r="E20" s="126" t="str">
        <f>"Total "&amp;LEFT(A7,3)</f>
        <v>Total I24</v>
      </c>
      <c r="F20" s="307">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scale="9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baseColWidth="10" defaultColWidth="8.83203125" defaultRowHeight="15" x14ac:dyDescent="0.2"/>
  <sheetData>
    <row r="1" spans="1:28" x14ac:dyDescent="0.2">
      <c r="A1" t="s">
        <v>106</v>
      </c>
      <c r="AA1" s="309" t="s">
        <v>156</v>
      </c>
      <c r="AB1" t="s">
        <v>157</v>
      </c>
    </row>
    <row r="2" spans="1:28" x14ac:dyDescent="0.2">
      <c r="A2" t="s">
        <v>107</v>
      </c>
    </row>
    <row r="6" spans="1:28" x14ac:dyDescent="0.2">
      <c r="A6" t="s">
        <v>142</v>
      </c>
    </row>
    <row r="7" spans="1:28" x14ac:dyDescent="0.2">
      <c r="A7" t="s">
        <v>143</v>
      </c>
    </row>
    <row r="8" spans="1:28" x14ac:dyDescent="0.2">
      <c r="A8" t="s">
        <v>144</v>
      </c>
    </row>
    <row r="9" spans="1:28" x14ac:dyDescent="0.2">
      <c r="A9" t="s">
        <v>145</v>
      </c>
    </row>
    <row r="10" spans="1:28" x14ac:dyDescent="0.2">
      <c r="A10" t="s">
        <v>146</v>
      </c>
    </row>
    <row r="13" spans="1:28" x14ac:dyDescent="0.2">
      <c r="A13" t="s">
        <v>51</v>
      </c>
    </row>
    <row r="14" spans="1:28" x14ac:dyDescent="0.2">
      <c r="A14" t="s">
        <v>182</v>
      </c>
    </row>
    <row r="15" spans="1:28" x14ac:dyDescent="0.2">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E62"/>
  <sheetViews>
    <sheetView showGridLines="0" showRowColHeaders="0" topLeftCell="A15" zoomScale="115" zoomScaleNormal="115" workbookViewId="0">
      <selection activeCell="C19" sqref="C19"/>
    </sheetView>
  </sheetViews>
  <sheetFormatPr baseColWidth="10" defaultColWidth="8.83203125" defaultRowHeight="15" x14ac:dyDescent="0.2"/>
  <cols>
    <col min="1" max="1" width="3.83203125" style="190" customWidth="1"/>
    <col min="2" max="2" width="9.1640625" customWidth="1"/>
    <col min="3" max="3" width="55" customWidth="1"/>
    <col min="4" max="4" width="9.5" style="74" customWidth="1"/>
    <col min="5" max="5" width="14.33203125" customWidth="1"/>
  </cols>
  <sheetData>
    <row r="1" spans="2:5" x14ac:dyDescent="0.2">
      <c r="B1" s="88" t="s">
        <v>187</v>
      </c>
      <c r="D1"/>
    </row>
    <row r="2" spans="2:5" x14ac:dyDescent="0.2">
      <c r="B2" s="88"/>
      <c r="D2"/>
    </row>
    <row r="3" spans="2:5" ht="48" x14ac:dyDescent="0.2">
      <c r="B3" s="73" t="s">
        <v>63</v>
      </c>
      <c r="C3" s="12" t="s">
        <v>17</v>
      </c>
      <c r="D3" s="73" t="s">
        <v>18</v>
      </c>
      <c r="E3" s="12" t="s">
        <v>97</v>
      </c>
    </row>
    <row r="4" spans="2:5" ht="32" x14ac:dyDescent="0.2">
      <c r="B4" s="79" t="s">
        <v>112</v>
      </c>
      <c r="C4" s="11" t="s">
        <v>20</v>
      </c>
      <c r="D4" s="79" t="s">
        <v>196</v>
      </c>
      <c r="E4" s="76" t="s">
        <v>98</v>
      </c>
    </row>
    <row r="5" spans="2:5" ht="16" x14ac:dyDescent="0.2">
      <c r="B5" s="79" t="s">
        <v>113</v>
      </c>
      <c r="C5" s="11" t="s">
        <v>22</v>
      </c>
      <c r="D5" s="79" t="s">
        <v>197</v>
      </c>
      <c r="E5" s="76" t="s">
        <v>16</v>
      </c>
    </row>
    <row r="6" spans="2:5" ht="32" x14ac:dyDescent="0.2">
      <c r="B6" s="79" t="s">
        <v>114</v>
      </c>
      <c r="C6" s="31" t="s">
        <v>24</v>
      </c>
      <c r="D6" s="79" t="s">
        <v>198</v>
      </c>
      <c r="E6" s="76" t="s">
        <v>25</v>
      </c>
    </row>
    <row r="7" spans="2:5" ht="16" x14ac:dyDescent="0.2">
      <c r="B7" s="79" t="s">
        <v>115</v>
      </c>
      <c r="C7" s="11" t="s">
        <v>199</v>
      </c>
      <c r="D7" s="79" t="s">
        <v>198</v>
      </c>
      <c r="E7" s="76" t="s">
        <v>27</v>
      </c>
    </row>
    <row r="8" spans="2:5" s="55" customFormat="1" ht="48" x14ac:dyDescent="0.2">
      <c r="B8" s="79" t="s">
        <v>116</v>
      </c>
      <c r="C8" s="76" t="s">
        <v>200</v>
      </c>
      <c r="D8" s="79" t="s">
        <v>198</v>
      </c>
      <c r="E8" s="76" t="s">
        <v>27</v>
      </c>
    </row>
    <row r="9" spans="2:5" ht="30" customHeight="1" x14ac:dyDescent="0.2">
      <c r="B9" s="79" t="s">
        <v>117</v>
      </c>
      <c r="C9" s="15" t="s">
        <v>201</v>
      </c>
      <c r="D9" s="79" t="s">
        <v>202</v>
      </c>
      <c r="E9" s="76" t="s">
        <v>27</v>
      </c>
    </row>
    <row r="10" spans="2:5" ht="30" customHeight="1" x14ac:dyDescent="0.2">
      <c r="B10" s="79" t="s">
        <v>118</v>
      </c>
      <c r="C10" s="15" t="s">
        <v>203</v>
      </c>
      <c r="D10" s="79" t="s">
        <v>202</v>
      </c>
      <c r="E10" s="76" t="s">
        <v>27</v>
      </c>
    </row>
    <row r="11" spans="2:5" ht="32" x14ac:dyDescent="0.2">
      <c r="B11" s="79" t="s">
        <v>119</v>
      </c>
      <c r="C11" s="15" t="s">
        <v>204</v>
      </c>
      <c r="D11" s="79" t="s">
        <v>198</v>
      </c>
      <c r="E11" s="76" t="s">
        <v>32</v>
      </c>
    </row>
    <row r="12" spans="2:5" ht="32" x14ac:dyDescent="0.2">
      <c r="B12" s="79" t="s">
        <v>120</v>
      </c>
      <c r="C12" s="11" t="s">
        <v>205</v>
      </c>
      <c r="D12" s="79" t="s">
        <v>206</v>
      </c>
      <c r="E12" s="76" t="s">
        <v>32</v>
      </c>
    </row>
    <row r="13" spans="2:5" ht="62.25" customHeight="1" x14ac:dyDescent="0.2">
      <c r="B13" s="79" t="s">
        <v>121</v>
      </c>
      <c r="C13" s="75" t="s">
        <v>207</v>
      </c>
      <c r="D13" s="79" t="s">
        <v>208</v>
      </c>
      <c r="E13" s="76" t="s">
        <v>35</v>
      </c>
    </row>
    <row r="14" spans="2:5" ht="64" x14ac:dyDescent="0.2">
      <c r="B14" s="80" t="s">
        <v>122</v>
      </c>
      <c r="C14" s="15" t="s">
        <v>209</v>
      </c>
      <c r="D14" s="79" t="s">
        <v>210</v>
      </c>
      <c r="E14" s="76" t="s">
        <v>37</v>
      </c>
    </row>
    <row r="15" spans="2:5" ht="76.5" customHeight="1" x14ac:dyDescent="0.2">
      <c r="B15" s="81"/>
      <c r="C15" s="15" t="s">
        <v>211</v>
      </c>
      <c r="D15" s="79" t="s">
        <v>212</v>
      </c>
      <c r="E15" s="76" t="s">
        <v>38</v>
      </c>
    </row>
    <row r="16" spans="2:5" ht="32" x14ac:dyDescent="0.2">
      <c r="B16" s="82"/>
      <c r="C16" s="35" t="s">
        <v>213</v>
      </c>
      <c r="D16" s="79" t="s">
        <v>214</v>
      </c>
      <c r="E16" s="76" t="s">
        <v>39</v>
      </c>
    </row>
    <row r="17" spans="2:5" ht="90" customHeight="1" x14ac:dyDescent="0.2">
      <c r="B17" s="79" t="s">
        <v>123</v>
      </c>
      <c r="C17" s="15" t="s">
        <v>215</v>
      </c>
      <c r="D17" s="79" t="s">
        <v>216</v>
      </c>
      <c r="E17" s="76" t="s">
        <v>59</v>
      </c>
    </row>
    <row r="18" spans="2:5" ht="61.5" customHeight="1" x14ac:dyDescent="0.2">
      <c r="B18" s="79" t="s">
        <v>124</v>
      </c>
      <c r="C18" s="15" t="s">
        <v>217</v>
      </c>
      <c r="D18" s="79" t="s">
        <v>218</v>
      </c>
      <c r="E18" s="76" t="s">
        <v>59</v>
      </c>
    </row>
    <row r="19" spans="2:5" ht="75" customHeight="1" x14ac:dyDescent="0.2">
      <c r="B19" s="468" t="s">
        <v>125</v>
      </c>
      <c r="C19" s="11" t="s">
        <v>219</v>
      </c>
      <c r="D19" s="79" t="s">
        <v>220</v>
      </c>
      <c r="E19" s="76" t="s">
        <v>59</v>
      </c>
    </row>
    <row r="20" spans="2:5" ht="48" x14ac:dyDescent="0.2">
      <c r="B20" s="469"/>
      <c r="C20" s="11" t="s">
        <v>221</v>
      </c>
      <c r="D20" s="79" t="s">
        <v>222</v>
      </c>
      <c r="E20" s="76" t="s">
        <v>59</v>
      </c>
    </row>
    <row r="21" spans="2:5" ht="48" x14ac:dyDescent="0.2">
      <c r="B21" s="233"/>
      <c r="C21" s="11" t="s">
        <v>62</v>
      </c>
      <c r="D21" s="79" t="s">
        <v>223</v>
      </c>
      <c r="E21" s="76" t="s">
        <v>59</v>
      </c>
    </row>
    <row r="22" spans="2:5" s="190" customFormat="1" ht="64" x14ac:dyDescent="0.2">
      <c r="B22" s="79" t="s">
        <v>0</v>
      </c>
      <c r="C22" s="11" t="s">
        <v>224</v>
      </c>
      <c r="D22" s="79" t="s">
        <v>225</v>
      </c>
      <c r="E22" s="76" t="s">
        <v>59</v>
      </c>
    </row>
    <row r="23" spans="2:5" ht="135.75" customHeight="1" x14ac:dyDescent="0.2">
      <c r="B23" s="85" t="s">
        <v>126</v>
      </c>
      <c r="C23" s="83" t="s">
        <v>226</v>
      </c>
      <c r="D23" s="84" t="s">
        <v>227</v>
      </c>
      <c r="E23" s="83" t="s">
        <v>228</v>
      </c>
    </row>
    <row r="24" spans="2:5" ht="64" x14ac:dyDescent="0.2">
      <c r="B24" s="82" t="s">
        <v>127</v>
      </c>
      <c r="C24" s="69" t="s">
        <v>229</v>
      </c>
      <c r="D24" s="82" t="s">
        <v>230</v>
      </c>
      <c r="E24" s="78" t="s">
        <v>65</v>
      </c>
    </row>
    <row r="25" spans="2:5" ht="64" x14ac:dyDescent="0.2">
      <c r="B25" s="79" t="s">
        <v>128</v>
      </c>
      <c r="C25" s="15" t="s">
        <v>231</v>
      </c>
      <c r="D25" s="79" t="s">
        <v>232</v>
      </c>
      <c r="E25" s="76" t="s">
        <v>67</v>
      </c>
    </row>
    <row r="26" spans="2:5" ht="106.5" customHeight="1" x14ac:dyDescent="0.2">
      <c r="B26" s="79" t="s">
        <v>129</v>
      </c>
      <c r="C26" s="87" t="s">
        <v>233</v>
      </c>
      <c r="D26" s="79" t="s">
        <v>99</v>
      </c>
      <c r="E26" s="76" t="s">
        <v>41</v>
      </c>
    </row>
    <row r="27" spans="2:5" ht="48" x14ac:dyDescent="0.2">
      <c r="B27" s="79" t="s">
        <v>130</v>
      </c>
      <c r="C27" s="86" t="s">
        <v>234</v>
      </c>
      <c r="D27" s="79" t="s">
        <v>235</v>
      </c>
      <c r="E27" s="76" t="s">
        <v>43</v>
      </c>
    </row>
    <row r="28" spans="2:5" ht="32" x14ac:dyDescent="0.2">
      <c r="B28" s="79" t="s">
        <v>131</v>
      </c>
      <c r="C28" s="78" t="s">
        <v>236</v>
      </c>
      <c r="D28" s="79" t="s">
        <v>232</v>
      </c>
      <c r="E28" s="76" t="s">
        <v>43</v>
      </c>
    </row>
    <row r="29" spans="2:5" ht="107.25" customHeight="1" x14ac:dyDescent="0.2">
      <c r="B29" s="79" t="s">
        <v>132</v>
      </c>
      <c r="C29" s="77" t="s">
        <v>264</v>
      </c>
      <c r="D29" s="79" t="s">
        <v>100</v>
      </c>
      <c r="E29" s="76" t="s">
        <v>46</v>
      </c>
    </row>
    <row r="30" spans="2:5" ht="64" x14ac:dyDescent="0.2">
      <c r="B30" s="79" t="s">
        <v>133</v>
      </c>
      <c r="C30" s="76" t="s">
        <v>237</v>
      </c>
      <c r="D30" s="79" t="s">
        <v>238</v>
      </c>
      <c r="E30" s="76" t="s">
        <v>41</v>
      </c>
    </row>
    <row r="31" spans="2:5" ht="64" x14ac:dyDescent="0.2">
      <c r="B31" s="79" t="s">
        <v>239</v>
      </c>
      <c r="C31" s="76" t="s">
        <v>49</v>
      </c>
      <c r="D31" s="79" t="s">
        <v>240</v>
      </c>
      <c r="E31" s="76" t="s">
        <v>241</v>
      </c>
    </row>
    <row r="33" spans="2:5" s="190" customFormat="1" x14ac:dyDescent="0.2">
      <c r="B33" s="471" t="s">
        <v>193</v>
      </c>
      <c r="C33" s="467"/>
      <c r="D33" s="467"/>
      <c r="E33" s="467"/>
    </row>
    <row r="34" spans="2:5" s="190" customFormat="1" x14ac:dyDescent="0.2">
      <c r="B34" s="467"/>
      <c r="C34" s="467"/>
      <c r="D34" s="467"/>
      <c r="E34" s="467"/>
    </row>
    <row r="35" spans="2:5" s="190" customFormat="1" x14ac:dyDescent="0.2">
      <c r="B35" s="467"/>
      <c r="C35" s="467"/>
      <c r="D35" s="467"/>
      <c r="E35" s="467"/>
    </row>
    <row r="36" spans="2:5" s="190" customFormat="1" x14ac:dyDescent="0.2">
      <c r="B36" s="467"/>
      <c r="C36" s="467"/>
      <c r="D36" s="467"/>
      <c r="E36" s="467"/>
    </row>
    <row r="37" spans="2:5" s="190" customFormat="1" x14ac:dyDescent="0.2">
      <c r="B37" s="467"/>
      <c r="C37" s="467"/>
      <c r="D37" s="467"/>
      <c r="E37" s="467"/>
    </row>
    <row r="38" spans="2:5" s="190" customFormat="1" x14ac:dyDescent="0.2">
      <c r="B38" s="467"/>
      <c r="C38" s="467"/>
      <c r="D38" s="467"/>
      <c r="E38" s="467"/>
    </row>
    <row r="39" spans="2:5" s="190" customFormat="1" x14ac:dyDescent="0.2">
      <c r="B39" s="467"/>
      <c r="C39" s="467"/>
      <c r="D39" s="467"/>
      <c r="E39" s="467"/>
    </row>
    <row r="40" spans="2:5" s="190" customFormat="1" ht="128.25" customHeight="1" x14ac:dyDescent="0.2">
      <c r="B40" s="467"/>
      <c r="C40" s="467"/>
      <c r="D40" s="467"/>
      <c r="E40" s="467"/>
    </row>
    <row r="41" spans="2:5" s="190" customFormat="1" x14ac:dyDescent="0.2">
      <c r="B41" s="470" t="s">
        <v>191</v>
      </c>
      <c r="C41" s="470"/>
      <c r="D41" s="470"/>
      <c r="E41" s="470"/>
    </row>
    <row r="42" spans="2:5" ht="48.75" customHeight="1" x14ac:dyDescent="0.2">
      <c r="B42" s="465" t="s">
        <v>50</v>
      </c>
      <c r="C42" s="465"/>
      <c r="D42" s="465"/>
      <c r="E42" s="465"/>
    </row>
    <row r="43" spans="2:5" ht="64.5" customHeight="1" x14ac:dyDescent="0.2">
      <c r="B43" s="465" t="s">
        <v>188</v>
      </c>
      <c r="C43" s="465"/>
      <c r="D43" s="465"/>
      <c r="E43" s="465"/>
    </row>
    <row r="44" spans="2:5" ht="59.25" customHeight="1" x14ac:dyDescent="0.2">
      <c r="B44" s="465" t="s">
        <v>189</v>
      </c>
      <c r="C44" s="465"/>
      <c r="D44" s="465"/>
      <c r="E44" s="465"/>
    </row>
    <row r="45" spans="2:5" s="190" customFormat="1" ht="46.5" customHeight="1" x14ac:dyDescent="0.2">
      <c r="B45" s="465" t="s">
        <v>190</v>
      </c>
      <c r="C45" s="465"/>
      <c r="D45" s="465"/>
      <c r="E45" s="465"/>
    </row>
    <row r="46" spans="2:5" ht="32.25" customHeight="1" x14ac:dyDescent="0.2">
      <c r="B46" s="467" t="s">
        <v>192</v>
      </c>
      <c r="C46" s="467"/>
      <c r="D46" s="467"/>
      <c r="E46" s="467"/>
    </row>
    <row r="47" spans="2:5" x14ac:dyDescent="0.2">
      <c r="B47" s="466" t="s">
        <v>179</v>
      </c>
      <c r="C47" s="467"/>
      <c r="D47" s="467"/>
      <c r="E47" s="467"/>
    </row>
    <row r="48" spans="2:5" x14ac:dyDescent="0.2">
      <c r="B48" s="467"/>
      <c r="C48" s="467"/>
      <c r="D48" s="467"/>
      <c r="E48" s="467"/>
    </row>
    <row r="49" spans="2:5" x14ac:dyDescent="0.2">
      <c r="B49" s="467"/>
      <c r="C49" s="467"/>
      <c r="D49" s="467"/>
      <c r="E49" s="467"/>
    </row>
    <row r="50" spans="2:5" x14ac:dyDescent="0.2">
      <c r="B50" s="467"/>
      <c r="C50" s="467"/>
      <c r="D50" s="467"/>
      <c r="E50" s="467"/>
    </row>
    <row r="51" spans="2:5" x14ac:dyDescent="0.2">
      <c r="B51" s="467"/>
      <c r="C51" s="467"/>
      <c r="D51" s="467"/>
      <c r="E51" s="467"/>
    </row>
    <row r="52" spans="2:5" x14ac:dyDescent="0.2">
      <c r="B52" s="467"/>
      <c r="C52" s="467"/>
      <c r="D52" s="467"/>
      <c r="E52" s="467"/>
    </row>
    <row r="53" spans="2:5" x14ac:dyDescent="0.2">
      <c r="B53" s="467"/>
      <c r="C53" s="467"/>
      <c r="D53" s="467"/>
      <c r="E53" s="467"/>
    </row>
    <row r="54" spans="2:5" ht="114" customHeight="1" x14ac:dyDescent="0.2">
      <c r="B54" s="467"/>
      <c r="C54" s="467"/>
      <c r="D54" s="467"/>
      <c r="E54" s="467"/>
    </row>
    <row r="56" spans="2:5" x14ac:dyDescent="0.2">
      <c r="B56" s="368" t="s">
        <v>194</v>
      </c>
    </row>
    <row r="57" spans="2:5" ht="63" customHeight="1" x14ac:dyDescent="0.2">
      <c r="B57" s="463" t="s">
        <v>195</v>
      </c>
      <c r="C57" s="464"/>
      <c r="D57" s="464"/>
      <c r="E57" s="464"/>
    </row>
    <row r="62" spans="2:5" ht="86.25" customHeight="1" x14ac:dyDescent="0.2"/>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D18" sqref="D18"/>
    </sheetView>
  </sheetViews>
  <sheetFormatPr baseColWidth="10" defaultColWidth="8.83203125" defaultRowHeight="15" x14ac:dyDescent="0.2"/>
  <cols>
    <col min="2" max="2" width="46.5" customWidth="1"/>
    <col min="3" max="4" width="14.33203125" customWidth="1"/>
  </cols>
  <sheetData>
    <row r="1" spans="1:8" x14ac:dyDescent="0.2">
      <c r="A1" s="88" t="s">
        <v>103</v>
      </c>
    </row>
    <row r="3" spans="1:8" ht="64.5" customHeight="1" x14ac:dyDescent="0.2">
      <c r="A3" s="90" t="s">
        <v>2</v>
      </c>
      <c r="B3" s="89" t="s">
        <v>1</v>
      </c>
      <c r="C3" s="91" t="s">
        <v>3</v>
      </c>
      <c r="D3" s="91" t="s">
        <v>4</v>
      </c>
      <c r="E3" s="1"/>
      <c r="F3" s="1"/>
      <c r="G3" s="1"/>
      <c r="H3" s="1"/>
    </row>
    <row r="4" spans="1:8" x14ac:dyDescent="0.2">
      <c r="A4" s="19" t="s">
        <v>5</v>
      </c>
      <c r="B4" s="13" t="s">
        <v>242</v>
      </c>
      <c r="C4" s="19" t="s">
        <v>10</v>
      </c>
      <c r="D4" s="19" t="s">
        <v>13</v>
      </c>
    </row>
    <row r="5" spans="1:8" x14ac:dyDescent="0.2">
      <c r="A5" s="19" t="s">
        <v>6</v>
      </c>
      <c r="B5" s="13" t="s">
        <v>243</v>
      </c>
      <c r="C5" s="19" t="s">
        <v>10</v>
      </c>
      <c r="D5" s="19" t="s">
        <v>13</v>
      </c>
    </row>
    <row r="6" spans="1:8" x14ac:dyDescent="0.2">
      <c r="A6" s="19" t="s">
        <v>7</v>
      </c>
      <c r="B6" s="13" t="s">
        <v>9</v>
      </c>
      <c r="C6" s="19" t="s">
        <v>11</v>
      </c>
      <c r="D6" s="19" t="s">
        <v>14</v>
      </c>
    </row>
    <row r="7" spans="1:8" x14ac:dyDescent="0.2">
      <c r="A7" s="370" t="s">
        <v>8</v>
      </c>
      <c r="B7" s="369" t="s">
        <v>244</v>
      </c>
      <c r="C7" s="370" t="s">
        <v>12</v>
      </c>
      <c r="D7" s="370" t="s">
        <v>15</v>
      </c>
    </row>
    <row r="11" spans="1:8" ht="13.5" customHeight="1" x14ac:dyDescent="0.2"/>
    <row r="12" spans="1:8" hidden="1" x14ac:dyDescent="0.2"/>
    <row r="13" spans="1:8" hidden="1" x14ac:dyDescent="0.2"/>
    <row r="14" spans="1:8" hidden="1" x14ac:dyDescent="0.2"/>
    <row r="15" spans="1:8" hidden="1" x14ac:dyDescent="0.2"/>
    <row r="16" spans="1:8" hidden="1" x14ac:dyDescent="0.2"/>
    <row r="18" ht="20.25" customHeight="1" x14ac:dyDescent="0.2"/>
  </sheetData>
  <phoneticPr fontId="0" type="noConversion"/>
  <pageMargins left="0.78740157480314965" right="0.59055118110236227" top="0.78740157480314965" bottom="0.78740157480314965"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pageSetUpPr fitToPage="1"/>
  </sheetPr>
  <dimension ref="A1:AE22"/>
  <sheetViews>
    <sheetView workbookViewId="0">
      <selection activeCell="C28" sqref="C28"/>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6640625" customWidth="1"/>
    <col min="9" max="9" width="9.5" customWidth="1"/>
  </cols>
  <sheetData>
    <row r="1" spans="1:31" ht="16" x14ac:dyDescent="0.2">
      <c r="A1" s="257" t="str">
        <f>'Date initiale'!C3</f>
        <v>Universitatea de Arhitectură și Urbanism "Ion Mincu" București</v>
      </c>
      <c r="B1" s="257"/>
      <c r="C1" s="257"/>
      <c r="D1" s="2"/>
      <c r="E1" s="2"/>
      <c r="F1" s="3"/>
      <c r="G1" s="3"/>
      <c r="H1" s="3"/>
      <c r="I1" s="3"/>
    </row>
    <row r="2" spans="1:31" ht="16" x14ac:dyDescent="0.2">
      <c r="A2" s="257" t="str">
        <f>'Date initiale'!B4&amp;" "&amp;'Date initiale'!C4</f>
        <v>Facultatea ARHITECTURA</v>
      </c>
      <c r="B2" s="257"/>
      <c r="C2" s="257"/>
      <c r="D2" s="2"/>
      <c r="E2" s="2"/>
      <c r="F2" s="3"/>
      <c r="G2" s="3"/>
      <c r="H2" s="3"/>
      <c r="I2" s="3"/>
    </row>
    <row r="3" spans="1:31" ht="16" x14ac:dyDescent="0.2">
      <c r="A3" s="257" t="str">
        <f>'Date initiale'!B5&amp;" "&amp;'Date initiale'!C5</f>
        <v>Departamentul Istoria &amp; Teoria Arhitecturii și Conservarea Patrimoniului</v>
      </c>
      <c r="B3" s="257"/>
      <c r="C3" s="257"/>
      <c r="D3" s="2"/>
      <c r="E3" s="2"/>
      <c r="F3" s="2"/>
      <c r="G3" s="2"/>
      <c r="H3" s="2"/>
      <c r="I3" s="2"/>
    </row>
    <row r="4" spans="1:31" ht="16" x14ac:dyDescent="0.2">
      <c r="A4" s="473" t="str">
        <f>'Date initiale'!C6&amp;", "&amp;'Date initiale'!C7</f>
        <v>PONTA, Radu Tudor, 15</v>
      </c>
      <c r="B4" s="473"/>
      <c r="C4" s="473"/>
      <c r="D4" s="2"/>
      <c r="E4" s="2"/>
      <c r="F4" s="3"/>
      <c r="G4" s="3"/>
      <c r="H4" s="3"/>
      <c r="I4" s="3"/>
    </row>
    <row r="5" spans="1:31" s="190" customFormat="1" ht="16" x14ac:dyDescent="0.2">
      <c r="A5" s="258"/>
      <c r="B5" s="258"/>
      <c r="C5" s="258"/>
      <c r="D5" s="2"/>
      <c r="E5" s="2"/>
      <c r="F5" s="3"/>
      <c r="G5" s="3"/>
      <c r="H5" s="3"/>
      <c r="I5" s="3"/>
    </row>
    <row r="6" spans="1:31" ht="16" x14ac:dyDescent="0.2">
      <c r="A6" s="472" t="s">
        <v>110</v>
      </c>
      <c r="B6" s="472"/>
      <c r="C6" s="472"/>
      <c r="D6" s="472"/>
      <c r="E6" s="472"/>
      <c r="F6" s="472"/>
      <c r="G6" s="472"/>
      <c r="H6" s="472"/>
      <c r="I6" s="472"/>
    </row>
    <row r="7" spans="1:31" ht="16" x14ac:dyDescent="0.2">
      <c r="A7" s="472" t="str">
        <f>'Descriere indicatori'!B4&amp;". "&amp;'Descriere indicatori'!C4</f>
        <v xml:space="preserve">I1. Cărţi de autor/capitole publicate la edituri cu prestigiu internaţional* </v>
      </c>
      <c r="B7" s="472"/>
      <c r="C7" s="472"/>
      <c r="D7" s="472"/>
      <c r="E7" s="472"/>
      <c r="F7" s="472"/>
      <c r="G7" s="472"/>
      <c r="H7" s="472"/>
      <c r="I7" s="472"/>
    </row>
    <row r="8" spans="1:31" ht="17" thickBot="1" x14ac:dyDescent="0.25">
      <c r="A8" s="38"/>
      <c r="B8" s="38"/>
      <c r="C8" s="38"/>
      <c r="D8" s="38"/>
      <c r="E8" s="38"/>
      <c r="F8" s="38"/>
      <c r="G8" s="38"/>
      <c r="H8" s="38"/>
      <c r="I8" s="38"/>
    </row>
    <row r="9" spans="1:31" s="6" customFormat="1" ht="65" thickBot="1" x14ac:dyDescent="0.25">
      <c r="A9" s="194" t="s">
        <v>55</v>
      </c>
      <c r="B9" s="195" t="s">
        <v>83</v>
      </c>
      <c r="C9" s="195" t="s">
        <v>175</v>
      </c>
      <c r="D9" s="195" t="s">
        <v>85</v>
      </c>
      <c r="E9" s="195" t="s">
        <v>86</v>
      </c>
      <c r="F9" s="196" t="s">
        <v>87</v>
      </c>
      <c r="G9" s="195" t="s">
        <v>88</v>
      </c>
      <c r="H9" s="195" t="s">
        <v>89</v>
      </c>
      <c r="I9" s="197" t="s">
        <v>90</v>
      </c>
      <c r="J9" s="4"/>
      <c r="K9" s="263" t="s">
        <v>108</v>
      </c>
      <c r="L9" s="5"/>
      <c r="M9" s="5"/>
      <c r="N9" s="5"/>
      <c r="O9" s="5"/>
      <c r="P9" s="5"/>
      <c r="Q9" s="5"/>
      <c r="R9" s="5"/>
      <c r="S9" s="5"/>
      <c r="T9" s="5"/>
      <c r="U9" s="5"/>
      <c r="V9" s="5"/>
      <c r="W9" s="5"/>
      <c r="X9" s="5"/>
      <c r="Y9" s="5"/>
      <c r="Z9" s="5"/>
      <c r="AA9" s="5"/>
      <c r="AB9" s="5"/>
      <c r="AC9" s="5"/>
      <c r="AD9" s="5"/>
      <c r="AE9" s="5"/>
    </row>
    <row r="10" spans="1:31" s="6" customFormat="1" ht="16" x14ac:dyDescent="0.2">
      <c r="A10" s="108">
        <v>1</v>
      </c>
      <c r="B10" s="109"/>
      <c r="C10" s="109"/>
      <c r="D10" s="109"/>
      <c r="E10" s="110"/>
      <c r="F10" s="111"/>
      <c r="G10" s="111"/>
      <c r="H10" s="111"/>
      <c r="I10" s="315"/>
      <c r="J10" s="8"/>
      <c r="K10" s="264" t="s">
        <v>109</v>
      </c>
      <c r="L10" s="371" t="s">
        <v>245</v>
      </c>
      <c r="M10" s="9"/>
      <c r="N10" s="9"/>
      <c r="O10" s="9"/>
      <c r="P10" s="9"/>
      <c r="Q10" s="9"/>
      <c r="R10" s="9"/>
      <c r="S10" s="9"/>
      <c r="T10" s="9"/>
      <c r="U10" s="10"/>
      <c r="V10" s="10"/>
      <c r="W10" s="10"/>
      <c r="X10" s="10"/>
      <c r="Y10" s="10"/>
      <c r="Z10" s="10"/>
      <c r="AA10" s="10"/>
      <c r="AB10" s="10"/>
      <c r="AC10" s="10"/>
      <c r="AD10" s="10"/>
      <c r="AE10" s="10"/>
    </row>
    <row r="11" spans="1:31" s="6" customFormat="1" ht="16" x14ac:dyDescent="0.2">
      <c r="A11" s="112">
        <f>A10+1</f>
        <v>2</v>
      </c>
      <c r="B11" s="113"/>
      <c r="C11" s="114"/>
      <c r="D11" s="113"/>
      <c r="E11" s="115"/>
      <c r="F11" s="116"/>
      <c r="G11" s="117"/>
      <c r="H11" s="117"/>
      <c r="I11" s="316"/>
      <c r="J11" s="8"/>
      <c r="K11" s="262"/>
      <c r="L11" s="9"/>
      <c r="M11" s="9"/>
      <c r="N11" s="9"/>
      <c r="O11" s="9"/>
      <c r="P11" s="9"/>
      <c r="Q11" s="9"/>
      <c r="R11" s="9"/>
      <c r="S11" s="9"/>
      <c r="T11" s="9"/>
      <c r="U11" s="10"/>
      <c r="V11" s="10"/>
      <c r="W11" s="10"/>
      <c r="X11" s="10"/>
      <c r="Y11" s="10"/>
      <c r="Z11" s="10"/>
      <c r="AA11" s="10"/>
      <c r="AB11" s="10"/>
      <c r="AC11" s="10"/>
      <c r="AD11" s="10"/>
      <c r="AE11" s="10"/>
    </row>
    <row r="12" spans="1:31" s="6" customFormat="1" ht="16" x14ac:dyDescent="0.2">
      <c r="A12" s="112">
        <f t="shared" ref="A12:A19" si="0">A11+1</f>
        <v>3</v>
      </c>
      <c r="B12" s="114"/>
      <c r="C12" s="114"/>
      <c r="D12" s="114"/>
      <c r="E12" s="115"/>
      <c r="F12" s="116"/>
      <c r="G12" s="117"/>
      <c r="H12" s="117"/>
      <c r="I12" s="316"/>
      <c r="J12" s="8"/>
      <c r="K12" s="9"/>
      <c r="L12" s="9"/>
      <c r="M12" s="9"/>
      <c r="N12" s="9"/>
      <c r="O12" s="9"/>
      <c r="P12" s="9"/>
      <c r="Q12" s="9"/>
      <c r="R12" s="9"/>
      <c r="S12" s="9"/>
      <c r="T12" s="9"/>
      <c r="U12" s="10"/>
      <c r="V12" s="10"/>
      <c r="W12" s="10"/>
      <c r="X12" s="10"/>
      <c r="Y12" s="10"/>
      <c r="Z12" s="10"/>
      <c r="AA12" s="10"/>
      <c r="AB12" s="10"/>
      <c r="AC12" s="10"/>
      <c r="AD12" s="10"/>
      <c r="AE12" s="10"/>
    </row>
    <row r="13" spans="1:31" s="6" customFormat="1" ht="16" x14ac:dyDescent="0.2">
      <c r="A13" s="112">
        <f t="shared" si="0"/>
        <v>4</v>
      </c>
      <c r="B13" s="113"/>
      <c r="C13" s="114"/>
      <c r="D13" s="113"/>
      <c r="E13" s="115"/>
      <c r="F13" s="116"/>
      <c r="G13" s="117"/>
      <c r="H13" s="117"/>
      <c r="I13" s="316"/>
      <c r="J13" s="8"/>
      <c r="K13" s="9"/>
      <c r="L13" s="9"/>
      <c r="M13" s="9"/>
      <c r="N13" s="9"/>
      <c r="O13" s="9"/>
      <c r="P13" s="9"/>
      <c r="Q13" s="9"/>
      <c r="R13" s="9"/>
      <c r="S13" s="9"/>
      <c r="T13" s="9"/>
      <c r="U13" s="10"/>
      <c r="V13" s="10"/>
      <c r="W13" s="10"/>
      <c r="X13" s="10"/>
      <c r="Y13" s="10"/>
      <c r="Z13" s="10"/>
      <c r="AA13" s="10"/>
      <c r="AB13" s="10"/>
      <c r="AC13" s="10"/>
      <c r="AD13" s="10"/>
      <c r="AE13" s="10"/>
    </row>
    <row r="14" spans="1:31" s="6" customFormat="1" ht="16" x14ac:dyDescent="0.2">
      <c r="A14" s="112">
        <f t="shared" si="0"/>
        <v>5</v>
      </c>
      <c r="B14" s="114"/>
      <c r="C14" s="114"/>
      <c r="D14" s="114"/>
      <c r="E14" s="115"/>
      <c r="F14" s="116"/>
      <c r="G14" s="117"/>
      <c r="H14" s="117"/>
      <c r="I14" s="316"/>
      <c r="J14" s="8"/>
      <c r="K14" s="9"/>
      <c r="L14" s="9"/>
      <c r="M14" s="9"/>
      <c r="N14" s="9"/>
      <c r="O14" s="9"/>
      <c r="P14" s="9"/>
      <c r="Q14" s="9"/>
      <c r="R14" s="9"/>
      <c r="S14" s="9"/>
      <c r="T14" s="9"/>
      <c r="U14" s="10"/>
      <c r="V14" s="10"/>
      <c r="W14" s="10"/>
      <c r="X14" s="10"/>
      <c r="Y14" s="10"/>
      <c r="Z14" s="10"/>
      <c r="AA14" s="10"/>
      <c r="AB14" s="10"/>
      <c r="AC14" s="10"/>
      <c r="AD14" s="10"/>
      <c r="AE14" s="10"/>
    </row>
    <row r="15" spans="1:31" s="6" customFormat="1" ht="16" x14ac:dyDescent="0.2">
      <c r="A15" s="112">
        <f t="shared" si="0"/>
        <v>6</v>
      </c>
      <c r="B15" s="114"/>
      <c r="C15" s="114"/>
      <c r="D15" s="114"/>
      <c r="E15" s="115"/>
      <c r="F15" s="116"/>
      <c r="G15" s="117"/>
      <c r="H15" s="117"/>
      <c r="I15" s="316"/>
      <c r="J15" s="8"/>
      <c r="K15" s="9"/>
      <c r="L15" s="9"/>
      <c r="M15" s="9"/>
      <c r="N15" s="9"/>
      <c r="O15" s="9"/>
      <c r="P15" s="9"/>
      <c r="Q15" s="9"/>
      <c r="R15" s="9"/>
      <c r="S15" s="9"/>
      <c r="T15" s="9"/>
      <c r="U15" s="10"/>
      <c r="V15" s="10"/>
      <c r="W15" s="10"/>
      <c r="X15" s="10"/>
      <c r="Y15" s="10"/>
      <c r="Z15" s="10"/>
      <c r="AA15" s="10"/>
      <c r="AB15" s="10"/>
      <c r="AC15" s="10"/>
      <c r="AD15" s="10"/>
      <c r="AE15" s="10"/>
    </row>
    <row r="16" spans="1:31" s="6" customFormat="1" ht="16" x14ac:dyDescent="0.2">
      <c r="A16" s="112">
        <f t="shared" si="0"/>
        <v>7</v>
      </c>
      <c r="B16" s="113"/>
      <c r="C16" s="114"/>
      <c r="D16" s="113"/>
      <c r="E16" s="115"/>
      <c r="F16" s="116"/>
      <c r="G16" s="117"/>
      <c r="H16" s="117"/>
      <c r="I16" s="316"/>
      <c r="J16" s="8"/>
      <c r="K16" s="9"/>
      <c r="L16" s="9"/>
      <c r="M16" s="9"/>
      <c r="N16" s="9"/>
      <c r="O16" s="9"/>
      <c r="P16" s="9"/>
      <c r="Q16" s="9"/>
      <c r="R16" s="9"/>
      <c r="S16" s="9"/>
      <c r="T16" s="9"/>
      <c r="U16" s="10"/>
      <c r="V16" s="10"/>
      <c r="W16" s="10"/>
      <c r="X16" s="10"/>
      <c r="Y16" s="10"/>
      <c r="Z16" s="10"/>
      <c r="AA16" s="10"/>
      <c r="AB16" s="10"/>
      <c r="AC16" s="10"/>
      <c r="AD16" s="10"/>
      <c r="AE16" s="10"/>
    </row>
    <row r="17" spans="1:31" s="6" customFormat="1" ht="16" x14ac:dyDescent="0.2">
      <c r="A17" s="112">
        <f t="shared" si="0"/>
        <v>8</v>
      </c>
      <c r="B17" s="114"/>
      <c r="C17" s="114"/>
      <c r="D17" s="114"/>
      <c r="E17" s="115"/>
      <c r="F17" s="116"/>
      <c r="G17" s="117"/>
      <c r="H17" s="117"/>
      <c r="I17" s="316"/>
      <c r="J17" s="8"/>
      <c r="K17" s="9"/>
      <c r="L17" s="9"/>
      <c r="M17" s="9"/>
      <c r="N17" s="9"/>
      <c r="O17" s="9"/>
      <c r="P17" s="9"/>
      <c r="Q17" s="9"/>
      <c r="R17" s="9"/>
      <c r="S17" s="9"/>
      <c r="T17" s="9"/>
      <c r="U17" s="10"/>
      <c r="V17" s="10"/>
      <c r="W17" s="10"/>
      <c r="X17" s="10"/>
      <c r="Y17" s="10"/>
      <c r="Z17" s="10"/>
      <c r="AA17" s="10"/>
      <c r="AB17" s="10"/>
      <c r="AC17" s="10"/>
      <c r="AD17" s="10"/>
      <c r="AE17" s="10"/>
    </row>
    <row r="18" spans="1:31" s="6" customFormat="1" ht="16" x14ac:dyDescent="0.2">
      <c r="A18" s="112">
        <f t="shared" si="0"/>
        <v>9</v>
      </c>
      <c r="B18" s="113"/>
      <c r="C18" s="114"/>
      <c r="D18" s="113"/>
      <c r="E18" s="115"/>
      <c r="F18" s="116"/>
      <c r="G18" s="117"/>
      <c r="H18" s="117"/>
      <c r="I18" s="316"/>
      <c r="J18" s="8"/>
      <c r="K18" s="9"/>
      <c r="L18" s="9"/>
      <c r="M18" s="9"/>
      <c r="N18" s="9"/>
      <c r="O18" s="9"/>
      <c r="P18" s="9"/>
      <c r="Q18" s="9"/>
      <c r="R18" s="9"/>
      <c r="S18" s="9"/>
      <c r="T18" s="9"/>
      <c r="U18" s="10"/>
      <c r="V18" s="10"/>
      <c r="W18" s="10"/>
      <c r="X18" s="10"/>
      <c r="Y18" s="10"/>
      <c r="Z18" s="10"/>
      <c r="AA18" s="10"/>
      <c r="AB18" s="10"/>
      <c r="AC18" s="10"/>
      <c r="AD18" s="10"/>
      <c r="AE18" s="10"/>
    </row>
    <row r="19" spans="1:31" s="6" customFormat="1" ht="17" thickBot="1" x14ac:dyDescent="0.25">
      <c r="A19" s="125">
        <f t="shared" si="0"/>
        <v>10</v>
      </c>
      <c r="B19" s="119"/>
      <c r="C19" s="119"/>
      <c r="D19" s="119"/>
      <c r="E19" s="120"/>
      <c r="F19" s="121"/>
      <c r="G19" s="122"/>
      <c r="H19" s="122"/>
      <c r="I19" s="317"/>
      <c r="J19" s="8"/>
      <c r="K19" s="9"/>
      <c r="L19" s="9"/>
      <c r="M19" s="9"/>
      <c r="N19" s="9"/>
      <c r="O19" s="9"/>
      <c r="P19" s="9"/>
      <c r="Q19" s="9"/>
      <c r="R19" s="9"/>
      <c r="S19" s="9"/>
      <c r="T19" s="9"/>
      <c r="U19" s="10"/>
      <c r="V19" s="10"/>
      <c r="W19" s="10"/>
      <c r="X19" s="10"/>
      <c r="Y19" s="10"/>
      <c r="Z19" s="10"/>
      <c r="AA19" s="10"/>
      <c r="AB19" s="10"/>
      <c r="AC19" s="10"/>
      <c r="AD19" s="10"/>
      <c r="AE19" s="10"/>
    </row>
    <row r="20" spans="1:31" ht="16" thickBot="1" x14ac:dyDescent="0.25">
      <c r="A20" s="342"/>
      <c r="B20" s="123"/>
      <c r="C20" s="123"/>
      <c r="D20" s="123"/>
      <c r="E20" s="123"/>
      <c r="F20" s="123"/>
      <c r="G20" s="123"/>
      <c r="H20" s="126" t="str">
        <f>"Total "&amp;LEFT(A7,2)</f>
        <v>Total I1</v>
      </c>
      <c r="I20" s="127">
        <f>SUM(I10:I19)</f>
        <v>0</v>
      </c>
    </row>
    <row r="22" spans="1:31" ht="33.75" customHeight="1" x14ac:dyDescent="0.2">
      <c r="A22" s="47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4"/>
      <c r="C22" s="474"/>
      <c r="D22" s="474"/>
      <c r="E22" s="474"/>
      <c r="F22" s="474"/>
      <c r="G22" s="474"/>
      <c r="H22" s="474"/>
      <c r="I22" s="474"/>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pageSetUpPr fitToPage="1"/>
  </sheetPr>
  <dimension ref="A1:AE25"/>
  <sheetViews>
    <sheetView workbookViewId="0">
      <selection activeCell="C28" sqref="C28"/>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5" customWidth="1"/>
    <col min="9" max="9" width="9.6640625" customWidth="1"/>
  </cols>
  <sheetData>
    <row r="1" spans="1:31" ht="16" x14ac:dyDescent="0.2">
      <c r="A1" s="257" t="str">
        <f>'Date initiale'!C3</f>
        <v>Universitatea de Arhitectură și Urbanism "Ion Mincu" București</v>
      </c>
      <c r="B1" s="257"/>
      <c r="C1" s="257"/>
      <c r="D1" s="2"/>
      <c r="E1" s="2"/>
      <c r="F1" s="3"/>
      <c r="G1" s="3"/>
      <c r="H1" s="3"/>
      <c r="I1" s="3"/>
    </row>
    <row r="2" spans="1:31" ht="16" x14ac:dyDescent="0.2">
      <c r="A2" s="257" t="str">
        <f>'Date initiale'!B4&amp;" "&amp;'Date initiale'!C4</f>
        <v>Facultatea ARHITECTURA</v>
      </c>
      <c r="B2" s="257"/>
      <c r="C2" s="257"/>
      <c r="D2" s="2"/>
      <c r="E2" s="2"/>
      <c r="F2" s="3"/>
      <c r="G2" s="3"/>
      <c r="H2" s="3"/>
      <c r="I2" s="3"/>
    </row>
    <row r="3" spans="1:31" ht="16" x14ac:dyDescent="0.2">
      <c r="A3" s="257" t="str">
        <f>'Date initiale'!B5&amp;" "&amp;'Date initiale'!C5</f>
        <v>Departamentul Istoria &amp; Teoria Arhitecturii și Conservarea Patrimoniului</v>
      </c>
      <c r="B3" s="257"/>
      <c r="C3" s="257"/>
      <c r="D3" s="2"/>
      <c r="E3" s="2"/>
      <c r="F3" s="2"/>
      <c r="G3" s="2"/>
      <c r="H3" s="2"/>
      <c r="I3" s="2"/>
    </row>
    <row r="4" spans="1:31" ht="16" x14ac:dyDescent="0.2">
      <c r="A4" s="473" t="str">
        <f>'Date initiale'!C6&amp;", "&amp;'Date initiale'!C7</f>
        <v>PONTA, Radu Tudor, 15</v>
      </c>
      <c r="B4" s="473"/>
      <c r="C4" s="473"/>
      <c r="D4" s="2"/>
      <c r="E4" s="2"/>
      <c r="F4" s="3"/>
      <c r="G4" s="3"/>
      <c r="H4" s="3"/>
      <c r="I4" s="3"/>
    </row>
    <row r="5" spans="1:31" s="190" customFormat="1" ht="16" x14ac:dyDescent="0.2">
      <c r="A5" s="258"/>
      <c r="B5" s="258"/>
      <c r="C5" s="258"/>
      <c r="D5" s="2"/>
      <c r="E5" s="2"/>
      <c r="F5" s="3"/>
      <c r="G5" s="3"/>
      <c r="H5" s="3"/>
      <c r="I5" s="3"/>
    </row>
    <row r="6" spans="1:31" ht="16" x14ac:dyDescent="0.2">
      <c r="A6" s="472" t="s">
        <v>110</v>
      </c>
      <c r="B6" s="472"/>
      <c r="C6" s="472"/>
      <c r="D6" s="472"/>
      <c r="E6" s="472"/>
      <c r="F6" s="472"/>
      <c r="G6" s="472"/>
      <c r="H6" s="472"/>
      <c r="I6" s="472"/>
    </row>
    <row r="7" spans="1:31" ht="16" x14ac:dyDescent="0.2">
      <c r="A7" s="472" t="str">
        <f>'Descriere indicatori'!B5&amp;". "&amp;'Descriere indicatori'!C5</f>
        <v xml:space="preserve">I2. Cărţi de autor publicate la edituri cu prestigiu naţional* </v>
      </c>
      <c r="B7" s="472"/>
      <c r="C7" s="472"/>
      <c r="D7" s="472"/>
      <c r="E7" s="472"/>
      <c r="F7" s="472"/>
      <c r="G7" s="472"/>
      <c r="H7" s="472"/>
      <c r="I7" s="472"/>
    </row>
    <row r="8" spans="1:31" ht="17" thickBot="1" x14ac:dyDescent="0.25">
      <c r="A8" s="38"/>
      <c r="B8" s="38"/>
      <c r="C8" s="38"/>
      <c r="D8" s="38"/>
      <c r="E8" s="38"/>
      <c r="F8" s="38"/>
      <c r="G8" s="38"/>
      <c r="H8" s="38"/>
      <c r="I8" s="38"/>
    </row>
    <row r="9" spans="1:31" s="6" customFormat="1" ht="65" thickBot="1" x14ac:dyDescent="0.25">
      <c r="A9" s="198" t="s">
        <v>55</v>
      </c>
      <c r="B9" s="199" t="s">
        <v>83</v>
      </c>
      <c r="C9" s="199" t="s">
        <v>84</v>
      </c>
      <c r="D9" s="199" t="s">
        <v>85</v>
      </c>
      <c r="E9" s="199" t="s">
        <v>86</v>
      </c>
      <c r="F9" s="200" t="s">
        <v>87</v>
      </c>
      <c r="G9" s="199" t="s">
        <v>88</v>
      </c>
      <c r="H9" s="199" t="s">
        <v>89</v>
      </c>
      <c r="I9" s="201" t="s">
        <v>90</v>
      </c>
      <c r="J9" s="4"/>
      <c r="K9" s="263" t="s">
        <v>108</v>
      </c>
      <c r="L9" s="5"/>
      <c r="M9" s="5"/>
      <c r="N9" s="5"/>
      <c r="O9" s="5"/>
      <c r="P9" s="5"/>
      <c r="Q9" s="5"/>
      <c r="R9" s="5"/>
      <c r="S9" s="5"/>
      <c r="T9" s="5"/>
      <c r="U9" s="5"/>
      <c r="V9" s="5"/>
      <c r="W9" s="5"/>
      <c r="X9" s="5"/>
      <c r="Y9" s="5"/>
      <c r="Z9" s="5"/>
      <c r="AA9" s="5"/>
      <c r="AB9" s="5"/>
      <c r="AC9" s="5"/>
      <c r="AD9" s="5"/>
      <c r="AE9" s="5"/>
    </row>
    <row r="10" spans="1:31" s="6" customFormat="1" ht="17" x14ac:dyDescent="0.2">
      <c r="A10" s="128">
        <v>1</v>
      </c>
      <c r="B10" s="129"/>
      <c r="C10" s="130"/>
      <c r="D10" s="129"/>
      <c r="E10" s="131"/>
      <c r="F10" s="132"/>
      <c r="G10" s="129"/>
      <c r="H10" s="129"/>
      <c r="I10" s="318"/>
      <c r="J10" s="7"/>
      <c r="K10" s="264">
        <v>15</v>
      </c>
      <c r="L10" s="7" t="s">
        <v>246</v>
      </c>
      <c r="M10" s="7"/>
      <c r="N10" s="7"/>
      <c r="O10" s="7"/>
      <c r="P10" s="7"/>
      <c r="Q10" s="7"/>
      <c r="R10" s="7"/>
      <c r="S10" s="7"/>
      <c r="T10" s="7"/>
      <c r="U10" s="7"/>
      <c r="V10" s="7"/>
      <c r="W10" s="7"/>
      <c r="X10" s="7"/>
      <c r="Y10" s="7"/>
      <c r="Z10" s="7"/>
      <c r="AA10" s="7"/>
      <c r="AB10" s="7"/>
      <c r="AC10" s="7"/>
      <c r="AD10" s="7"/>
      <c r="AE10" s="7"/>
    </row>
    <row r="11" spans="1:31" s="6" customFormat="1" ht="16" x14ac:dyDescent="0.2">
      <c r="A11" s="133">
        <f>A10+1</f>
        <v>2</v>
      </c>
      <c r="B11" s="134"/>
      <c r="C11" s="135"/>
      <c r="D11" s="134"/>
      <c r="E11" s="135"/>
      <c r="F11" s="136"/>
      <c r="G11" s="134"/>
      <c r="H11" s="134"/>
      <c r="I11" s="319"/>
      <c r="J11" s="7"/>
      <c r="K11" s="56"/>
      <c r="L11" s="7"/>
      <c r="M11" s="7"/>
      <c r="N11" s="7"/>
      <c r="O11" s="7"/>
      <c r="P11" s="7"/>
      <c r="Q11" s="7"/>
      <c r="R11" s="7"/>
      <c r="S11" s="7"/>
      <c r="T11" s="7"/>
      <c r="U11" s="7"/>
      <c r="V11" s="7"/>
      <c r="W11" s="7"/>
      <c r="X11" s="7"/>
      <c r="Y11" s="7"/>
      <c r="Z11" s="7"/>
      <c r="AA11" s="7"/>
      <c r="AB11" s="7"/>
      <c r="AC11" s="7"/>
      <c r="AD11" s="7"/>
      <c r="AE11" s="7"/>
    </row>
    <row r="12" spans="1:31" s="6" customFormat="1" ht="16" x14ac:dyDescent="0.2">
      <c r="A12" s="133">
        <f t="shared" ref="A12:A19" si="0">A11+1</f>
        <v>3</v>
      </c>
      <c r="B12" s="135"/>
      <c r="C12" s="135"/>
      <c r="D12" s="134"/>
      <c r="E12" s="135"/>
      <c r="F12" s="136"/>
      <c r="G12" s="137"/>
      <c r="H12" s="134"/>
      <c r="I12" s="319"/>
      <c r="J12" s="7"/>
      <c r="K12" s="7"/>
      <c r="L12" s="7"/>
      <c r="M12" s="7"/>
      <c r="N12" s="7"/>
      <c r="O12" s="7"/>
      <c r="P12" s="7"/>
      <c r="Q12" s="7"/>
      <c r="R12" s="7"/>
      <c r="S12" s="7"/>
      <c r="T12" s="7"/>
      <c r="U12" s="7"/>
      <c r="V12" s="7"/>
      <c r="W12" s="7"/>
      <c r="X12" s="7"/>
      <c r="Y12" s="7"/>
      <c r="Z12" s="7"/>
      <c r="AA12" s="7"/>
      <c r="AB12" s="7"/>
      <c r="AC12" s="7"/>
      <c r="AD12" s="7"/>
      <c r="AE12" s="7"/>
    </row>
    <row r="13" spans="1:31" s="6" customFormat="1" ht="16" x14ac:dyDescent="0.2">
      <c r="A13" s="133">
        <f t="shared" si="0"/>
        <v>4</v>
      </c>
      <c r="B13" s="135"/>
      <c r="C13" s="135"/>
      <c r="D13" s="134"/>
      <c r="E13" s="135"/>
      <c r="F13" s="136"/>
      <c r="G13" s="137"/>
      <c r="H13" s="137"/>
      <c r="I13" s="319"/>
      <c r="J13" s="7"/>
      <c r="K13" s="7"/>
      <c r="L13" s="7"/>
      <c r="M13" s="7"/>
      <c r="N13" s="7"/>
      <c r="O13" s="7"/>
      <c r="P13" s="7"/>
      <c r="Q13" s="7"/>
      <c r="R13" s="7"/>
      <c r="S13" s="7"/>
      <c r="T13" s="7"/>
      <c r="U13" s="7"/>
      <c r="V13" s="7"/>
      <c r="W13" s="7"/>
      <c r="X13" s="7"/>
      <c r="Y13" s="7"/>
      <c r="Z13" s="7"/>
      <c r="AA13" s="7"/>
      <c r="AB13" s="7"/>
      <c r="AC13" s="7"/>
      <c r="AD13" s="7"/>
      <c r="AE13" s="7"/>
    </row>
    <row r="14" spans="1:31" s="6" customFormat="1" ht="16" x14ac:dyDescent="0.2">
      <c r="A14" s="133">
        <f t="shared" si="0"/>
        <v>5</v>
      </c>
      <c r="B14" s="134"/>
      <c r="C14" s="135"/>
      <c r="D14" s="134"/>
      <c r="E14" s="135"/>
      <c r="F14" s="136"/>
      <c r="G14" s="134"/>
      <c r="H14" s="134"/>
      <c r="I14" s="319"/>
      <c r="J14" s="7"/>
      <c r="K14" s="7"/>
      <c r="L14" s="7"/>
      <c r="M14" s="7"/>
      <c r="N14" s="7"/>
      <c r="O14" s="7"/>
      <c r="P14" s="7"/>
      <c r="Q14" s="7"/>
      <c r="R14" s="7"/>
      <c r="S14" s="7"/>
      <c r="T14" s="7"/>
      <c r="U14" s="7"/>
      <c r="V14" s="7"/>
      <c r="W14" s="7"/>
      <c r="X14" s="7"/>
      <c r="Y14" s="7"/>
      <c r="Z14" s="7"/>
      <c r="AA14" s="7"/>
      <c r="AB14" s="7"/>
      <c r="AC14" s="7"/>
      <c r="AD14" s="7"/>
      <c r="AE14" s="7"/>
    </row>
    <row r="15" spans="1:31" s="6" customFormat="1" ht="16" x14ac:dyDescent="0.2">
      <c r="A15" s="133">
        <f t="shared" si="0"/>
        <v>6</v>
      </c>
      <c r="B15" s="135"/>
      <c r="C15" s="135"/>
      <c r="D15" s="134"/>
      <c r="E15" s="135"/>
      <c r="F15" s="136"/>
      <c r="G15" s="137"/>
      <c r="H15" s="134"/>
      <c r="I15" s="319"/>
      <c r="J15" s="7"/>
      <c r="K15" s="7"/>
      <c r="L15" s="7"/>
      <c r="M15" s="7"/>
      <c r="N15" s="7"/>
      <c r="O15" s="7"/>
      <c r="P15" s="7"/>
      <c r="Q15" s="7"/>
      <c r="R15" s="7"/>
      <c r="S15" s="7"/>
      <c r="T15" s="7"/>
      <c r="U15" s="7"/>
      <c r="V15" s="7"/>
      <c r="W15" s="7"/>
      <c r="X15" s="7"/>
      <c r="Y15" s="7"/>
      <c r="Z15" s="7"/>
      <c r="AA15" s="7"/>
      <c r="AB15" s="7"/>
      <c r="AC15" s="7"/>
      <c r="AD15" s="7"/>
      <c r="AE15" s="7"/>
    </row>
    <row r="16" spans="1:31" s="6" customFormat="1" ht="16" x14ac:dyDescent="0.2">
      <c r="A16" s="133">
        <f t="shared" si="0"/>
        <v>7</v>
      </c>
      <c r="B16" s="135"/>
      <c r="C16" s="135"/>
      <c r="D16" s="134"/>
      <c r="E16" s="135"/>
      <c r="F16" s="136"/>
      <c r="G16" s="137"/>
      <c r="H16" s="137"/>
      <c r="I16" s="319"/>
      <c r="J16" s="7"/>
      <c r="K16" s="7"/>
      <c r="L16" s="7"/>
      <c r="M16" s="7"/>
      <c r="N16" s="7"/>
      <c r="O16" s="7"/>
      <c r="P16" s="7"/>
      <c r="Q16" s="7"/>
      <c r="R16" s="7"/>
      <c r="S16" s="7"/>
      <c r="T16" s="7"/>
      <c r="U16" s="7"/>
      <c r="V16" s="7"/>
      <c r="W16" s="7"/>
      <c r="X16" s="7"/>
      <c r="Y16" s="7"/>
      <c r="Z16" s="7"/>
      <c r="AA16" s="7"/>
      <c r="AB16" s="7"/>
      <c r="AC16" s="7"/>
      <c r="AD16" s="7"/>
      <c r="AE16" s="7"/>
    </row>
    <row r="17" spans="1:31" s="6" customFormat="1" ht="16" x14ac:dyDescent="0.2">
      <c r="A17" s="133">
        <f t="shared" si="0"/>
        <v>8</v>
      </c>
      <c r="B17" s="138"/>
      <c r="C17" s="135"/>
      <c r="D17" s="138"/>
      <c r="E17" s="139"/>
      <c r="F17" s="136"/>
      <c r="G17" s="137"/>
      <c r="H17" s="137"/>
      <c r="I17" s="319"/>
      <c r="J17" s="7"/>
      <c r="K17" s="7"/>
      <c r="L17" s="7"/>
      <c r="M17" s="7"/>
      <c r="N17" s="7"/>
      <c r="O17" s="7"/>
      <c r="P17" s="7"/>
      <c r="Q17" s="7"/>
      <c r="R17" s="7"/>
      <c r="S17" s="7"/>
      <c r="T17" s="7"/>
      <c r="U17" s="7"/>
      <c r="V17" s="7"/>
      <c r="W17" s="7"/>
      <c r="X17" s="7"/>
      <c r="Y17" s="7"/>
      <c r="Z17" s="7"/>
      <c r="AA17" s="7"/>
      <c r="AB17" s="7"/>
      <c r="AC17" s="7"/>
      <c r="AD17" s="7"/>
      <c r="AE17" s="7"/>
    </row>
    <row r="18" spans="1:31" s="6" customFormat="1" ht="16" x14ac:dyDescent="0.2">
      <c r="A18" s="133">
        <f t="shared" si="0"/>
        <v>9</v>
      </c>
      <c r="B18" s="138"/>
      <c r="C18" s="135"/>
      <c r="D18" s="138"/>
      <c r="E18" s="139"/>
      <c r="F18" s="136"/>
      <c r="G18" s="137"/>
      <c r="H18" s="137"/>
      <c r="I18" s="319"/>
      <c r="J18" s="7"/>
      <c r="K18" s="7"/>
      <c r="L18" s="7"/>
      <c r="M18" s="7"/>
      <c r="N18" s="7"/>
      <c r="O18" s="7"/>
      <c r="P18" s="7"/>
      <c r="Q18" s="7"/>
      <c r="R18" s="7"/>
      <c r="S18" s="7"/>
      <c r="T18" s="7"/>
      <c r="U18" s="7"/>
      <c r="V18" s="7"/>
      <c r="W18" s="7"/>
      <c r="X18" s="7"/>
      <c r="Y18" s="7"/>
      <c r="Z18" s="7"/>
      <c r="AA18" s="7"/>
      <c r="AB18" s="7"/>
      <c r="AC18" s="7"/>
      <c r="AD18" s="7"/>
      <c r="AE18" s="7"/>
    </row>
    <row r="19" spans="1:31" s="6" customFormat="1" ht="17" thickBot="1" x14ac:dyDescent="0.25">
      <c r="A19" s="140">
        <f t="shared" si="0"/>
        <v>10</v>
      </c>
      <c r="B19" s="141"/>
      <c r="C19" s="142"/>
      <c r="D19" s="141"/>
      <c r="E19" s="142"/>
      <c r="F19" s="143"/>
      <c r="G19" s="143"/>
      <c r="H19" s="143"/>
      <c r="I19" s="320"/>
      <c r="J19" s="8"/>
      <c r="K19" s="9"/>
      <c r="L19" s="9"/>
      <c r="M19" s="9"/>
      <c r="N19" s="9"/>
      <c r="O19" s="9"/>
      <c r="P19" s="9"/>
      <c r="Q19" s="9"/>
      <c r="R19" s="9"/>
      <c r="S19" s="9"/>
      <c r="T19" s="9"/>
      <c r="U19" s="10"/>
      <c r="V19" s="10"/>
      <c r="W19" s="10"/>
      <c r="X19" s="10"/>
      <c r="Y19" s="10"/>
      <c r="Z19" s="10"/>
      <c r="AA19" s="10"/>
      <c r="AB19" s="10"/>
      <c r="AC19" s="10"/>
      <c r="AD19" s="10"/>
      <c r="AE19" s="10"/>
    </row>
    <row r="20" spans="1:31" s="6" customFormat="1" ht="17" thickBot="1" x14ac:dyDescent="0.25">
      <c r="A20" s="354"/>
      <c r="B20" s="144"/>
      <c r="C20" s="144"/>
      <c r="D20" s="144"/>
      <c r="E20" s="144"/>
      <c r="F20" s="144"/>
      <c r="G20" s="144"/>
      <c r="H20" s="126" t="str">
        <f>"Total "&amp;LEFT(A7,2)</f>
        <v>Total I2</v>
      </c>
      <c r="I20" s="149">
        <f>SUM(I10:I19)</f>
        <v>0</v>
      </c>
      <c r="J20" s="9"/>
      <c r="K20" s="9"/>
      <c r="L20" s="10"/>
      <c r="M20" s="10"/>
      <c r="N20" s="10"/>
      <c r="O20" s="10"/>
      <c r="P20" s="10"/>
      <c r="Q20" s="10"/>
      <c r="R20" s="10"/>
      <c r="S20" s="10"/>
      <c r="T20" s="10"/>
      <c r="U20" s="10"/>
      <c r="V20" s="10"/>
    </row>
    <row r="21" spans="1:31" s="6" customFormat="1" ht="16" x14ac:dyDescent="0.2">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x14ac:dyDescent="0.2">
      <c r="A22" s="47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4"/>
      <c r="C22" s="474"/>
      <c r="D22" s="474"/>
      <c r="E22" s="474"/>
      <c r="F22" s="474"/>
      <c r="G22" s="474"/>
      <c r="H22" s="474"/>
      <c r="I22" s="474"/>
      <c r="J22" s="9"/>
      <c r="K22" s="9"/>
      <c r="L22" s="10"/>
      <c r="M22" s="10"/>
      <c r="N22" s="10"/>
      <c r="O22" s="10"/>
      <c r="P22" s="10"/>
      <c r="Q22" s="10"/>
      <c r="R22" s="10"/>
      <c r="S22" s="10"/>
      <c r="T22" s="10"/>
      <c r="U22" s="10"/>
      <c r="V22" s="10"/>
    </row>
    <row r="23" spans="1:31" s="6" customFormat="1" ht="16" x14ac:dyDescent="0.2">
      <c r="A23" s="8"/>
      <c r="B23" s="9"/>
      <c r="C23" s="9"/>
      <c r="D23" s="9"/>
      <c r="E23" s="9"/>
      <c r="F23" s="9"/>
      <c r="G23" s="9"/>
      <c r="H23" s="9"/>
      <c r="I23" s="9"/>
      <c r="J23" s="9"/>
      <c r="K23" s="9"/>
      <c r="L23" s="10"/>
      <c r="M23" s="10"/>
      <c r="N23" s="10"/>
      <c r="O23" s="10"/>
      <c r="P23" s="10"/>
      <c r="Q23" s="10"/>
      <c r="R23" s="10"/>
      <c r="S23" s="10"/>
      <c r="T23" s="10"/>
      <c r="U23" s="10"/>
      <c r="V23" s="10"/>
    </row>
    <row r="24" spans="1:31" s="6" customFormat="1" ht="16" x14ac:dyDescent="0.2">
      <c r="A24" s="8"/>
      <c r="B24" s="9"/>
      <c r="C24" s="9"/>
      <c r="D24" s="9"/>
      <c r="E24" s="9"/>
      <c r="F24" s="9"/>
      <c r="G24" s="9"/>
      <c r="H24" s="9"/>
      <c r="I24" s="9"/>
      <c r="J24" s="9"/>
      <c r="K24" s="9"/>
      <c r="L24" s="10"/>
      <c r="M24" s="10"/>
      <c r="N24" s="10"/>
      <c r="O24" s="10"/>
      <c r="P24" s="10"/>
      <c r="Q24" s="10"/>
      <c r="R24" s="10"/>
      <c r="S24" s="10"/>
      <c r="T24" s="10"/>
      <c r="U24" s="10"/>
      <c r="V24" s="10"/>
    </row>
    <row r="25" spans="1:31" s="6" customFormat="1" ht="16" x14ac:dyDescent="0.2">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pageSetUpPr fitToPage="1"/>
  </sheetPr>
  <dimension ref="A1:L22"/>
  <sheetViews>
    <sheetView workbookViewId="0">
      <selection activeCell="C28" sqref="C28"/>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5" customWidth="1"/>
    <col min="9" max="9" width="9.6640625" customWidth="1"/>
  </cols>
  <sheetData>
    <row r="1" spans="1:12" x14ac:dyDescent="0.2">
      <c r="A1" s="257" t="str">
        <f>'Date initiale'!C3</f>
        <v>Universitatea de Arhitectură și Urbanism "Ion Mincu" București</v>
      </c>
      <c r="B1" s="257"/>
      <c r="C1" s="257"/>
    </row>
    <row r="2" spans="1:12" x14ac:dyDescent="0.2">
      <c r="A2" s="257" t="str">
        <f>'Date initiale'!B4&amp;" "&amp;'Date initiale'!C4</f>
        <v>Facultatea ARHITECTURA</v>
      </c>
      <c r="B2" s="257"/>
      <c r="C2" s="257"/>
    </row>
    <row r="3" spans="1:12" x14ac:dyDescent="0.2">
      <c r="A3" s="257" t="str">
        <f>'Date initiale'!B5&amp;" "&amp;'Date initiale'!C5</f>
        <v>Departamentul Istoria &amp; Teoria Arhitecturii și Conservarea Patrimoniului</v>
      </c>
      <c r="B3" s="257"/>
      <c r="C3" s="257"/>
    </row>
    <row r="4" spans="1:12" x14ac:dyDescent="0.2">
      <c r="A4" s="123" t="str">
        <f>'Date initiale'!C6&amp;", "&amp;'Date initiale'!C7</f>
        <v>PONTA, Radu Tudor, 15</v>
      </c>
      <c r="B4" s="123"/>
      <c r="C4" s="123"/>
    </row>
    <row r="5" spans="1:12" s="190" customFormat="1" x14ac:dyDescent="0.2">
      <c r="A5" s="123"/>
      <c r="B5" s="123"/>
      <c r="C5" s="123"/>
    </row>
    <row r="6" spans="1:12" ht="16" x14ac:dyDescent="0.2">
      <c r="A6" s="472" t="s">
        <v>110</v>
      </c>
      <c r="B6" s="472"/>
      <c r="C6" s="472"/>
      <c r="D6" s="472"/>
      <c r="E6" s="472"/>
      <c r="F6" s="472"/>
      <c r="G6" s="472"/>
      <c r="H6" s="472"/>
      <c r="I6" s="472"/>
    </row>
    <row r="7" spans="1:12" ht="16" x14ac:dyDescent="0.2">
      <c r="A7" s="472" t="str">
        <f>'Descriere indicatori'!B6&amp;". "&amp;'Descriere indicatori'!C6</f>
        <v xml:space="preserve">I3. Capitole de autor cuprinse în cărţi publicate la edituri cu prestigiu naţional* </v>
      </c>
      <c r="B7" s="472"/>
      <c r="C7" s="472"/>
      <c r="D7" s="472"/>
      <c r="E7" s="472"/>
      <c r="F7" s="472"/>
      <c r="G7" s="472"/>
      <c r="H7" s="472"/>
      <c r="I7" s="472"/>
    </row>
    <row r="8" spans="1:12" ht="17" thickBot="1" x14ac:dyDescent="0.25">
      <c r="A8" s="38"/>
      <c r="B8" s="38"/>
      <c r="C8" s="38"/>
      <c r="D8" s="38"/>
      <c r="E8" s="38"/>
      <c r="F8" s="38"/>
      <c r="G8" s="38"/>
      <c r="H8" s="38"/>
      <c r="I8" s="38"/>
    </row>
    <row r="9" spans="1:12" ht="65" thickBot="1" x14ac:dyDescent="0.25">
      <c r="A9" s="194" t="s">
        <v>55</v>
      </c>
      <c r="B9" s="195" t="s">
        <v>83</v>
      </c>
      <c r="C9" s="195" t="s">
        <v>175</v>
      </c>
      <c r="D9" s="195" t="s">
        <v>85</v>
      </c>
      <c r="E9" s="195" t="s">
        <v>86</v>
      </c>
      <c r="F9" s="196" t="s">
        <v>87</v>
      </c>
      <c r="G9" s="195" t="s">
        <v>88</v>
      </c>
      <c r="H9" s="195" t="s">
        <v>89</v>
      </c>
      <c r="I9" s="197" t="s">
        <v>90</v>
      </c>
      <c r="K9" s="263" t="s">
        <v>108</v>
      </c>
    </row>
    <row r="10" spans="1:12" x14ac:dyDescent="0.2">
      <c r="A10" s="192">
        <v>1</v>
      </c>
      <c r="B10" s="151"/>
      <c r="C10" s="151"/>
      <c r="D10" s="151"/>
      <c r="E10" s="151"/>
      <c r="F10" s="152"/>
      <c r="G10" s="153"/>
      <c r="H10" s="152"/>
      <c r="I10" s="321"/>
      <c r="K10" s="264">
        <v>10</v>
      </c>
      <c r="L10" s="368" t="s">
        <v>247</v>
      </c>
    </row>
    <row r="11" spans="1:12" x14ac:dyDescent="0.2">
      <c r="A11" s="112">
        <f>A10+1</f>
        <v>2</v>
      </c>
      <c r="B11" s="41"/>
      <c r="C11" s="41"/>
      <c r="D11" s="145"/>
      <c r="E11" s="41"/>
      <c r="F11" s="41"/>
      <c r="G11" s="41"/>
      <c r="H11" s="41"/>
      <c r="I11" s="322"/>
      <c r="K11" s="56"/>
    </row>
    <row r="12" spans="1:12" x14ac:dyDescent="0.2">
      <c r="A12" s="155">
        <f t="shared" ref="A12:A19" si="0">A11+1</f>
        <v>3</v>
      </c>
      <c r="B12" s="124"/>
      <c r="C12" s="147"/>
      <c r="D12" s="145"/>
      <c r="E12" s="156"/>
      <c r="F12" s="117"/>
      <c r="G12" s="117"/>
      <c r="H12" s="117"/>
      <c r="I12" s="323"/>
    </row>
    <row r="13" spans="1:12" x14ac:dyDescent="0.2">
      <c r="A13" s="155">
        <f t="shared" si="0"/>
        <v>4</v>
      </c>
      <c r="B13" s="148"/>
      <c r="C13" s="41"/>
      <c r="D13" s="41"/>
      <c r="E13" s="41"/>
      <c r="F13" s="116"/>
      <c r="G13" s="116"/>
      <c r="H13" s="116"/>
      <c r="I13" s="316"/>
    </row>
    <row r="14" spans="1:12" s="190" customFormat="1" x14ac:dyDescent="0.2">
      <c r="A14" s="155">
        <f t="shared" si="0"/>
        <v>5</v>
      </c>
      <c r="B14" s="115"/>
      <c r="C14" s="41"/>
      <c r="D14" s="41"/>
      <c r="E14" s="41"/>
      <c r="F14" s="116"/>
      <c r="G14" s="116"/>
      <c r="H14" s="116"/>
      <c r="I14" s="324"/>
    </row>
    <row r="15" spans="1:12" s="190" customFormat="1" x14ac:dyDescent="0.2">
      <c r="A15" s="155">
        <f t="shared" si="0"/>
        <v>6</v>
      </c>
      <c r="B15" s="148"/>
      <c r="C15" s="41"/>
      <c r="D15" s="41"/>
      <c r="E15" s="115"/>
      <c r="F15" s="116"/>
      <c r="G15" s="116"/>
      <c r="H15" s="116"/>
      <c r="I15" s="316"/>
    </row>
    <row r="16" spans="1:12" x14ac:dyDescent="0.2">
      <c r="A16" s="155">
        <f t="shared" si="0"/>
        <v>7</v>
      </c>
      <c r="B16" s="115"/>
      <c r="C16" s="41"/>
      <c r="D16" s="41"/>
      <c r="E16" s="41"/>
      <c r="F16" s="116"/>
      <c r="G16" s="116"/>
      <c r="H16" s="116"/>
      <c r="I16" s="324"/>
    </row>
    <row r="17" spans="1:9" x14ac:dyDescent="0.2">
      <c r="A17" s="155">
        <f t="shared" si="0"/>
        <v>8</v>
      </c>
      <c r="B17" s="148"/>
      <c r="C17" s="41"/>
      <c r="D17" s="41"/>
      <c r="E17" s="115"/>
      <c r="F17" s="116"/>
      <c r="G17" s="116"/>
      <c r="H17" s="116"/>
      <c r="I17" s="316"/>
    </row>
    <row r="18" spans="1:9" x14ac:dyDescent="0.2">
      <c r="A18" s="155">
        <f t="shared" si="0"/>
        <v>9</v>
      </c>
      <c r="B18" s="146"/>
      <c r="C18" s="156"/>
      <c r="D18" s="145"/>
      <c r="E18" s="150"/>
      <c r="F18" s="117"/>
      <c r="G18" s="117"/>
      <c r="H18" s="117"/>
      <c r="I18" s="316"/>
    </row>
    <row r="19" spans="1:9" ht="16" thickBot="1" x14ac:dyDescent="0.25">
      <c r="A19" s="157">
        <f t="shared" si="0"/>
        <v>10</v>
      </c>
      <c r="B19" s="158"/>
      <c r="C19" s="159"/>
      <c r="D19" s="159"/>
      <c r="E19" s="159"/>
      <c r="F19" s="121"/>
      <c r="G19" s="121"/>
      <c r="H19" s="121"/>
      <c r="I19" s="317"/>
    </row>
    <row r="20" spans="1:9" ht="16" thickBot="1" x14ac:dyDescent="0.25">
      <c r="A20" s="342"/>
      <c r="B20" s="123"/>
      <c r="C20" s="123"/>
      <c r="D20" s="123"/>
      <c r="E20" s="123"/>
      <c r="F20" s="123"/>
      <c r="G20" s="123"/>
      <c r="H20" s="126" t="str">
        <f>"Total "&amp;LEFT(A7,2)</f>
        <v>Total I3</v>
      </c>
      <c r="I20" s="127">
        <f>SUM(I10:I19)</f>
        <v>0</v>
      </c>
    </row>
    <row r="22" spans="1:9" ht="33.75" customHeight="1" x14ac:dyDescent="0.2">
      <c r="A22" s="47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4"/>
      <c r="C22" s="474"/>
      <c r="D22" s="474"/>
      <c r="E22" s="474"/>
      <c r="F22" s="474"/>
      <c r="G22" s="474"/>
      <c r="H22" s="474"/>
      <c r="I22" s="474"/>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pageSetUpPr fitToPage="1"/>
  </sheetPr>
  <dimension ref="A1:L22"/>
  <sheetViews>
    <sheetView workbookViewId="0">
      <selection activeCell="C28" sqref="C28"/>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57" t="str">
        <f>'Date initiale'!C3</f>
        <v>Universitatea de Arhitectură și Urbanism "Ion Mincu" București</v>
      </c>
      <c r="B1" s="257"/>
      <c r="C1" s="257"/>
    </row>
    <row r="2" spans="1:12" x14ac:dyDescent="0.2">
      <c r="A2" s="257" t="str">
        <f>'Date initiale'!B4&amp;" "&amp;'Date initiale'!C4</f>
        <v>Facultatea ARHITECTURA</v>
      </c>
      <c r="B2" s="257"/>
      <c r="C2" s="257"/>
    </row>
    <row r="3" spans="1:12" x14ac:dyDescent="0.2">
      <c r="A3" s="257" t="str">
        <f>'Date initiale'!B5&amp;" "&amp;'Date initiale'!C5</f>
        <v>Departamentul Istoria &amp; Teoria Arhitecturii și Conservarea Patrimoniului</v>
      </c>
      <c r="B3" s="257"/>
      <c r="C3" s="257"/>
    </row>
    <row r="4" spans="1:12" x14ac:dyDescent="0.2">
      <c r="A4" s="123" t="str">
        <f>'Date initiale'!C6&amp;", "&amp;'Date initiale'!C7</f>
        <v>PONTA, Radu Tudor, 15</v>
      </c>
      <c r="B4" s="123"/>
      <c r="C4" s="123"/>
    </row>
    <row r="5" spans="1:12" s="190" customFormat="1" x14ac:dyDescent="0.2">
      <c r="A5" s="123"/>
      <c r="B5" s="123"/>
      <c r="C5" s="123"/>
    </row>
    <row r="6" spans="1:12" ht="16" x14ac:dyDescent="0.2">
      <c r="A6" s="472" t="s">
        <v>110</v>
      </c>
      <c r="B6" s="472"/>
      <c r="C6" s="472"/>
      <c r="D6" s="472"/>
      <c r="E6" s="472"/>
      <c r="F6" s="472"/>
      <c r="G6" s="472"/>
      <c r="H6" s="472"/>
      <c r="I6" s="472"/>
    </row>
    <row r="7" spans="1:12" ht="16" x14ac:dyDescent="0.2">
      <c r="A7" s="472" t="str">
        <f>'Descriere indicatori'!B7&amp;". "&amp;'Descriere indicatori'!C7</f>
        <v xml:space="preserve">I4. Articole in extenso în reviste ştiinţifice de specialitate* </v>
      </c>
      <c r="B7" s="472"/>
      <c r="C7" s="472"/>
      <c r="D7" s="472"/>
      <c r="E7" s="472"/>
      <c r="F7" s="472"/>
      <c r="G7" s="472"/>
      <c r="H7" s="472"/>
      <c r="I7" s="472"/>
    </row>
    <row r="8" spans="1:12" ht="16" thickBot="1" x14ac:dyDescent="0.25">
      <c r="A8" s="160"/>
      <c r="B8" s="160"/>
      <c r="C8" s="160"/>
      <c r="D8" s="160"/>
      <c r="E8" s="160"/>
      <c r="F8" s="160"/>
      <c r="G8" s="160"/>
      <c r="H8" s="160"/>
      <c r="I8" s="160"/>
    </row>
    <row r="9" spans="1:12" ht="33" thickBot="1" x14ac:dyDescent="0.25">
      <c r="A9" s="194" t="s">
        <v>55</v>
      </c>
      <c r="B9" s="163" t="s">
        <v>83</v>
      </c>
      <c r="C9" s="163" t="s">
        <v>56</v>
      </c>
      <c r="D9" s="163" t="s">
        <v>57</v>
      </c>
      <c r="E9" s="163" t="s">
        <v>80</v>
      </c>
      <c r="F9" s="164" t="s">
        <v>87</v>
      </c>
      <c r="G9" s="163" t="s">
        <v>58</v>
      </c>
      <c r="H9" s="163" t="s">
        <v>111</v>
      </c>
      <c r="I9" s="165" t="s">
        <v>90</v>
      </c>
      <c r="K9" s="263" t="s">
        <v>108</v>
      </c>
    </row>
    <row r="10" spans="1:12" x14ac:dyDescent="0.2">
      <c r="A10" s="108">
        <v>1</v>
      </c>
      <c r="B10" s="109"/>
      <c r="C10" s="109"/>
      <c r="D10" s="109"/>
      <c r="E10" s="110"/>
      <c r="F10" s="111"/>
      <c r="G10" s="111"/>
      <c r="H10" s="111"/>
      <c r="I10" s="325"/>
      <c r="K10" s="264">
        <v>10</v>
      </c>
      <c r="L10" s="368" t="s">
        <v>248</v>
      </c>
    </row>
    <row r="11" spans="1:12" x14ac:dyDescent="0.2">
      <c r="A11" s="112">
        <f>A10+1</f>
        <v>2</v>
      </c>
      <c r="B11" s="113"/>
      <c r="C11" s="114"/>
      <c r="D11" s="113"/>
      <c r="E11" s="115"/>
      <c r="F11" s="116"/>
      <c r="G11" s="117"/>
      <c r="H11" s="117"/>
      <c r="I11" s="319"/>
      <c r="K11" s="56"/>
    </row>
    <row r="12" spans="1:12" x14ac:dyDescent="0.2">
      <c r="A12" s="112">
        <f t="shared" ref="A12:A17" si="0">A11+1</f>
        <v>3</v>
      </c>
      <c r="B12" s="114"/>
      <c r="C12" s="114"/>
      <c r="D12" s="114"/>
      <c r="E12" s="115"/>
      <c r="F12" s="116"/>
      <c r="G12" s="117"/>
      <c r="H12" s="117"/>
      <c r="I12" s="319"/>
    </row>
    <row r="13" spans="1:12" x14ac:dyDescent="0.2">
      <c r="A13" s="112">
        <f t="shared" si="0"/>
        <v>4</v>
      </c>
      <c r="B13" s="114"/>
      <c r="C13" s="114"/>
      <c r="D13" s="114"/>
      <c r="E13" s="115"/>
      <c r="F13" s="116"/>
      <c r="G13" s="116"/>
      <c r="H13" s="116"/>
      <c r="I13" s="319"/>
    </row>
    <row r="14" spans="1:12" x14ac:dyDescent="0.2">
      <c r="A14" s="112">
        <f t="shared" si="0"/>
        <v>5</v>
      </c>
      <c r="B14" s="114"/>
      <c r="C14" s="114"/>
      <c r="D14" s="114"/>
      <c r="E14" s="115"/>
      <c r="F14" s="116"/>
      <c r="G14" s="116"/>
      <c r="H14" s="116"/>
      <c r="I14" s="319"/>
    </row>
    <row r="15" spans="1:12" x14ac:dyDescent="0.2">
      <c r="A15" s="112">
        <f t="shared" si="0"/>
        <v>6</v>
      </c>
      <c r="B15" s="114"/>
      <c r="C15" s="114"/>
      <c r="D15" s="114"/>
      <c r="E15" s="115"/>
      <c r="F15" s="116"/>
      <c r="G15" s="116"/>
      <c r="H15" s="116"/>
      <c r="I15" s="319"/>
    </row>
    <row r="16" spans="1:12" x14ac:dyDescent="0.2">
      <c r="A16" s="112">
        <f t="shared" si="0"/>
        <v>7</v>
      </c>
      <c r="B16" s="114"/>
      <c r="C16" s="114"/>
      <c r="D16" s="114"/>
      <c r="E16" s="115"/>
      <c r="F16" s="116"/>
      <c r="G16" s="116"/>
      <c r="H16" s="116"/>
      <c r="I16" s="319"/>
    </row>
    <row r="17" spans="1:9" x14ac:dyDescent="0.2">
      <c r="A17" s="112">
        <f t="shared" si="0"/>
        <v>8</v>
      </c>
      <c r="B17" s="114"/>
      <c r="C17" s="114"/>
      <c r="D17" s="114"/>
      <c r="E17" s="115"/>
      <c r="F17" s="116"/>
      <c r="G17" s="116"/>
      <c r="H17" s="116"/>
      <c r="I17" s="319"/>
    </row>
    <row r="18" spans="1:9" x14ac:dyDescent="0.2">
      <c r="A18" s="112">
        <f>A17+1</f>
        <v>9</v>
      </c>
      <c r="B18" s="114"/>
      <c r="C18" s="114"/>
      <c r="D18" s="114"/>
      <c r="E18" s="115"/>
      <c r="F18" s="116"/>
      <c r="G18" s="116"/>
      <c r="H18" s="116"/>
      <c r="I18" s="319"/>
    </row>
    <row r="19" spans="1:9" ht="16" thickBot="1" x14ac:dyDescent="0.25">
      <c r="A19" s="118">
        <f>A18+1</f>
        <v>10</v>
      </c>
      <c r="B19" s="119"/>
      <c r="C19" s="119"/>
      <c r="D19" s="119"/>
      <c r="E19" s="120"/>
      <c r="F19" s="121"/>
      <c r="G19" s="121"/>
      <c r="H19" s="121"/>
      <c r="I19" s="320"/>
    </row>
    <row r="20" spans="1:9" ht="16" thickBot="1" x14ac:dyDescent="0.25">
      <c r="A20" s="352"/>
      <c r="B20" s="123"/>
      <c r="C20" s="123"/>
      <c r="D20" s="123"/>
      <c r="E20" s="123"/>
      <c r="F20" s="123"/>
      <c r="G20" s="123"/>
      <c r="H20" s="126" t="str">
        <f>"Total "&amp;LEFT(A7,2)</f>
        <v>Total I4</v>
      </c>
      <c r="I20" s="167">
        <f>SUM(I10:I19)</f>
        <v>0</v>
      </c>
    </row>
    <row r="22" spans="1:9" ht="33.75" customHeight="1" x14ac:dyDescent="0.2">
      <c r="A22" s="47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4"/>
      <c r="C22" s="474"/>
      <c r="D22" s="474"/>
      <c r="E22" s="474"/>
      <c r="F22" s="474"/>
      <c r="G22" s="474"/>
      <c r="H22" s="474"/>
      <c r="I22" s="474"/>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Radu Tudor Ponta</cp:lastModifiedBy>
  <cp:lastPrinted>2020-06-04T14:30:20Z</cp:lastPrinted>
  <dcterms:created xsi:type="dcterms:W3CDTF">2013-01-10T17:13:12Z</dcterms:created>
  <dcterms:modified xsi:type="dcterms:W3CDTF">2020-06-04T14:34:46Z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