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scoala\Dosar conf 2\g) Fisa de verificare a standardelor nationale\"/>
    </mc:Choice>
  </mc:AlternateContent>
  <bookViews>
    <workbookView xWindow="0" yWindow="0" windowWidth="15340" windowHeight="7540" tabRatio="928" firstSheet="2"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I11c!$A$1:$G$33</definedName>
    <definedName name="_xlnm.Print_Area" localSheetId="18">'I12'!$A$1:$H$22</definedName>
    <definedName name="_xlnm.Print_Area" localSheetId="19">'I13'!$A$1:$H$34</definedName>
    <definedName name="_xlnm.Print_Area" localSheetId="20">I14a!$A$1:$H$22</definedName>
    <definedName name="_xlnm.Print_Area" localSheetId="21">I14b!$A$1:$H$22</definedName>
    <definedName name="_xlnm.Print_Area" localSheetId="22">I14c!$A$1:$H$23</definedName>
    <definedName name="_xlnm.Print_Area" localSheetId="23">'I15'!$A$1:$H$21</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'I23'!$A$1:$D$35</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52511" calcMode="manual"/>
</workbook>
</file>

<file path=xl/calcChain.xml><?xml version="1.0" encoding="utf-8"?>
<calcChain xmlns="http://schemas.openxmlformats.org/spreadsheetml/2006/main">
  <c r="A12" i="28" l="1"/>
  <c r="A13" i="28" s="1"/>
  <c r="A14" i="28" s="1"/>
  <c r="A15" i="28" s="1"/>
  <c r="A16" i="28" s="1"/>
  <c r="A17" i="28" s="1"/>
  <c r="A18" i="28" s="1"/>
  <c r="A19" i="28" s="1"/>
  <c r="A20" i="28" s="1"/>
  <c r="A21" i="28" s="1"/>
  <c r="A22" i="28" s="1"/>
  <c r="A23" i="28" s="1"/>
  <c r="A24" i="28" s="1"/>
  <c r="A25" i="28" s="1"/>
  <c r="A26" i="28" s="1"/>
  <c r="A27" i="28" s="1"/>
  <c r="A28" i="28" s="1"/>
  <c r="A29" i="28" s="1"/>
  <c r="A30" i="28" s="1"/>
  <c r="A31" i="28" s="1"/>
  <c r="A12" i="15" l="1"/>
  <c r="A13" i="15"/>
  <c r="A14" i="15"/>
  <c r="A15" i="15"/>
  <c r="H32" i="16" l="1"/>
  <c r="A31" i="25" l="1"/>
  <c r="A32" i="25" s="1"/>
  <c r="A33" i="25" s="1"/>
  <c r="A34" i="25" s="1"/>
  <c r="A11" i="28" l="1"/>
  <c r="A13" i="37" l="1"/>
  <c r="A14" i="37"/>
  <c r="A15" i="37" s="1"/>
  <c r="A16" i="37" s="1"/>
  <c r="A17" i="37" s="1"/>
  <c r="A18" i="37" s="1"/>
  <c r="A12" i="25" l="1"/>
  <c r="A13" i="25" s="1"/>
  <c r="A14" i="25" s="1"/>
  <c r="A15" i="25" s="1"/>
  <c r="A16" i="25" s="1"/>
  <c r="A17" i="25" s="1"/>
  <c r="A18" i="25" s="1"/>
  <c r="A19" i="25" s="1"/>
  <c r="A20" i="25" s="1"/>
  <c r="A21" i="25" s="1"/>
  <c r="A22" i="25" s="1"/>
  <c r="A23" i="25" s="1"/>
  <c r="A24" i="25" s="1"/>
  <c r="A25" i="25" s="1"/>
  <c r="A26" i="25" s="1"/>
  <c r="A27" i="25" s="1"/>
  <c r="A28" i="25" s="1"/>
  <c r="A29" i="25" s="1"/>
  <c r="A30" i="25" s="1"/>
  <c r="D35" i="25" l="1"/>
  <c r="A4" i="4" l="1"/>
  <c r="A23" i="13" l="1"/>
  <c r="A21" i="37"/>
  <c r="A7" i="37"/>
  <c r="G19" i="37" s="1"/>
  <c r="H19" i="37"/>
  <c r="D29" i="36" s="1"/>
  <c r="A12" i="37"/>
  <c r="A11" i="37"/>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37" i="36"/>
  <c r="A11" i="25"/>
  <c r="A7" i="25"/>
  <c r="C35"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7" i="18"/>
  <c r="C20" i="18" s="1"/>
  <c r="A7" i="34"/>
  <c r="G21" i="34" s="1"/>
  <c r="A23" i="34"/>
  <c r="H21" i="34"/>
  <c r="D28" i="36" s="1"/>
  <c r="A11" i="34"/>
  <c r="A12" i="34" s="1"/>
  <c r="A13" i="34" s="1"/>
  <c r="A14" i="34" s="1"/>
  <c r="A15" i="34" s="1"/>
  <c r="A19" i="34" s="1"/>
  <c r="A20" i="34" s="1"/>
  <c r="A3" i="34"/>
  <c r="A2" i="34"/>
  <c r="A1" i="34"/>
  <c r="A22" i="30"/>
  <c r="A11" i="30"/>
  <c r="A12" i="30"/>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34" i="16"/>
  <c r="A7" i="16"/>
  <c r="G32" i="16" s="1"/>
  <c r="A11" i="16"/>
  <c r="A22" i="15"/>
  <c r="A11" i="15"/>
  <c r="A16" i="15" s="1"/>
  <c r="A17" i="15" s="1"/>
  <c r="A18" i="15" s="1"/>
  <c r="A19" i="15" s="1"/>
  <c r="A7" i="15"/>
  <c r="G20" i="15" s="1"/>
  <c r="A7" i="28"/>
  <c r="F33" i="28" s="1"/>
  <c r="A11" i="29"/>
  <c r="A12" i="29" s="1"/>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2"/>
  <c r="A1" i="23"/>
  <c r="A1" i="24"/>
  <c r="A1" i="25"/>
  <c r="A1" i="26"/>
  <c r="A1" i="4"/>
  <c r="I20" i="13"/>
  <c r="D20" i="36" s="1"/>
  <c r="G33" i="28"/>
  <c r="D23" i="36" s="1"/>
  <c r="D25" i="36"/>
  <c r="D20" i="24"/>
  <c r="D36" i="36" s="1"/>
  <c r="D20" i="20"/>
  <c r="D32" i="36" s="1"/>
  <c r="D20" i="18"/>
  <c r="D30" i="36" s="1"/>
  <c r="H20" i="30"/>
  <c r="D27" i="36" s="1"/>
  <c r="H20" i="15"/>
  <c r="D24" i="36" s="1"/>
  <c r="H20" i="29"/>
  <c r="D22" i="36" s="1"/>
  <c r="I20" i="14"/>
  <c r="D21" i="36" s="1"/>
  <c r="I20" i="5"/>
  <c r="D12" i="36" s="1"/>
  <c r="D20" i="19"/>
  <c r="I20" i="10"/>
  <c r="D17" i="36" s="1"/>
  <c r="I20" i="6"/>
  <c r="D13" i="36" s="1"/>
  <c r="I20" i="4"/>
  <c r="D43" i="36" l="1"/>
  <c r="D31" i="36"/>
  <c r="D42" i="36" s="1"/>
  <c r="D11" i="36"/>
  <c r="D35" i="36"/>
  <c r="D41" i="36" l="1"/>
  <c r="D44" i="36" s="1"/>
</calcChain>
</file>

<file path=xl/sharedStrings.xml><?xml version="1.0" encoding="utf-8"?>
<sst xmlns="http://schemas.openxmlformats.org/spreadsheetml/2006/main" count="1018" uniqueCount="522">
  <si>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</si>
  <si>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</si>
  <si>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</si>
  <si>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</si>
  <si>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</si>
  <si>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</si>
  <si>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</si>
  <si>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</si>
  <si>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</si>
  <si>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</si>
  <si>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</si>
  <si>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</si>
  <si>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</si>
  <si>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</si>
  <si>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</si>
  <si>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</si>
  <si>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</si>
  <si>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</si>
  <si>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</si>
  <si>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</si>
  <si>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</si>
  <si>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</si>
  <si>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</si>
  <si>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</si>
  <si>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</si>
  <si>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</si>
  <si>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</si>
  <si>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</si>
  <si>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</si>
  <si>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</si>
  <si>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</si>
  <si>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</si>
  <si>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</si>
  <si>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</si>
  <si>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</si>
  <si>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</si>
  <si>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</si>
  <si>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</si>
  <si>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</si>
  <si>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</si>
  <si>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</si>
  <si>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</si>
  <si>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</si>
  <si>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</si>
  <si>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</si>
  <si>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</si>
  <si>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</si>
  <si>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</si>
  <si>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</si>
  <si>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</si>
  <si>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</si>
  <si>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</si>
  <si>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</si>
  <si>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</si>
  <si>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</si>
  <si>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</si>
  <si>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</si>
  <si>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</si>
  <si>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</si>
  <si>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</si>
  <si>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</si>
  <si>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</si>
  <si>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</si>
  <si>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</si>
  <si>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</si>
  <si>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</si>
  <si>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</si>
  <si>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</si>
  <si>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</si>
  <si>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</si>
  <si>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</si>
  <si>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</si>
  <si>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</si>
  <si>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</si>
  <si>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</si>
  <si>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</si>
  <si>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</si>
  <si>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</si>
  <si>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</si>
  <si>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</si>
  <si>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</si>
  <si>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</si>
  <si>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</si>
  <si>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</si>
  <si>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</si>
  <si>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</si>
  <si>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</si>
  <si>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</si>
  <si>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</si>
  <si>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</si>
  <si>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</si>
  <si>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</si>
  <si>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</si>
  <si>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</si>
  <si>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</si>
  <si>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</si>
  <si>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</si>
  <si>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</si>
  <si>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</si>
  <si>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</si>
  <si>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</si>
  <si>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</si>
  <si>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</si>
  <si>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</si>
  <si>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</si>
  <si>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</si>
  <si>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</si>
  <si>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</si>
  <si>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</si>
  <si>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</si>
  <si>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</si>
  <si>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</si>
  <si>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</si>
  <si>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</si>
  <si>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</si>
  <si>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</si>
  <si>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</si>
  <si>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</si>
  <si>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</si>
  <si>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</si>
  <si>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</si>
  <si>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</si>
  <si>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</si>
  <si>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</si>
  <si>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</si>
  <si>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</si>
  <si>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</si>
  <si>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</si>
  <si>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</si>
  <si>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</si>
  <si>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</si>
  <si>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</si>
  <si>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</si>
  <si>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</si>
  <si>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</si>
  <si>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</si>
  <si>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</si>
  <si>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</si>
  <si>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</si>
  <si>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</si>
  <si>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</si>
  <si>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</si>
  <si>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</si>
  <si>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</si>
  <si>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</si>
  <si>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</si>
  <si>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</si>
  <si>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</si>
  <si>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</si>
  <si>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</si>
  <si>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</si>
  <si>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</si>
  <si>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</si>
  <si>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</si>
  <si>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</si>
  <si>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</si>
  <si>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</si>
  <si>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</si>
  <si>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</si>
  <si>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</si>
  <si>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</si>
  <si>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</si>
  <si>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</si>
  <si>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</si>
  <si>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</si>
  <si>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</si>
  <si>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</si>
  <si>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</si>
  <si>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</si>
  <si>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</si>
  <si>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</si>
  <si>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</si>
  <si>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</si>
  <si>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</si>
  <si>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</si>
  <si>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</si>
  <si>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</si>
  <si>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</si>
  <si>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</si>
  <si>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</si>
  <si>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</si>
  <si>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</si>
  <si>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</si>
  <si>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</si>
  <si>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</si>
  <si>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</si>
  <si>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</si>
  <si>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</si>
  <si>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</si>
  <si>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</si>
  <si>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</si>
  <si>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</si>
  <si>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</si>
  <si>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</si>
  <si>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</si>
  <si>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</si>
  <si>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</si>
  <si>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</si>
  <si>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</si>
  <si>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</si>
  <si>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</si>
  <si>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</si>
  <si>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</si>
  <si>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</si>
  <si>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</si>
  <si>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</si>
  <si>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</si>
  <si>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</si>
  <si>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</si>
  <si>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</si>
  <si>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</si>
  <si>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</si>
  <si>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</si>
  <si>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</si>
  <si>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</si>
  <si>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</si>
  <si>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</si>
  <si>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</si>
  <si>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</si>
  <si>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</si>
  <si>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</si>
  <si>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</si>
  <si>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</si>
  <si>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</si>
  <si>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</si>
  <si>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</si>
  <si>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</si>
  <si>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</si>
  <si>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</si>
  <si>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</si>
  <si>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</si>
  <si>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</si>
  <si>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</si>
  <si>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</si>
  <si>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</si>
  <si>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</si>
  <si>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</si>
  <si>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</si>
  <si>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</si>
  <si>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</si>
  <si>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</si>
  <si>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</si>
  <si>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</si>
  <si>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</si>
  <si>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</si>
  <si>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</si>
  <si>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</si>
  <si>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</si>
  <si>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</si>
  <si>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</si>
  <si>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</si>
  <si>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</si>
  <si>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</si>
  <si>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</si>
  <si>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</si>
  <si>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</si>
  <si>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</si>
  <si>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</si>
  <si>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</si>
  <si>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</si>
  <si>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</si>
  <si>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</si>
  <si>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</si>
  <si>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</si>
  <si>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</si>
  <si>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</si>
  <si>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</si>
  <si>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</si>
  <si>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</si>
  <si>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</si>
  <si>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</si>
  <si>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</si>
  <si>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Dezvoltarea tehnologică şi formă urbană – realizarea unui model de strategie de dezvoltare durabilă pentru oraşele României în vederea adaptării la impactul tehnologic – Studii de ilustrare</t>
  </si>
  <si>
    <t>coautor</t>
  </si>
  <si>
    <t>Soluţii interdisciplinare convergente în amenajarea teritoriului şi în structurarea sistemului de transport, orientate către dezvoltarea durabilă şi creşterea calităţii vieţii (TERITRANS) – Etapa III – Soluţii pentru racordarea sistemului de transport din România la exigenţele dezvoltării durabile</t>
  </si>
  <si>
    <t>Promovarea mobilităţii urbane durabile în municipiul Bucureşti (MODUR) – Soluţii integrate pentru reducerea şi restructurarea nevoii de mobilitate</t>
  </si>
  <si>
    <t>Coordonate economice şi dimensiuni ale coeziunii sociale în dezvoltarea durabilă metropolitană – Etapa I – Delimitări conceptual-teoretice</t>
  </si>
  <si>
    <t>C.C.E.P.E.C. 21/2004</t>
  </si>
  <si>
    <t>C.C.E.P.E.C. 105/2005</t>
  </si>
  <si>
    <t>2CEX 06-8-87/2006</t>
  </si>
  <si>
    <t>Coordonate economice şi dimensiuni ale coeziunii sociale în dezvoltarea durabilă metropolitană – Etapa II – Sisteme de analiză şi modelare a zonelor metropolitane</t>
  </si>
  <si>
    <t>Conceptul naţional de dezvoltare spaţială – Faza II – Redactare Finală</t>
  </si>
  <si>
    <t>C.C.E.P.E.C. 37/2005</t>
  </si>
  <si>
    <t>C.C.E.P.E.C. 7/2006</t>
  </si>
  <si>
    <t>Dezvoltarea tehnologică şi formă urbană – realizarea unui model de strategie de dezvoltare durabilă pentru oraşele României în vederea adaptării la impactul tehnologic – Elemente de fundamentare ale strategiei de dezvoltare durabilă la nivel naţional, regional – judeţean şi local în vederea adaptării la impactul tehnologic</t>
  </si>
  <si>
    <t>EVICVA – Evaluarea interacţiunii clădiri – vânt în mediu urban şi a impactului asupra confortului citadin – Fundamentarea bazelor teoretice şi experimentale pentru realizarea unui model virtual de analiză a impactului vântului asupra mediului urban</t>
  </si>
  <si>
    <t>C.C.E.P.E.C. 59/2006</t>
  </si>
  <si>
    <t>Utilizarea sistemelor constructive uşoare în reabilitarea complexă a blocurilor de locuinţe construite în România în perioada 1950 - 1990</t>
  </si>
  <si>
    <t>Muresanu, Florin</t>
  </si>
  <si>
    <t>Proiectare Urbana si Dezvoltare Teritoriala</t>
  </si>
  <si>
    <t>01.07.2011 – 31.12.2012</t>
  </si>
  <si>
    <t>Universitatea Babeş – Bolyai, Cluj-Napoca</t>
  </si>
  <si>
    <t>Stagiu postdoctoral - Reformare culturală şi renovare urbană. Motivaţia culturală în transformarea urbană – recircumstanţializare spaţio-temporală într-un context al glocalităţii şi cunoaşterii. POSDRU/89/1.5/S/60189 „Programe postdoctorale pentru dezvoltare durabilă într-o societate bazată pe cunoaştere”</t>
  </si>
  <si>
    <t>Muresanu, Florin; Muresanu, Ioana</t>
  </si>
  <si>
    <t>30-31.03</t>
  </si>
  <si>
    <t>9-10.05</t>
  </si>
  <si>
    <t>21-22.11</t>
  </si>
  <si>
    <t>19-29.07</t>
  </si>
  <si>
    <t>6-7.05</t>
  </si>
  <si>
    <t>3-4.06</t>
  </si>
  <si>
    <t>22-27.07</t>
  </si>
  <si>
    <t>Muresanu, Florin; Muresanu, Monica</t>
  </si>
  <si>
    <t>15-16.09</t>
  </si>
  <si>
    <t>Colocviu "Oraşul încotro? Cluj-Napoca, creştere şi dezvoltare”. Fundatia Culturala si de Caritate pentru protectia patrimoniului cultural CARPATICA, Cluj-Napoca</t>
  </si>
  <si>
    <t>9-10.12</t>
  </si>
  <si>
    <t>18-20.05</t>
  </si>
  <si>
    <t>23.03-7.04</t>
  </si>
  <si>
    <t>5-8.06</t>
  </si>
  <si>
    <t>24-25.10</t>
  </si>
  <si>
    <t>4-7.09</t>
  </si>
  <si>
    <t>16-17.10</t>
  </si>
  <si>
    <r>
      <rPr>
        <i/>
        <sz val="11"/>
        <color theme="1"/>
        <rFont val="Calibri"/>
        <family val="2"/>
        <scheme val="minor"/>
      </rPr>
      <t>Underground Habitats</t>
    </r>
    <r>
      <rPr>
        <sz val="11"/>
        <color theme="1"/>
        <rFont val="Calibri"/>
        <family val="2"/>
        <scheme val="minor"/>
      </rPr>
      <t>. „Habitats, an Alternative to be Taken into Consideration. International Conference CONSTRUCTIONS 2008”, Universitatea Tehnică, Facultatea de Construcţii, Cluj-Napoca</t>
    </r>
  </si>
  <si>
    <r>
      <rPr>
        <i/>
        <sz val="11"/>
        <color theme="1"/>
        <rFont val="Calibri"/>
        <family val="2"/>
        <scheme val="minor"/>
      </rPr>
      <t>Sisteme de eco-arhitectura – Locuinte semi-ingropate</t>
    </r>
    <r>
      <rPr>
        <sz val="11"/>
        <color theme="1"/>
        <rFont val="Calibri"/>
        <family val="2"/>
        <scheme val="minor"/>
      </rPr>
      <t>. „CIBv 2008 - a IV-a Sesiune Stiintifică”, Universitatea Tehnica, Facultatea de Construcţii, Braşov</t>
    </r>
  </si>
  <si>
    <r>
      <rPr>
        <i/>
        <sz val="11"/>
        <color indexed="8"/>
        <rFont val="Calibri"/>
        <family val="2"/>
      </rPr>
      <t>Locuire contemporană în România. Tradiţie Modernitate şi tendinţe</t>
    </r>
    <r>
      <rPr>
        <sz val="11"/>
        <color indexed="8"/>
        <rFont val="Calibri"/>
        <family val="2"/>
      </rPr>
      <t>. „Universitatea de vară Sibiu 2010, ediţia a X-a”, ATU (Asociaţia pentru Tranziţie Urbană).</t>
    </r>
  </si>
  <si>
    <r>
      <rPr>
        <i/>
        <sz val="11"/>
        <color indexed="8"/>
        <rFont val="Calibri"/>
        <family val="2"/>
      </rPr>
      <t>Crossborder mobility, hyperlinks, and architectural dyslexia. Reading and writing the posturban space</t>
    </r>
    <r>
      <rPr>
        <sz val="11"/>
        <color indexed="8"/>
        <rFont val="Calibri"/>
        <family val="2"/>
      </rPr>
      <t>. „Cultural Spaces. Identity within/beyond Borders”, Universitatea din Bacău, Facultatea de Litere „Vasile Alecsandri”, Bacău</t>
    </r>
  </si>
  <si>
    <r>
      <rPr>
        <i/>
        <sz val="11"/>
        <color indexed="8"/>
        <rFont val="Calibri"/>
        <family val="2"/>
      </rPr>
      <t>Droits et des compensations dans la culture roumaine récente: Un millier de réalités parallèles dans la ville</t>
    </r>
    <r>
      <rPr>
        <sz val="11"/>
        <color indexed="8"/>
        <rFont val="Calibri"/>
        <family val="2"/>
      </rPr>
      <t>. „Géocritique de la Transylvanie. Approches multiculturelles”, Universitatea Babeş-Bolyai, Le Centre d'Etudes Interdisciplinaires Henri Jacquier de la Faculté des Lettres, Cluj-Napoca</t>
    </r>
  </si>
  <si>
    <r>
      <rPr>
        <i/>
        <sz val="11"/>
        <color indexed="8"/>
        <rFont val="Calibri"/>
        <family val="2"/>
      </rPr>
      <t>Imperiu Vs. Regat. Atitudine socială şi moştenire urbană</t>
    </r>
    <r>
      <rPr>
        <sz val="11"/>
        <color indexed="8"/>
        <rFont val="Calibri"/>
        <family val="2"/>
      </rPr>
      <t>. „Şcoala de Vară şi Festivalul Internaţional pentru Dialog Intercultural “Diva Deva” - Influenţe austriece ȋn spaţiul cultural transilvănean”, Deva</t>
    </r>
  </si>
  <si>
    <r>
      <rPr>
        <i/>
        <sz val="11"/>
        <color indexed="8"/>
        <rFont val="Calibri"/>
        <family val="2"/>
      </rPr>
      <t>Cannibal Architecture Hates BANANAs: Post-Communist Rebranding of Historical Sites</t>
    </r>
    <r>
      <rPr>
        <sz val="11"/>
        <color indexed="8"/>
        <rFont val="Calibri"/>
        <family val="2"/>
      </rPr>
      <t>. „Branding Spaces. International Conference on Contemporary Branding”, Karlshochschule International University, Karlsruhe</t>
    </r>
  </si>
  <si>
    <r>
      <rPr>
        <i/>
        <sz val="11"/>
        <color indexed="8"/>
        <rFont val="Calibri"/>
        <family val="2"/>
      </rPr>
      <t>Expansiunea urbană între deziderat şi sustenabilitate: Divergenţe ale factorilor socio-economici în planificarea strategică</t>
    </r>
    <r>
      <rPr>
        <sz val="11"/>
        <color indexed="8"/>
        <rFont val="Calibri"/>
        <family val="2"/>
      </rPr>
      <t>. Seminar ştiinţific „Expansiune urbană şi transformări socio-demografice şi funcţionale ale zonelor periurbane din România”, Ministerul Dezvoltării Regionale şi Turismului; Centrul de Cercetări Geodemografice şi Analiză Teritorială al Facultăţii de Geografie, Universitatea Bucureşti; Facultatea de Urbanism, Universităţii de Arhitectură şi Urbanism “Ion Mincu”, Bucureşti</t>
    </r>
  </si>
  <si>
    <r>
      <rPr>
        <i/>
        <sz val="11"/>
        <color indexed="8"/>
        <rFont val="Calibri"/>
        <family val="2"/>
      </rPr>
      <t>Mediul urban este un mediu natural</t>
    </r>
    <r>
      <rPr>
        <sz val="11"/>
        <color indexed="8"/>
        <rFont val="Calibri"/>
        <family val="2"/>
      </rPr>
      <t>. „Conferinţa Naţională de Educaţie Urbană”, Asociaţia Komunitas &amp; Asociaţia pentru Tranziţie Urbană, Bucureşti</t>
    </r>
  </si>
  <si>
    <r>
      <rPr>
        <i/>
        <sz val="11"/>
        <color indexed="8"/>
        <rFont val="Calibri"/>
        <family val="2"/>
      </rPr>
      <t>Leet Architecture: The Post-postmodern Language of Space</t>
    </r>
    <r>
      <rPr>
        <sz val="11"/>
        <color indexed="8"/>
        <rFont val="Calibri"/>
        <family val="2"/>
      </rPr>
      <t>. „ICAR 2012”, Universitatea de Arhitectură şi Urbanism „Ion Mincu”, Bucureşti</t>
    </r>
  </si>
  <si>
    <r>
      <rPr>
        <i/>
        <sz val="11"/>
        <color indexed="8"/>
        <rFont val="Calibri"/>
        <family val="2"/>
      </rPr>
      <t>Morphological landscape typologies within the metropolitan area of Bucharest</t>
    </r>
    <r>
      <rPr>
        <sz val="11"/>
        <color indexed="8"/>
        <rFont val="Calibri"/>
        <family val="2"/>
      </rPr>
      <t>. Teaching Integrated Planning and Design for Sustainable Urban Peripheries in Europe: Case Study 2013 - Bucharest. ERASMUS Intensive Programme, Universitatea de Arhitectură şi Urbanism „Ion Mincu”, Bucureşti</t>
    </r>
  </si>
  <si>
    <r>
      <rPr>
        <i/>
        <sz val="11"/>
        <color indexed="8"/>
        <rFont val="Calibri"/>
        <family val="2"/>
      </rPr>
      <t>Transylvanian built heritage: possession, repossession, and rights over possession</t>
    </r>
    <r>
      <rPr>
        <sz val="11"/>
        <color indexed="8"/>
        <rFont val="Calibri"/>
        <family val="2"/>
      </rPr>
      <t>. „The Re/theorisation of Heritage Studies”, University of Gothenburg, Gothenburg</t>
    </r>
  </si>
  <si>
    <r>
      <rPr>
        <i/>
        <sz val="11"/>
        <color indexed="8"/>
        <rFont val="Calibri"/>
        <family val="2"/>
      </rPr>
      <t>How Tall Can the Acacia Grow? Cityscapes between Conviviality and Mass Invasion</t>
    </r>
    <r>
      <rPr>
        <sz val="11"/>
        <color indexed="8"/>
        <rFont val="Calibri"/>
        <family val="2"/>
      </rPr>
      <t>. „Touring Consumption International Conference” Karlshochschule International University, Karlsruhe</t>
    </r>
  </si>
  <si>
    <r>
      <rPr>
        <i/>
        <sz val="11"/>
        <color indexed="8"/>
        <rFont val="Calibri"/>
        <family val="2"/>
      </rPr>
      <t>The ACACIA Paradox: Built Heritage Conservation versus Increasing Tourism</t>
    </r>
    <r>
      <rPr>
        <sz val="11"/>
        <color indexed="8"/>
        <rFont val="Calibri"/>
        <family val="2"/>
      </rPr>
      <t>. „Touring Consumption International Conference” Karlshochschule International University, Karlsruhe</t>
    </r>
  </si>
  <si>
    <r>
      <rPr>
        <i/>
        <sz val="11"/>
        <color indexed="8"/>
        <rFont val="Calibri"/>
        <family val="2"/>
      </rPr>
      <t>The local dimension of globalization, rural patrimony between exodus and gentrification</t>
    </r>
    <r>
      <rPr>
        <sz val="11"/>
        <color indexed="8"/>
        <rFont val="Calibri"/>
        <family val="2"/>
      </rPr>
      <t>. „Patrimony and Local Identity”, Valea Verde</t>
    </r>
  </si>
  <si>
    <r>
      <rPr>
        <i/>
        <sz val="11"/>
        <color indexed="8"/>
        <rFont val="Calibri"/>
        <family val="2"/>
      </rPr>
      <t>Pride and Concrete: What to manage when culture plus economy doesn't amount to cultural economy</t>
    </r>
    <r>
      <rPr>
        <sz val="11"/>
        <color indexed="8"/>
        <rFont val="Calibri"/>
        <family val="2"/>
      </rPr>
      <t>. „Rethinking Management”, Karlshochschule International University, Karlsruhe</t>
    </r>
  </si>
  <si>
    <r>
      <rPr>
        <i/>
        <sz val="11"/>
        <color indexed="8"/>
        <rFont val="Calibri"/>
        <family val="2"/>
      </rPr>
      <t>Flattening the flats: Urban sprawl as the reshuffling of the hodgepodge community</t>
    </r>
    <r>
      <rPr>
        <sz val="11"/>
        <color indexed="8"/>
        <rFont val="Calibri"/>
        <family val="2"/>
      </rPr>
      <t>. „11th Annual Conference of the Romanian Society for Social and Cultural Anthropology (SASC)”, Universitatea Babeş-Bolyai, Facultatea de Sociologie şi Asistenţă Socială, Cluj-Napoca</t>
    </r>
  </si>
  <si>
    <t>11-13.03</t>
  </si>
  <si>
    <t>Underground Habitats. În Habitats, an Alternative to be Taken into Consideration</t>
  </si>
  <si>
    <t>231-238</t>
  </si>
  <si>
    <t>„ACTA TECHNICA NAPOCENSIS”, nr. 51(4)2008, Proceedings of the International Conference CONSTRUCTIONS 2008. Cluj-Napoca: UTPRESS</t>
  </si>
  <si>
    <t>Sisteme de eco-arhitectura – Locuinte semi-ingropate</t>
  </si>
  <si>
    <t>Leet Architecture: The Post-postmodern Language of Space</t>
  </si>
  <si>
    <t>„(RE)writing History: Proceedings of ICAR 2012 International Conference on Architectural Research”, Bucuresti: Editura Universitara "Ion Mincu", CD 421 (1-9)</t>
  </si>
  <si>
    <t>Bulletin of the Transylvania University of Braşov. Series I – Engineering Sciencies, nr. 50(1)2008, CIBv 2008 - a IV-a Sesiune Stiintifica Brasov Proceedings, Editura Universitatăţii Tehnice din Braşov, Braşov</t>
  </si>
  <si>
    <t>ISBN 978‐606‐638‐023‐2</t>
  </si>
  <si>
    <t>421+9</t>
  </si>
  <si>
    <t>ISSN 1221-5872</t>
  </si>
  <si>
    <t>ISSN 2065-2119</t>
  </si>
  <si>
    <t>Editura Universitară “Ion Mincu”, Bucureşti</t>
  </si>
  <si>
    <t>Preocupari recente în planificarea spaţială: Spre confluenţa tendinţelor europene cu prorităţile naţionale / Manifestari ale procesului de descentralizare urbană</t>
  </si>
  <si>
    <t>84-98 (15)</t>
  </si>
  <si>
    <t>Reabilitarea blocurilor de locuinţe cu supraetajare în sistem constructiv metalic / Criterii urbanistice în alegerea zonelor de intervenţie</t>
  </si>
  <si>
    <t>12-20 (9)</t>
  </si>
  <si>
    <t>Reabilitarea blocurilor de locuinţe cu supraetajare în sistem constructiv metalic / Impactul la scară micro-zonală al densificării locuirii prin creşterea altimetrică a imobilelor tip existente</t>
  </si>
  <si>
    <t>110-114 (5)</t>
  </si>
  <si>
    <t>ISBN 978-973-1884-07-3</t>
  </si>
  <si>
    <t>ISBN 978-973-1884-22-6</t>
  </si>
  <si>
    <t>30.04-04.06.2015</t>
  </si>
  <si>
    <t>Organizator workshop “Reabilitarea urbană a Municipiului Piatra Neamţ”, Primăria Piatra Neamţ &amp; Universitatea de Arhitectură şi Urbanism „Ion Mincu”, Bucureşti</t>
  </si>
  <si>
    <t>Coordonator concurs de idei “Zona TREAPT – Dezvoltare urbană – Oraşul Horezu”, FPDL (Fundaţia Parteneri pentru Dezvoltare Locală) &amp; Primăria Horezu</t>
  </si>
  <si>
    <t>Organizator workshop “Atelier de creaţie şi urbanism”, Primăria Orăştie &amp; Universitatea de Arhitectură şi Urbanism „Ion Mincu”, Bucureşti</t>
  </si>
  <si>
    <t>Organizator workshop “Regenerarea peisajelor culturale. Studiu de caz Sibiu”, Sibiu: Capitala Culturala Europeană 2007</t>
  </si>
  <si>
    <t>19-29.07.2010</t>
  </si>
  <si>
    <t>Coordonator program internaţional Teaching Integrated Planning and Design for Sustainable Urban Peripheries in Europe: Case Study 2013 - Bucharest. ERASMUS Intensive Programme, Universitatea de Arhitectură şi Urbanism „Ion Mincu”, Bucureşti</t>
  </si>
  <si>
    <t>23.03-7.04.2013</t>
  </si>
  <si>
    <t>21.07-3.08.2014</t>
  </si>
  <si>
    <t>Coordonator „Universitatea de vară Sibiu 2010, ediţia a X-a”. ATU (Asociaţia pentru Tranziţie Urbană), Universitatea de Arhitectură şi Urbanism „Ion Mincu”, Bucureşti</t>
  </si>
  <si>
    <t>8-18.08.2015</t>
  </si>
  <si>
    <t>Austrian Influences and Regional Identities in Transylvania / Empire vs. Kingdom: Social attitude and urban legacy</t>
  </si>
  <si>
    <t>AB-Art, Bratislava</t>
  </si>
  <si>
    <t>125-146 (22)</t>
  </si>
  <si>
    <t>Branded Spaces: Experience Enactments and Entanglements / Cannibal Architecture Hates BANANAs: Post-Communist Rebranding of Historical Sites</t>
  </si>
  <si>
    <t>229-246 (17)</t>
  </si>
  <si>
    <t>Touring Consumption / How Tall Can the Acacia Grow? Cityscapes between Conviviality and Mass Invasion</t>
  </si>
  <si>
    <t>229-260 (31)</t>
  </si>
  <si>
    <t>201-228 (29)</t>
  </si>
  <si>
    <t>Touring Consumption / The ACACIA Paradox: Built Heritage Conservation versus Increasing Tourism</t>
  </si>
  <si>
    <t>Springer, Wiesbaden</t>
  </si>
  <si>
    <t>ISBN 978-3-658-01560-2</t>
  </si>
  <si>
    <t>ISBN 978-3-658-10018-6</t>
  </si>
  <si>
    <t>ISBN 978-80-8087-119-2</t>
  </si>
  <si>
    <t>30-38 (9)</t>
  </si>
  <si>
    <t>INTERSTUDIA – Review of Interstud / Interdisciplinary Centre for Studies of Contemporary Discursive Forms</t>
  </si>
  <si>
    <t>Cross-border mobility, hyperlinks, and architectural dyslexia: Reading and writing the post-urban space</t>
  </si>
  <si>
    <t>11 (1)</t>
  </si>
  <si>
    <t>ISSN 2065-3204</t>
  </si>
  <si>
    <t>ISBN 973-7999-41-X</t>
  </si>
  <si>
    <t>ISBN 973-7999-75-4, 978-973-7999-75-7</t>
  </si>
  <si>
    <t>Dezvoltarea tehnologică şi formă urbană – realizarea unui model de strategie de dezvoltare durabilă pentru oraşele României în vederea adaptării la impactul tehnologic – Elemente de fundamentare ale strategiei de dezvoltare durabilă la nivel naţional, regional – judeţean şi local în vedrea adaptării la impactul tehnologic</t>
  </si>
  <si>
    <t>Editura Universitară “Ion Mincu”</t>
  </si>
  <si>
    <t>ISBN 973-7999-66-5, 978-973-7999-66-5</t>
  </si>
  <si>
    <t>Radulescu, Monica; Popa, Mihaela Hermina; Muresanu, Florin; Dumitrescu, Mihai</t>
  </si>
  <si>
    <t>Radulescu, Monica; Popa, Mihaela Hermina; Runceanu, Claudiu; Muresanu, Florin; Antonescu, Daniela</t>
  </si>
  <si>
    <t>Radulescu, Monica; Popa, Mihaela Hermina; Zachi Arpad; Muresanu, Florin; Dumitrescu, Mihai</t>
  </si>
  <si>
    <t>9.06.2011</t>
  </si>
  <si>
    <t>11.05.2012</t>
  </si>
  <si>
    <t>10.06.2013</t>
  </si>
  <si>
    <t>25-27.03.2015</t>
  </si>
  <si>
    <t>DEVOUR! Part II. Sozialer Kannibalismus, politische Neudefinierung und Architektur. ZKU (Zentrum für Kunst und Urbanistik), Berlin</t>
  </si>
  <si>
    <t>DEVOUR! Part III. Sozialer Kannibalismus, politische Neudefinierung und Architektur. Kunst Kraft Werk, Leipzig</t>
  </si>
  <si>
    <t>executat</t>
  </si>
  <si>
    <t>Muzeul Etnografic al Transilvaniei / Consiliul Judetean Cluj</t>
  </si>
  <si>
    <t>Organizator workshop internaţional „Cities in Motion”. Universitatea de Arhitectură şi Urbanism „Ion Mincu”, Bucureşti;  Akademie der Bildenden Künste, Wien; Space Syntax România</t>
  </si>
  <si>
    <t>3.04.2008</t>
  </si>
  <si>
    <t>Dezvoltarea tehnologică şi formă urbană – realizarea unui model de strategie de dezvoltare durabilă pentru oraşele României în vederea adaptării la impactul tehnologic - Realizare studiu  de documentare –  experienta internationala  si   studii dedezvoltare strategica spatiala la nivel teritorial si local. Strategii europene, regionale sinationale</t>
  </si>
  <si>
    <t xml:space="preserve">Consiliul National al Cercetarii Stiintifce din Invatamantul Superior C.N.C.S.I.S. </t>
  </si>
  <si>
    <t>Consiliul National al Cercetarii Stiintifce din Invatamantul Superior C.N.C.S.I.S.</t>
  </si>
  <si>
    <t>Ministerul Educaţiei şi Cercetării -Autoritatea Naţională pentru Cercetare Ştiinţifcă ANCS în cadrul Programului CEEX - Cercetare de Excelenţă</t>
  </si>
  <si>
    <t>249-256</t>
  </si>
  <si>
    <t>Karlshochschule International University, Karlsruhe, Germania</t>
  </si>
  <si>
    <t>189-194</t>
  </si>
  <si>
    <t>ISBN 978‐88-404-7430-4</t>
  </si>
  <si>
    <t>Universitatea de Arhitectura si Urbanism "Ion Mincu", Bucuresti</t>
  </si>
  <si>
    <t>Master "Dezvoltare Urbana Integrata"</t>
  </si>
  <si>
    <t>10.2002-07.2004</t>
  </si>
  <si>
    <t>24.09.2018-31.01.2019</t>
  </si>
  <si>
    <t>01.03.2018-30.06.2018</t>
  </si>
  <si>
    <t>9-17.07.2017</t>
  </si>
  <si>
    <t>"Life Beyond Tourism" Heritage for Planet Earth 19th General Assembly and International Conference Proceedings, Fondazione Romualdo Del Bianco, Florenta</t>
  </si>
  <si>
    <t>16-23.07.2018</t>
  </si>
  <si>
    <t>HKU University of the Arts Utrecht, Olanda</t>
  </si>
  <si>
    <t>Mobilitate predare Erasmus+</t>
  </si>
  <si>
    <t>14-24.01.2019</t>
  </si>
  <si>
    <t xml:space="preserve"> </t>
  </si>
  <si>
    <t>"Transilvania" Trade Fair Center. Proiect nominalizat pentru premiile Archiprix International 2003, Istambul, Turcia. https://www.archiprix.org/2019/?project=1893</t>
  </si>
  <si>
    <t>Coordonator workshop „Imagining Tomorrow”, Utrecht, Olanda. Utrecht University of Arts (HKU), School of the Art Institute of Chicago (SAIC), Karlshochschule International University, Indian School of Design &amp; Innovation (ISDI) Mumbai, Universitatea de Arhitectură şi Urbanism „Ion Mincu” (UAUIM).</t>
  </si>
  <si>
    <t>Organizator/coordonator „Ziua mondiala a urbanismului” – expoziţii, conferinţe tematice. Universitatea de Arhitectură şi Urbanism „Ion Mincu”, Bucureşti.</t>
  </si>
  <si>
    <t>8.11.2018</t>
  </si>
  <si>
    <t>8.11.2017</t>
  </si>
  <si>
    <t>Organizator/coordonator workshop „Dilema satelor săseşti”, Universitatea de Arhitectură şi Urbanism „Ion Mincu”, Bucureşti / Sibiu.</t>
  </si>
  <si>
    <t>8.11.2016</t>
  </si>
  <si>
    <t>10-24.07.2016</t>
  </si>
  <si>
    <t>Coordonator „Universitatea de vară Sibiu 2016, ediţia a XII-a – Cibinul responsabil”. ATU (Asociaţia pentru Tranziţie Urbană), UAR, UAUIM.</t>
  </si>
  <si>
    <t>Coordonator „Universitatea de vară Sibiu 2015, ediţia a XI-a – (Re)fabricăm oraşul - Trecutul ca viitor”. ATU (Asociaţia pentru Tranziţie Urbană), UAR, UAUIM.</t>
  </si>
  <si>
    <t>Organizator/coordonator workshop interdisciplinar Budacu Task Force – Strategii şi soluţii de dezvoltare durabilă a zonei rurale montane din Munţii Bistriţei – Borca – Broşteni, Neamt.</t>
  </si>
  <si>
    <t>Coordonator „Universitatea de vară Sibiu 2009, ediţia a IX-a - Gândeşte viitorul. Gândeşte verde. Arhitectura inteligentă - Concepte inovatoare pentru arhitectura viitorului”. ATU (Asociaţia pentru Tranziţie Urbană, OAR, UAUIM.</t>
  </si>
  <si>
    <t>20.07 - 02.08.2009</t>
  </si>
  <si>
    <t>Primaria Municipiului Bucuresti</t>
  </si>
  <si>
    <t>Studiu de fundamentare E1F2A_10 - Locuința - pentru Reactualizarea PUG București</t>
  </si>
  <si>
    <t>469/07.10.2013</t>
  </si>
  <si>
    <t>C.C.E.P.E.C.469/2013</t>
  </si>
  <si>
    <t>Organizator/coordonator workshop „Dilema satelor săseşti II: Retro-topia”, Universitatea de Arhitectură şi Urbanism „Ion Mincu”, Bucureşti / Sibiu.</t>
  </si>
  <si>
    <t>Organizator workshop „Decodificarea orasului”, Universitatea de Arhitectură şi Urbanism „Ion Mincu”, Bucureşti / Sulina.</t>
  </si>
  <si>
    <t>Organizator workshop „Dilema satelor săseşti III: Tomayto, tomahto”, Universitatea de Arhitectură şi Urbanism „Ion Mincu”, Bucureşti / Sibiu.</t>
  </si>
  <si>
    <t>Organizator sesiune de comunicari studenteasca "Teme actuale de cercetare in Urbanism, Amenajarea Teritoriului si Planificarea Peisajului. Editia I - Perspective si probleme actuale ale spatiului si peisajului urban contemporan"</t>
  </si>
  <si>
    <t>Organizator sesiune de comunicari studenteasca "Teme actuale de cercetare in Urbanism, Amenajarea Teritoriului si Planificarea Peisajului. Editia II - Solutii creative si inovative in planificarea spatiala. De la teorie la practica"</t>
  </si>
  <si>
    <t>Organizator sesiune de comunicari studenteasca "Teme actuale de cercetare in Urbanism, Amenajarea Teritoriului si Planificarea Peisajului. Editia III - Experiente urbane"</t>
  </si>
  <si>
    <t>Conferențiar universitar, pozitia 11</t>
  </si>
  <si>
    <t>Conferențiar universitar</t>
  </si>
  <si>
    <t>Curator expozitia "Arhitecti sibieni din diaspora". Turnul Sfatului, Sibiu: Capitala Culturala Europeană 2007</t>
  </si>
  <si>
    <t>M.C.C. 506/2007</t>
  </si>
  <si>
    <t>Regenerarea Peisajelor Culturale</t>
  </si>
  <si>
    <t>Ministerul Culturii si Cultelor</t>
  </si>
  <si>
    <t>coordonator proiect</t>
  </si>
  <si>
    <t>Curator expozitia "Regenerarea Peisajelor Culturale. Studiu de caz: Sibiu". Primăria Sibiu, Sibiu: Capitala Culturala Europeană 2007</t>
  </si>
  <si>
    <t>Curator secţiune Ahitectura spaţiului public şi urbanismul în cadrul Bienalei Naţionale de Arhitectură, ediţia XI 2014, UAUIM, Bucuresti</t>
  </si>
  <si>
    <t>coordonator componenta urbanism</t>
  </si>
  <si>
    <t>12-16.07.2019</t>
  </si>
  <si>
    <t>17-24.07.2019</t>
  </si>
  <si>
    <t>17-28.09.2007</t>
  </si>
  <si>
    <t>Organizator seminar “Regenerarea peisajelor culturale”, Primăria Sibiu, Sibiu: Capitala Culturala Europeană 2007</t>
  </si>
  <si>
    <t>28.09.2007</t>
  </si>
  <si>
    <t>24.07-10.08.2015</t>
  </si>
  <si>
    <t>Coordonator workshop „Văcăreşti – Parc natural urban”, Universitatea de Arhitectură şi Urbanism „Ion Mincu”, Bucureşti.</t>
  </si>
  <si>
    <t>Curator Bienala Naţională de Arhitectură – BAB 2006 itinerant. Expoziţia arhi-Generator, Sibiu: Capitala Culturala Europeană 2007</t>
  </si>
  <si>
    <t>Coautor</t>
  </si>
  <si>
    <t>autorizat</t>
  </si>
  <si>
    <t>Primaria Bistriţa</t>
  </si>
  <si>
    <t>Sesiunea de comunicări ştiinţifice „Preocupări recente în planificarea spaţială – Spre confluenţa tendinţelor europene cu prorităţile naţionale”, Facultatea de Urbanism a Universităţii de Arhitectură şi Urbanism “Ion Mincu”, Bucureşti</t>
  </si>
  <si>
    <t>Organizator concurs „Urbanism +. „Dincolo de proiect””</t>
  </si>
  <si>
    <t>01.08.2012-30.09.2012</t>
  </si>
  <si>
    <t>Wrocław University of Technology / Faculty of Architecture, Wrocław, Polonia</t>
  </si>
  <si>
    <t>Stagiu cercetare în Departamentul de Planificare Spaţiala</t>
  </si>
  <si>
    <t>Cod CNCSIS 1237</t>
  </si>
  <si>
    <t>Coordonator arhitectură</t>
  </si>
  <si>
    <t>Primăria Zalău</t>
  </si>
  <si>
    <t>Inspectoratul Şcolar Judeţean Cluj</t>
  </si>
  <si>
    <t>Inspectoratul Şcolar Judeţean Cluj / Consiliul Judeţean Cluj</t>
  </si>
  <si>
    <t>Inspectoratul Şcolar Judeţean Alba / Consiliul Judeţean Alba</t>
  </si>
  <si>
    <t>Inspectoratul Şcolar Judeţean Bihor / Consiliul Judeţean Bihor</t>
  </si>
  <si>
    <t>Barsoum Tawfik Usama &amp; Naser Barsoum Tawfik Ysa Awad</t>
  </si>
  <si>
    <t>34/2012</t>
  </si>
  <si>
    <t>Primăria Dej</t>
  </si>
  <si>
    <t>Reabilitare Casa de Cultură "George Coşbuc", Dej  / Proiectant general:  PFA Mircea Petrina, Cluj-Napoca</t>
  </si>
  <si>
    <t>Şcoală cu clasele I - VIII, localitatea Vinţu de Jos, judeţul Alba / Proiectant general:  CONSARD Proiectare, Cluj-Napoca</t>
  </si>
  <si>
    <t>Şcoală cu clasele I - VIII, localitatea Viişoara, judeţul Cluj / Proiectant general:  CONSARD Proiectare, Cluj-Napoca</t>
  </si>
  <si>
    <t>Reabilitare clădirea "Transilvania”, fost teatru orăşenesc 1836-1838, Piaţa Iuliu Maniu 4-6, Zalău, SJ-II-m-B-04992 / Proiectant general:  PFA Mircea Petrina, Cluj-Napoca</t>
  </si>
  <si>
    <t>Extindere Colegiul Naţional „George Coşbuc”, Cluj-Napoca: bibliotecă, laboratoare, sală de sport, piscină / Proiectant general:  CONSARD Proiectare, Cluj-Napoca</t>
  </si>
  <si>
    <t>Şcoală cu clasele I - VIII, localitatea Arieşeni, judeţul Alba / Proiectant general:  CONSARD Proiectare, Cluj-Napoca</t>
  </si>
  <si>
    <t>Şcoală cu clasele I - VIII, localitatea Baia de Arieş, judeţul Alba / Proiectant general:  CONSARD Proiectare, Cluj-Napoca</t>
  </si>
  <si>
    <t>Şcoală cu clasele I - VIII, localitatea Biharia, judeţul Bihor / Proiectant general:  CONSARD Proiectare, Cluj-Napoca</t>
  </si>
  <si>
    <t>Şcoală cu clasele I - VIII, localitatea Cămăraşu, judeţul Cluj / Proiectant general:  CONSARD Proiectare, Cluj-Napoca</t>
  </si>
  <si>
    <t>Şcoală cu clasele I - VIII, localitatea Chinteni, judeţul Cluj / Proiectant general:  CONSARD Proiectare, Cluj-Napoca</t>
  </si>
  <si>
    <t>Şcoală cu clasele I - VIII, localitatea Ciugud, judeţul Alba / Proiectant general:  CONSARD Proiectare, Cluj-Napoca</t>
  </si>
  <si>
    <t>Şcoală cu clasele I - VIII, localitatea Dijir, judeţul Bihor / Proiectant general:  CONSARD Proiectare, Cluj-Napoca</t>
  </si>
  <si>
    <t>Şcoală cu clasele I - VIII, localitatea Diosig, judeţul Bihor / Proiectant general:  CONSARD Proiectare, Cluj-Napoca</t>
  </si>
  <si>
    <t>Şcoală cu clasele I - VIII, localitatea Inand, judeţul Bihor / Proiectant general:  CONSARD Proiectare, Cluj-Napoca</t>
  </si>
  <si>
    <t>Şcoală cu clasele I - VIII, localitatea Leş, judeţul Bihor / Proiectant general:  CONSARD Proiectare, Cluj-Napoca</t>
  </si>
  <si>
    <t>Şcoală cu clasele I - VIII, localitatea Mociu, judeţul Cluj / Proiectant general:  CONSARD Proiectare, Cluj-Napoca</t>
  </si>
  <si>
    <t>Şcoală cu clasele I - VIII, localitatea Sălciua de Sus, judeţul Alba / Proiectant general:  CONSARD Proiectare, Cluj-Napoca</t>
  </si>
  <si>
    <t>Şcoală cu clasele I - VIII, localitatea Sâmpaul, judeţul Cluj / Proiectant general:  CONSARD Proiectare, Cluj-Napoca</t>
  </si>
  <si>
    <t>Şcoală cu clasele I - VIII, localitatea Serani, judeţul, Bihor / Proiectant general:  CONSARD Proiectare, Cluj-Napoca</t>
  </si>
  <si>
    <t>Şcoală cu clasele I - VIII, localitatea Suceagu, judeţul Cluj / Proiectant general:  CONSARD Proiectare, Cluj-Napoca</t>
  </si>
  <si>
    <t>Şcoală cu clasele I - VIII, localitatea Ţigăneşti de Criş, judeţul Bihor / Proiectant general:  CONSARD Proiectare, Cluj-Napoca</t>
  </si>
  <si>
    <t>Reabilitare casa în care s-a judecat procesul memorandiştilor, azi Muzeul Etnografic al Transilvaniei ("'Reduta") 1810-1812, Str. Memorandumului 21, Cluj-Napoca CJ-II-m-B-07407, Ansamblul urban "Centrul istoric al
oraşului Cluj" CJ-II-a-A-07244 / Proiectant general:  Grup 4 Instalatii, Cluj-Napoca</t>
  </si>
  <si>
    <t>Reabilitare casă sec. XVI, XVII, XIX, Str. Rebreanu Liviu 2, Bistriţa, BN-II-m-B-01519, Sit arheologic "Oraşul medieval Bistriţa" BN-I-s-A-20239 / Proiectant general:  PFA Mircea Petrina, Cluj-Napoca</t>
  </si>
  <si>
    <t>Reabilitare casă sec. XVI, XVII, XIX, Str. Rebreanu Liviu 3, Bistriţa, BN-II-m-B-01520, Sit arheologic "Oraşul medieval Bistriţa" BN-I-s-A-20239 / Proiectant general:  PFA Mircea Petrina, Cluj-Napoca</t>
  </si>
  <si>
    <t>Reabilitare casă sec. XVII, Str. Rebreanu Liviu 4, Bistriţa, BN-II-m-B-01521, Sit arheologic "Oraşul medieval Bistriţa" BN-I-s-A-20239 / Proiectant general:  PFA Mircea Petrina, Cluj-Napoca</t>
  </si>
  <si>
    <t>Reabilitare casă sec. XVII, Str. Zorilor 1, Bistriţa, Sit arheologic "Oraşul medieval Bistriţa" BN-I-s-A-20239 / Proiectant general:  PFA Mircea Petrina, Cluj-Napoca</t>
  </si>
  <si>
    <t>Reabilitare casă sec. XVII, Str. Zorilor 3, Bistriţa, Sit arheologic "Oraşul medieval Bistriţa" BN-I-s-A-20239 / Proiectant general:  PFA Mircea Petrina, Cluj-Napoca</t>
  </si>
  <si>
    <t>Reabilitare imobil - Gradiniţă şi scoala primară "Maria Kinder Kids", Str. Piaţa Amzei nr.6, Bucureşti / Proiectant general: MTIA Constructorul, Baia Mare</t>
  </si>
  <si>
    <t>Expert evaluator Granturi Naţionale de Cercetare – ARUT – Proiecte de cercetare pentru stimularea tinerilor cercetători din cadrul universităţilor ARUT.</t>
  </si>
  <si>
    <t>Conferinţa Naţională „Tehnologii moderne pentru mileniul III”, ediţia a 7-a, Oradea</t>
  </si>
  <si>
    <t>6-7.11</t>
  </si>
  <si>
    <t>Urban Landscape, Universitȁt Kassel, Kassel, Germania</t>
  </si>
  <si>
    <t>16-20.05</t>
  </si>
  <si>
    <t>20.03-10.05.2006</t>
  </si>
  <si>
    <t>Flattening the flats: Urban sprawl as the reshuffling of the hodgepodge community</t>
  </si>
  <si>
    <t xml:space="preserve">Chemotherapy: The duality of heritage-tourism relationship </t>
  </si>
  <si>
    <t>Modes of Appropriation and Social Resistance „11th Annual Conference of the Romanian Society for Social and Cultural Anthropology (SASC)” proceedings, Universitatea Babeş-Bolyai, Facultatea de Sociologie şi Asistenţă Socială, Cluj-Napoca</t>
  </si>
  <si>
    <t>ISBN 978-606-749-092-3</t>
  </si>
  <si>
    <t>69-70</t>
  </si>
  <si>
    <t>Profesor invitat pentru modulul "Culture, Market and Consuption", program masteral</t>
  </si>
  <si>
    <t>Profesor invitat pentru modulul "Sustainable Glocal Development: Transition and Transformation", program masteral</t>
  </si>
  <si>
    <t xml:space="preserve">25.05.2020 </t>
  </si>
  <si>
    <t>2002-2020</t>
  </si>
  <si>
    <t>24.09.2019-31.01.2020</t>
  </si>
  <si>
    <r>
      <rPr>
        <i/>
        <sz val="11"/>
        <color indexed="8"/>
        <rFont val="Calibri"/>
        <family val="2"/>
      </rPr>
      <t>Chemotherapy: The duality of heritage-tourism relationship</t>
    </r>
    <r>
      <rPr>
        <sz val="11"/>
        <color indexed="8"/>
        <rFont val="Calibri"/>
        <family val="2"/>
      </rPr>
      <t>. " Life Beyond Tourism. Travel for Dialogue. Heritage for Planet Earth 19th General Assembly and International Conference of the Fondazione Romualdo Del Bianco, Florenta</t>
    </r>
  </si>
  <si>
    <r>
      <rPr>
        <i/>
        <sz val="11"/>
        <rFont val="Calibri"/>
        <family val="2"/>
      </rPr>
      <t>Living with Fractures: A Conservation Paradox</t>
    </r>
    <r>
      <rPr>
        <sz val="11"/>
        <rFont val="Calibri"/>
        <family val="2"/>
      </rPr>
      <t>. CONSERVATION / DEMOLITION -  PRAGUE, CZECH REPUBLIC,  EAAE Thematic Network on Conservation, Faculty of Architecture CTU Prague</t>
    </r>
  </si>
  <si>
    <t>25-28.09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</si>
</sst>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38">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i/>
      <sz val="11"/>
      <color theme="1"/>
      <name val="Calibri"/>
      <family val="2"/>
      <scheme val="minor"/>
    </font>
    <font>
      <i/>
      <sz val="11"/>
      <color indexed="8"/>
      <name val="Calibri"/>
      <family val="2"/>
    </font>
    <font>
      <i/>
      <sz val="11"/>
      <name val="Calibri"/>
      <family val="2"/>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2">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552">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40"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1"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Font="1" applyBorder="1"/>
    <xf numFmtId="0" fontId="20"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1" fillId="0" borderId="42" xfId="0" applyFont="1" applyFill="1" applyBorder="1" applyAlignment="1">
      <alignment horizontal="center" vertical="center"/>
    </xf>
    <xf numFmtId="0" fontId="14" fillId="0" borderId="42" xfId="0" applyFont="1" applyBorder="1" applyAlignment="1">
      <alignment horizontal="center" vertical="center"/>
    </xf>
    <xf numFmtId="0" fontId="14"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3" fillId="0" borderId="18" xfId="0" applyFont="1" applyBorder="1" applyAlignment="1">
      <alignment horizontal="left" vertical="top" wrapText="1"/>
    </xf>
    <xf numFmtId="0" fontId="3" fillId="0" borderId="2" xfId="0" applyFont="1" applyBorder="1" applyAlignment="1">
      <alignment horizontal="left" vertical="top" wrapText="1"/>
    </xf>
    <xf numFmtId="0" fontId="3" fillId="0" borderId="6" xfId="0" applyFont="1" applyBorder="1" applyAlignment="1">
      <alignment horizontal="left" vertical="top" wrapText="1"/>
    </xf>
    <xf numFmtId="0" fontId="3" fillId="0" borderId="17" xfId="0" applyFont="1" applyBorder="1" applyAlignment="1">
      <alignment horizontal="left" vertical="top"/>
    </xf>
    <xf numFmtId="0" fontId="3" fillId="0" borderId="18" xfId="0" applyFont="1" applyBorder="1" applyAlignment="1">
      <alignment horizontal="left" vertical="top"/>
    </xf>
    <xf numFmtId="0" fontId="3" fillId="0" borderId="8" xfId="0" applyFont="1" applyBorder="1" applyAlignment="1">
      <alignment horizontal="left" vertical="top"/>
    </xf>
    <xf numFmtId="0" fontId="3" fillId="0" borderId="2" xfId="0" applyFont="1" applyBorder="1" applyAlignment="1">
      <alignment horizontal="left" vertical="top"/>
    </xf>
    <xf numFmtId="0" fontId="3" fillId="0" borderId="2" xfId="0" quotePrefix="1" applyFont="1" applyBorder="1" applyAlignment="1">
      <alignment horizontal="left" vertical="top" wrapText="1"/>
    </xf>
    <xf numFmtId="0" fontId="3" fillId="0" borderId="18" xfId="0" applyFont="1" applyBorder="1" applyAlignment="1">
      <alignment horizontal="center" vertical="top"/>
    </xf>
    <xf numFmtId="0" fontId="3" fillId="0" borderId="27" xfId="0" applyFont="1" applyBorder="1" applyAlignment="1">
      <alignment horizontal="center" vertical="top"/>
    </xf>
    <xf numFmtId="0" fontId="3" fillId="0" borderId="2" xfId="0" applyFont="1" applyBorder="1" applyAlignment="1">
      <alignment horizontal="center" vertical="top"/>
    </xf>
    <xf numFmtId="2" fontId="3" fillId="0" borderId="23" xfId="0" applyNumberFormat="1" applyFont="1" applyBorder="1" applyAlignment="1">
      <alignment horizontal="center" vertical="top" wrapText="1"/>
    </xf>
    <xf numFmtId="0" fontId="3" fillId="0" borderId="6" xfId="0" applyFont="1" applyBorder="1" applyAlignment="1">
      <alignment horizontal="center" vertical="top" wrapText="1"/>
    </xf>
    <xf numFmtId="2" fontId="3" fillId="0" borderId="36" xfId="0" applyNumberFormat="1" applyFont="1" applyBorder="1" applyAlignment="1">
      <alignment horizontal="center" vertical="top" wrapText="1"/>
    </xf>
    <xf numFmtId="0" fontId="3" fillId="0" borderId="4" xfId="0" applyFont="1" applyBorder="1" applyAlignment="1">
      <alignment horizontal="left" vertical="center" wrapText="1"/>
    </xf>
    <xf numFmtId="0" fontId="3" fillId="0" borderId="4" xfId="0" applyFont="1" applyBorder="1" applyAlignment="1">
      <alignment horizontal="center" vertical="top"/>
    </xf>
    <xf numFmtId="0" fontId="3" fillId="0" borderId="0" xfId="0" applyFont="1" applyBorder="1" applyAlignment="1">
      <alignment horizontal="left" vertical="top" wrapText="1"/>
    </xf>
    <xf numFmtId="2" fontId="3" fillId="0" borderId="41" xfId="0" applyNumberFormat="1" applyFont="1" applyBorder="1" applyAlignment="1">
      <alignment horizontal="center" vertical="top"/>
    </xf>
    <xf numFmtId="16" fontId="3" fillId="0" borderId="2" xfId="0" applyNumberFormat="1" applyFont="1" applyBorder="1" applyAlignment="1">
      <alignment horizontal="center" vertical="top"/>
    </xf>
    <xf numFmtId="2" fontId="3" fillId="0" borderId="23" xfId="0" applyNumberFormat="1" applyFont="1" applyBorder="1" applyAlignment="1">
      <alignment horizontal="center" vertical="top"/>
    </xf>
    <xf numFmtId="0" fontId="3" fillId="0" borderId="2" xfId="0" quotePrefix="1" applyFont="1" applyBorder="1" applyAlignment="1">
      <alignment horizontal="center" vertical="top" wrapText="1"/>
    </xf>
    <xf numFmtId="16" fontId="3" fillId="0" borderId="2" xfId="0" quotePrefix="1" applyNumberFormat="1" applyFont="1" applyBorder="1" applyAlignment="1">
      <alignment horizontal="center" vertical="top" wrapText="1"/>
    </xf>
    <xf numFmtId="0" fontId="3" fillId="0" borderId="6" xfId="0" applyFont="1" applyFill="1" applyBorder="1" applyAlignment="1">
      <alignment horizontal="left" vertical="top" wrapText="1"/>
    </xf>
    <xf numFmtId="0" fontId="3" fillId="0" borderId="6" xfId="0" quotePrefix="1" applyFont="1" applyBorder="1" applyAlignment="1">
      <alignment horizontal="center" vertical="top" wrapText="1"/>
    </xf>
    <xf numFmtId="0" fontId="0" fillId="0" borderId="0" xfId="0" applyFont="1" applyBorder="1" applyAlignment="1">
      <alignment horizontal="left" vertical="top" wrapText="1"/>
    </xf>
    <xf numFmtId="0" fontId="0" fillId="0" borderId="2" xfId="0" applyFont="1" applyBorder="1" applyAlignment="1">
      <alignment horizontal="left" vertical="top" wrapText="1"/>
    </xf>
    <xf numFmtId="0" fontId="8" fillId="0" borderId="6" xfId="0" applyFont="1" applyBorder="1" applyAlignment="1">
      <alignment horizontal="left" vertical="top"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3" xfId="0" applyFont="1" applyBorder="1" applyAlignment="1">
      <alignment horizontal="center" vertical="top" wrapText="1"/>
    </xf>
    <xf numFmtId="0" fontId="3" fillId="0" borderId="3" xfId="0" quotePrefix="1" applyFont="1" applyBorder="1" applyAlignment="1">
      <alignment horizontal="center" vertical="top" wrapText="1"/>
    </xf>
    <xf numFmtId="2" fontId="3" fillId="0" borderId="47" xfId="0" applyNumberFormat="1" applyFont="1" applyBorder="1" applyAlignment="1">
      <alignment horizontal="center" vertical="top" wrapText="1"/>
    </xf>
    <xf numFmtId="0" fontId="11" fillId="0" borderId="2" xfId="0" applyFont="1" applyBorder="1" applyAlignment="1">
      <alignment horizontal="left" vertical="center" wrapText="1"/>
    </xf>
    <xf numFmtId="0" fontId="11" fillId="0" borderId="2"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center" vertical="top"/>
    </xf>
    <xf numFmtId="0" fontId="11" fillId="0" borderId="4" xfId="0" applyFont="1" applyBorder="1" applyAlignment="1">
      <alignment horizontal="left" vertical="top" wrapText="1"/>
    </xf>
    <xf numFmtId="0" fontId="11" fillId="0" borderId="4" xfId="0" applyFont="1" applyBorder="1" applyAlignment="1">
      <alignment horizontal="center" vertical="top" wrapText="1"/>
    </xf>
    <xf numFmtId="0" fontId="11" fillId="0" borderId="4" xfId="0" applyFont="1" applyBorder="1" applyAlignment="1">
      <alignment horizontal="center" vertical="top"/>
    </xf>
    <xf numFmtId="0" fontId="11" fillId="0" borderId="4" xfId="0" quotePrefix="1" applyFont="1" applyBorder="1" applyAlignment="1">
      <alignment horizontal="center" vertical="top"/>
    </xf>
    <xf numFmtId="2" fontId="11" fillId="0" borderId="41" xfId="0" applyNumberFormat="1" applyFont="1" applyBorder="1" applyAlignment="1">
      <alignment horizontal="center" vertical="top"/>
    </xf>
    <xf numFmtId="0" fontId="0" fillId="0" borderId="0" xfId="0" applyAlignment="1">
      <alignment vertical="top"/>
    </xf>
    <xf numFmtId="0" fontId="0" fillId="2" borderId="4" xfId="0" applyFill="1" applyBorder="1" applyAlignment="1">
      <alignment horizontal="center" vertical="top"/>
    </xf>
    <xf numFmtId="0" fontId="22" fillId="0" borderId="0" xfId="0" applyFont="1" applyAlignment="1">
      <alignment vertical="top"/>
    </xf>
    <xf numFmtId="0" fontId="11" fillId="0" borderId="6" xfId="0" applyFont="1" applyBorder="1" applyAlignment="1">
      <alignment horizontal="left" vertical="center" wrapText="1"/>
    </xf>
    <xf numFmtId="0" fontId="11" fillId="0" borderId="2" xfId="0" applyFont="1" applyBorder="1" applyAlignment="1">
      <alignment horizontal="left" vertical="top" wrapText="1"/>
    </xf>
    <xf numFmtId="0" fontId="11" fillId="0" borderId="2" xfId="0" applyFont="1" applyBorder="1" applyAlignment="1">
      <alignment horizontal="center" vertical="top"/>
    </xf>
    <xf numFmtId="0" fontId="11" fillId="0" borderId="2" xfId="0" quotePrefix="1" applyFont="1" applyBorder="1" applyAlignment="1">
      <alignment horizontal="center" vertical="top" wrapText="1"/>
    </xf>
    <xf numFmtId="0" fontId="11" fillId="0" borderId="2" xfId="0" applyFont="1" applyBorder="1" applyAlignment="1">
      <alignment horizontal="center" vertical="top" wrapText="1"/>
    </xf>
    <xf numFmtId="2" fontId="11" fillId="0" borderId="23" xfId="0" applyNumberFormat="1" applyFont="1" applyBorder="1" applyAlignment="1">
      <alignment horizontal="center" vertical="top"/>
    </xf>
    <xf numFmtId="0" fontId="11" fillId="0" borderId="2" xfId="0" quotePrefix="1" applyFont="1" applyBorder="1" applyAlignment="1">
      <alignment horizontal="center" vertical="top"/>
    </xf>
    <xf numFmtId="49" fontId="14" fillId="0" borderId="18" xfId="0" applyNumberFormat="1" applyFont="1" applyBorder="1" applyAlignment="1">
      <alignment horizontal="left" vertical="top" wrapText="1"/>
    </xf>
    <xf numFmtId="49" fontId="14" fillId="0" borderId="18" xfId="0" applyNumberFormat="1" applyFont="1" applyBorder="1" applyAlignment="1">
      <alignment horizontal="center" vertical="top" wrapText="1"/>
    </xf>
    <xf numFmtId="1" fontId="14" fillId="0" borderId="18" xfId="0" applyNumberFormat="1" applyFont="1" applyBorder="1" applyAlignment="1">
      <alignment horizontal="center" vertical="top" wrapText="1"/>
    </xf>
    <xf numFmtId="0" fontId="14" fillId="0" borderId="18" xfId="0" applyNumberFormat="1" applyFont="1" applyBorder="1" applyAlignment="1">
      <alignment horizontal="center" vertical="top" wrapText="1"/>
    </xf>
    <xf numFmtId="2" fontId="3" fillId="0" borderId="27" xfId="0" applyNumberFormat="1" applyFont="1" applyBorder="1" applyAlignment="1" applyProtection="1">
      <alignment horizontal="center" vertical="top" wrapText="1"/>
      <protection hidden="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4" xfId="0" applyFont="1" applyBorder="1" applyAlignment="1">
      <alignment horizontal="left" vertical="top" wrapText="1"/>
    </xf>
    <xf numFmtId="1" fontId="14" fillId="0" borderId="4" xfId="0" applyNumberFormat="1" applyFont="1" applyBorder="1" applyAlignment="1" applyProtection="1">
      <alignment horizontal="center" vertical="top" wrapText="1"/>
      <protection locked="0"/>
    </xf>
    <xf numFmtId="2" fontId="8" fillId="0" borderId="41" xfId="0" applyNumberFormat="1" applyFont="1" applyBorder="1" applyAlignment="1" applyProtection="1">
      <alignment horizontal="center" vertical="top" wrapText="1"/>
      <protection hidden="1"/>
    </xf>
    <xf numFmtId="0" fontId="14" fillId="0" borderId="2" xfId="0" applyFont="1" applyBorder="1" applyAlignment="1">
      <alignment horizontal="left" wrapText="1"/>
    </xf>
    <xf numFmtId="0" fontId="1" fillId="0" borderId="18" xfId="0" applyFont="1" applyBorder="1" applyAlignment="1">
      <alignment horizontal="left" vertical="top"/>
    </xf>
    <xf numFmtId="0" fontId="0" fillId="0" borderId="27" xfId="0" applyFont="1" applyBorder="1" applyAlignment="1">
      <alignment horizontal="center" vertical="top"/>
    </xf>
    <xf numFmtId="0" fontId="3" fillId="0" borderId="23" xfId="0" applyFont="1" applyBorder="1" applyAlignment="1">
      <alignment horizontal="center" vertical="top"/>
    </xf>
    <xf numFmtId="49" fontId="14" fillId="0" borderId="18" xfId="0" applyNumberFormat="1" applyFont="1" applyBorder="1" applyAlignment="1" applyProtection="1">
      <alignment horizontal="left" vertical="top" wrapText="1"/>
      <protection locked="0"/>
    </xf>
    <xf numFmtId="49" fontId="14" fillId="0" borderId="18" xfId="0" applyNumberFormat="1" applyFont="1" applyBorder="1" applyAlignment="1" applyProtection="1">
      <alignment horizontal="center" vertical="top" wrapText="1"/>
      <protection locked="0"/>
    </xf>
    <xf numFmtId="1" fontId="14" fillId="0" borderId="18" xfId="0" applyNumberFormat="1" applyFont="1" applyBorder="1" applyAlignment="1" applyProtection="1">
      <alignment horizontal="center" vertical="top" wrapText="1"/>
      <protection locked="0"/>
    </xf>
    <xf numFmtId="2" fontId="8" fillId="0" borderId="27" xfId="0" applyNumberFormat="1" applyFont="1" applyBorder="1" applyAlignment="1" applyProtection="1">
      <alignment horizontal="center" vertical="top" wrapText="1"/>
      <protection hidden="1"/>
    </xf>
    <xf numFmtId="49" fontId="14" fillId="0" borderId="4" xfId="0" applyNumberFormat="1" applyFont="1" applyBorder="1" applyAlignment="1" applyProtection="1">
      <alignment horizontal="left" vertical="top" wrapText="1"/>
      <protection locked="0"/>
    </xf>
    <xf numFmtId="0" fontId="14" fillId="0" borderId="2" xfId="0" applyFont="1" applyBorder="1" applyAlignment="1" applyProtection="1">
      <alignment horizontal="center" vertical="top" wrapText="1"/>
      <protection locked="0"/>
    </xf>
    <xf numFmtId="1" fontId="14" fillId="0" borderId="2" xfId="0" applyNumberFormat="1" applyFont="1" applyBorder="1" applyAlignment="1" applyProtection="1">
      <alignment horizontal="center" vertical="top" wrapText="1"/>
      <protection locked="0"/>
    </xf>
    <xf numFmtId="2" fontId="3" fillId="0" borderId="23" xfId="0" applyNumberFormat="1" applyFont="1" applyBorder="1" applyAlignment="1" applyProtection="1">
      <alignment horizontal="center" vertical="top" wrapText="1"/>
      <protection hidden="1"/>
    </xf>
    <xf numFmtId="1" fontId="14" fillId="0" borderId="29" xfId="0" applyNumberFormat="1" applyFont="1" applyBorder="1" applyAlignment="1">
      <alignment horizontal="center" vertical="top" wrapText="1"/>
    </xf>
    <xf numFmtId="0" fontId="3" fillId="0" borderId="31" xfId="0" applyFont="1" applyBorder="1" applyAlignment="1">
      <alignment horizontal="center" vertical="center" wrapText="1"/>
    </xf>
    <xf numFmtId="0" fontId="12" fillId="0" borderId="2" xfId="0" applyFont="1" applyFill="1" applyBorder="1" applyAlignment="1">
      <alignment horizontal="center" vertical="top"/>
    </xf>
    <xf numFmtId="0" fontId="3" fillId="0" borderId="31" xfId="0" applyFont="1" applyBorder="1" applyAlignment="1">
      <alignment horizontal="left" vertical="top"/>
    </xf>
    <xf numFmtId="49" fontId="14" fillId="0" borderId="31" xfId="0" applyNumberFormat="1" applyFont="1" applyBorder="1" applyAlignment="1">
      <alignment horizontal="left" vertical="center" wrapText="1"/>
    </xf>
    <xf numFmtId="49" fontId="14" fillId="0" borderId="4" xfId="0" applyNumberFormat="1" applyFont="1" applyBorder="1" applyAlignment="1">
      <alignment horizontal="left" vertical="center" wrapText="1"/>
    </xf>
    <xf numFmtId="49" fontId="14" fillId="0" borderId="2" xfId="0" applyNumberFormat="1" applyFont="1" applyBorder="1" applyAlignment="1">
      <alignment horizontal="left" vertical="center" wrapText="1"/>
    </xf>
    <xf numFmtId="0" fontId="3" fillId="0" borderId="2" xfId="0" applyNumberFormat="1" applyFont="1" applyBorder="1" applyAlignment="1">
      <alignment vertical="top" wrapText="1"/>
    </xf>
    <xf numFmtId="2" fontId="3" fillId="0" borderId="32" xfId="0" applyNumberFormat="1" applyFont="1" applyBorder="1" applyAlignment="1">
      <alignment horizontal="center" vertical="center" wrapText="1"/>
    </xf>
    <xf numFmtId="0" fontId="3" fillId="0" borderId="31" xfId="0" applyNumberFormat="1" applyFont="1" applyBorder="1" applyAlignment="1">
      <alignment vertical="top" wrapText="1"/>
    </xf>
    <xf numFmtId="0" fontId="20" fillId="0" borderId="0" xfId="0" applyFont="1" applyBorder="1"/>
    <xf numFmtId="0" fontId="17" fillId="0" borderId="49" xfId="0" applyFont="1" applyBorder="1"/>
    <xf numFmtId="166" fontId="17" fillId="0" borderId="48" xfId="0" applyNumberFormat="1" applyFont="1" applyBorder="1" applyAlignment="1">
      <alignment horizontal="center"/>
    </xf>
    <xf numFmtId="0" fontId="14" fillId="0" borderId="18" xfId="0" applyNumberFormat="1" applyFont="1" applyBorder="1" applyAlignment="1">
      <alignment horizontal="center" vertical="center" wrapText="1"/>
    </xf>
    <xf numFmtId="0" fontId="20" fillId="0" borderId="18" xfId="0" applyFont="1" applyBorder="1" applyAlignment="1">
      <alignment horizontal="center"/>
    </xf>
    <xf numFmtId="0" fontId="1" fillId="0" borderId="18" xfId="0" applyFont="1" applyBorder="1" applyAlignment="1">
      <alignment horizontal="left" wrapText="1"/>
    </xf>
    <xf numFmtId="0" fontId="1" fillId="0" borderId="18" xfId="0" applyFont="1" applyBorder="1" applyAlignment="1">
      <alignment horizontal="center" vertical="top"/>
    </xf>
    <xf numFmtId="0" fontId="1" fillId="0" borderId="0" xfId="0" applyFont="1" applyAlignment="1"/>
    <xf numFmtId="0" fontId="16" fillId="0" borderId="17" xfId="0" applyFont="1" applyBorder="1" applyAlignment="1">
      <alignment horizontal="center" vertical="center" wrapText="1"/>
    </xf>
    <xf numFmtId="0" fontId="16" fillId="0" borderId="18" xfId="0" applyFont="1" applyBorder="1" applyAlignment="1">
      <alignment horizontal="left" vertical="center" wrapText="1"/>
    </xf>
    <xf numFmtId="0" fontId="16" fillId="0" borderId="18" xfId="0" applyFont="1" applyBorder="1" applyAlignment="1">
      <alignment horizontal="center" vertical="center" wrapText="1"/>
    </xf>
    <xf numFmtId="4" fontId="16" fillId="0" borderId="27" xfId="0" applyNumberFormat="1" applyFont="1" applyBorder="1" applyAlignment="1">
      <alignment horizontal="center" vertical="center" wrapText="1"/>
    </xf>
    <xf numFmtId="0" fontId="16" fillId="0" borderId="8" xfId="0" applyFont="1" applyBorder="1" applyAlignment="1">
      <alignment horizontal="center" vertical="center" wrapText="1"/>
    </xf>
    <xf numFmtId="0" fontId="16" fillId="0" borderId="2" xfId="0" applyFont="1" applyBorder="1" applyAlignment="1">
      <alignment horizontal="left" vertical="center" wrapText="1"/>
    </xf>
    <xf numFmtId="0" fontId="16" fillId="0" borderId="2" xfId="0" applyFont="1" applyBorder="1" applyAlignment="1">
      <alignment horizontal="center" vertical="center" wrapText="1"/>
    </xf>
    <xf numFmtId="4" fontId="16" fillId="0" borderId="23" xfId="0" applyNumberFormat="1" applyFont="1" applyBorder="1" applyAlignment="1">
      <alignment horizontal="center" vertical="center" wrapText="1"/>
    </xf>
    <xf numFmtId="0" fontId="16" fillId="0" borderId="3" xfId="0" applyFont="1" applyBorder="1" applyAlignment="1">
      <alignment horizontal="left" vertical="center" wrapText="1"/>
    </xf>
    <xf numFmtId="0" fontId="16" fillId="0" borderId="3" xfId="0" applyFont="1" applyBorder="1" applyAlignment="1">
      <alignment horizontal="center" vertical="center" wrapText="1"/>
    </xf>
    <xf numFmtId="4" fontId="16" fillId="0" borderId="47" xfId="0" applyNumberFormat="1" applyFont="1" applyBorder="1" applyAlignment="1">
      <alignment horizontal="center" vertical="center" wrapText="1"/>
    </xf>
    <xf numFmtId="0" fontId="16" fillId="0" borderId="6" xfId="0" applyFont="1" applyBorder="1" applyAlignment="1">
      <alignment horizontal="left" vertical="center" wrapText="1"/>
    </xf>
    <xf numFmtId="4" fontId="16" fillId="0" borderId="36" xfId="0" applyNumberFormat="1" applyFont="1" applyBorder="1" applyAlignment="1">
      <alignment horizontal="center" vertical="center" wrapText="1"/>
    </xf>
    <xf numFmtId="0" fontId="3" fillId="0" borderId="4" xfId="0" applyFont="1" applyBorder="1" applyAlignment="1">
      <alignment vertical="center"/>
    </xf>
    <xf numFmtId="0" fontId="3" fillId="0" borderId="4" xfId="0" quotePrefix="1" applyFont="1" applyBorder="1" applyAlignment="1">
      <alignment horizontal="center" vertical="center" wrapText="1"/>
    </xf>
    <xf numFmtId="0" fontId="3" fillId="0" borderId="17" xfId="0" applyFont="1" applyBorder="1" applyAlignment="1">
      <alignment horizontal="center" vertical="top"/>
    </xf>
    <xf numFmtId="0" fontId="3" fillId="0" borderId="8" xfId="0" applyFont="1" applyBorder="1" applyAlignment="1">
      <alignment horizontal="center" vertical="top"/>
    </xf>
    <xf numFmtId="0" fontId="3" fillId="0" borderId="3" xfId="0" applyFont="1" applyBorder="1" applyAlignment="1">
      <alignment horizontal="center" vertical="center" wrapText="1"/>
    </xf>
    <xf numFmtId="0" fontId="0" fillId="0" borderId="0" xfId="0" applyFont="1" applyFill="1" applyBorder="1" applyAlignment="1">
      <alignment horizontal="center" vertical="center" wrapText="1"/>
    </xf>
    <xf numFmtId="0" fontId="6" fillId="0" borderId="49" xfId="0" applyFont="1" applyBorder="1"/>
    <xf numFmtId="165" fontId="6" fillId="0" borderId="48" xfId="0" applyNumberFormat="1" applyFont="1" applyBorder="1" applyAlignment="1">
      <alignment horizontal="center"/>
    </xf>
    <xf numFmtId="0" fontId="3" fillId="0" borderId="20" xfId="0" applyFont="1" applyBorder="1" applyAlignment="1">
      <alignment horizontal="left" vertical="center" wrapText="1"/>
    </xf>
    <xf numFmtId="0" fontId="3" fillId="0" borderId="6" xfId="0" applyFont="1" applyBorder="1" applyAlignment="1">
      <alignment vertical="center"/>
    </xf>
    <xf numFmtId="0" fontId="3" fillId="0" borderId="20" xfId="0" applyFont="1" applyBorder="1" applyAlignment="1">
      <alignment horizontal="center" vertical="center"/>
    </xf>
    <xf numFmtId="2" fontId="3" fillId="0" borderId="50" xfId="0" applyNumberFormat="1" applyFont="1" applyBorder="1" applyAlignment="1">
      <alignment horizontal="center" vertical="center" wrapText="1"/>
    </xf>
    <xf numFmtId="0" fontId="3" fillId="0" borderId="20" xfId="0" quotePrefix="1" applyFont="1" applyBorder="1" applyAlignment="1">
      <alignment horizontal="left" vertical="center" wrapText="1"/>
    </xf>
    <xf numFmtId="0" fontId="3" fillId="0" borderId="45" xfId="0" applyFont="1" applyFill="1" applyBorder="1" applyAlignment="1">
      <alignment horizontal="left" vertical="top"/>
    </xf>
    <xf numFmtId="0" fontId="3" fillId="0" borderId="31" xfId="0" applyFont="1" applyBorder="1" applyAlignment="1">
      <alignment horizontal="left" vertical="top" wrapText="1"/>
    </xf>
    <xf numFmtId="0" fontId="3" fillId="0" borderId="6" xfId="0" applyNumberFormat="1" applyFont="1" applyBorder="1" applyAlignment="1">
      <alignment vertical="top" wrapText="1"/>
    </xf>
    <xf numFmtId="0" fontId="0" fillId="0" borderId="2" xfId="0" applyBorder="1" applyAlignment="1">
      <alignment wrapText="1"/>
    </xf>
    <xf numFmtId="0" fontId="14" fillId="0" borderId="2" xfId="0" applyFont="1" applyBorder="1" applyAlignment="1">
      <alignment wrapText="1"/>
    </xf>
    <xf numFmtId="0" fontId="0" fillId="0" borderId="2" xfId="0" applyBorder="1" applyAlignment="1">
      <alignment horizontal="center" vertical="center"/>
    </xf>
    <xf numFmtId="0" fontId="20" fillId="0" borderId="27" xfId="0" applyFont="1" applyBorder="1" applyAlignment="1">
      <alignment horizontal="center" vertical="center"/>
    </xf>
    <xf numFmtId="0" fontId="3" fillId="0" borderId="23" xfId="0" applyFont="1" applyBorder="1" applyAlignment="1">
      <alignment horizontal="center" vertical="center"/>
    </xf>
    <xf numFmtId="0" fontId="0" fillId="0" borderId="23" xfId="0" applyBorder="1" applyAlignment="1">
      <alignment horizontal="center" vertical="center"/>
    </xf>
    <xf numFmtId="0" fontId="20" fillId="0" borderId="8" xfId="0" applyFont="1" applyBorder="1" applyAlignment="1">
      <alignment horizontal="center" vertical="top"/>
    </xf>
    <xf numFmtId="0" fontId="16" fillId="0" borderId="6" xfId="0" applyFont="1" applyBorder="1" applyAlignment="1">
      <alignment horizontal="center" vertical="center" wrapText="1"/>
    </xf>
    <xf numFmtId="0" fontId="1" fillId="0" borderId="18" xfId="0" applyFont="1" applyBorder="1" applyAlignment="1">
      <alignment wrapText="1"/>
    </xf>
    <xf numFmtId="0" fontId="0" fillId="2" borderId="0" xfId="0" applyFill="1" applyBorder="1" applyAlignment="1">
      <alignment horizontal="center"/>
    </xf>
    <xf numFmtId="0" fontId="0" fillId="0" borderId="45" xfId="0" applyFont="1" applyBorder="1" applyAlignment="1">
      <alignment horizontal="left" vertical="top" wrapText="1"/>
    </xf>
    <xf numFmtId="0" fontId="8" fillId="0" borderId="2" xfId="0" applyFont="1" applyBorder="1" applyAlignment="1">
      <alignment horizontal="left" vertical="top" wrapText="1"/>
    </xf>
    <xf numFmtId="0" fontId="8" fillId="0" borderId="6" xfId="0" applyFont="1" applyBorder="1" applyAlignment="1">
      <alignment horizontal="left" vertical="center"/>
    </xf>
    <xf numFmtId="0" fontId="0" fillId="0" borderId="9" xfId="0" applyFont="1" applyBorder="1" applyAlignment="1">
      <alignment horizontal="center" vertical="center" wrapText="1"/>
    </xf>
    <xf numFmtId="2" fontId="3" fillId="0" borderId="36" xfId="0" applyNumberFormat="1" applyFont="1" applyBorder="1" applyAlignment="1">
      <alignment horizontal="center" vertical="center"/>
    </xf>
    <xf numFmtId="0" fontId="0" fillId="0" borderId="5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3" xfId="0" applyFont="1" applyBorder="1" applyAlignment="1">
      <alignment horizontal="left" vertical="top" wrapText="1"/>
    </xf>
    <xf numFmtId="2" fontId="3" fillId="0" borderId="47" xfId="0" applyNumberFormat="1" applyFont="1" applyBorder="1" applyAlignment="1">
      <alignment horizontal="center" vertical="center"/>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3" fillId="0" borderId="0" xfId="0" applyFont="1" applyAlignment="1">
      <alignment horizontal="center" vertical="center"/>
    </xf>
    <xf numFmtId="0" fontId="31"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zoomScale="120" zoomScaleNormal="120" workbookViewId="0">
      <selection activeCell="B7" sqref="B7:L7"/>
    </sheetView>
  </sheetViews>
  <sheetFormatPr defaultColWidth="9.1796875" defaultRowHeight="14.5"/>
  <cols>
    <col min="1" max="16384" width="9.1796875" style="375"/>
  </cols>
  <sheetData>
    <row r="1" spans="2:12" ht="15.5">
      <c r="B1" s="373" t="s">
        <v>180</v>
      </c>
      <c r="C1" s="374"/>
      <c r="D1" s="374"/>
      <c r="E1" s="374"/>
      <c r="F1" s="374"/>
      <c r="G1" s="374"/>
      <c r="H1" s="374"/>
      <c r="I1" s="374"/>
      <c r="J1" s="374"/>
      <c r="K1" s="374"/>
    </row>
    <row r="2" spans="2:12" ht="15.5">
      <c r="B2" s="374"/>
      <c r="C2" s="374"/>
      <c r="D2" s="374"/>
      <c r="E2" s="374"/>
      <c r="F2" s="374"/>
      <c r="G2" s="374"/>
      <c r="H2" s="374"/>
      <c r="I2" s="374"/>
      <c r="J2" s="374"/>
      <c r="K2" s="374"/>
    </row>
    <row r="3" spans="2:12" ht="90" customHeight="1">
      <c r="B3" s="521" t="s">
        <v>184</v>
      </c>
      <c r="C3" s="521"/>
      <c r="D3" s="521"/>
      <c r="E3" s="521"/>
      <c r="F3" s="521"/>
      <c r="G3" s="521"/>
      <c r="H3" s="521"/>
      <c r="I3" s="521"/>
      <c r="J3" s="521"/>
      <c r="K3" s="521"/>
      <c r="L3" s="521"/>
    </row>
    <row r="4" spans="2:12" ht="135" customHeight="1">
      <c r="B4" s="522" t="s">
        <v>269</v>
      </c>
      <c r="C4" s="522"/>
      <c r="D4" s="522"/>
      <c r="E4" s="522"/>
      <c r="F4" s="522"/>
      <c r="G4" s="522"/>
      <c r="H4" s="522"/>
      <c r="I4" s="522"/>
      <c r="J4" s="522"/>
      <c r="K4" s="522"/>
      <c r="L4" s="522"/>
    </row>
    <row r="5" spans="2:12" ht="60" customHeight="1">
      <c r="B5" s="523" t="s">
        <v>270</v>
      </c>
      <c r="C5" s="523"/>
      <c r="D5" s="523"/>
      <c r="E5" s="523"/>
      <c r="F5" s="523"/>
      <c r="G5" s="523"/>
      <c r="H5" s="523"/>
      <c r="I5" s="523"/>
      <c r="J5" s="523"/>
      <c r="K5" s="523"/>
      <c r="L5" s="523"/>
    </row>
    <row r="6" spans="2:12" ht="60" customHeight="1">
      <c r="B6" s="523" t="s">
        <v>181</v>
      </c>
      <c r="C6" s="523"/>
      <c r="D6" s="523"/>
      <c r="E6" s="523"/>
      <c r="F6" s="523"/>
      <c r="G6" s="523"/>
      <c r="H6" s="523"/>
      <c r="I6" s="523"/>
      <c r="J6" s="523"/>
      <c r="K6" s="523"/>
      <c r="L6" s="523"/>
    </row>
    <row r="7" spans="2:12" ht="60" customHeight="1">
      <c r="B7" s="520" t="s">
        <v>185</v>
      </c>
      <c r="C7" s="520"/>
      <c r="D7" s="520"/>
      <c r="E7" s="520"/>
      <c r="F7" s="520"/>
      <c r="G7" s="520"/>
      <c r="H7" s="520"/>
      <c r="I7" s="520"/>
      <c r="J7" s="520"/>
      <c r="K7" s="520"/>
      <c r="L7" s="520"/>
    </row>
    <row r="8" spans="2:12" ht="15.5">
      <c r="B8" s="374"/>
      <c r="C8" s="374"/>
      <c r="D8" s="374"/>
      <c r="E8" s="374"/>
      <c r="F8" s="374"/>
      <c r="G8" s="374"/>
      <c r="H8" s="374"/>
      <c r="I8" s="374"/>
      <c r="J8" s="374"/>
      <c r="K8" s="374"/>
    </row>
    <row r="9" spans="2:12" ht="15.5">
      <c r="B9" s="374"/>
      <c r="C9" s="374"/>
      <c r="D9" s="374"/>
      <c r="E9" s="374"/>
      <c r="F9" s="374"/>
      <c r="G9" s="374"/>
      <c r="H9" s="374"/>
      <c r="I9" s="374"/>
      <c r="J9" s="374"/>
      <c r="K9" s="374"/>
    </row>
    <row r="10" spans="2:12" ht="15.5">
      <c r="B10" s="374"/>
      <c r="C10" s="374"/>
      <c r="D10" s="374"/>
      <c r="E10" s="374"/>
      <c r="F10" s="374"/>
      <c r="G10" s="374"/>
      <c r="H10" s="374"/>
      <c r="I10" s="374"/>
      <c r="J10" s="374"/>
      <c r="K10" s="374"/>
    </row>
    <row r="11" spans="2:12" ht="15.5">
      <c r="B11" s="374"/>
      <c r="C11" s="374"/>
      <c r="D11" s="374"/>
      <c r="E11" s="374"/>
      <c r="F11" s="374"/>
      <c r="G11" s="374"/>
      <c r="H11" s="374"/>
      <c r="I11" s="374"/>
      <c r="J11" s="374"/>
      <c r="K11" s="374"/>
    </row>
    <row r="12" spans="2:12" ht="15.5">
      <c r="B12" s="374"/>
      <c r="C12" s="374"/>
      <c r="D12" s="374"/>
      <c r="E12" s="374"/>
      <c r="F12" s="374"/>
      <c r="G12" s="374"/>
      <c r="H12" s="374"/>
      <c r="I12" s="374"/>
      <c r="J12" s="374"/>
      <c r="K12" s="374"/>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E10" sqref="E10"/>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726562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Proiectare Urbana si Dezvoltare Teritoriala</v>
      </c>
      <c r="B3" s="262"/>
      <c r="C3" s="262"/>
    </row>
    <row r="4" spans="1:12">
      <c r="A4" s="121" t="str">
        <f>'Date initiale'!C6&amp;", "&amp;'Date initiale'!C7</f>
        <v>Muresanu, Florin, Conferențiar universitar, pozitia 11</v>
      </c>
      <c r="B4" s="121"/>
      <c r="C4" s="121"/>
    </row>
    <row r="5" spans="1:12" s="187" customFormat="1">
      <c r="A5" s="121"/>
      <c r="B5" s="121"/>
      <c r="C5" s="121"/>
    </row>
    <row r="6" spans="1:12" ht="15.5">
      <c r="A6" s="537" t="s">
        <v>110</v>
      </c>
      <c r="B6" s="537"/>
      <c r="C6" s="537"/>
      <c r="D6" s="537"/>
      <c r="E6" s="537"/>
      <c r="F6" s="537"/>
      <c r="G6" s="537"/>
      <c r="H6" s="537"/>
      <c r="I6" s="537"/>
    </row>
    <row r="7" spans="1:12" ht="35.25" customHeight="1">
      <c r="A7" s="540"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540"/>
      <c r="C7" s="540"/>
      <c r="D7" s="540"/>
      <c r="E7" s="540"/>
      <c r="F7" s="540"/>
      <c r="G7" s="540"/>
      <c r="H7" s="540"/>
      <c r="I7" s="540"/>
    </row>
    <row r="8" spans="1:12" ht="15" thickBot="1">
      <c r="A8" s="68"/>
      <c r="B8" s="68"/>
      <c r="C8" s="68"/>
      <c r="D8" s="68"/>
      <c r="E8" s="68"/>
      <c r="F8" s="68"/>
      <c r="G8" s="68"/>
      <c r="H8" s="68"/>
      <c r="I8" s="68"/>
    </row>
    <row r="9" spans="1:12" ht="29.5" thickBot="1">
      <c r="A9" s="157" t="s">
        <v>55</v>
      </c>
      <c r="B9" s="158" t="s">
        <v>83</v>
      </c>
      <c r="C9" s="158" t="s">
        <v>52</v>
      </c>
      <c r="D9" s="158" t="s">
        <v>57</v>
      </c>
      <c r="E9" s="158" t="s">
        <v>80</v>
      </c>
      <c r="F9" s="159" t="s">
        <v>87</v>
      </c>
      <c r="G9" s="158" t="s">
        <v>58</v>
      </c>
      <c r="H9" s="158" t="s">
        <v>111</v>
      </c>
      <c r="I9" s="160" t="s">
        <v>90</v>
      </c>
      <c r="K9" s="268" t="s">
        <v>108</v>
      </c>
    </row>
    <row r="10" spans="1:12" ht="58">
      <c r="A10" s="163">
        <v>1</v>
      </c>
      <c r="B10" s="382" t="s">
        <v>301</v>
      </c>
      <c r="C10" s="112" t="s">
        <v>365</v>
      </c>
      <c r="D10" s="450" t="s">
        <v>369</v>
      </c>
      <c r="E10" s="451" t="s">
        <v>371</v>
      </c>
      <c r="F10" s="452">
        <v>2015</v>
      </c>
      <c r="G10" s="440">
        <v>323</v>
      </c>
      <c r="H10" s="440" t="s">
        <v>367</v>
      </c>
      <c r="I10" s="453">
        <v>10</v>
      </c>
      <c r="K10" s="269">
        <v>10</v>
      </c>
      <c r="L10" s="376" t="s">
        <v>248</v>
      </c>
    </row>
    <row r="11" spans="1:12" ht="58">
      <c r="A11" s="165">
        <f>A10+1</f>
        <v>2</v>
      </c>
      <c r="B11" s="382" t="s">
        <v>301</v>
      </c>
      <c r="C11" s="112" t="s">
        <v>368</v>
      </c>
      <c r="D11" s="450" t="s">
        <v>369</v>
      </c>
      <c r="E11" s="451" t="s">
        <v>371</v>
      </c>
      <c r="F11" s="452">
        <v>2015</v>
      </c>
      <c r="G11" s="440">
        <v>323</v>
      </c>
      <c r="H11" s="440" t="s">
        <v>366</v>
      </c>
      <c r="I11" s="453">
        <v>10</v>
      </c>
      <c r="K11" s="56"/>
    </row>
    <row r="12" spans="1:12">
      <c r="A12" s="166">
        <f t="shared" ref="A12:A19" si="0">A11+1</f>
        <v>3</v>
      </c>
      <c r="B12" s="167"/>
      <c r="C12" s="168"/>
      <c r="D12" s="113"/>
      <c r="E12" s="168"/>
      <c r="F12" s="156"/>
      <c r="G12" s="168"/>
      <c r="H12" s="156"/>
      <c r="I12" s="316"/>
    </row>
    <row r="13" spans="1:12">
      <c r="A13" s="169">
        <f t="shared" si="0"/>
        <v>4</v>
      </c>
      <c r="B13" s="112"/>
      <c r="C13" s="113"/>
      <c r="D13" s="113"/>
      <c r="E13" s="113"/>
      <c r="F13" s="114"/>
      <c r="G13" s="114"/>
      <c r="H13" s="114"/>
      <c r="I13" s="316"/>
    </row>
    <row r="14" spans="1:12">
      <c r="A14" s="165">
        <f t="shared" si="0"/>
        <v>5</v>
      </c>
      <c r="B14" s="112"/>
      <c r="C14" s="41"/>
      <c r="D14" s="113"/>
      <c r="E14" s="41"/>
      <c r="F14" s="114"/>
      <c r="G14" s="114"/>
      <c r="H14" s="114"/>
      <c r="I14" s="316"/>
    </row>
    <row r="15" spans="1:12">
      <c r="A15" s="169">
        <f t="shared" si="0"/>
        <v>6</v>
      </c>
      <c r="B15" s="112"/>
      <c r="C15" s="113"/>
      <c r="D15" s="113"/>
      <c r="E15" s="113"/>
      <c r="F15" s="114"/>
      <c r="G15" s="114"/>
      <c r="H15" s="114"/>
      <c r="I15" s="316"/>
    </row>
    <row r="16" spans="1:12">
      <c r="A16" s="165">
        <f t="shared" si="0"/>
        <v>7</v>
      </c>
      <c r="B16" s="112"/>
      <c r="C16" s="41"/>
      <c r="D16" s="113"/>
      <c r="E16" s="41"/>
      <c r="F16" s="114"/>
      <c r="G16" s="114"/>
      <c r="H16" s="114"/>
      <c r="I16" s="316"/>
    </row>
    <row r="17" spans="1:9">
      <c r="A17" s="166">
        <f t="shared" si="0"/>
        <v>8</v>
      </c>
      <c r="B17" s="167"/>
      <c r="C17" s="168"/>
      <c r="D17" s="113"/>
      <c r="E17" s="168"/>
      <c r="F17" s="156"/>
      <c r="G17" s="168"/>
      <c r="H17" s="156"/>
      <c r="I17" s="316"/>
    </row>
    <row r="18" spans="1:9">
      <c r="A18" s="169">
        <f t="shared" si="0"/>
        <v>9</v>
      </c>
      <c r="B18" s="112"/>
      <c r="C18" s="113"/>
      <c r="D18" s="113"/>
      <c r="E18" s="113"/>
      <c r="F18" s="114"/>
      <c r="G18" s="114"/>
      <c r="H18" s="114"/>
      <c r="I18" s="316"/>
    </row>
    <row r="19" spans="1:9" ht="15" thickBot="1">
      <c r="A19" s="170">
        <f t="shared" si="0"/>
        <v>10</v>
      </c>
      <c r="B19" s="117"/>
      <c r="C19" s="118"/>
      <c r="D19" s="154"/>
      <c r="E19" s="171"/>
      <c r="F19" s="171"/>
      <c r="G19" s="172"/>
      <c r="H19" s="172"/>
      <c r="I19" s="325"/>
    </row>
    <row r="20" spans="1:9" ht="16" thickBot="1">
      <c r="A20" s="361"/>
      <c r="H20" s="123" t="str">
        <f>"Total "&amp;LEFT(A7,2)</f>
        <v>Total I5</v>
      </c>
      <c r="I20" s="162">
        <f>SUM(I10:I19)</f>
        <v>20</v>
      </c>
    </row>
    <row r="21" spans="1:9" ht="15.5">
      <c r="A21" s="52"/>
    </row>
    <row r="22" spans="1:9" ht="33.75" customHeight="1">
      <c r="A22" s="5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39"/>
      <c r="C22" s="539"/>
      <c r="D22" s="539"/>
      <c r="E22" s="539"/>
      <c r="F22" s="539"/>
      <c r="G22" s="539"/>
      <c r="H22" s="539"/>
      <c r="I22" s="539"/>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workbookViewId="0">
      <selection activeCell="L10" sqref="L10"/>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726562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Proiectare Urbana si Dezvoltare Teritoriala</v>
      </c>
      <c r="B3" s="262"/>
      <c r="C3" s="262"/>
    </row>
    <row r="4" spans="1:12">
      <c r="A4" s="121" t="str">
        <f>'Date initiale'!C6&amp;", "&amp;'Date initiale'!C7</f>
        <v>Muresanu, Florin, Conferențiar universitar, pozitia 11</v>
      </c>
      <c r="B4" s="121"/>
      <c r="C4" s="121"/>
    </row>
    <row r="5" spans="1:12" s="187" customFormat="1">
      <c r="A5" s="121"/>
      <c r="B5" s="121"/>
      <c r="C5" s="121"/>
    </row>
    <row r="6" spans="1:12" ht="15.5">
      <c r="A6" s="537" t="s">
        <v>110</v>
      </c>
      <c r="B6" s="537"/>
      <c r="C6" s="537"/>
      <c r="D6" s="537"/>
      <c r="E6" s="537"/>
      <c r="F6" s="537"/>
      <c r="G6" s="537"/>
      <c r="H6" s="537"/>
      <c r="I6" s="537"/>
    </row>
    <row r="7" spans="1:12" ht="15.5">
      <c r="A7" s="540" t="str">
        <f>'Descriere indicatori'!B9&amp;". "&amp;'Descriere indicatori'!C9</f>
        <v xml:space="preserve">I6. Articole in extenso în reviste ştiinţifice indexate ERIH şi clasificate în categoria NAT </v>
      </c>
      <c r="B7" s="540"/>
      <c r="C7" s="540"/>
      <c r="D7" s="540"/>
      <c r="E7" s="540"/>
      <c r="F7" s="540"/>
      <c r="G7" s="540"/>
      <c r="H7" s="540"/>
      <c r="I7" s="540"/>
    </row>
    <row r="8" spans="1:12" ht="15" thickBot="1">
      <c r="A8" s="173"/>
      <c r="B8" s="173"/>
      <c r="C8" s="173"/>
      <c r="D8" s="173"/>
      <c r="E8" s="173"/>
      <c r="F8" s="173"/>
      <c r="G8" s="173"/>
      <c r="H8" s="173"/>
      <c r="I8" s="173"/>
    </row>
    <row r="9" spans="1:12" ht="29.5" thickBot="1">
      <c r="A9" s="157" t="s">
        <v>55</v>
      </c>
      <c r="B9" s="158" t="s">
        <v>83</v>
      </c>
      <c r="C9" s="158" t="s">
        <v>52</v>
      </c>
      <c r="D9" s="158" t="s">
        <v>57</v>
      </c>
      <c r="E9" s="158" t="s">
        <v>80</v>
      </c>
      <c r="F9" s="159" t="s">
        <v>87</v>
      </c>
      <c r="G9" s="158" t="s">
        <v>58</v>
      </c>
      <c r="H9" s="158" t="s">
        <v>111</v>
      </c>
      <c r="I9" s="160" t="s">
        <v>90</v>
      </c>
      <c r="K9" s="268" t="s">
        <v>108</v>
      </c>
    </row>
    <row r="10" spans="1:12">
      <c r="A10" s="175">
        <v>1</v>
      </c>
      <c r="B10" s="107"/>
      <c r="C10" s="107"/>
      <c r="D10" s="107"/>
      <c r="E10" s="108"/>
      <c r="F10" s="109"/>
      <c r="G10" s="109"/>
      <c r="H10" s="109"/>
      <c r="I10" s="321"/>
      <c r="K10" s="269">
        <v>5</v>
      </c>
      <c r="L10" s="376" t="s">
        <v>248</v>
      </c>
    </row>
    <row r="11" spans="1:12">
      <c r="A11" s="176">
        <f>A10+1</f>
        <v>2</v>
      </c>
      <c r="B11" s="111"/>
      <c r="C11" s="112"/>
      <c r="D11" s="111"/>
      <c r="E11" s="113"/>
      <c r="F11" s="114"/>
      <c r="G11" s="115"/>
      <c r="H11" s="115"/>
      <c r="I11" s="316"/>
      <c r="K11" s="56"/>
    </row>
    <row r="12" spans="1:12">
      <c r="A12" s="176">
        <f t="shared" ref="A12:A19" si="0">A11+1</f>
        <v>3</v>
      </c>
      <c r="B12" s="112"/>
      <c r="C12" s="112"/>
      <c r="D12" s="112"/>
      <c r="E12" s="113"/>
      <c r="F12" s="114"/>
      <c r="G12" s="115"/>
      <c r="H12" s="115"/>
      <c r="I12" s="316"/>
    </row>
    <row r="13" spans="1:12">
      <c r="A13" s="176">
        <f t="shared" si="0"/>
        <v>4</v>
      </c>
      <c r="B13" s="112"/>
      <c r="C13" s="112"/>
      <c r="D13" s="112"/>
      <c r="E13" s="113"/>
      <c r="F13" s="114"/>
      <c r="G13" s="114"/>
      <c r="H13" s="114"/>
      <c r="I13" s="316"/>
    </row>
    <row r="14" spans="1:12">
      <c r="A14" s="176">
        <f t="shared" si="0"/>
        <v>5</v>
      </c>
      <c r="B14" s="112"/>
      <c r="C14" s="112"/>
      <c r="D14" s="112"/>
      <c r="E14" s="113"/>
      <c r="F14" s="114"/>
      <c r="G14" s="114"/>
      <c r="H14" s="114"/>
      <c r="I14" s="316"/>
    </row>
    <row r="15" spans="1:12">
      <c r="A15" s="176">
        <f t="shared" si="0"/>
        <v>6</v>
      </c>
      <c r="B15" s="112"/>
      <c r="C15" s="112"/>
      <c r="D15" s="112"/>
      <c r="E15" s="113"/>
      <c r="F15" s="114"/>
      <c r="G15" s="114"/>
      <c r="H15" s="114"/>
      <c r="I15" s="316"/>
    </row>
    <row r="16" spans="1:12">
      <c r="A16" s="176">
        <f t="shared" si="0"/>
        <v>7</v>
      </c>
      <c r="B16" s="112"/>
      <c r="C16" s="112"/>
      <c r="D16" s="112"/>
      <c r="E16" s="113"/>
      <c r="F16" s="114"/>
      <c r="G16" s="114"/>
      <c r="H16" s="114"/>
      <c r="I16" s="316"/>
    </row>
    <row r="17" spans="1:9">
      <c r="A17" s="176">
        <f t="shared" si="0"/>
        <v>8</v>
      </c>
      <c r="B17" s="112"/>
      <c r="C17" s="112"/>
      <c r="D17" s="112"/>
      <c r="E17" s="113"/>
      <c r="F17" s="114"/>
      <c r="G17" s="114"/>
      <c r="H17" s="114"/>
      <c r="I17" s="316"/>
    </row>
    <row r="18" spans="1:9">
      <c r="A18" s="176">
        <f t="shared" si="0"/>
        <v>9</v>
      </c>
      <c r="B18" s="112"/>
      <c r="C18" s="112"/>
      <c r="D18" s="112"/>
      <c r="E18" s="113"/>
      <c r="F18" s="114"/>
      <c r="G18" s="114"/>
      <c r="H18" s="114"/>
      <c r="I18" s="316"/>
    </row>
    <row r="19" spans="1:9" ht="15" thickBot="1">
      <c r="A19" s="177">
        <f t="shared" si="0"/>
        <v>10</v>
      </c>
      <c r="B19" s="117"/>
      <c r="C19" s="117"/>
      <c r="D19" s="117"/>
      <c r="E19" s="118"/>
      <c r="F19" s="119"/>
      <c r="G19" s="119"/>
      <c r="H19" s="119"/>
      <c r="I19" s="317"/>
    </row>
    <row r="20" spans="1:9" ht="15" thickBot="1">
      <c r="A20" s="360"/>
      <c r="B20" s="121"/>
      <c r="C20" s="121"/>
      <c r="D20" s="121"/>
      <c r="E20" s="121"/>
      <c r="F20" s="121"/>
      <c r="G20" s="121"/>
      <c r="H20" s="123" t="str">
        <f>"Total "&amp;LEFT(A7,2)</f>
        <v>Total I6</v>
      </c>
      <c r="I20" s="124">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4"/>
  <sheetViews>
    <sheetView workbookViewId="0">
      <selection activeCell="E10" sqref="E10"/>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7265625" customWidth="1"/>
  </cols>
  <sheetData>
    <row r="1" spans="1:12" ht="15.5">
      <c r="A1" s="262" t="str">
        <f>'Date initiale'!C3</f>
        <v>Universitatea de Arhitectură și Urbanism "Ion Mincu" București</v>
      </c>
      <c r="B1" s="262"/>
      <c r="C1" s="262"/>
      <c r="D1" s="6"/>
      <c r="E1" s="6"/>
      <c r="F1" s="6"/>
      <c r="G1" s="6"/>
      <c r="H1" s="6"/>
      <c r="I1" s="6"/>
      <c r="J1" s="6"/>
    </row>
    <row r="2" spans="1:12" ht="15.5">
      <c r="A2" s="262" t="str">
        <f>'Date initiale'!B4&amp;" "&amp;'Date initiale'!C4</f>
        <v>Facultatea ARHITECTURA</v>
      </c>
      <c r="B2" s="262"/>
      <c r="C2" s="262"/>
      <c r="D2" s="6"/>
      <c r="E2" s="6"/>
      <c r="F2" s="6"/>
      <c r="G2" s="6"/>
      <c r="H2" s="6"/>
      <c r="I2" s="6"/>
      <c r="J2" s="6"/>
    </row>
    <row r="3" spans="1:12" ht="15.5">
      <c r="A3" s="262" t="str">
        <f>'Date initiale'!B5&amp;" "&amp;'Date initiale'!C5</f>
        <v>Departamentul Proiectare Urbana si Dezvoltare Teritoriala</v>
      </c>
      <c r="B3" s="262"/>
      <c r="C3" s="262"/>
      <c r="D3" s="6"/>
      <c r="E3" s="6"/>
      <c r="F3" s="6"/>
      <c r="G3" s="6"/>
      <c r="H3" s="6"/>
      <c r="I3" s="6"/>
      <c r="J3" s="6"/>
    </row>
    <row r="4" spans="1:12" ht="15.5">
      <c r="A4" s="266" t="str">
        <f>'Date initiale'!C6&amp;", "&amp;'Date initiale'!C7</f>
        <v>Muresanu, Florin, Conferențiar universitar, pozitia 11</v>
      </c>
      <c r="B4" s="266"/>
      <c r="C4" s="266"/>
      <c r="D4" s="6"/>
      <c r="E4" s="6"/>
      <c r="F4" s="6"/>
      <c r="G4" s="6"/>
      <c r="H4" s="6"/>
      <c r="I4" s="6"/>
      <c r="J4" s="6"/>
    </row>
    <row r="5" spans="1:12" s="187" customFormat="1" ht="15.5">
      <c r="A5" s="266"/>
      <c r="B5" s="266"/>
      <c r="C5" s="266"/>
      <c r="D5" s="6"/>
      <c r="E5" s="6"/>
      <c r="F5" s="6"/>
      <c r="G5" s="6"/>
      <c r="H5" s="6"/>
      <c r="I5" s="6"/>
      <c r="J5" s="6"/>
    </row>
    <row r="6" spans="1:12" ht="15.5">
      <c r="A6" s="541" t="s">
        <v>110</v>
      </c>
      <c r="B6" s="541"/>
      <c r="C6" s="541"/>
      <c r="D6" s="541"/>
      <c r="E6" s="541"/>
      <c r="F6" s="541"/>
      <c r="G6" s="541"/>
      <c r="H6" s="541"/>
      <c r="I6" s="541"/>
      <c r="J6" s="6"/>
    </row>
    <row r="7" spans="1:12" ht="15.5">
      <c r="A7" s="540" t="str">
        <f>'Descriere indicatori'!B10&amp;". "&amp;'Descriere indicatori'!C10</f>
        <v xml:space="preserve">I7. Articole in extenso în reviste ştiinţifice recunoscute în domenii conexe* </v>
      </c>
      <c r="B7" s="540"/>
      <c r="C7" s="540"/>
      <c r="D7" s="540"/>
      <c r="E7" s="540"/>
      <c r="F7" s="540"/>
      <c r="G7" s="540"/>
      <c r="H7" s="540"/>
      <c r="I7" s="540"/>
      <c r="J7" s="6"/>
    </row>
    <row r="8" spans="1:12" ht="16" thickBot="1">
      <c r="A8" s="174"/>
      <c r="B8" s="174"/>
      <c r="C8" s="174"/>
      <c r="D8" s="174"/>
      <c r="E8" s="174"/>
      <c r="F8" s="174"/>
      <c r="G8" s="174"/>
      <c r="H8" s="174"/>
      <c r="I8" s="174"/>
      <c r="J8" s="6"/>
    </row>
    <row r="9" spans="1:12" ht="29.5" thickBot="1">
      <c r="A9" s="157" t="s">
        <v>55</v>
      </c>
      <c r="B9" s="158" t="s">
        <v>83</v>
      </c>
      <c r="C9" s="158" t="s">
        <v>52</v>
      </c>
      <c r="D9" s="158" t="s">
        <v>57</v>
      </c>
      <c r="E9" s="158" t="s">
        <v>80</v>
      </c>
      <c r="F9" s="159" t="s">
        <v>87</v>
      </c>
      <c r="G9" s="158" t="s">
        <v>58</v>
      </c>
      <c r="H9" s="158" t="s">
        <v>111</v>
      </c>
      <c r="I9" s="160" t="s">
        <v>90</v>
      </c>
      <c r="J9" s="6"/>
      <c r="K9" s="268" t="s">
        <v>108</v>
      </c>
    </row>
    <row r="10" spans="1:12" ht="87">
      <c r="A10" s="179">
        <v>1</v>
      </c>
      <c r="B10" s="382" t="s">
        <v>288</v>
      </c>
      <c r="C10" s="432" t="s">
        <v>375</v>
      </c>
      <c r="D10" s="432" t="s">
        <v>374</v>
      </c>
      <c r="E10" s="433" t="s">
        <v>377</v>
      </c>
      <c r="F10" s="434">
        <v>2012</v>
      </c>
      <c r="G10" s="433" t="s">
        <v>376</v>
      </c>
      <c r="H10" s="454" t="s">
        <v>373</v>
      </c>
      <c r="I10" s="436">
        <v>5</v>
      </c>
      <c r="J10" s="6"/>
      <c r="K10" s="269">
        <v>5</v>
      </c>
      <c r="L10" s="376" t="s">
        <v>248</v>
      </c>
    </row>
    <row r="11" spans="1:12" ht="15.5">
      <c r="A11" s="150">
        <f>A10+1</f>
        <v>2</v>
      </c>
      <c r="B11" s="143"/>
      <c r="C11" s="143"/>
      <c r="D11" s="143"/>
      <c r="E11" s="41"/>
      <c r="F11" s="115"/>
      <c r="G11" s="115"/>
      <c r="H11" s="115"/>
      <c r="I11" s="316"/>
      <c r="J11" s="50"/>
      <c r="K11" s="56"/>
    </row>
    <row r="12" spans="1:12" ht="15.5">
      <c r="A12" s="150">
        <f t="shared" ref="A12:A19" si="0">A11+1</f>
        <v>3</v>
      </c>
      <c r="B12" s="143"/>
      <c r="C12" s="113"/>
      <c r="D12" s="143"/>
      <c r="E12" s="181"/>
      <c r="F12" s="114"/>
      <c r="G12" s="115"/>
      <c r="H12" s="115"/>
      <c r="I12" s="316"/>
      <c r="J12" s="50"/>
    </row>
    <row r="13" spans="1:12" ht="15.5">
      <c r="A13" s="150">
        <f t="shared" si="0"/>
        <v>4</v>
      </c>
      <c r="B13" s="113"/>
      <c r="C13" s="113"/>
      <c r="D13" s="113"/>
      <c r="E13" s="181"/>
      <c r="F13" s="114"/>
      <c r="G13" s="115"/>
      <c r="H13" s="115"/>
      <c r="I13" s="316"/>
      <c r="J13" s="6"/>
    </row>
    <row r="14" spans="1:12" ht="15.5">
      <c r="A14" s="150">
        <f t="shared" si="0"/>
        <v>5</v>
      </c>
      <c r="B14" s="113"/>
      <c r="C14" s="113"/>
      <c r="D14" s="113"/>
      <c r="E14" s="181"/>
      <c r="F14" s="114"/>
      <c r="G14" s="114"/>
      <c r="H14" s="114"/>
      <c r="I14" s="316"/>
      <c r="J14" s="6"/>
    </row>
    <row r="15" spans="1:12" ht="15.5">
      <c r="A15" s="150">
        <f t="shared" si="0"/>
        <v>6</v>
      </c>
      <c r="B15" s="113"/>
      <c r="C15" s="113"/>
      <c r="D15" s="113"/>
      <c r="E15" s="181"/>
      <c r="F15" s="114"/>
      <c r="G15" s="114"/>
      <c r="H15" s="114"/>
      <c r="I15" s="316"/>
      <c r="J15" s="6"/>
    </row>
    <row r="16" spans="1:12" ht="15.5">
      <c r="A16" s="150">
        <f t="shared" si="0"/>
        <v>7</v>
      </c>
      <c r="B16" s="113"/>
      <c r="C16" s="113"/>
      <c r="D16" s="113"/>
      <c r="E16" s="41"/>
      <c r="F16" s="114"/>
      <c r="G16" s="114"/>
      <c r="H16" s="114"/>
      <c r="I16" s="316"/>
      <c r="J16" s="6"/>
    </row>
    <row r="17" spans="1:10" ht="15.5">
      <c r="A17" s="150">
        <f t="shared" si="0"/>
        <v>8</v>
      </c>
      <c r="B17" s="113"/>
      <c r="C17" s="113"/>
      <c r="D17" s="113"/>
      <c r="E17" s="181"/>
      <c r="F17" s="114"/>
      <c r="G17" s="114"/>
      <c r="H17" s="114"/>
      <c r="I17" s="316"/>
      <c r="J17" s="6"/>
    </row>
    <row r="18" spans="1:10" ht="15.5">
      <c r="A18" s="150">
        <f t="shared" si="0"/>
        <v>9</v>
      </c>
      <c r="B18" s="182"/>
      <c r="C18" s="183"/>
      <c r="D18" s="113"/>
      <c r="E18" s="181"/>
      <c r="F18" s="181"/>
      <c r="G18" s="181"/>
      <c r="H18" s="181"/>
      <c r="I18" s="326"/>
      <c r="J18" s="6"/>
    </row>
    <row r="19" spans="1:10" ht="16" thickBot="1">
      <c r="A19" s="178">
        <f t="shared" si="0"/>
        <v>10</v>
      </c>
      <c r="B19" s="118"/>
      <c r="C19" s="118"/>
      <c r="D19" s="118"/>
      <c r="E19" s="184"/>
      <c r="F19" s="119"/>
      <c r="G19" s="119"/>
      <c r="H19" s="119"/>
      <c r="I19" s="317"/>
      <c r="J19" s="6"/>
    </row>
    <row r="20" spans="1:10" ht="16" thickBot="1">
      <c r="A20" s="359"/>
      <c r="B20" s="121"/>
      <c r="C20" s="121"/>
      <c r="D20" s="121"/>
      <c r="E20" s="121"/>
      <c r="F20" s="121"/>
      <c r="G20" s="121"/>
      <c r="H20" s="123" t="str">
        <f>"Total "&amp;LEFT(A7,2)</f>
        <v>Total I7</v>
      </c>
      <c r="I20" s="124">
        <f>SUM(I10:I19)</f>
        <v>5</v>
      </c>
      <c r="J20" s="6"/>
    </row>
    <row r="21" spans="1:10">
      <c r="A21" s="43"/>
      <c r="B21" s="43"/>
      <c r="C21" s="43"/>
      <c r="D21" s="43"/>
      <c r="E21" s="43"/>
      <c r="F21" s="43"/>
      <c r="G21" s="43"/>
      <c r="H21" s="43"/>
      <c r="I21" s="44"/>
    </row>
    <row r="22" spans="1:10" ht="33.75" customHeight="1">
      <c r="A22" s="5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39"/>
      <c r="C22" s="539"/>
      <c r="D22" s="539"/>
      <c r="E22" s="539"/>
      <c r="F22" s="539"/>
      <c r="G22" s="539"/>
      <c r="H22" s="539"/>
      <c r="I22" s="539"/>
    </row>
    <row r="23" spans="1:10">
      <c r="A23" s="45"/>
    </row>
    <row r="24" spans="1:10">
      <c r="A24" s="4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726562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Proiectare Urbana si Dezvoltare Teritoriala</v>
      </c>
      <c r="B3" s="262"/>
      <c r="C3" s="262"/>
    </row>
    <row r="4" spans="1:12">
      <c r="A4" s="121" t="str">
        <f>'Date initiale'!C6&amp;", "&amp;'Date initiale'!C7</f>
        <v>Muresanu, Florin, Conferențiar universitar, pozitia 11</v>
      </c>
      <c r="B4" s="121"/>
      <c r="C4" s="121"/>
    </row>
    <row r="5" spans="1:12" s="187" customFormat="1">
      <c r="A5" s="121"/>
      <c r="B5" s="121"/>
      <c r="C5" s="121"/>
    </row>
    <row r="6" spans="1:12" ht="15.5">
      <c r="A6" s="537" t="s">
        <v>110</v>
      </c>
      <c r="B6" s="537"/>
      <c r="C6" s="537"/>
      <c r="D6" s="537"/>
      <c r="E6" s="537"/>
      <c r="F6" s="537"/>
      <c r="G6" s="537"/>
      <c r="H6" s="537"/>
      <c r="I6" s="537"/>
    </row>
    <row r="7" spans="1:12" ht="15.5">
      <c r="A7" s="540" t="str">
        <f>'Descriere indicatori'!B11&amp;". "&amp;'Descriere indicatori'!C11</f>
        <v xml:space="preserve">I8. Studii in extenso apărute în volume colective publicate la edituri de prestigiu internaţional* </v>
      </c>
      <c r="B7" s="540"/>
      <c r="C7" s="540"/>
      <c r="D7" s="540"/>
      <c r="E7" s="540"/>
      <c r="F7" s="540"/>
      <c r="G7" s="540"/>
      <c r="H7" s="540"/>
      <c r="I7" s="540"/>
    </row>
    <row r="8" spans="1:12" ht="15" thickBot="1">
      <c r="A8" s="173"/>
      <c r="B8" s="173"/>
      <c r="C8" s="173"/>
      <c r="D8" s="173"/>
      <c r="E8" s="173"/>
      <c r="F8" s="173"/>
      <c r="G8" s="173"/>
      <c r="H8" s="173"/>
      <c r="I8" s="173"/>
    </row>
    <row r="9" spans="1:12" ht="29.5" thickBot="1">
      <c r="A9" s="157" t="s">
        <v>55</v>
      </c>
      <c r="B9" s="158" t="s">
        <v>83</v>
      </c>
      <c r="C9" s="158" t="s">
        <v>52</v>
      </c>
      <c r="D9" s="158" t="s">
        <v>57</v>
      </c>
      <c r="E9" s="158" t="s">
        <v>80</v>
      </c>
      <c r="F9" s="159" t="s">
        <v>87</v>
      </c>
      <c r="G9" s="158" t="s">
        <v>58</v>
      </c>
      <c r="H9" s="158" t="s">
        <v>111</v>
      </c>
      <c r="I9" s="160" t="s">
        <v>90</v>
      </c>
      <c r="K9" s="268" t="s">
        <v>108</v>
      </c>
    </row>
    <row r="10" spans="1:12">
      <c r="A10" s="106">
        <v>1</v>
      </c>
      <c r="B10" s="107"/>
      <c r="C10" s="107"/>
      <c r="D10" s="107"/>
      <c r="E10" s="108"/>
      <c r="F10" s="109"/>
      <c r="G10" s="109"/>
      <c r="H10" s="109"/>
      <c r="I10" s="321"/>
      <c r="K10" s="269">
        <v>10</v>
      </c>
      <c r="L10" s="376" t="s">
        <v>249</v>
      </c>
    </row>
    <row r="11" spans="1:12">
      <c r="A11" s="169">
        <f>A10+1</f>
        <v>2</v>
      </c>
      <c r="B11" s="167"/>
      <c r="C11" s="112"/>
      <c r="D11" s="167"/>
      <c r="E11" s="113"/>
      <c r="F11" s="114"/>
      <c r="G11" s="114"/>
      <c r="H11" s="114"/>
      <c r="I11" s="316"/>
      <c r="K11" s="56"/>
    </row>
    <row r="12" spans="1:12">
      <c r="A12" s="169">
        <f t="shared" ref="A12:A18" si="0">A11+1</f>
        <v>3</v>
      </c>
      <c r="B12" s="112"/>
      <c r="C12" s="112"/>
      <c r="D12" s="112"/>
      <c r="E12" s="113"/>
      <c r="F12" s="114"/>
      <c r="G12" s="114"/>
      <c r="H12" s="114"/>
      <c r="I12" s="316"/>
    </row>
    <row r="13" spans="1:12">
      <c r="A13" s="169">
        <f t="shared" si="0"/>
        <v>4</v>
      </c>
      <c r="B13" s="112"/>
      <c r="C13" s="112"/>
      <c r="D13" s="112"/>
      <c r="E13" s="113"/>
      <c r="F13" s="114"/>
      <c r="G13" s="114"/>
      <c r="H13" s="114"/>
      <c r="I13" s="316"/>
    </row>
    <row r="14" spans="1:12">
      <c r="A14" s="169">
        <f t="shared" si="0"/>
        <v>5</v>
      </c>
      <c r="B14" s="112"/>
      <c r="C14" s="112"/>
      <c r="D14" s="112"/>
      <c r="E14" s="113"/>
      <c r="F14" s="114"/>
      <c r="G14" s="114"/>
      <c r="H14" s="114"/>
      <c r="I14" s="316"/>
    </row>
    <row r="15" spans="1:12">
      <c r="A15" s="169">
        <f t="shared" si="0"/>
        <v>6</v>
      </c>
      <c r="B15" s="112"/>
      <c r="C15" s="112"/>
      <c r="D15" s="112"/>
      <c r="E15" s="113"/>
      <c r="F15" s="114"/>
      <c r="G15" s="114"/>
      <c r="H15" s="114"/>
      <c r="I15" s="316"/>
    </row>
    <row r="16" spans="1:12">
      <c r="A16" s="169">
        <f t="shared" si="0"/>
        <v>7</v>
      </c>
      <c r="B16" s="112"/>
      <c r="C16" s="112"/>
      <c r="D16" s="112"/>
      <c r="E16" s="113"/>
      <c r="F16" s="114"/>
      <c r="G16" s="114"/>
      <c r="H16" s="114"/>
      <c r="I16" s="316"/>
    </row>
    <row r="17" spans="1:10">
      <c r="A17" s="169">
        <f t="shared" si="0"/>
        <v>8</v>
      </c>
      <c r="B17" s="112"/>
      <c r="C17" s="112"/>
      <c r="D17" s="112"/>
      <c r="E17" s="113"/>
      <c r="F17" s="114"/>
      <c r="G17" s="114"/>
      <c r="H17" s="114"/>
      <c r="I17" s="316"/>
    </row>
    <row r="18" spans="1:10">
      <c r="A18" s="169">
        <f t="shared" si="0"/>
        <v>9</v>
      </c>
      <c r="B18" s="112"/>
      <c r="C18" s="112"/>
      <c r="D18" s="112"/>
      <c r="E18" s="113"/>
      <c r="F18" s="114"/>
      <c r="G18" s="114"/>
      <c r="H18" s="114"/>
      <c r="I18" s="316"/>
    </row>
    <row r="19" spans="1:10" ht="15" thickBot="1">
      <c r="A19" s="122">
        <f>A18+1</f>
        <v>10</v>
      </c>
      <c r="B19" s="117"/>
      <c r="C19" s="117"/>
      <c r="D19" s="117"/>
      <c r="E19" s="118"/>
      <c r="F19" s="119"/>
      <c r="G19" s="119"/>
      <c r="H19" s="119"/>
      <c r="I19" s="317"/>
    </row>
    <row r="20" spans="1:10" ht="16" thickBot="1">
      <c r="A20" s="359"/>
      <c r="B20" s="121"/>
      <c r="C20" s="121"/>
      <c r="D20" s="121"/>
      <c r="E20" s="121"/>
      <c r="F20" s="121"/>
      <c r="G20" s="121"/>
      <c r="H20" s="123" t="str">
        <f>"Total "&amp;LEFT(A7,2)</f>
        <v>Total I8</v>
      </c>
      <c r="I20" s="124">
        <f>SUM(I10:I19)</f>
        <v>0</v>
      </c>
      <c r="J20" s="6"/>
    </row>
    <row r="22" spans="1:10" ht="33.75" customHeight="1">
      <c r="A22" s="5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39"/>
      <c r="C22" s="539"/>
      <c r="D22" s="539"/>
      <c r="E22" s="539"/>
      <c r="F22" s="539"/>
      <c r="G22" s="539"/>
      <c r="H22" s="539"/>
      <c r="I22" s="539"/>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I13" sqref="I13"/>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style="187" customWidth="1"/>
    <col min="8" max="8" width="10" customWidth="1"/>
    <col min="9" max="10" width="9.726562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Proiectare Urbana si Dezvoltare Teritoriala</v>
      </c>
      <c r="B3" s="262"/>
      <c r="C3" s="262"/>
    </row>
    <row r="4" spans="1:12">
      <c r="A4" s="121" t="str">
        <f>'Date initiale'!C6&amp;", "&amp;'Date initiale'!C7</f>
        <v>Muresanu, Florin, Conferențiar universitar, pozitia 11</v>
      </c>
      <c r="B4" s="121"/>
      <c r="C4" s="121"/>
    </row>
    <row r="5" spans="1:12" s="187" customFormat="1">
      <c r="A5" s="121"/>
      <c r="B5" s="121"/>
      <c r="C5" s="121"/>
    </row>
    <row r="6" spans="1:12" ht="15.5">
      <c r="A6" s="537" t="s">
        <v>110</v>
      </c>
      <c r="B6" s="537"/>
      <c r="C6" s="537"/>
      <c r="D6" s="537"/>
      <c r="E6" s="537"/>
      <c r="F6" s="537"/>
      <c r="G6" s="537"/>
      <c r="H6" s="537"/>
      <c r="I6" s="537"/>
    </row>
    <row r="7" spans="1:12" ht="15.75" customHeight="1">
      <c r="A7" s="540" t="str">
        <f>'Descriere indicatori'!B12&amp;". "&amp;'Descriere indicatori'!C12</f>
        <v xml:space="preserve">I9. Studii in extenso apărute în volume colective publicate la edituri de prestigiu naţional* </v>
      </c>
      <c r="B7" s="540"/>
      <c r="C7" s="540"/>
      <c r="D7" s="540"/>
      <c r="E7" s="540"/>
      <c r="F7" s="540"/>
      <c r="G7" s="540"/>
      <c r="H7" s="540"/>
      <c r="I7" s="540"/>
      <c r="J7" s="188"/>
    </row>
    <row r="8" spans="1:12" ht="16" thickBot="1">
      <c r="A8" s="186"/>
      <c r="B8" s="186"/>
      <c r="C8" s="186"/>
      <c r="D8" s="186"/>
      <c r="E8" s="186"/>
      <c r="F8" s="186"/>
      <c r="G8" s="173"/>
      <c r="H8" s="186"/>
      <c r="I8" s="186"/>
      <c r="J8" s="186"/>
    </row>
    <row r="9" spans="1:12" ht="29.5" thickBot="1">
      <c r="A9" s="157" t="s">
        <v>55</v>
      </c>
      <c r="B9" s="158" t="s">
        <v>83</v>
      </c>
      <c r="C9" s="158" t="s">
        <v>56</v>
      </c>
      <c r="D9" s="158" t="s">
        <v>57</v>
      </c>
      <c r="E9" s="158" t="s">
        <v>80</v>
      </c>
      <c r="F9" s="159" t="s">
        <v>87</v>
      </c>
      <c r="G9" s="158" t="s">
        <v>58</v>
      </c>
      <c r="H9" s="158" t="s">
        <v>111</v>
      </c>
      <c r="I9" s="160" t="s">
        <v>90</v>
      </c>
      <c r="K9" s="268" t="s">
        <v>108</v>
      </c>
    </row>
    <row r="10" spans="1:12" ht="101.5">
      <c r="A10" s="189">
        <v>1</v>
      </c>
      <c r="B10" s="382" t="s">
        <v>384</v>
      </c>
      <c r="C10" s="180" t="s">
        <v>272</v>
      </c>
      <c r="D10" s="458" t="s">
        <v>381</v>
      </c>
      <c r="E10" s="147" t="s">
        <v>378</v>
      </c>
      <c r="F10" s="148">
        <v>2005</v>
      </c>
      <c r="G10" s="109"/>
      <c r="H10" s="148">
        <v>79</v>
      </c>
      <c r="I10" s="321">
        <v>7</v>
      </c>
      <c r="K10" s="269">
        <v>7</v>
      </c>
      <c r="L10" s="376" t="s">
        <v>249</v>
      </c>
    </row>
    <row r="11" spans="1:12" ht="72.5">
      <c r="A11" s="190">
        <f>A10+1</f>
        <v>2</v>
      </c>
      <c r="B11" s="382" t="s">
        <v>383</v>
      </c>
      <c r="C11" s="167" t="s">
        <v>276</v>
      </c>
      <c r="D11" s="460" t="s">
        <v>381</v>
      </c>
      <c r="E11" s="41" t="s">
        <v>379</v>
      </c>
      <c r="F11" s="114">
        <v>2006</v>
      </c>
      <c r="G11" s="114"/>
      <c r="H11" s="114">
        <v>77</v>
      </c>
      <c r="I11" s="316">
        <v>7</v>
      </c>
      <c r="K11" s="56"/>
    </row>
    <row r="12" spans="1:12" ht="174">
      <c r="A12" s="190">
        <f t="shared" ref="A12:A19" si="0">A11+1</f>
        <v>3</v>
      </c>
      <c r="B12" s="382" t="s">
        <v>385</v>
      </c>
      <c r="C12" s="112" t="s">
        <v>380</v>
      </c>
      <c r="D12" s="459" t="s">
        <v>381</v>
      </c>
      <c r="E12" s="41" t="s">
        <v>382</v>
      </c>
      <c r="F12" s="114">
        <v>2006</v>
      </c>
      <c r="G12" s="114"/>
      <c r="H12" s="114">
        <v>107</v>
      </c>
      <c r="I12" s="316">
        <v>7</v>
      </c>
    </row>
    <row r="13" spans="1:12">
      <c r="A13" s="190">
        <f t="shared" si="0"/>
        <v>4</v>
      </c>
      <c r="B13" s="167"/>
      <c r="C13" s="112"/>
      <c r="D13" s="167"/>
      <c r="E13" s="181"/>
      <c r="F13" s="114"/>
      <c r="G13" s="114"/>
      <c r="H13" s="114"/>
      <c r="I13" s="316"/>
    </row>
    <row r="14" spans="1:12">
      <c r="A14" s="190">
        <f t="shared" si="0"/>
        <v>5</v>
      </c>
      <c r="B14" s="191"/>
      <c r="C14" s="191"/>
      <c r="D14" s="191"/>
      <c r="E14" s="191"/>
      <c r="F14" s="191"/>
      <c r="G14" s="114"/>
      <c r="H14" s="191"/>
      <c r="I14" s="327"/>
    </row>
    <row r="15" spans="1:12">
      <c r="A15" s="190">
        <f t="shared" si="0"/>
        <v>6</v>
      </c>
      <c r="B15" s="191"/>
      <c r="C15" s="191"/>
      <c r="D15" s="191"/>
      <c r="E15" s="191"/>
      <c r="F15" s="191"/>
      <c r="G15" s="114"/>
      <c r="H15" s="191"/>
      <c r="I15" s="327"/>
    </row>
    <row r="16" spans="1:12">
      <c r="A16" s="190">
        <f t="shared" si="0"/>
        <v>7</v>
      </c>
      <c r="B16" s="191"/>
      <c r="C16" s="191"/>
      <c r="D16" s="191"/>
      <c r="E16" s="191"/>
      <c r="F16" s="191"/>
      <c r="G16" s="114"/>
      <c r="H16" s="191"/>
      <c r="I16" s="327"/>
    </row>
    <row r="17" spans="1:10">
      <c r="A17" s="190">
        <f t="shared" si="0"/>
        <v>8</v>
      </c>
      <c r="B17" s="191"/>
      <c r="C17" s="191"/>
      <c r="D17" s="191"/>
      <c r="E17" s="191"/>
      <c r="F17" s="191"/>
      <c r="G17" s="114"/>
      <c r="H17" s="191"/>
      <c r="I17" s="327"/>
    </row>
    <row r="18" spans="1:10">
      <c r="A18" s="190">
        <f t="shared" si="0"/>
        <v>9</v>
      </c>
      <c r="B18" s="191"/>
      <c r="C18" s="191"/>
      <c r="D18" s="191"/>
      <c r="E18" s="191"/>
      <c r="F18" s="191"/>
      <c r="G18" s="114"/>
      <c r="H18" s="191"/>
      <c r="I18" s="327"/>
    </row>
    <row r="19" spans="1:10" ht="15" thickBot="1">
      <c r="A19" s="152">
        <f t="shared" si="0"/>
        <v>10</v>
      </c>
      <c r="B19" s="192"/>
      <c r="C19" s="192"/>
      <c r="D19" s="192"/>
      <c r="E19" s="192"/>
      <c r="F19" s="192"/>
      <c r="G19" s="119"/>
      <c r="H19" s="192"/>
      <c r="I19" s="328"/>
    </row>
    <row r="20" spans="1:10" s="187" customFormat="1" ht="16" thickBot="1">
      <c r="A20" s="359"/>
      <c r="B20" s="121"/>
      <c r="C20" s="121"/>
      <c r="D20" s="121"/>
      <c r="E20" s="121"/>
      <c r="F20" s="121"/>
      <c r="G20" s="121"/>
      <c r="H20" s="123" t="str">
        <f>"Total "&amp;LEFT(A7,2)</f>
        <v>Total I9</v>
      </c>
      <c r="I20" s="124">
        <f>SUM(I10:I19)</f>
        <v>21</v>
      </c>
      <c r="J20" s="6"/>
    </row>
    <row r="22" spans="1:10" ht="33.75" customHeight="1">
      <c r="A22" s="5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39"/>
      <c r="C22" s="539"/>
      <c r="D22" s="539"/>
      <c r="E22" s="539"/>
      <c r="F22" s="539"/>
      <c r="G22" s="539"/>
      <c r="H22" s="539"/>
      <c r="I22" s="539"/>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5"/>
  <sheetViews>
    <sheetView workbookViewId="0">
      <selection activeCell="A22" sqref="A22:I22"/>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726562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Proiectare Urbana si Dezvoltare Teritoriala</v>
      </c>
      <c r="B3" s="262"/>
      <c r="C3" s="262"/>
    </row>
    <row r="4" spans="1:12">
      <c r="A4" s="121" t="str">
        <f>'Date initiale'!C6&amp;", "&amp;'Date initiale'!C7</f>
        <v>Muresanu, Florin, Conferențiar universitar, pozitia 11</v>
      </c>
      <c r="B4" s="121"/>
      <c r="C4" s="121"/>
    </row>
    <row r="5" spans="1:12" s="187" customFormat="1">
      <c r="A5" s="121"/>
      <c r="B5" s="121"/>
      <c r="C5" s="121"/>
    </row>
    <row r="6" spans="1:12" ht="15.5">
      <c r="A6" s="537" t="s">
        <v>110</v>
      </c>
      <c r="B6" s="537"/>
      <c r="C6" s="537"/>
      <c r="D6" s="537"/>
      <c r="E6" s="537"/>
      <c r="F6" s="537"/>
      <c r="G6" s="537"/>
      <c r="H6" s="537"/>
      <c r="I6" s="537"/>
    </row>
    <row r="7" spans="1:12" ht="39" customHeight="1">
      <c r="A7" s="540" t="str">
        <f>'Descriere indicatori'!B13&amp;". "&amp;'Descriere indicatori'!C13</f>
        <v xml:space="preserve">I10. Studii in extenso apărute în volume colective publicate la edituri recunoscute în domeniu*, precum şi studiile aferente proiectelor* </v>
      </c>
      <c r="B7" s="540"/>
      <c r="C7" s="540"/>
      <c r="D7" s="540"/>
      <c r="E7" s="540"/>
      <c r="F7" s="540"/>
      <c r="G7" s="540"/>
      <c r="H7" s="540"/>
      <c r="I7" s="540"/>
    </row>
    <row r="8" spans="1:12" s="187" customFormat="1" ht="17.25" customHeight="1" thickBot="1">
      <c r="A8" s="38"/>
      <c r="B8" s="186"/>
      <c r="C8" s="186"/>
      <c r="D8" s="186"/>
      <c r="E8" s="186"/>
      <c r="F8" s="186"/>
      <c r="G8" s="186"/>
      <c r="H8" s="186"/>
      <c r="I8" s="186"/>
    </row>
    <row r="9" spans="1:12" ht="29.5" thickBot="1">
      <c r="A9" s="157" t="s">
        <v>55</v>
      </c>
      <c r="B9" s="158" t="s">
        <v>83</v>
      </c>
      <c r="C9" s="158" t="s">
        <v>56</v>
      </c>
      <c r="D9" s="158" t="s">
        <v>57</v>
      </c>
      <c r="E9" s="158" t="s">
        <v>80</v>
      </c>
      <c r="F9" s="159" t="s">
        <v>87</v>
      </c>
      <c r="G9" s="158" t="s">
        <v>58</v>
      </c>
      <c r="H9" s="158" t="s">
        <v>111</v>
      </c>
      <c r="I9" s="160" t="s">
        <v>90</v>
      </c>
      <c r="K9" s="268" t="s">
        <v>108</v>
      </c>
    </row>
    <row r="10" spans="1:12" ht="15.5">
      <c r="A10" s="189">
        <v>1</v>
      </c>
      <c r="B10" s="108"/>
      <c r="C10" s="147"/>
      <c r="D10" s="240"/>
      <c r="E10" s="241"/>
      <c r="F10" s="147"/>
      <c r="G10" s="147"/>
      <c r="H10" s="147"/>
      <c r="I10" s="329"/>
      <c r="J10" s="201"/>
      <c r="K10" s="269" t="s">
        <v>160</v>
      </c>
      <c r="L10" s="376" t="s">
        <v>250</v>
      </c>
    </row>
    <row r="11" spans="1:12" ht="15.5">
      <c r="A11" s="242">
        <f>A10+1</f>
        <v>2</v>
      </c>
      <c r="B11" s="144"/>
      <c r="C11" s="168"/>
      <c r="D11" s="113"/>
      <c r="E11" s="181"/>
      <c r="F11" s="168"/>
      <c r="G11" s="168"/>
      <c r="H11" s="168"/>
      <c r="I11" s="322"/>
      <c r="J11" s="201"/>
      <c r="K11" s="56"/>
      <c r="L11" s="376" t="s">
        <v>251</v>
      </c>
    </row>
    <row r="12" spans="1:12">
      <c r="A12" s="242">
        <f t="shared" ref="A12:A19" si="0">A11+1</f>
        <v>3</v>
      </c>
      <c r="B12" s="144"/>
      <c r="C12" s="144"/>
      <c r="D12" s="144"/>
      <c r="E12" s="41"/>
      <c r="F12" s="114"/>
      <c r="G12" s="114"/>
      <c r="H12" s="114"/>
      <c r="I12" s="316"/>
    </row>
    <row r="13" spans="1:12">
      <c r="A13" s="242">
        <f t="shared" si="0"/>
        <v>4</v>
      </c>
      <c r="B13" s="113"/>
      <c r="C13" s="113"/>
      <c r="D13" s="144"/>
      <c r="E13" s="41"/>
      <c r="F13" s="114"/>
      <c r="G13" s="114"/>
      <c r="H13" s="114"/>
      <c r="I13" s="316"/>
    </row>
    <row r="14" spans="1:12">
      <c r="A14" s="242">
        <f t="shared" si="0"/>
        <v>5</v>
      </c>
      <c r="B14" s="144"/>
      <c r="C14" s="113"/>
      <c r="D14" s="113"/>
      <c r="E14" s="181"/>
      <c r="F14" s="114"/>
      <c r="G14" s="114"/>
      <c r="H14" s="114"/>
      <c r="I14" s="316"/>
    </row>
    <row r="15" spans="1:12">
      <c r="A15" s="242">
        <f t="shared" si="0"/>
        <v>6</v>
      </c>
      <c r="B15" s="167"/>
      <c r="C15" s="167"/>
      <c r="D15" s="167"/>
      <c r="E15" s="181"/>
      <c r="F15" s="114"/>
      <c r="G15" s="114"/>
      <c r="H15" s="114"/>
      <c r="I15" s="316"/>
    </row>
    <row r="16" spans="1:12">
      <c r="A16" s="242">
        <f t="shared" si="0"/>
        <v>7</v>
      </c>
      <c r="B16" s="167"/>
      <c r="C16" s="112"/>
      <c r="D16" s="167"/>
      <c r="E16" s="181"/>
      <c r="F16" s="114"/>
      <c r="G16" s="114"/>
      <c r="H16" s="114"/>
      <c r="I16" s="316"/>
    </row>
    <row r="17" spans="1:9">
      <c r="A17" s="242">
        <f t="shared" si="0"/>
        <v>8</v>
      </c>
      <c r="B17" s="167"/>
      <c r="C17" s="112"/>
      <c r="D17" s="167"/>
      <c r="E17" s="181"/>
      <c r="F17" s="114"/>
      <c r="G17" s="114"/>
      <c r="H17" s="114"/>
      <c r="I17" s="316"/>
    </row>
    <row r="18" spans="1:9">
      <c r="A18" s="242">
        <f t="shared" si="0"/>
        <v>9</v>
      </c>
      <c r="B18" s="181"/>
      <c r="C18" s="41"/>
      <c r="D18" s="41"/>
      <c r="E18" s="41"/>
      <c r="F18" s="114"/>
      <c r="G18" s="114"/>
      <c r="H18" s="114"/>
      <c r="I18" s="316"/>
    </row>
    <row r="19" spans="1:9" ht="15" thickBot="1">
      <c r="A19" s="243">
        <f t="shared" si="0"/>
        <v>10</v>
      </c>
      <c r="B19" s="153"/>
      <c r="C19" s="118"/>
      <c r="D19" s="118"/>
      <c r="E19" s="184"/>
      <c r="F19" s="119"/>
      <c r="G19" s="119"/>
      <c r="H19" s="119"/>
      <c r="I19" s="317"/>
    </row>
    <row r="20" spans="1:9" ht="15" thickBot="1">
      <c r="A20" s="359"/>
      <c r="B20" s="244"/>
      <c r="C20" s="151"/>
      <c r="D20" s="185"/>
      <c r="E20" s="185"/>
      <c r="F20" s="185"/>
      <c r="G20" s="185"/>
      <c r="H20" s="123" t="str">
        <f>"Total "&amp;LEFT(A7,3)</f>
        <v>Total I10</v>
      </c>
      <c r="I20" s="245">
        <f>SUM(I10:I19)</f>
        <v>0</v>
      </c>
    </row>
    <row r="21" spans="1:9">
      <c r="A21" s="22"/>
      <c r="B21" s="16"/>
      <c r="C21" s="18"/>
      <c r="D21" s="22"/>
    </row>
    <row r="22" spans="1:9" ht="33.75" customHeight="1">
      <c r="A22" s="5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39"/>
      <c r="C22" s="539"/>
      <c r="D22" s="539"/>
      <c r="E22" s="539"/>
      <c r="F22" s="539"/>
      <c r="G22" s="539"/>
      <c r="H22" s="539"/>
      <c r="I22" s="539"/>
    </row>
    <row r="23" spans="1:9" ht="48" customHeight="1">
      <c r="A23" s="53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539"/>
      <c r="C23" s="539"/>
      <c r="D23" s="539"/>
      <c r="E23" s="539"/>
      <c r="F23" s="539"/>
      <c r="G23" s="539"/>
      <c r="H23" s="539"/>
      <c r="I23" s="539"/>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6"/>
  <sheetViews>
    <sheetView workbookViewId="0">
      <selection activeCell="I15" sqref="I15"/>
    </sheetView>
  </sheetViews>
  <sheetFormatPr defaultRowHeight="14.5"/>
  <cols>
    <col min="1" max="1" width="5.1796875" customWidth="1"/>
    <col min="2" max="2" width="22.1796875" customWidth="1"/>
    <col min="3" max="3" width="27.1796875" customWidth="1"/>
    <col min="4" max="4" width="40.7265625" customWidth="1"/>
    <col min="5" max="5" width="6.81640625" customWidth="1"/>
    <col min="6" max="6" width="10.54296875" customWidth="1"/>
    <col min="7" max="7" width="17.36328125" customWidth="1"/>
    <col min="8" max="8" width="10" customWidth="1"/>
    <col min="9" max="9" width="9.726562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Proiectare Urbana si Dezvoltare Teritoriala</v>
      </c>
      <c r="B3" s="262"/>
      <c r="C3" s="262"/>
    </row>
    <row r="4" spans="1:12">
      <c r="A4" s="121" t="str">
        <f>'Date initiale'!C6&amp;", "&amp;'Date initiale'!C7</f>
        <v>Muresanu, Florin, Conferențiar universitar, pozitia 11</v>
      </c>
      <c r="B4" s="121"/>
      <c r="C4" s="121"/>
    </row>
    <row r="5" spans="1:12" s="187" customFormat="1">
      <c r="A5" s="121"/>
      <c r="B5" s="121"/>
      <c r="C5" s="121"/>
    </row>
    <row r="6" spans="1:12" ht="15.5">
      <c r="A6" s="537" t="s">
        <v>110</v>
      </c>
      <c r="B6" s="537"/>
      <c r="C6" s="537"/>
      <c r="D6" s="537"/>
      <c r="E6" s="537"/>
      <c r="F6" s="537"/>
      <c r="G6" s="537"/>
      <c r="H6" s="537"/>
      <c r="I6" s="537"/>
      <c r="J6" s="39"/>
    </row>
    <row r="7" spans="1:12" ht="39" customHeight="1">
      <c r="A7" s="540"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540"/>
      <c r="C7" s="540"/>
      <c r="D7" s="540"/>
      <c r="E7" s="540"/>
      <c r="F7" s="540"/>
      <c r="G7" s="540"/>
      <c r="H7" s="540"/>
      <c r="I7" s="540"/>
      <c r="J7" s="38"/>
    </row>
    <row r="8" spans="1:12" ht="19.5" customHeight="1" thickBot="1">
      <c r="A8" s="62"/>
      <c r="B8" s="62"/>
      <c r="C8" s="62"/>
      <c r="D8" s="62"/>
      <c r="E8" s="62"/>
      <c r="F8" s="62"/>
      <c r="G8" s="62"/>
      <c r="H8" s="62"/>
      <c r="I8" s="62"/>
      <c r="J8" s="38"/>
    </row>
    <row r="9" spans="1:12" ht="63" customHeight="1" thickBot="1">
      <c r="A9" s="231" t="s">
        <v>55</v>
      </c>
      <c r="B9" s="232" t="s">
        <v>83</v>
      </c>
      <c r="C9" s="233" t="s">
        <v>52</v>
      </c>
      <c r="D9" s="233" t="s">
        <v>134</v>
      </c>
      <c r="E9" s="232" t="s">
        <v>87</v>
      </c>
      <c r="F9" s="233" t="s">
        <v>53</v>
      </c>
      <c r="G9" s="233" t="s">
        <v>79</v>
      </c>
      <c r="H9" s="232" t="s">
        <v>54</v>
      </c>
      <c r="I9" s="239" t="s">
        <v>147</v>
      </c>
      <c r="J9" s="2"/>
      <c r="K9" s="268" t="s">
        <v>108</v>
      </c>
    </row>
    <row r="10" spans="1:12" s="422" customFormat="1" ht="62">
      <c r="A10" s="416">
        <v>1</v>
      </c>
      <c r="B10" s="382" t="s">
        <v>293</v>
      </c>
      <c r="C10" s="417" t="s">
        <v>329</v>
      </c>
      <c r="D10" s="417" t="s">
        <v>331</v>
      </c>
      <c r="E10" s="419">
        <v>2008</v>
      </c>
      <c r="F10" s="420" t="s">
        <v>295</v>
      </c>
      <c r="G10" s="418" t="s">
        <v>338</v>
      </c>
      <c r="H10" s="418" t="s">
        <v>330</v>
      </c>
      <c r="I10" s="421">
        <v>15</v>
      </c>
      <c r="K10" s="423" t="s">
        <v>161</v>
      </c>
      <c r="L10" s="424" t="s">
        <v>252</v>
      </c>
    </row>
    <row r="11" spans="1:12" ht="77.5">
      <c r="A11" s="63">
        <f>A10+1</f>
        <v>2</v>
      </c>
      <c r="B11" s="382" t="s">
        <v>293</v>
      </c>
      <c r="C11" s="426" t="s">
        <v>332</v>
      </c>
      <c r="D11" s="413" t="s">
        <v>335</v>
      </c>
      <c r="E11" s="427">
        <v>2008</v>
      </c>
      <c r="F11" s="428" t="s">
        <v>296</v>
      </c>
      <c r="G11" s="429" t="s">
        <v>339</v>
      </c>
      <c r="H11" s="456" t="s">
        <v>400</v>
      </c>
      <c r="I11" s="430">
        <v>15</v>
      </c>
      <c r="K11" s="56"/>
    </row>
    <row r="12" spans="1:12" ht="62">
      <c r="A12" s="63">
        <f t="shared" ref="A12:A19" si="0">A11+1</f>
        <v>3</v>
      </c>
      <c r="B12" s="382" t="s">
        <v>288</v>
      </c>
      <c r="C12" s="426" t="s">
        <v>333</v>
      </c>
      <c r="D12" s="413" t="s">
        <v>334</v>
      </c>
      <c r="E12" s="427">
        <v>2012</v>
      </c>
      <c r="F12" s="431" t="s">
        <v>305</v>
      </c>
      <c r="G12" s="429" t="s">
        <v>336</v>
      </c>
      <c r="H12" s="427" t="s">
        <v>337</v>
      </c>
      <c r="I12" s="430">
        <v>15</v>
      </c>
    </row>
    <row r="13" spans="1:12" ht="93">
      <c r="A13" s="63">
        <f t="shared" si="0"/>
        <v>4</v>
      </c>
      <c r="B13" s="21" t="s">
        <v>288</v>
      </c>
      <c r="C13" s="413" t="s">
        <v>509</v>
      </c>
      <c r="D13" s="413" t="s">
        <v>511</v>
      </c>
      <c r="E13" s="21">
        <v>2014</v>
      </c>
      <c r="F13" s="24">
        <v>21.11</v>
      </c>
      <c r="G13" s="21" t="s">
        <v>512</v>
      </c>
      <c r="H13" s="21" t="s">
        <v>513</v>
      </c>
      <c r="I13" s="330">
        <v>15</v>
      </c>
    </row>
    <row r="14" spans="1:12" ht="62">
      <c r="A14" s="63">
        <f t="shared" si="0"/>
        <v>5</v>
      </c>
      <c r="B14" s="21" t="s">
        <v>301</v>
      </c>
      <c r="C14" s="413" t="s">
        <v>510</v>
      </c>
      <c r="D14" s="413" t="s">
        <v>410</v>
      </c>
      <c r="E14" s="21">
        <v>2017</v>
      </c>
      <c r="F14" s="24" t="s">
        <v>328</v>
      </c>
      <c r="G14" s="21" t="s">
        <v>403</v>
      </c>
      <c r="H14" s="21" t="s">
        <v>402</v>
      </c>
      <c r="I14" s="330">
        <v>15</v>
      </c>
    </row>
    <row r="15" spans="1:12" ht="15.5">
      <c r="A15" s="63">
        <f t="shared" si="0"/>
        <v>6</v>
      </c>
      <c r="B15" s="20"/>
      <c r="C15" s="413"/>
      <c r="D15" s="413"/>
      <c r="E15" s="20"/>
      <c r="F15" s="20"/>
      <c r="G15" s="20"/>
      <c r="H15" s="20"/>
      <c r="I15" s="330"/>
    </row>
    <row r="16" spans="1:12" ht="15.5">
      <c r="A16" s="63">
        <f t="shared" si="0"/>
        <v>7</v>
      </c>
      <c r="B16" s="20"/>
      <c r="C16" s="414"/>
      <c r="D16" s="413"/>
      <c r="E16" s="20"/>
      <c r="F16" s="20"/>
      <c r="G16" s="21"/>
      <c r="H16" s="20"/>
      <c r="I16" s="330"/>
    </row>
    <row r="17" spans="1:10" ht="15.5">
      <c r="A17" s="63">
        <f t="shared" si="0"/>
        <v>8</v>
      </c>
      <c r="B17" s="21"/>
      <c r="C17" s="413"/>
      <c r="D17" s="413"/>
      <c r="E17" s="20"/>
      <c r="F17" s="20"/>
      <c r="G17" s="21"/>
      <c r="H17" s="20"/>
      <c r="I17" s="330"/>
    </row>
    <row r="18" spans="1:10" ht="15.5">
      <c r="A18" s="63">
        <f t="shared" si="0"/>
        <v>9</v>
      </c>
      <c r="B18" s="21"/>
      <c r="C18" s="413"/>
      <c r="D18" s="413"/>
      <c r="E18" s="21"/>
      <c r="F18" s="29"/>
      <c r="G18" s="23"/>
      <c r="H18" s="21"/>
      <c r="I18" s="331"/>
      <c r="J18" s="25"/>
    </row>
    <row r="19" spans="1:10" ht="16" thickBot="1">
      <c r="A19" s="64">
        <f t="shared" si="0"/>
        <v>10</v>
      </c>
      <c r="B19" s="51"/>
      <c r="C19" s="415"/>
      <c r="D19" s="425"/>
      <c r="E19" s="51"/>
      <c r="F19" s="65"/>
      <c r="G19" s="65"/>
      <c r="H19" s="65"/>
      <c r="I19" s="332"/>
    </row>
    <row r="20" spans="1:10" ht="16" thickBot="1">
      <c r="A20" s="358"/>
      <c r="C20" s="22"/>
      <c r="D20" s="27"/>
      <c r="E20" s="18"/>
      <c r="H20" s="123" t="str">
        <f>"Total "&amp;LEFT(A7,4)</f>
        <v>Total I11a</v>
      </c>
      <c r="I20" s="380">
        <f>SUM(I10:I19)</f>
        <v>75</v>
      </c>
    </row>
    <row r="21" spans="1:10" ht="15.5">
      <c r="A21" s="54"/>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1"/>
  <sheetViews>
    <sheetView workbookViewId="0">
      <selection activeCell="M15" sqref="M15"/>
    </sheetView>
  </sheetViews>
  <sheetFormatPr defaultRowHeight="14.5"/>
  <cols>
    <col min="1" max="1" width="5.1796875" customWidth="1"/>
    <col min="2" max="2" width="21.453125" customWidth="1"/>
    <col min="3" max="3" width="31.453125" customWidth="1"/>
    <col min="4" max="4" width="27.453125" customWidth="1"/>
    <col min="5" max="5" width="6.81640625" customWidth="1"/>
    <col min="6" max="6" width="10.54296875" customWidth="1"/>
    <col min="7" max="7" width="16" style="187" customWidth="1"/>
    <col min="8" max="8" width="9.7265625" customWidth="1"/>
  </cols>
  <sheetData>
    <row r="1" spans="1:11" ht="15.5">
      <c r="A1" s="262" t="str">
        <f>'Date initiale'!C3</f>
        <v>Universitatea de Arhitectură și Urbanism "Ion Mincu" București</v>
      </c>
      <c r="B1" s="262"/>
      <c r="C1" s="262"/>
      <c r="D1" s="17"/>
    </row>
    <row r="2" spans="1:11" ht="15.5">
      <c r="A2" s="262" t="str">
        <f>'Date initiale'!B4&amp;" "&amp;'Date initiale'!C4</f>
        <v>Facultatea ARHITECTURA</v>
      </c>
      <c r="B2" s="262"/>
      <c r="C2" s="262"/>
      <c r="D2" s="17"/>
    </row>
    <row r="3" spans="1:11" ht="15.5">
      <c r="A3" s="262" t="str">
        <f>'Date initiale'!B5&amp;" "&amp;'Date initiale'!C5</f>
        <v>Departamentul Proiectare Urbana si Dezvoltare Teritoriala</v>
      </c>
      <c r="B3" s="262"/>
      <c r="C3" s="262"/>
      <c r="D3" s="17"/>
    </row>
    <row r="4" spans="1:11">
      <c r="A4" s="121" t="str">
        <f>'Date initiale'!C6&amp;", "&amp;'Date initiale'!C7</f>
        <v>Muresanu, Florin, Conferențiar universitar, pozitia 11</v>
      </c>
      <c r="B4" s="121"/>
      <c r="C4" s="121"/>
    </row>
    <row r="5" spans="1:11" s="187" customFormat="1">
      <c r="A5" s="121"/>
      <c r="B5" s="121"/>
      <c r="C5" s="121"/>
    </row>
    <row r="6" spans="1:11" ht="15.5">
      <c r="A6" s="537" t="s">
        <v>110</v>
      </c>
      <c r="B6" s="537"/>
      <c r="C6" s="537"/>
      <c r="D6" s="537"/>
      <c r="E6" s="537"/>
      <c r="F6" s="537"/>
      <c r="G6" s="537"/>
      <c r="H6" s="537"/>
      <c r="I6" s="39"/>
      <c r="J6" s="39"/>
    </row>
    <row r="7" spans="1:11" ht="48" customHeight="1">
      <c r="A7" s="540"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540"/>
      <c r="C7" s="540"/>
      <c r="D7" s="540"/>
      <c r="E7" s="540"/>
      <c r="F7" s="540"/>
      <c r="G7" s="540"/>
      <c r="H7" s="540"/>
      <c r="I7" s="188"/>
      <c r="J7" s="188"/>
    </row>
    <row r="8" spans="1:11" ht="21.75" customHeight="1" thickBot="1">
      <c r="A8" s="60"/>
      <c r="B8" s="60"/>
      <c r="C8" s="60"/>
      <c r="D8" s="60"/>
      <c r="E8" s="60"/>
      <c r="F8" s="60"/>
      <c r="G8" s="60"/>
      <c r="H8" s="60"/>
    </row>
    <row r="9" spans="1:11" ht="29.5" thickBot="1">
      <c r="A9" s="157" t="s">
        <v>55</v>
      </c>
      <c r="B9" s="222" t="s">
        <v>83</v>
      </c>
      <c r="C9" s="222" t="s">
        <v>136</v>
      </c>
      <c r="D9" s="222" t="s">
        <v>137</v>
      </c>
      <c r="E9" s="222" t="s">
        <v>75</v>
      </c>
      <c r="F9" s="222" t="s">
        <v>76</v>
      </c>
      <c r="G9" s="234" t="s">
        <v>135</v>
      </c>
      <c r="H9" s="239" t="s">
        <v>147</v>
      </c>
      <c r="J9" s="268" t="s">
        <v>108</v>
      </c>
    </row>
    <row r="10" spans="1:11">
      <c r="A10" s="202">
        <v>1</v>
      </c>
      <c r="B10" s="127"/>
      <c r="C10" s="203"/>
      <c r="D10" s="204"/>
      <c r="E10" s="205"/>
      <c r="F10" s="206"/>
      <c r="G10" s="207"/>
      <c r="H10" s="333"/>
      <c r="J10" s="269" t="s">
        <v>253</v>
      </c>
      <c r="K10" s="376" t="s">
        <v>256</v>
      </c>
    </row>
    <row r="11" spans="1:11">
      <c r="A11" s="208">
        <f>A10+1</f>
        <v>2</v>
      </c>
      <c r="B11" s="132"/>
      <c r="C11" s="132"/>
      <c r="D11" s="132"/>
      <c r="E11" s="132"/>
      <c r="F11" s="209"/>
      <c r="G11" s="210"/>
      <c r="H11" s="322"/>
      <c r="J11" s="269" t="s">
        <v>254</v>
      </c>
    </row>
    <row r="12" spans="1:11" ht="15.5">
      <c r="A12" s="208">
        <f t="shared" ref="A12:A19" si="0">A11+1</f>
        <v>3</v>
      </c>
      <c r="B12" s="212"/>
      <c r="C12" s="212"/>
      <c r="D12" s="212"/>
      <c r="E12" s="212"/>
      <c r="F12" s="213"/>
      <c r="G12" s="214"/>
      <c r="H12" s="334"/>
      <c r="I12" s="26"/>
      <c r="J12" s="269" t="s">
        <v>255</v>
      </c>
    </row>
    <row r="13" spans="1:11" ht="15.5">
      <c r="A13" s="208">
        <f t="shared" si="0"/>
        <v>4</v>
      </c>
      <c r="B13" s="132"/>
      <c r="C13" s="132"/>
      <c r="D13" s="132"/>
      <c r="E13" s="132"/>
      <c r="F13" s="209"/>
      <c r="G13" s="210"/>
      <c r="H13" s="322"/>
      <c r="I13" s="26"/>
    </row>
    <row r="14" spans="1:11" s="187" customFormat="1">
      <c r="A14" s="208">
        <f t="shared" si="0"/>
        <v>5</v>
      </c>
      <c r="B14" s="132"/>
      <c r="C14" s="132"/>
      <c r="D14" s="132"/>
      <c r="E14" s="132"/>
      <c r="F14" s="209"/>
      <c r="G14" s="210"/>
      <c r="H14" s="322"/>
    </row>
    <row r="15" spans="1:11" s="187" customFormat="1" ht="15.5">
      <c r="A15" s="208">
        <f t="shared" si="0"/>
        <v>6</v>
      </c>
      <c r="B15" s="132"/>
      <c r="C15" s="132"/>
      <c r="D15" s="132"/>
      <c r="E15" s="132"/>
      <c r="F15" s="209"/>
      <c r="G15" s="210"/>
      <c r="H15" s="322"/>
      <c r="I15" s="26"/>
    </row>
    <row r="16" spans="1:11" s="187" customFormat="1">
      <c r="A16" s="208">
        <f t="shared" si="0"/>
        <v>7</v>
      </c>
      <c r="B16" s="132"/>
      <c r="C16" s="132"/>
      <c r="D16" s="132"/>
      <c r="E16" s="132"/>
      <c r="F16" s="209"/>
      <c r="G16" s="210"/>
      <c r="H16" s="322"/>
    </row>
    <row r="17" spans="1:9" s="187" customFormat="1" ht="15.5">
      <c r="A17" s="208">
        <f t="shared" si="0"/>
        <v>8</v>
      </c>
      <c r="B17" s="212"/>
      <c r="C17" s="212"/>
      <c r="D17" s="212"/>
      <c r="E17" s="212"/>
      <c r="F17" s="213"/>
      <c r="G17" s="214"/>
      <c r="H17" s="334"/>
      <c r="I17" s="26"/>
    </row>
    <row r="18" spans="1:9" s="187" customFormat="1" ht="15.5">
      <c r="A18" s="208">
        <f t="shared" si="0"/>
        <v>9</v>
      </c>
      <c r="B18" s="132"/>
      <c r="C18" s="132"/>
      <c r="D18" s="132"/>
      <c r="E18" s="132"/>
      <c r="F18" s="209"/>
      <c r="G18" s="210"/>
      <c r="H18" s="322"/>
      <c r="I18" s="26"/>
    </row>
    <row r="19" spans="1:9" ht="15" thickBot="1">
      <c r="A19" s="215">
        <f t="shared" si="0"/>
        <v>10</v>
      </c>
      <c r="B19" s="139"/>
      <c r="C19" s="139"/>
      <c r="D19" s="139"/>
      <c r="E19" s="139"/>
      <c r="F19" s="216"/>
      <c r="G19" s="217"/>
      <c r="H19" s="335"/>
    </row>
    <row r="20" spans="1:9" ht="15" thickBot="1">
      <c r="A20" s="357"/>
      <c r="B20" s="219"/>
      <c r="C20" s="219"/>
      <c r="D20" s="219"/>
      <c r="E20" s="219"/>
      <c r="F20" s="220"/>
      <c r="G20" s="161" t="str">
        <f>"Total "&amp;LEFT(A7,4)</f>
        <v>Total I11b</v>
      </c>
      <c r="H20" s="277">
        <f>SUM(H10:H19)</f>
        <v>0</v>
      </c>
    </row>
    <row r="21" spans="1:9" ht="15.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39"/>
  <sheetViews>
    <sheetView topLeftCell="A22" workbookViewId="0">
      <selection activeCell="F33" sqref="F33"/>
    </sheetView>
  </sheetViews>
  <sheetFormatPr defaultRowHeight="14.5"/>
  <cols>
    <col min="1" max="1" width="5.1796875" customWidth="1"/>
    <col min="2" max="2" width="18.90625" customWidth="1"/>
    <col min="3" max="3" width="46.90625" customWidth="1"/>
    <col min="4" max="4" width="45.54296875" customWidth="1"/>
    <col min="5" max="5" width="6.81640625" customWidth="1"/>
    <col min="6" max="6" width="10.54296875" customWidth="1"/>
    <col min="7" max="7" width="9.7265625" customWidth="1"/>
  </cols>
  <sheetData>
    <row r="1" spans="1:10">
      <c r="A1" s="262" t="str">
        <f>'Date initiale'!C3</f>
        <v>Universitatea de Arhitectură și Urbanism "Ion Mincu" București</v>
      </c>
      <c r="B1" s="262"/>
      <c r="C1" s="262"/>
    </row>
    <row r="2" spans="1:10">
      <c r="A2" s="262" t="str">
        <f>'Date initiale'!B4&amp;" "&amp;'Date initiale'!C4</f>
        <v>Facultatea ARHITECTURA</v>
      </c>
      <c r="B2" s="262"/>
      <c r="C2" s="262"/>
    </row>
    <row r="3" spans="1:10">
      <c r="A3" s="262" t="str">
        <f>'Date initiale'!B5&amp;" "&amp;'Date initiale'!C5</f>
        <v>Departamentul Proiectare Urbana si Dezvoltare Teritoriala</v>
      </c>
      <c r="B3" s="262"/>
      <c r="C3" s="262"/>
    </row>
    <row r="4" spans="1:10">
      <c r="A4" s="121" t="str">
        <f>'Date initiale'!C6&amp;", "&amp;'Date initiale'!C7</f>
        <v>Muresanu, Florin, Conferențiar universitar, pozitia 11</v>
      </c>
      <c r="B4" s="121"/>
      <c r="C4" s="121"/>
    </row>
    <row r="5" spans="1:10" s="187" customFormat="1">
      <c r="A5" s="121"/>
      <c r="B5" s="121"/>
      <c r="C5" s="121"/>
    </row>
    <row r="6" spans="1:10" ht="15.5">
      <c r="A6" s="542" t="s">
        <v>110</v>
      </c>
      <c r="B6" s="542"/>
      <c r="C6" s="542"/>
      <c r="D6" s="542"/>
      <c r="E6" s="542"/>
      <c r="F6" s="542"/>
      <c r="G6" s="542"/>
    </row>
    <row r="7" spans="1:10" ht="15.5">
      <c r="A7" s="540" t="str">
        <f>'Descriere indicatori'!B14&amp;"c. "&amp;'Descriere indicatori'!C16</f>
        <v>I11c. Susţinere comunicare publică în cadrul conferinţelor, colocviilor, seminariilor internaţionale/naţionale</v>
      </c>
      <c r="B7" s="540"/>
      <c r="C7" s="540"/>
      <c r="D7" s="540"/>
      <c r="E7" s="540"/>
      <c r="F7" s="540"/>
      <c r="G7" s="540"/>
      <c r="H7" s="188"/>
    </row>
    <row r="8" spans="1:10" s="187" customFormat="1" ht="16" thickBot="1">
      <c r="A8" s="186"/>
      <c r="B8" s="186"/>
      <c r="C8" s="186"/>
      <c r="D8" s="186"/>
      <c r="E8" s="186"/>
      <c r="F8" s="186"/>
      <c r="G8" s="186"/>
      <c r="H8" s="186"/>
    </row>
    <row r="9" spans="1:10" ht="29.5" thickBot="1">
      <c r="A9" s="157" t="s">
        <v>55</v>
      </c>
      <c r="B9" s="222" t="s">
        <v>83</v>
      </c>
      <c r="C9" s="222" t="s">
        <v>73</v>
      </c>
      <c r="D9" s="222" t="s">
        <v>74</v>
      </c>
      <c r="E9" s="222" t="s">
        <v>75</v>
      </c>
      <c r="F9" s="222" t="s">
        <v>76</v>
      </c>
      <c r="G9" s="239" t="s">
        <v>147</v>
      </c>
      <c r="I9" s="268" t="s">
        <v>108</v>
      </c>
    </row>
    <row r="10" spans="1:10" ht="29">
      <c r="A10" s="224">
        <v>1</v>
      </c>
      <c r="B10" s="408" t="s">
        <v>288</v>
      </c>
      <c r="C10" s="511"/>
      <c r="D10" s="397" t="s">
        <v>506</v>
      </c>
      <c r="E10" s="396">
        <v>2005</v>
      </c>
      <c r="F10" s="396" t="s">
        <v>507</v>
      </c>
      <c r="G10" s="398">
        <v>5</v>
      </c>
      <c r="I10" s="269" t="s">
        <v>163</v>
      </c>
      <c r="J10" s="376" t="s">
        <v>257</v>
      </c>
    </row>
    <row r="11" spans="1:10" s="187" customFormat="1" ht="58">
      <c r="A11" s="225">
        <f>A10+1</f>
        <v>2</v>
      </c>
      <c r="B11" s="408" t="s">
        <v>288</v>
      </c>
      <c r="C11" s="406"/>
      <c r="D11" s="382" t="s">
        <v>303</v>
      </c>
      <c r="E11" s="396">
        <v>2007</v>
      </c>
      <c r="F11" s="396" t="s">
        <v>294</v>
      </c>
      <c r="G11" s="398">
        <v>3</v>
      </c>
      <c r="I11" s="510"/>
      <c r="J11" s="376"/>
    </row>
    <row r="12" spans="1:10" s="187" customFormat="1" ht="72.5">
      <c r="A12" s="225">
        <f t="shared" ref="A12:A31" si="0">A11+1</f>
        <v>3</v>
      </c>
      <c r="B12" s="408" t="s">
        <v>288</v>
      </c>
      <c r="C12" s="406"/>
      <c r="D12" s="382" t="s">
        <v>460</v>
      </c>
      <c r="E12" s="396">
        <v>2007</v>
      </c>
      <c r="F12" s="396">
        <v>28.05</v>
      </c>
      <c r="G12" s="398">
        <v>3</v>
      </c>
      <c r="I12" s="510"/>
      <c r="J12" s="376"/>
    </row>
    <row r="13" spans="1:10" ht="58">
      <c r="A13" s="225">
        <f t="shared" si="0"/>
        <v>4</v>
      </c>
      <c r="B13" s="382" t="s">
        <v>293</v>
      </c>
      <c r="C13" s="405" t="s">
        <v>311</v>
      </c>
      <c r="D13" s="408"/>
      <c r="E13" s="391">
        <v>2008</v>
      </c>
      <c r="F13" s="399" t="s">
        <v>295</v>
      </c>
      <c r="G13" s="400">
        <v>5</v>
      </c>
    </row>
    <row r="14" spans="1:10" s="187" customFormat="1" ht="29">
      <c r="A14" s="225">
        <f t="shared" si="0"/>
        <v>5</v>
      </c>
      <c r="B14" s="382" t="s">
        <v>293</v>
      </c>
      <c r="C14" s="405" t="s">
        <v>504</v>
      </c>
      <c r="D14" s="408"/>
      <c r="E14" s="391">
        <v>2008</v>
      </c>
      <c r="F14" s="399" t="s">
        <v>505</v>
      </c>
      <c r="G14" s="400">
        <v>3</v>
      </c>
    </row>
    <row r="15" spans="1:10" ht="43.5">
      <c r="A15" s="225">
        <f t="shared" si="0"/>
        <v>6</v>
      </c>
      <c r="B15" s="382" t="s">
        <v>293</v>
      </c>
      <c r="C15" s="406" t="s">
        <v>312</v>
      </c>
      <c r="D15" s="382"/>
      <c r="E15" s="391">
        <v>2008</v>
      </c>
      <c r="F15" s="399" t="s">
        <v>296</v>
      </c>
      <c r="G15" s="400">
        <v>5</v>
      </c>
    </row>
    <row r="16" spans="1:10" ht="58">
      <c r="A16" s="225">
        <f t="shared" si="0"/>
        <v>7</v>
      </c>
      <c r="B16" s="382" t="s">
        <v>288</v>
      </c>
      <c r="C16" s="382"/>
      <c r="D16" s="382" t="s">
        <v>313</v>
      </c>
      <c r="E16" s="95">
        <v>2010</v>
      </c>
      <c r="F16" s="401" t="s">
        <v>297</v>
      </c>
      <c r="G16" s="392">
        <v>3</v>
      </c>
    </row>
    <row r="17" spans="1:7" ht="72.5">
      <c r="A17" s="225">
        <f t="shared" si="0"/>
        <v>8</v>
      </c>
      <c r="B17" s="382" t="s">
        <v>288</v>
      </c>
      <c r="C17" s="382" t="s">
        <v>314</v>
      </c>
      <c r="D17" s="382"/>
      <c r="E17" s="95">
        <v>2011</v>
      </c>
      <c r="F17" s="401" t="s">
        <v>298</v>
      </c>
      <c r="G17" s="392">
        <v>5</v>
      </c>
    </row>
    <row r="18" spans="1:7" ht="87">
      <c r="A18" s="225">
        <f t="shared" si="0"/>
        <v>9</v>
      </c>
      <c r="B18" s="382" t="s">
        <v>288</v>
      </c>
      <c r="C18" s="382" t="s">
        <v>315</v>
      </c>
      <c r="D18" s="382"/>
      <c r="E18" s="95">
        <v>2011</v>
      </c>
      <c r="F18" s="402" t="s">
        <v>299</v>
      </c>
      <c r="G18" s="392">
        <v>5</v>
      </c>
    </row>
    <row r="19" spans="1:7" ht="58">
      <c r="A19" s="225">
        <f t="shared" si="0"/>
        <v>10</v>
      </c>
      <c r="B19" s="382" t="s">
        <v>288</v>
      </c>
      <c r="C19" s="382"/>
      <c r="D19" s="382" t="s">
        <v>316</v>
      </c>
      <c r="E19" s="95">
        <v>2011</v>
      </c>
      <c r="F19" s="401" t="s">
        <v>300</v>
      </c>
      <c r="G19" s="392">
        <v>5</v>
      </c>
    </row>
    <row r="20" spans="1:7" ht="61.5" customHeight="1">
      <c r="A20" s="225">
        <f t="shared" si="0"/>
        <v>11</v>
      </c>
      <c r="B20" s="382" t="s">
        <v>301</v>
      </c>
      <c r="C20" s="382" t="s">
        <v>317</v>
      </c>
      <c r="D20" s="382"/>
      <c r="E20" s="95">
        <v>2011</v>
      </c>
      <c r="F20" s="401" t="s">
        <v>302</v>
      </c>
      <c r="G20" s="392">
        <v>5</v>
      </c>
    </row>
    <row r="21" spans="1:7" ht="149" customHeight="1">
      <c r="A21" s="225">
        <f t="shared" si="0"/>
        <v>12</v>
      </c>
      <c r="B21" s="382" t="s">
        <v>288</v>
      </c>
      <c r="C21" s="382"/>
      <c r="D21" s="382" t="s">
        <v>318</v>
      </c>
      <c r="E21" s="95">
        <v>2011</v>
      </c>
      <c r="F21" s="401">
        <v>30.11</v>
      </c>
      <c r="G21" s="392">
        <v>3</v>
      </c>
    </row>
    <row r="22" spans="1:7" s="187" customFormat="1" ht="43.5">
      <c r="A22" s="225">
        <f t="shared" si="0"/>
        <v>13</v>
      </c>
      <c r="B22" s="382" t="s">
        <v>288</v>
      </c>
      <c r="C22" s="409" t="s">
        <v>319</v>
      </c>
      <c r="D22" s="409"/>
      <c r="E22" s="410">
        <v>2011</v>
      </c>
      <c r="F22" s="411" t="s">
        <v>304</v>
      </c>
      <c r="G22" s="412">
        <v>3</v>
      </c>
    </row>
    <row r="23" spans="1:7" s="187" customFormat="1" ht="43.5">
      <c r="A23" s="225">
        <f t="shared" si="0"/>
        <v>14</v>
      </c>
      <c r="B23" s="382" t="s">
        <v>288</v>
      </c>
      <c r="C23" s="409" t="s">
        <v>320</v>
      </c>
      <c r="D23" s="409"/>
      <c r="E23" s="410">
        <v>2012</v>
      </c>
      <c r="F23" s="411" t="s">
        <v>305</v>
      </c>
      <c r="G23" s="412">
        <v>5</v>
      </c>
    </row>
    <row r="24" spans="1:7" s="187" customFormat="1" ht="87">
      <c r="A24" s="225">
        <f t="shared" si="0"/>
        <v>15</v>
      </c>
      <c r="B24" s="382" t="s">
        <v>288</v>
      </c>
      <c r="C24" s="409"/>
      <c r="D24" s="409" t="s">
        <v>321</v>
      </c>
      <c r="E24" s="410">
        <v>2013</v>
      </c>
      <c r="F24" s="411" t="s">
        <v>306</v>
      </c>
      <c r="G24" s="412">
        <v>5</v>
      </c>
    </row>
    <row r="25" spans="1:7" s="187" customFormat="1" ht="58">
      <c r="A25" s="225">
        <f t="shared" si="0"/>
        <v>16</v>
      </c>
      <c r="B25" s="382" t="s">
        <v>288</v>
      </c>
      <c r="C25" s="409" t="s">
        <v>322</v>
      </c>
      <c r="D25" s="409"/>
      <c r="E25" s="410">
        <v>2012</v>
      </c>
      <c r="F25" s="411" t="s">
        <v>307</v>
      </c>
      <c r="G25" s="412">
        <v>5</v>
      </c>
    </row>
    <row r="26" spans="1:7" s="187" customFormat="1" ht="58">
      <c r="A26" s="225">
        <f t="shared" si="0"/>
        <v>17</v>
      </c>
      <c r="B26" s="382" t="s">
        <v>301</v>
      </c>
      <c r="C26" s="409" t="s">
        <v>323</v>
      </c>
      <c r="D26" s="409"/>
      <c r="E26" s="410">
        <v>2013</v>
      </c>
      <c r="F26" s="411" t="s">
        <v>308</v>
      </c>
      <c r="G26" s="412">
        <v>5</v>
      </c>
    </row>
    <row r="27" spans="1:7" s="187" customFormat="1" ht="58">
      <c r="A27" s="225">
        <f t="shared" si="0"/>
        <v>18</v>
      </c>
      <c r="B27" s="382" t="s">
        <v>301</v>
      </c>
      <c r="C27" s="409" t="s">
        <v>324</v>
      </c>
      <c r="D27" s="409"/>
      <c r="E27" s="410">
        <v>2013</v>
      </c>
      <c r="F27" s="411" t="s">
        <v>308</v>
      </c>
      <c r="G27" s="412">
        <v>5</v>
      </c>
    </row>
    <row r="28" spans="1:7" s="187" customFormat="1" ht="43.5">
      <c r="A28" s="225">
        <f t="shared" si="0"/>
        <v>19</v>
      </c>
      <c r="B28" s="382" t="s">
        <v>288</v>
      </c>
      <c r="C28" s="409" t="s">
        <v>325</v>
      </c>
      <c r="D28" s="409"/>
      <c r="E28" s="410">
        <v>2014</v>
      </c>
      <c r="F28" s="411" t="s">
        <v>309</v>
      </c>
      <c r="G28" s="412">
        <v>5</v>
      </c>
    </row>
    <row r="29" spans="1:7" s="187" customFormat="1" ht="58">
      <c r="A29" s="225">
        <f t="shared" si="0"/>
        <v>20</v>
      </c>
      <c r="B29" s="382" t="s">
        <v>301</v>
      </c>
      <c r="C29" s="409" t="s">
        <v>326</v>
      </c>
      <c r="D29" s="409"/>
      <c r="E29" s="410">
        <v>2014</v>
      </c>
      <c r="F29" s="411" t="s">
        <v>310</v>
      </c>
      <c r="G29" s="412">
        <v>5</v>
      </c>
    </row>
    <row r="30" spans="1:7" s="187" customFormat="1" ht="87">
      <c r="A30" s="225">
        <f t="shared" si="0"/>
        <v>21</v>
      </c>
      <c r="B30" s="382" t="s">
        <v>288</v>
      </c>
      <c r="C30" s="409" t="s">
        <v>327</v>
      </c>
      <c r="D30" s="409"/>
      <c r="E30" s="410">
        <v>2014</v>
      </c>
      <c r="F30" s="411" t="s">
        <v>296</v>
      </c>
      <c r="G30" s="412">
        <v>5</v>
      </c>
    </row>
    <row r="31" spans="1:7" s="187" customFormat="1" ht="72.5">
      <c r="A31" s="225">
        <f t="shared" si="0"/>
        <v>22</v>
      </c>
      <c r="B31" s="382" t="s">
        <v>301</v>
      </c>
      <c r="C31" s="409" t="s">
        <v>519</v>
      </c>
      <c r="D31" s="409"/>
      <c r="E31" s="410">
        <v>2017</v>
      </c>
      <c r="F31" s="411" t="s">
        <v>328</v>
      </c>
      <c r="G31" s="412">
        <v>5</v>
      </c>
    </row>
    <row r="32" spans="1:7" ht="58.5" thickBot="1">
      <c r="A32" s="227">
        <v>23</v>
      </c>
      <c r="B32" s="382" t="s">
        <v>288</v>
      </c>
      <c r="C32" s="407" t="s">
        <v>520</v>
      </c>
      <c r="D32" s="403"/>
      <c r="E32" s="393">
        <v>2019</v>
      </c>
      <c r="F32" s="404" t="s">
        <v>521</v>
      </c>
      <c r="G32" s="394">
        <v>5</v>
      </c>
    </row>
    <row r="33" spans="1:7" ht="15" thickBot="1">
      <c r="A33" s="352"/>
      <c r="B33" s="220"/>
      <c r="C33" s="220"/>
      <c r="D33" s="230"/>
      <c r="E33" s="220"/>
      <c r="F33" s="161" t="str">
        <f>"Total "&amp;LEFT(A7,4)</f>
        <v>Total I11c</v>
      </c>
      <c r="G33" s="162">
        <f>SUM(G10:G32)</f>
        <v>103</v>
      </c>
    </row>
    <row r="34" spans="1:7">
      <c r="D34" s="34"/>
    </row>
    <row r="35" spans="1:7">
      <c r="D35" s="34"/>
    </row>
    <row r="36" spans="1:7">
      <c r="B36" s="34"/>
      <c r="D36" s="34"/>
    </row>
    <row r="37" spans="1:7">
      <c r="B37" s="34"/>
      <c r="D37" s="34"/>
    </row>
    <row r="38" spans="1:7">
      <c r="B38" s="18"/>
      <c r="D38" s="18"/>
    </row>
    <row r="39" spans="1:7">
      <c r="B39"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C11" sqref="C11"/>
    </sheetView>
  </sheetViews>
  <sheetFormatPr defaultRowHeight="14.5"/>
  <cols>
    <col min="1" max="1" width="5.1796875" customWidth="1"/>
    <col min="2" max="2" width="10.54296875" customWidth="1"/>
    <col min="3" max="3" width="43.1796875" customWidth="1"/>
    <col min="4" max="4" width="24" customWidth="1"/>
    <col min="5" max="5" width="14.26953125" customWidth="1"/>
    <col min="6" max="6" width="11.81640625" style="187" customWidth="1"/>
    <col min="7" max="7" width="10" customWidth="1"/>
    <col min="8" max="8" width="9.7265625" customWidth="1"/>
  </cols>
  <sheetData>
    <row r="1" spans="1:11" ht="15.5">
      <c r="A1" s="262" t="str">
        <f>'Date initiale'!C3</f>
        <v>Universitatea de Arhitectură și Urbanism "Ion Mincu" București</v>
      </c>
      <c r="B1" s="262"/>
      <c r="C1" s="262"/>
      <c r="D1" s="17"/>
      <c r="E1" s="17"/>
      <c r="F1" s="17"/>
    </row>
    <row r="2" spans="1:11" ht="15.5">
      <c r="A2" s="262" t="str">
        <f>'Date initiale'!B4&amp;" "&amp;'Date initiale'!C4</f>
        <v>Facultatea ARHITECTURA</v>
      </c>
      <c r="B2" s="262"/>
      <c r="C2" s="262"/>
      <c r="D2" s="17"/>
      <c r="E2" s="17"/>
      <c r="F2" s="17"/>
    </row>
    <row r="3" spans="1:11" ht="15.5">
      <c r="A3" s="262" t="str">
        <f>'Date initiale'!B5&amp;" "&amp;'Date initiale'!C5</f>
        <v>Departamentul Proiectare Urbana si Dezvoltare Teritoriala</v>
      </c>
      <c r="B3" s="262"/>
      <c r="C3" s="262"/>
      <c r="D3" s="17"/>
      <c r="E3" s="17"/>
      <c r="F3" s="17"/>
    </row>
    <row r="4" spans="1:11" ht="15.5">
      <c r="A4" s="263" t="str">
        <f>'Date initiale'!C6&amp;", "&amp;'Date initiale'!C7</f>
        <v>Muresanu, Florin, Conferențiar universitar, pozitia 11</v>
      </c>
      <c r="B4" s="263"/>
      <c r="C4" s="263"/>
      <c r="D4" s="17"/>
      <c r="E4" s="17"/>
      <c r="F4" s="17"/>
    </row>
    <row r="5" spans="1:11" s="187" customFormat="1" ht="15.5">
      <c r="A5" s="263"/>
      <c r="B5" s="263"/>
      <c r="C5" s="263"/>
      <c r="D5" s="17"/>
      <c r="E5" s="17"/>
      <c r="F5" s="17"/>
    </row>
    <row r="6" spans="1:11" ht="15.5">
      <c r="A6" s="537" t="s">
        <v>110</v>
      </c>
      <c r="B6" s="537"/>
      <c r="C6" s="537"/>
      <c r="D6" s="537"/>
      <c r="E6" s="537"/>
      <c r="F6" s="537"/>
      <c r="G6" s="537"/>
      <c r="H6" s="537"/>
    </row>
    <row r="7" spans="1:11" ht="50.25" customHeight="1">
      <c r="A7" s="540"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540"/>
      <c r="C7" s="540"/>
      <c r="D7" s="540"/>
      <c r="E7" s="540"/>
      <c r="F7" s="540"/>
      <c r="G7" s="540"/>
      <c r="H7" s="540"/>
      <c r="I7" s="32"/>
      <c r="K7" s="32"/>
    </row>
    <row r="8" spans="1:11" ht="16" thickBot="1">
      <c r="A8" s="53"/>
      <c r="B8" s="53"/>
      <c r="C8" s="53"/>
      <c r="D8" s="53"/>
      <c r="E8" s="53"/>
      <c r="F8" s="53"/>
      <c r="G8" s="53"/>
      <c r="H8" s="53"/>
    </row>
    <row r="9" spans="1:11" ht="46.5" customHeight="1" thickBot="1">
      <c r="A9" s="193" t="s">
        <v>55</v>
      </c>
      <c r="B9" s="222" t="s">
        <v>72</v>
      </c>
      <c r="C9" s="238" t="s">
        <v>70</v>
      </c>
      <c r="D9" s="238" t="s">
        <v>71</v>
      </c>
      <c r="E9" s="222" t="s">
        <v>139</v>
      </c>
      <c r="F9" s="222" t="s">
        <v>138</v>
      </c>
      <c r="G9" s="238" t="s">
        <v>87</v>
      </c>
      <c r="H9" s="239" t="s">
        <v>147</v>
      </c>
      <c r="J9" s="268" t="s">
        <v>108</v>
      </c>
    </row>
    <row r="10" spans="1:11" ht="101.5">
      <c r="A10" s="202">
        <v>1</v>
      </c>
      <c r="B10" s="127"/>
      <c r="C10" s="285" t="s">
        <v>496</v>
      </c>
      <c r="D10" s="381" t="s">
        <v>393</v>
      </c>
      <c r="E10" s="455" t="s">
        <v>392</v>
      </c>
      <c r="F10" s="455" t="s">
        <v>466</v>
      </c>
      <c r="G10" s="251">
        <v>2002</v>
      </c>
      <c r="H10" s="338">
        <v>15</v>
      </c>
      <c r="J10" s="269" t="s">
        <v>164</v>
      </c>
      <c r="K10" s="376" t="s">
        <v>258</v>
      </c>
    </row>
    <row r="11" spans="1:11" ht="72.5">
      <c r="A11" s="236">
        <f>A10+1</f>
        <v>2</v>
      </c>
      <c r="B11" s="132"/>
      <c r="C11" s="246" t="s">
        <v>497</v>
      </c>
      <c r="D11" s="382" t="s">
        <v>459</v>
      </c>
      <c r="E11" s="132" t="s">
        <v>392</v>
      </c>
      <c r="F11" s="132" t="s">
        <v>466</v>
      </c>
      <c r="G11" s="132">
        <v>2001</v>
      </c>
      <c r="H11" s="337">
        <v>15</v>
      </c>
      <c r="J11" s="56"/>
    </row>
    <row r="12" spans="1:11" ht="72.5">
      <c r="A12" s="236">
        <f t="shared" ref="A12:A19" si="0">A11+1</f>
        <v>3</v>
      </c>
      <c r="B12" s="132"/>
      <c r="C12" s="246" t="s">
        <v>498</v>
      </c>
      <c r="D12" s="382" t="s">
        <v>459</v>
      </c>
      <c r="E12" s="132" t="s">
        <v>392</v>
      </c>
      <c r="F12" s="132" t="s">
        <v>466</v>
      </c>
      <c r="G12" s="132">
        <v>2001</v>
      </c>
      <c r="H12" s="322">
        <v>15</v>
      </c>
    </row>
    <row r="13" spans="1:11" ht="58">
      <c r="A13" s="236">
        <f t="shared" si="0"/>
        <v>4</v>
      </c>
      <c r="B13" s="209"/>
      <c r="C13" s="246" t="s">
        <v>499</v>
      </c>
      <c r="D13" s="382" t="s">
        <v>459</v>
      </c>
      <c r="E13" s="132" t="s">
        <v>392</v>
      </c>
      <c r="F13" s="132" t="s">
        <v>466</v>
      </c>
      <c r="G13" s="132">
        <v>2001</v>
      </c>
      <c r="H13" s="322">
        <v>15</v>
      </c>
    </row>
    <row r="14" spans="1:11" ht="58">
      <c r="A14" s="236">
        <f t="shared" si="0"/>
        <v>5</v>
      </c>
      <c r="B14" s="209"/>
      <c r="C14" s="246" t="s">
        <v>500</v>
      </c>
      <c r="D14" s="382" t="s">
        <v>459</v>
      </c>
      <c r="E14" s="132" t="s">
        <v>392</v>
      </c>
      <c r="F14" s="132" t="s">
        <v>466</v>
      </c>
      <c r="G14" s="132">
        <v>2001</v>
      </c>
      <c r="H14" s="322">
        <v>15</v>
      </c>
    </row>
    <row r="15" spans="1:11" ht="58">
      <c r="A15" s="236">
        <f t="shared" si="0"/>
        <v>6</v>
      </c>
      <c r="B15" s="132"/>
      <c r="C15" s="246" t="s">
        <v>501</v>
      </c>
      <c r="D15" s="382" t="s">
        <v>459</v>
      </c>
      <c r="E15" s="132" t="s">
        <v>392</v>
      </c>
      <c r="F15" s="132" t="s">
        <v>466</v>
      </c>
      <c r="G15" s="132">
        <v>2001</v>
      </c>
      <c r="H15" s="322">
        <v>15</v>
      </c>
    </row>
    <row r="16" spans="1:11" s="187" customFormat="1">
      <c r="A16" s="236">
        <f t="shared" si="0"/>
        <v>7</v>
      </c>
      <c r="B16" s="209"/>
      <c r="C16" s="132"/>
      <c r="D16" s="132"/>
      <c r="E16" s="132"/>
      <c r="F16" s="132"/>
      <c r="G16" s="132"/>
      <c r="H16" s="322"/>
    </row>
    <row r="17" spans="1:8" s="187" customFormat="1">
      <c r="A17" s="236">
        <f t="shared" si="0"/>
        <v>8</v>
      </c>
      <c r="B17" s="132"/>
      <c r="C17" s="132"/>
      <c r="D17" s="132"/>
      <c r="E17" s="132"/>
      <c r="F17" s="132"/>
      <c r="G17" s="132"/>
      <c r="H17" s="322"/>
    </row>
    <row r="18" spans="1:8">
      <c r="A18" s="237">
        <f t="shared" si="0"/>
        <v>9</v>
      </c>
      <c r="B18" s="209"/>
      <c r="C18" s="132"/>
      <c r="D18" s="132"/>
      <c r="E18" s="132"/>
      <c r="F18" s="132"/>
      <c r="G18" s="132"/>
      <c r="H18" s="326"/>
    </row>
    <row r="19" spans="1:8" ht="15" thickBot="1">
      <c r="A19" s="227">
        <f t="shared" si="0"/>
        <v>10</v>
      </c>
      <c r="B19" s="229"/>
      <c r="C19" s="228"/>
      <c r="D19" s="139"/>
      <c r="E19" s="139"/>
      <c r="F19" s="139"/>
      <c r="G19" s="139"/>
      <c r="H19" s="335"/>
    </row>
    <row r="20" spans="1:8" ht="15" thickBot="1">
      <c r="A20" s="352"/>
      <c r="B20" s="220"/>
      <c r="C20" s="220"/>
      <c r="D20" s="220"/>
      <c r="E20" s="220"/>
      <c r="F20" s="220"/>
      <c r="G20" s="161" t="str">
        <f>"Total "&amp;LEFT(A7,3)</f>
        <v>Total I12</v>
      </c>
      <c r="H20" s="162">
        <f>SUM(H10:H19)</f>
        <v>90</v>
      </c>
    </row>
    <row r="22" spans="1:8" ht="53.25" customHeight="1">
      <c r="A22" s="53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39"/>
      <c r="C22" s="539"/>
      <c r="D22" s="539"/>
      <c r="E22" s="539"/>
      <c r="F22" s="539"/>
      <c r="G22" s="539"/>
      <c r="H22" s="539"/>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C10"/>
  <sheetViews>
    <sheetView showGridLines="0" showRowColHeaders="0" zoomScale="130" zoomScaleNormal="130" workbookViewId="0">
      <selection activeCell="C10" sqref="C10"/>
    </sheetView>
  </sheetViews>
  <sheetFormatPr defaultRowHeight="14.5"/>
  <cols>
    <col min="1" max="1" width="9.1796875" style="187"/>
    <col min="2" max="2" width="28.54296875" customWidth="1"/>
    <col min="3" max="3" width="39" customWidth="1"/>
  </cols>
  <sheetData>
    <row r="1" spans="2:3">
      <c r="B1" s="86" t="s">
        <v>101</v>
      </c>
    </row>
    <row r="3" spans="2:3" ht="31">
      <c r="B3" s="363" t="s">
        <v>91</v>
      </c>
      <c r="C3" s="69" t="s">
        <v>102</v>
      </c>
    </row>
    <row r="4" spans="2:3" ht="15.5">
      <c r="B4" s="363" t="s">
        <v>92</v>
      </c>
      <c r="C4" s="367" t="s">
        <v>51</v>
      </c>
    </row>
    <row r="5" spans="2:3" ht="15.5">
      <c r="B5" s="363" t="s">
        <v>93</v>
      </c>
      <c r="C5" s="367" t="s">
        <v>289</v>
      </c>
    </row>
    <row r="6" spans="2:3" ht="15.5">
      <c r="B6" s="364" t="s">
        <v>96</v>
      </c>
      <c r="C6" s="367" t="s">
        <v>288</v>
      </c>
    </row>
    <row r="7" spans="2:3" ht="15.5">
      <c r="B7" s="363" t="s">
        <v>176</v>
      </c>
      <c r="C7" s="367" t="s">
        <v>439</v>
      </c>
    </row>
    <row r="8" spans="2:3" ht="15.5">
      <c r="B8" s="363" t="s">
        <v>105</v>
      </c>
      <c r="C8" s="367" t="s">
        <v>440</v>
      </c>
    </row>
    <row r="9" spans="2:3" ht="15.5">
      <c r="B9" s="365" t="s">
        <v>95</v>
      </c>
      <c r="C9" s="368" t="s">
        <v>516</v>
      </c>
    </row>
    <row r="10" spans="2:3" ht="15" customHeight="1">
      <c r="B10" s="365" t="s">
        <v>94</v>
      </c>
      <c r="C10" s="369" t="s">
        <v>517</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4"/>
  <sheetViews>
    <sheetView topLeftCell="A7" workbookViewId="0">
      <selection activeCell="C10" sqref="C10"/>
    </sheetView>
  </sheetViews>
  <sheetFormatPr defaultRowHeight="14.5"/>
  <cols>
    <col min="1" max="1" width="5.1796875" customWidth="1"/>
    <col min="2" max="2" width="10.54296875" customWidth="1"/>
    <col min="3" max="3" width="43.1796875" customWidth="1"/>
    <col min="4" max="4" width="24" customWidth="1"/>
    <col min="5" max="5" width="14.26953125" customWidth="1"/>
    <col min="6" max="6" width="11.81640625" style="187" customWidth="1"/>
    <col min="7" max="7" width="10" customWidth="1"/>
    <col min="8" max="8" width="9.7265625" customWidth="1"/>
  </cols>
  <sheetData>
    <row r="1" spans="1:11" ht="15.5">
      <c r="A1" s="262" t="str">
        <f>'Date initiale'!C3</f>
        <v>Universitatea de Arhitectură și Urbanism "Ion Mincu" București</v>
      </c>
      <c r="B1" s="262"/>
      <c r="C1" s="262"/>
      <c r="D1" s="17"/>
    </row>
    <row r="2" spans="1:11" ht="15.5">
      <c r="A2" s="262" t="str">
        <f>'Date initiale'!B4&amp;" "&amp;'Date initiale'!C4</f>
        <v>Facultatea ARHITECTURA</v>
      </c>
      <c r="B2" s="262"/>
      <c r="C2" s="262"/>
      <c r="D2" s="17"/>
    </row>
    <row r="3" spans="1:11" ht="15.5">
      <c r="A3" s="262" t="str">
        <f>'Date initiale'!B5&amp;" "&amp;'Date initiale'!C5</f>
        <v>Departamentul Proiectare Urbana si Dezvoltare Teritoriala</v>
      </c>
      <c r="B3" s="262"/>
      <c r="C3" s="262"/>
      <c r="D3" s="17"/>
    </row>
    <row r="4" spans="1:11">
      <c r="A4" s="121" t="str">
        <f>'Date initiale'!C6&amp;", "&amp;'Date initiale'!C7</f>
        <v>Muresanu, Florin, Conferențiar universitar, pozitia 11</v>
      </c>
      <c r="B4" s="121"/>
      <c r="C4" s="121"/>
    </row>
    <row r="5" spans="1:11" s="187" customFormat="1">
      <c r="A5" s="121"/>
      <c r="B5" s="121"/>
      <c r="C5" s="121"/>
    </row>
    <row r="6" spans="1:11" ht="15.5">
      <c r="A6" s="543" t="s">
        <v>110</v>
      </c>
      <c r="B6" s="543"/>
      <c r="C6" s="543"/>
      <c r="D6" s="543"/>
      <c r="E6" s="543"/>
      <c r="F6" s="543"/>
      <c r="G6" s="543"/>
      <c r="H6" s="543"/>
    </row>
    <row r="7" spans="1:11" ht="36" customHeight="1">
      <c r="A7" s="540"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540"/>
      <c r="C7" s="540"/>
      <c r="D7" s="540"/>
      <c r="E7" s="540"/>
      <c r="F7" s="540"/>
      <c r="G7" s="540"/>
      <c r="H7" s="540"/>
    </row>
    <row r="8" spans="1:11" ht="16" thickBot="1">
      <c r="A8" s="53"/>
      <c r="B8" s="53"/>
      <c r="C8" s="53"/>
      <c r="D8" s="53"/>
      <c r="E8" s="53"/>
      <c r="F8" s="53"/>
      <c r="G8" s="53"/>
      <c r="H8" s="53"/>
    </row>
    <row r="9" spans="1:11" ht="54" customHeight="1" thickBot="1">
      <c r="A9" s="193" t="s">
        <v>55</v>
      </c>
      <c r="B9" s="222" t="s">
        <v>72</v>
      </c>
      <c r="C9" s="238" t="s">
        <v>70</v>
      </c>
      <c r="D9" s="238" t="s">
        <v>71</v>
      </c>
      <c r="E9" s="222" t="s">
        <v>139</v>
      </c>
      <c r="F9" s="222" t="s">
        <v>138</v>
      </c>
      <c r="G9" s="238" t="s">
        <v>87</v>
      </c>
      <c r="H9" s="239" t="s">
        <v>147</v>
      </c>
      <c r="J9" s="268" t="s">
        <v>108</v>
      </c>
    </row>
    <row r="10" spans="1:11" ht="58">
      <c r="A10" s="250">
        <v>1</v>
      </c>
      <c r="B10" s="251"/>
      <c r="C10" s="381" t="s">
        <v>478</v>
      </c>
      <c r="D10" s="381" t="s">
        <v>467</v>
      </c>
      <c r="E10" s="251" t="s">
        <v>392</v>
      </c>
      <c r="F10" s="251" t="s">
        <v>466</v>
      </c>
      <c r="G10" s="251">
        <v>2001</v>
      </c>
      <c r="H10" s="338">
        <v>7.5</v>
      </c>
      <c r="J10" s="269" t="s">
        <v>162</v>
      </c>
      <c r="K10" t="s">
        <v>258</v>
      </c>
    </row>
    <row r="11" spans="1:11" ht="58">
      <c r="A11" s="237">
        <f>A10+1</f>
        <v>2</v>
      </c>
      <c r="B11" s="132"/>
      <c r="C11" s="512" t="s">
        <v>479</v>
      </c>
      <c r="D11" s="382" t="s">
        <v>468</v>
      </c>
      <c r="E11" s="132" t="s">
        <v>458</v>
      </c>
      <c r="F11" s="132" t="s">
        <v>457</v>
      </c>
      <c r="G11" s="132">
        <v>2001</v>
      </c>
      <c r="H11" s="326">
        <v>5</v>
      </c>
    </row>
    <row r="12" spans="1:11" ht="43.5">
      <c r="A12" s="237">
        <v>3</v>
      </c>
      <c r="B12" s="132"/>
      <c r="C12" s="382" t="s">
        <v>480</v>
      </c>
      <c r="D12" s="382" t="s">
        <v>470</v>
      </c>
      <c r="E12" s="132" t="s">
        <v>392</v>
      </c>
      <c r="F12" s="132" t="s">
        <v>466</v>
      </c>
      <c r="G12" s="132">
        <v>2003</v>
      </c>
      <c r="H12" s="326">
        <v>15</v>
      </c>
    </row>
    <row r="13" spans="1:11" ht="43.5">
      <c r="A13" s="237">
        <v>4</v>
      </c>
      <c r="B13" s="209"/>
      <c r="C13" s="382" t="s">
        <v>481</v>
      </c>
      <c r="D13" s="382" t="s">
        <v>470</v>
      </c>
      <c r="E13" s="132" t="s">
        <v>392</v>
      </c>
      <c r="F13" s="132" t="s">
        <v>466</v>
      </c>
      <c r="G13" s="132">
        <v>2003</v>
      </c>
      <c r="H13" s="326">
        <v>15</v>
      </c>
    </row>
    <row r="14" spans="1:11" ht="43.5">
      <c r="A14" s="237">
        <v>5</v>
      </c>
      <c r="B14" s="213"/>
      <c r="C14" s="382" t="s">
        <v>482</v>
      </c>
      <c r="D14" s="382" t="s">
        <v>471</v>
      </c>
      <c r="E14" s="132" t="s">
        <v>392</v>
      </c>
      <c r="F14" s="132" t="s">
        <v>466</v>
      </c>
      <c r="G14" s="132">
        <v>2003</v>
      </c>
      <c r="H14" s="326">
        <v>15</v>
      </c>
    </row>
    <row r="15" spans="1:11" ht="43.5">
      <c r="A15" s="237">
        <v>6</v>
      </c>
      <c r="B15" s="209"/>
      <c r="C15" s="382" t="s">
        <v>483</v>
      </c>
      <c r="D15" s="382" t="s">
        <v>469</v>
      </c>
      <c r="E15" s="132" t="s">
        <v>392</v>
      </c>
      <c r="F15" s="132" t="s">
        <v>466</v>
      </c>
      <c r="G15" s="132">
        <v>2003</v>
      </c>
      <c r="H15" s="326">
        <v>15</v>
      </c>
    </row>
    <row r="16" spans="1:11" ht="43.5">
      <c r="A16" s="237">
        <v>7</v>
      </c>
      <c r="B16" s="209"/>
      <c r="C16" s="382" t="s">
        <v>484</v>
      </c>
      <c r="D16" s="382" t="s">
        <v>469</v>
      </c>
      <c r="E16" s="132" t="s">
        <v>392</v>
      </c>
      <c r="F16" s="132" t="s">
        <v>466</v>
      </c>
      <c r="G16" s="132">
        <v>2003</v>
      </c>
      <c r="H16" s="326">
        <v>15</v>
      </c>
    </row>
    <row r="17" spans="1:8" ht="43.5">
      <c r="A17" s="237">
        <v>8</v>
      </c>
      <c r="B17" s="213"/>
      <c r="C17" s="382" t="s">
        <v>485</v>
      </c>
      <c r="D17" s="382" t="s">
        <v>470</v>
      </c>
      <c r="E17" s="132" t="s">
        <v>392</v>
      </c>
      <c r="F17" s="132" t="s">
        <v>466</v>
      </c>
      <c r="G17" s="132">
        <v>2003</v>
      </c>
      <c r="H17" s="326">
        <v>15</v>
      </c>
    </row>
    <row r="18" spans="1:8" s="187" customFormat="1" ht="43.5">
      <c r="A18" s="237">
        <v>9</v>
      </c>
      <c r="B18" s="213"/>
      <c r="C18" s="382" t="s">
        <v>486</v>
      </c>
      <c r="D18" s="382" t="s">
        <v>471</v>
      </c>
      <c r="E18" s="132" t="s">
        <v>392</v>
      </c>
      <c r="F18" s="132" t="s">
        <v>466</v>
      </c>
      <c r="G18" s="132">
        <v>2003</v>
      </c>
      <c r="H18" s="326">
        <v>15</v>
      </c>
    </row>
    <row r="19" spans="1:8" s="187" customFormat="1" ht="43.5">
      <c r="A19" s="237">
        <v>10</v>
      </c>
      <c r="B19" s="213"/>
      <c r="C19" s="382" t="s">
        <v>487</v>
      </c>
      <c r="D19" s="382" t="s">
        <v>471</v>
      </c>
      <c r="E19" s="132" t="s">
        <v>392</v>
      </c>
      <c r="F19" s="132" t="s">
        <v>466</v>
      </c>
      <c r="G19" s="132">
        <v>2003</v>
      </c>
      <c r="H19" s="326">
        <v>15</v>
      </c>
    </row>
    <row r="20" spans="1:8" s="187" customFormat="1" ht="43.5">
      <c r="A20" s="237">
        <v>11</v>
      </c>
      <c r="B20" s="213"/>
      <c r="C20" s="382" t="s">
        <v>488</v>
      </c>
      <c r="D20" s="382" t="s">
        <v>471</v>
      </c>
      <c r="E20" s="132" t="s">
        <v>392</v>
      </c>
      <c r="F20" s="132" t="s">
        <v>466</v>
      </c>
      <c r="G20" s="132">
        <v>2003</v>
      </c>
      <c r="H20" s="326">
        <v>15</v>
      </c>
    </row>
    <row r="21" spans="1:8" s="187" customFormat="1" ht="43.5">
      <c r="A21" s="237">
        <v>12</v>
      </c>
      <c r="B21" s="213"/>
      <c r="C21" s="382" t="s">
        <v>489</v>
      </c>
      <c r="D21" s="382" t="s">
        <v>471</v>
      </c>
      <c r="E21" s="132" t="s">
        <v>392</v>
      </c>
      <c r="F21" s="132" t="s">
        <v>466</v>
      </c>
      <c r="G21" s="132">
        <v>2003</v>
      </c>
      <c r="H21" s="326">
        <v>15</v>
      </c>
    </row>
    <row r="22" spans="1:8" s="187" customFormat="1" ht="43.5">
      <c r="A22" s="237">
        <v>13</v>
      </c>
      <c r="B22" s="213"/>
      <c r="C22" s="382" t="s">
        <v>490</v>
      </c>
      <c r="D22" s="382" t="s">
        <v>469</v>
      </c>
      <c r="E22" s="132" t="s">
        <v>392</v>
      </c>
      <c r="F22" s="132" t="s">
        <v>466</v>
      </c>
      <c r="G22" s="132">
        <v>2003</v>
      </c>
      <c r="H22" s="326">
        <v>15</v>
      </c>
    </row>
    <row r="23" spans="1:8" s="187" customFormat="1" ht="43.5">
      <c r="A23" s="237">
        <v>14</v>
      </c>
      <c r="B23" s="213"/>
      <c r="C23" s="382" t="s">
        <v>491</v>
      </c>
      <c r="D23" s="382" t="s">
        <v>470</v>
      </c>
      <c r="E23" s="132" t="s">
        <v>392</v>
      </c>
      <c r="F23" s="132" t="s">
        <v>466</v>
      </c>
      <c r="G23" s="132">
        <v>2003</v>
      </c>
      <c r="H23" s="326">
        <v>15</v>
      </c>
    </row>
    <row r="24" spans="1:8" s="187" customFormat="1" ht="43.5">
      <c r="A24" s="237">
        <v>15</v>
      </c>
      <c r="B24" s="213"/>
      <c r="C24" s="382" t="s">
        <v>492</v>
      </c>
      <c r="D24" s="382" t="s">
        <v>469</v>
      </c>
      <c r="E24" s="132" t="s">
        <v>392</v>
      </c>
      <c r="F24" s="132" t="s">
        <v>466</v>
      </c>
      <c r="G24" s="132">
        <v>2003</v>
      </c>
      <c r="H24" s="326">
        <v>15</v>
      </c>
    </row>
    <row r="25" spans="1:8" s="187" customFormat="1" ht="43.5">
      <c r="A25" s="237">
        <v>16</v>
      </c>
      <c r="B25" s="213"/>
      <c r="C25" s="382" t="s">
        <v>493</v>
      </c>
      <c r="D25" s="382" t="s">
        <v>471</v>
      </c>
      <c r="E25" s="132" t="s">
        <v>392</v>
      </c>
      <c r="F25" s="132" t="s">
        <v>466</v>
      </c>
      <c r="G25" s="132">
        <v>2003</v>
      </c>
      <c r="H25" s="326">
        <v>15</v>
      </c>
    </row>
    <row r="26" spans="1:8" s="187" customFormat="1" ht="43.5">
      <c r="A26" s="237">
        <v>17</v>
      </c>
      <c r="B26" s="213"/>
      <c r="C26" s="382" t="s">
        <v>494</v>
      </c>
      <c r="D26" s="382" t="s">
        <v>469</v>
      </c>
      <c r="E26" s="132" t="s">
        <v>392</v>
      </c>
      <c r="F26" s="132" t="s">
        <v>466</v>
      </c>
      <c r="G26" s="132">
        <v>2003</v>
      </c>
      <c r="H26" s="326">
        <v>15</v>
      </c>
    </row>
    <row r="27" spans="1:8" s="187" customFormat="1" ht="43.5">
      <c r="A27" s="237">
        <v>18</v>
      </c>
      <c r="B27" s="213"/>
      <c r="C27" s="382" t="s">
        <v>495</v>
      </c>
      <c r="D27" s="382" t="s">
        <v>471</v>
      </c>
      <c r="E27" s="132" t="s">
        <v>392</v>
      </c>
      <c r="F27" s="132" t="s">
        <v>466</v>
      </c>
      <c r="G27" s="132">
        <v>2003</v>
      </c>
      <c r="H27" s="326">
        <v>15</v>
      </c>
    </row>
    <row r="28" spans="1:8" s="187" customFormat="1" ht="43.5">
      <c r="A28" s="237">
        <v>19</v>
      </c>
      <c r="B28" s="213"/>
      <c r="C28" s="382" t="s">
        <v>477</v>
      </c>
      <c r="D28" s="382" t="s">
        <v>469</v>
      </c>
      <c r="E28" s="132" t="s">
        <v>392</v>
      </c>
      <c r="F28" s="132" t="s">
        <v>466</v>
      </c>
      <c r="G28" s="132">
        <v>2003</v>
      </c>
      <c r="H28" s="326">
        <v>15</v>
      </c>
    </row>
    <row r="29" spans="1:8" ht="43.5">
      <c r="A29" s="237">
        <v>20</v>
      </c>
      <c r="B29" s="212"/>
      <c r="C29" s="512" t="s">
        <v>476</v>
      </c>
      <c r="D29" s="382" t="s">
        <v>470</v>
      </c>
      <c r="E29" s="132" t="s">
        <v>392</v>
      </c>
      <c r="F29" s="132" t="s">
        <v>466</v>
      </c>
      <c r="G29" s="132">
        <v>2003</v>
      </c>
      <c r="H29" s="326">
        <v>15</v>
      </c>
    </row>
    <row r="30" spans="1:8" s="187" customFormat="1" ht="43.5">
      <c r="A30" s="516">
        <v>21</v>
      </c>
      <c r="B30" s="517"/>
      <c r="C30" s="518" t="s">
        <v>475</v>
      </c>
      <c r="D30" s="409" t="s">
        <v>474</v>
      </c>
      <c r="E30" s="489" t="s">
        <v>458</v>
      </c>
      <c r="F30" s="489" t="s">
        <v>457</v>
      </c>
      <c r="G30" s="489">
        <v>2003</v>
      </c>
      <c r="H30" s="519">
        <v>5</v>
      </c>
    </row>
    <row r="31" spans="1:8" s="61" customFormat="1" ht="58.5" thickBot="1">
      <c r="A31" s="514">
        <v>22</v>
      </c>
      <c r="B31" s="513" t="s">
        <v>473</v>
      </c>
      <c r="C31" s="247" t="s">
        <v>502</v>
      </c>
      <c r="D31" s="247" t="s">
        <v>472</v>
      </c>
      <c r="E31" s="248" t="s">
        <v>392</v>
      </c>
      <c r="F31" s="139" t="s">
        <v>466</v>
      </c>
      <c r="G31" s="248">
        <v>2012</v>
      </c>
      <c r="H31" s="515">
        <v>15</v>
      </c>
    </row>
    <row r="32" spans="1:8" ht="15" thickBot="1">
      <c r="A32" s="490"/>
      <c r="B32" s="249"/>
      <c r="C32" s="220"/>
      <c r="D32" s="220"/>
      <c r="E32" s="220"/>
      <c r="F32" s="220"/>
      <c r="G32" s="491" t="str">
        <f>"Total "&amp;LEFT(A7,3)</f>
        <v>Total I13</v>
      </c>
      <c r="H32" s="492">
        <f>SUM(H10:H31)</f>
        <v>302.5</v>
      </c>
    </row>
    <row r="34" spans="1:8" ht="53.25" customHeight="1">
      <c r="A34" s="53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4" s="539"/>
      <c r="C34" s="539"/>
      <c r="D34" s="539"/>
      <c r="E34" s="539"/>
      <c r="F34" s="539"/>
      <c r="G34" s="539"/>
      <c r="H34" s="539"/>
    </row>
  </sheetData>
  <mergeCells count="3">
    <mergeCell ref="A7:H7"/>
    <mergeCell ref="A6:H6"/>
    <mergeCell ref="A34:H34"/>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K10" sqref="K10"/>
    </sheetView>
  </sheetViews>
  <sheetFormatPr defaultRowHeight="14.5"/>
  <cols>
    <col min="1" max="1" width="5.1796875" customWidth="1"/>
    <col min="2" max="2" width="10.54296875" customWidth="1"/>
    <col min="3" max="3" width="43.1796875" customWidth="1"/>
    <col min="4" max="4" width="24" customWidth="1"/>
    <col min="5" max="5" width="14.26953125" customWidth="1"/>
    <col min="6" max="6" width="11.81640625" style="187" customWidth="1"/>
    <col min="7" max="7" width="10" customWidth="1"/>
    <col min="8" max="8" width="9.7265625" customWidth="1"/>
    <col min="10" max="10" width="10.453125" customWidth="1"/>
  </cols>
  <sheetData>
    <row r="1" spans="1:11" ht="15.5">
      <c r="A1" s="262" t="str">
        <f>'Date initiale'!C3</f>
        <v>Universitatea de Arhitectură și Urbanism "Ion Mincu" București</v>
      </c>
      <c r="B1" s="262"/>
      <c r="C1" s="262"/>
      <c r="D1" s="17"/>
      <c r="E1" s="17"/>
      <c r="F1" s="17"/>
    </row>
    <row r="2" spans="1:11" ht="15.5">
      <c r="A2" s="262" t="str">
        <f>'Date initiale'!B4&amp;" "&amp;'Date initiale'!C4</f>
        <v>Facultatea ARHITECTURA</v>
      </c>
      <c r="B2" s="262"/>
      <c r="C2" s="262"/>
      <c r="D2" s="17"/>
      <c r="E2" s="17"/>
      <c r="F2" s="17"/>
    </row>
    <row r="3" spans="1:11" ht="15.5">
      <c r="A3" s="262" t="str">
        <f>'Date initiale'!B5&amp;" "&amp;'Date initiale'!C5</f>
        <v>Departamentul Proiectare Urbana si Dezvoltare Teritoriala</v>
      </c>
      <c r="B3" s="262"/>
      <c r="C3" s="262"/>
      <c r="D3" s="17"/>
      <c r="E3" s="17"/>
      <c r="F3" s="17"/>
    </row>
    <row r="4" spans="1:11" ht="15.5">
      <c r="A4" s="263" t="str">
        <f>'Date initiale'!C6&amp;", "&amp;'Date initiale'!C7</f>
        <v>Muresanu, Florin, Conferențiar universitar, pozitia 11</v>
      </c>
      <c r="B4" s="263"/>
      <c r="C4" s="263"/>
      <c r="D4" s="17"/>
      <c r="E4" s="17"/>
      <c r="F4" s="17"/>
    </row>
    <row r="5" spans="1:11" s="187" customFormat="1" ht="15.5">
      <c r="A5" s="263"/>
      <c r="B5" s="263"/>
      <c r="C5" s="263"/>
      <c r="D5" s="17"/>
      <c r="E5" s="17"/>
      <c r="F5" s="17"/>
    </row>
    <row r="6" spans="1:11" ht="15.5">
      <c r="A6" s="537" t="s">
        <v>110</v>
      </c>
      <c r="B6" s="537"/>
      <c r="C6" s="537"/>
      <c r="D6" s="537"/>
      <c r="E6" s="537"/>
      <c r="F6" s="537"/>
      <c r="G6" s="537"/>
      <c r="H6" s="537"/>
    </row>
    <row r="7" spans="1:11" ht="54" customHeight="1">
      <c r="A7" s="540"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540"/>
      <c r="C7" s="540"/>
      <c r="D7" s="540"/>
      <c r="E7" s="540"/>
      <c r="F7" s="540"/>
      <c r="G7" s="540"/>
      <c r="H7" s="540"/>
    </row>
    <row r="8" spans="1:11" s="187" customFormat="1" ht="16" thickBot="1">
      <c r="A8" s="58"/>
      <c r="B8" s="58"/>
      <c r="C8" s="58"/>
      <c r="D8" s="58"/>
      <c r="E8" s="58"/>
      <c r="F8" s="70"/>
      <c r="G8" s="70"/>
      <c r="H8" s="70"/>
    </row>
    <row r="9" spans="1:11" ht="44" thickBot="1">
      <c r="A9" s="193" t="s">
        <v>55</v>
      </c>
      <c r="B9" s="222" t="s">
        <v>72</v>
      </c>
      <c r="C9" s="238" t="s">
        <v>70</v>
      </c>
      <c r="D9" s="238" t="s">
        <v>71</v>
      </c>
      <c r="E9" s="222" t="s">
        <v>140</v>
      </c>
      <c r="F9" s="222" t="s">
        <v>138</v>
      </c>
      <c r="G9" s="238" t="s">
        <v>87</v>
      </c>
      <c r="H9" s="239" t="s">
        <v>147</v>
      </c>
      <c r="J9" s="268" t="s">
        <v>108</v>
      </c>
    </row>
    <row r="10" spans="1:11">
      <c r="A10" s="254">
        <v>1</v>
      </c>
      <c r="B10" s="255"/>
      <c r="C10" s="255"/>
      <c r="D10" s="255"/>
      <c r="E10" s="255"/>
      <c r="F10" s="255"/>
      <c r="G10" s="255"/>
      <c r="H10" s="256"/>
      <c r="J10" s="269" t="s">
        <v>165</v>
      </c>
      <c r="K10" s="376" t="s">
        <v>258</v>
      </c>
    </row>
    <row r="11" spans="1:11">
      <c r="A11" s="236">
        <f>A10+1</f>
        <v>2</v>
      </c>
      <c r="B11" s="252"/>
      <c r="C11" s="226"/>
      <c r="D11" s="226"/>
      <c r="E11" s="253"/>
      <c r="F11" s="253"/>
      <c r="G11" s="226"/>
      <c r="H11" s="211"/>
      <c r="J11" s="56"/>
    </row>
    <row r="12" spans="1:11">
      <c r="A12" s="236">
        <f t="shared" ref="A12:A19" si="0">A11+1</f>
        <v>3</v>
      </c>
      <c r="B12" s="209"/>
      <c r="C12" s="132"/>
      <c r="D12" s="132"/>
      <c r="E12" s="132"/>
      <c r="F12" s="132"/>
      <c r="G12" s="132"/>
      <c r="H12" s="211"/>
    </row>
    <row r="13" spans="1:11">
      <c r="A13" s="236">
        <f t="shared" si="0"/>
        <v>4</v>
      </c>
      <c r="B13" s="132"/>
      <c r="C13" s="132"/>
      <c r="D13" s="132"/>
      <c r="E13" s="132"/>
      <c r="F13" s="132"/>
      <c r="G13" s="132"/>
      <c r="H13" s="211"/>
    </row>
    <row r="14" spans="1:11" s="187" customFormat="1">
      <c r="A14" s="236">
        <f t="shared" si="0"/>
        <v>5</v>
      </c>
      <c r="B14" s="209"/>
      <c r="C14" s="132"/>
      <c r="D14" s="132"/>
      <c r="E14" s="132"/>
      <c r="F14" s="132"/>
      <c r="G14" s="132"/>
      <c r="H14" s="211"/>
    </row>
    <row r="15" spans="1:11" s="187" customFormat="1">
      <c r="A15" s="236">
        <f t="shared" si="0"/>
        <v>6</v>
      </c>
      <c r="B15" s="132"/>
      <c r="C15" s="132"/>
      <c r="D15" s="132"/>
      <c r="E15" s="132"/>
      <c r="F15" s="132"/>
      <c r="G15" s="132"/>
      <c r="H15" s="211"/>
    </row>
    <row r="16" spans="1:11" s="187" customFormat="1">
      <c r="A16" s="236">
        <f t="shared" si="0"/>
        <v>7</v>
      </c>
      <c r="B16" s="209"/>
      <c r="C16" s="132"/>
      <c r="D16" s="132"/>
      <c r="E16" s="132"/>
      <c r="F16" s="132"/>
      <c r="G16" s="132"/>
      <c r="H16" s="211"/>
    </row>
    <row r="17" spans="1:8" s="187" customFormat="1">
      <c r="A17" s="236">
        <f t="shared" si="0"/>
        <v>8</v>
      </c>
      <c r="B17" s="132"/>
      <c r="C17" s="132"/>
      <c r="D17" s="132"/>
      <c r="E17" s="132"/>
      <c r="F17" s="132"/>
      <c r="G17" s="132"/>
      <c r="H17" s="211"/>
    </row>
    <row r="18" spans="1:8" s="187" customFormat="1">
      <c r="A18" s="236">
        <f t="shared" si="0"/>
        <v>9</v>
      </c>
      <c r="B18" s="209"/>
      <c r="C18" s="132"/>
      <c r="D18" s="132"/>
      <c r="E18" s="132"/>
      <c r="F18" s="132"/>
      <c r="G18" s="132"/>
      <c r="H18" s="211"/>
    </row>
    <row r="19" spans="1:8" s="187" customFormat="1" ht="15" thickBot="1">
      <c r="A19" s="257">
        <f t="shared" si="0"/>
        <v>10</v>
      </c>
      <c r="B19" s="139"/>
      <c r="C19" s="139"/>
      <c r="D19" s="139"/>
      <c r="E19" s="139"/>
      <c r="F19" s="139"/>
      <c r="G19" s="139"/>
      <c r="H19" s="218"/>
    </row>
    <row r="20" spans="1:8" s="187" customFormat="1" ht="15" thickBot="1">
      <c r="A20" s="355"/>
      <c r="B20" s="249"/>
      <c r="C20" s="220"/>
      <c r="D20" s="220"/>
      <c r="E20" s="220"/>
      <c r="F20" s="220"/>
      <c r="G20" s="161" t="str">
        <f>"Total "&amp;LEFT(A7,4)</f>
        <v>Total I14a</v>
      </c>
      <c r="H20" s="162">
        <f>SUM(H10:H19)</f>
        <v>0</v>
      </c>
    </row>
    <row r="21" spans="1:8" s="187" customFormat="1"/>
    <row r="22" spans="1:8" s="187" customFormat="1" ht="53.25" customHeight="1">
      <c r="A22" s="53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39"/>
      <c r="C22" s="539"/>
      <c r="D22" s="539"/>
      <c r="E22" s="539"/>
      <c r="F22" s="539"/>
      <c r="G22" s="539"/>
      <c r="H22" s="539"/>
    </row>
    <row r="40" spans="1:9" ht="15" thickBot="1"/>
    <row r="41" spans="1:9" s="187" customFormat="1" ht="54" customHeight="1" thickBot="1">
      <c r="A41" s="221" t="s">
        <v>69</v>
      </c>
      <c r="B41" s="222" t="s">
        <v>72</v>
      </c>
      <c r="C41" s="238" t="s">
        <v>70</v>
      </c>
      <c r="D41" s="238" t="s">
        <v>71</v>
      </c>
      <c r="E41" s="222" t="s">
        <v>139</v>
      </c>
      <c r="F41" s="222" t="s">
        <v>139</v>
      </c>
      <c r="G41" s="222" t="s">
        <v>138</v>
      </c>
      <c r="H41" s="238" t="s">
        <v>87</v>
      </c>
      <c r="I41" s="239"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C10" sqref="C10"/>
    </sheetView>
  </sheetViews>
  <sheetFormatPr defaultRowHeight="14.5"/>
  <cols>
    <col min="1" max="1" width="5.1796875" customWidth="1"/>
    <col min="2" max="2" width="10.54296875" customWidth="1"/>
    <col min="3" max="3" width="43.1796875" customWidth="1"/>
    <col min="4" max="4" width="24" customWidth="1"/>
    <col min="5" max="5" width="14.26953125" customWidth="1"/>
    <col min="6" max="6" width="11.81640625" style="187" customWidth="1"/>
    <col min="7" max="7" width="10" customWidth="1"/>
    <col min="8" max="8" width="9.7265625" customWidth="1"/>
  </cols>
  <sheetData>
    <row r="1" spans="1:11" ht="15.5">
      <c r="A1" s="265" t="str">
        <f>'Date initiale'!C3</f>
        <v>Universitatea de Arhitectură și Urbanism "Ion Mincu" București</v>
      </c>
      <c r="B1" s="265"/>
      <c r="C1" s="265"/>
      <c r="D1" s="46"/>
      <c r="E1" s="46"/>
      <c r="F1" s="46"/>
      <c r="G1" s="46"/>
      <c r="H1" s="46"/>
    </row>
    <row r="2" spans="1:11" ht="15.5">
      <c r="A2" s="265" t="str">
        <f>'Date initiale'!B4&amp;" "&amp;'Date initiale'!C4</f>
        <v>Facultatea ARHITECTURA</v>
      </c>
      <c r="B2" s="265"/>
      <c r="C2" s="265"/>
      <c r="D2" s="46"/>
      <c r="E2" s="46"/>
      <c r="F2" s="46"/>
      <c r="G2" s="46"/>
      <c r="H2" s="46"/>
    </row>
    <row r="3" spans="1:11" ht="15.5">
      <c r="A3" s="265" t="str">
        <f>'Date initiale'!B5&amp;" "&amp;'Date initiale'!C5</f>
        <v>Departamentul Proiectare Urbana si Dezvoltare Teritoriala</v>
      </c>
      <c r="B3" s="265"/>
      <c r="C3" s="265"/>
      <c r="D3" s="46"/>
      <c r="E3" s="46"/>
      <c r="F3" s="46"/>
      <c r="G3" s="46"/>
      <c r="H3" s="46"/>
    </row>
    <row r="4" spans="1:11" ht="15.5">
      <c r="A4" s="266" t="str">
        <f>'Date initiale'!C6&amp;", "&amp;'Date initiale'!C7</f>
        <v>Muresanu, Florin, Conferențiar universitar, pozitia 11</v>
      </c>
      <c r="B4" s="266"/>
      <c r="C4" s="266"/>
      <c r="D4" s="46"/>
      <c r="E4" s="46"/>
      <c r="F4" s="46"/>
      <c r="G4" s="46"/>
      <c r="H4" s="46"/>
    </row>
    <row r="5" spans="1:11" s="187" customFormat="1" ht="15.5">
      <c r="A5" s="266"/>
      <c r="B5" s="266"/>
      <c r="C5" s="266"/>
      <c r="D5" s="46"/>
      <c r="E5" s="46"/>
      <c r="F5" s="46"/>
      <c r="G5" s="46"/>
      <c r="H5" s="46"/>
    </row>
    <row r="6" spans="1:11" ht="15.5">
      <c r="A6" s="544" t="s">
        <v>110</v>
      </c>
      <c r="B6" s="544"/>
      <c r="C6" s="544"/>
      <c r="D6" s="544"/>
      <c r="E6" s="544"/>
      <c r="F6" s="544"/>
      <c r="G6" s="544"/>
      <c r="H6" s="544"/>
    </row>
    <row r="7" spans="1:11" ht="36.75" customHeight="1">
      <c r="A7" s="540" t="str">
        <f>'Descriere indicatori'!B19&amp;"b. "&amp;'Descriere indicatori'!C20</f>
        <v xml:space="preserve">I14b. Proiect urbanistic şi peisagistic la nivelul Planurilor Generale / Zonale ale Localităţilor (inclusiv studii de fundamentare, de inserţie, de oportunitate) avizate** </v>
      </c>
      <c r="B7" s="540"/>
      <c r="C7" s="540"/>
      <c r="D7" s="540"/>
      <c r="E7" s="540"/>
      <c r="F7" s="540"/>
      <c r="G7" s="540"/>
      <c r="H7" s="540"/>
    </row>
    <row r="8" spans="1:11" ht="19.5" customHeight="1" thickBot="1">
      <c r="A8" s="59"/>
      <c r="B8" s="59"/>
      <c r="C8" s="59"/>
      <c r="D8" s="59"/>
      <c r="E8" s="59"/>
      <c r="F8" s="59"/>
      <c r="G8" s="59"/>
      <c r="H8" s="59"/>
    </row>
    <row r="9" spans="1:11" ht="44" thickBot="1">
      <c r="A9" s="157" t="s">
        <v>55</v>
      </c>
      <c r="B9" s="222" t="s">
        <v>72</v>
      </c>
      <c r="C9" s="238" t="s">
        <v>70</v>
      </c>
      <c r="D9" s="238" t="s">
        <v>71</v>
      </c>
      <c r="E9" s="222" t="s">
        <v>140</v>
      </c>
      <c r="F9" s="222" t="s">
        <v>138</v>
      </c>
      <c r="G9" s="238" t="s">
        <v>87</v>
      </c>
      <c r="H9" s="239" t="s">
        <v>147</v>
      </c>
      <c r="J9" s="268" t="s">
        <v>108</v>
      </c>
    </row>
    <row r="10" spans="1:11" ht="30.5" customHeight="1">
      <c r="A10" s="258">
        <v>1</v>
      </c>
      <c r="B10" s="486" t="s">
        <v>431</v>
      </c>
      <c r="C10" s="395" t="s">
        <v>430</v>
      </c>
      <c r="D10" s="127" t="s">
        <v>429</v>
      </c>
      <c r="E10" s="485"/>
      <c r="F10" s="203" t="s">
        <v>273</v>
      </c>
      <c r="G10" s="203">
        <v>2014</v>
      </c>
      <c r="H10" s="337">
        <v>2</v>
      </c>
      <c r="J10" s="269" t="s">
        <v>166</v>
      </c>
      <c r="K10" s="376" t="s">
        <v>258</v>
      </c>
    </row>
    <row r="11" spans="1:11" s="187" customFormat="1">
      <c r="A11" s="208">
        <f>A10+1</f>
        <v>2</v>
      </c>
      <c r="B11" s="209"/>
      <c r="C11" s="246"/>
      <c r="D11" s="132"/>
      <c r="E11" s="132"/>
      <c r="F11" s="132"/>
      <c r="G11" s="219"/>
      <c r="H11" s="322"/>
    </row>
    <row r="12" spans="1:11" s="187" customFormat="1">
      <c r="A12" s="208">
        <f t="shared" ref="A12:A19" si="0">A11+1</f>
        <v>3</v>
      </c>
      <c r="B12" s="209"/>
      <c r="C12" s="259"/>
      <c r="D12" s="132"/>
      <c r="E12" s="260"/>
      <c r="F12" s="260"/>
      <c r="G12" s="260"/>
      <c r="H12" s="322"/>
    </row>
    <row r="13" spans="1:11" s="187" customFormat="1">
      <c r="A13" s="208">
        <f t="shared" si="0"/>
        <v>4</v>
      </c>
      <c r="B13" s="209"/>
      <c r="C13" s="246"/>
      <c r="D13" s="132"/>
      <c r="E13" s="132"/>
      <c r="F13" s="132"/>
      <c r="G13" s="219"/>
      <c r="H13" s="322"/>
    </row>
    <row r="14" spans="1:11" s="187" customFormat="1">
      <c r="A14" s="208">
        <f t="shared" si="0"/>
        <v>5</v>
      </c>
      <c r="B14" s="209"/>
      <c r="C14" s="259"/>
      <c r="D14" s="132"/>
      <c r="E14" s="260"/>
      <c r="F14" s="260"/>
      <c r="G14" s="260"/>
      <c r="H14" s="322"/>
    </row>
    <row r="15" spans="1:11" s="187" customFormat="1">
      <c r="A15" s="208">
        <f t="shared" si="0"/>
        <v>6</v>
      </c>
      <c r="B15" s="209"/>
      <c r="C15" s="259"/>
      <c r="D15" s="132"/>
      <c r="E15" s="260"/>
      <c r="F15" s="260"/>
      <c r="G15" s="260"/>
      <c r="H15" s="322"/>
    </row>
    <row r="16" spans="1:11">
      <c r="A16" s="208">
        <f t="shared" si="0"/>
        <v>7</v>
      </c>
      <c r="B16" s="209"/>
      <c r="C16" s="246"/>
      <c r="D16" s="132"/>
      <c r="E16" s="132"/>
      <c r="F16" s="132"/>
      <c r="G16" s="219"/>
      <c r="H16" s="322"/>
    </row>
    <row r="17" spans="1:8">
      <c r="A17" s="208">
        <f t="shared" si="0"/>
        <v>8</v>
      </c>
      <c r="B17" s="209"/>
      <c r="C17" s="259"/>
      <c r="D17" s="132"/>
      <c r="E17" s="260"/>
      <c r="F17" s="260"/>
      <c r="G17" s="260"/>
      <c r="H17" s="322"/>
    </row>
    <row r="18" spans="1:8">
      <c r="A18" s="208">
        <f t="shared" si="0"/>
        <v>9</v>
      </c>
      <c r="B18" s="209"/>
      <c r="C18" s="259"/>
      <c r="D18" s="132"/>
      <c r="E18" s="260"/>
      <c r="F18" s="260"/>
      <c r="G18" s="260"/>
      <c r="H18" s="322"/>
    </row>
    <row r="19" spans="1:8" ht="15" thickBot="1">
      <c r="A19" s="215">
        <f t="shared" si="0"/>
        <v>10</v>
      </c>
      <c r="B19" s="139"/>
      <c r="C19" s="261"/>
      <c r="D19" s="139"/>
      <c r="E19" s="139"/>
      <c r="F19" s="139"/>
      <c r="G19" s="139"/>
      <c r="H19" s="335"/>
    </row>
    <row r="20" spans="1:8" ht="16" thickBot="1">
      <c r="A20" s="356"/>
      <c r="G20" s="161" t="str">
        <f>"Total "&amp;LEFT(A7,4)</f>
        <v>Total I14b</v>
      </c>
      <c r="H20" s="280">
        <f>SUM(H10:H19)</f>
        <v>2</v>
      </c>
    </row>
    <row r="22" spans="1:8" ht="53.25" customHeight="1">
      <c r="A22" s="53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39"/>
      <c r="C22" s="539"/>
      <c r="D22" s="539"/>
      <c r="E22" s="539"/>
      <c r="F22" s="539"/>
      <c r="G22" s="539"/>
      <c r="H22" s="539"/>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2"/>
  <sheetViews>
    <sheetView topLeftCell="A7" workbookViewId="0">
      <selection activeCell="A20" sqref="A20"/>
    </sheetView>
  </sheetViews>
  <sheetFormatPr defaultColWidth="9.1796875" defaultRowHeight="14.5"/>
  <cols>
    <col min="1" max="1" width="5.1796875" style="187" customWidth="1"/>
    <col min="2" max="2" width="10.54296875" style="187" customWidth="1"/>
    <col min="3" max="3" width="50" style="187" customWidth="1"/>
    <col min="4" max="4" width="34.453125" style="187" customWidth="1"/>
    <col min="5" max="5" width="14.26953125" style="187" customWidth="1"/>
    <col min="6" max="6" width="11.81640625" style="187" customWidth="1"/>
    <col min="7" max="7" width="10" style="187" customWidth="1"/>
    <col min="8" max="8" width="9.7265625" style="187" customWidth="1"/>
    <col min="9" max="9" width="9.1796875" style="187"/>
    <col min="10" max="10" width="10.26953125" style="187" customWidth="1"/>
    <col min="11" max="16384" width="9.1796875" style="187"/>
  </cols>
  <sheetData>
    <row r="1" spans="1:11" ht="15.5">
      <c r="A1" s="262" t="str">
        <f>'Date initiale'!C3</f>
        <v>Universitatea de Arhitectură și Urbanism "Ion Mincu" București</v>
      </c>
      <c r="B1" s="262"/>
      <c r="C1" s="262"/>
      <c r="D1" s="17"/>
      <c r="E1" s="17"/>
      <c r="F1" s="17"/>
    </row>
    <row r="2" spans="1:11" ht="15.5">
      <c r="A2" s="262" t="str">
        <f>'Date initiale'!B4&amp;" "&amp;'Date initiale'!C4</f>
        <v>Facultatea ARHITECTURA</v>
      </c>
      <c r="B2" s="262"/>
      <c r="C2" s="262"/>
      <c r="D2" s="17"/>
      <c r="E2" s="17"/>
      <c r="F2" s="17"/>
    </row>
    <row r="3" spans="1:11" ht="15.5">
      <c r="A3" s="262" t="str">
        <f>'Date initiale'!B5&amp;" "&amp;'Date initiale'!C5</f>
        <v>Departamentul Proiectare Urbana si Dezvoltare Teritoriala</v>
      </c>
      <c r="B3" s="262"/>
      <c r="C3" s="262"/>
      <c r="D3" s="17"/>
      <c r="E3" s="17"/>
      <c r="F3" s="17"/>
    </row>
    <row r="4" spans="1:11" ht="15.5">
      <c r="A4" s="263" t="str">
        <f>'Date initiale'!C6&amp;", "&amp;'Date initiale'!C7</f>
        <v>Muresanu, Florin, Conferențiar universitar, pozitia 11</v>
      </c>
      <c r="B4" s="263"/>
      <c r="C4" s="263"/>
      <c r="D4" s="17"/>
      <c r="E4" s="17"/>
      <c r="F4" s="17"/>
    </row>
    <row r="5" spans="1:11" ht="15.5">
      <c r="A5" s="263"/>
      <c r="B5" s="263"/>
      <c r="C5" s="263"/>
      <c r="D5" s="17"/>
      <c r="E5" s="17"/>
      <c r="F5" s="17"/>
    </row>
    <row r="6" spans="1:11" ht="15.5">
      <c r="A6" s="537" t="s">
        <v>110</v>
      </c>
      <c r="B6" s="537"/>
      <c r="C6" s="537"/>
      <c r="D6" s="537"/>
      <c r="E6" s="537"/>
      <c r="F6" s="537"/>
      <c r="G6" s="537"/>
      <c r="H6" s="537"/>
    </row>
    <row r="7" spans="1:11" ht="52.5" customHeight="1">
      <c r="A7" s="540"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540"/>
      <c r="C7" s="540"/>
      <c r="D7" s="540"/>
      <c r="E7" s="540"/>
      <c r="F7" s="540"/>
      <c r="G7" s="540"/>
      <c r="H7" s="540"/>
    </row>
    <row r="8" spans="1:11" ht="16" thickBot="1">
      <c r="A8" s="58"/>
      <c r="B8" s="58"/>
      <c r="C8" s="58"/>
      <c r="D8" s="58"/>
      <c r="E8" s="58"/>
      <c r="F8" s="70"/>
      <c r="G8" s="70"/>
      <c r="H8" s="70"/>
    </row>
    <row r="9" spans="1:11" ht="44" thickBot="1">
      <c r="A9" s="193" t="s">
        <v>55</v>
      </c>
      <c r="B9" s="222" t="s">
        <v>72</v>
      </c>
      <c r="C9" s="238" t="s">
        <v>141</v>
      </c>
      <c r="D9" s="238" t="s">
        <v>71</v>
      </c>
      <c r="E9" s="222" t="s">
        <v>140</v>
      </c>
      <c r="F9" s="222" t="s">
        <v>138</v>
      </c>
      <c r="G9" s="238" t="s">
        <v>87</v>
      </c>
      <c r="H9" s="239" t="s">
        <v>147</v>
      </c>
      <c r="J9" s="268" t="s">
        <v>108</v>
      </c>
    </row>
    <row r="10" spans="1:11" ht="58">
      <c r="A10" s="384">
        <v>1</v>
      </c>
      <c r="B10" s="381" t="s">
        <v>277</v>
      </c>
      <c r="C10" s="381" t="s">
        <v>272</v>
      </c>
      <c r="D10" s="381" t="s">
        <v>398</v>
      </c>
      <c r="E10" s="385"/>
      <c r="F10" s="457" t="s">
        <v>273</v>
      </c>
      <c r="G10" s="389">
        <v>2004</v>
      </c>
      <c r="H10" s="390">
        <v>3</v>
      </c>
      <c r="J10" s="269" t="s">
        <v>167</v>
      </c>
      <c r="K10" s="376" t="s">
        <v>258</v>
      </c>
    </row>
    <row r="11" spans="1:11" ht="87">
      <c r="A11" s="386">
        <f>A10+1</f>
        <v>2</v>
      </c>
      <c r="B11" s="388" t="s">
        <v>282</v>
      </c>
      <c r="C11" s="382" t="s">
        <v>274</v>
      </c>
      <c r="D11" s="382" t="s">
        <v>397</v>
      </c>
      <c r="E11" s="387"/>
      <c r="F11" s="387" t="s">
        <v>273</v>
      </c>
      <c r="G11" s="391">
        <v>2005</v>
      </c>
      <c r="H11" s="392">
        <v>2.5</v>
      </c>
    </row>
    <row r="12" spans="1:11" ht="58">
      <c r="A12" s="386">
        <f t="shared" ref="A12:A20" si="0">A11+1</f>
        <v>3</v>
      </c>
      <c r="B12" s="388" t="s">
        <v>278</v>
      </c>
      <c r="C12" s="382" t="s">
        <v>275</v>
      </c>
      <c r="D12" s="382" t="s">
        <v>399</v>
      </c>
      <c r="E12" s="382"/>
      <c r="F12" s="387" t="s">
        <v>273</v>
      </c>
      <c r="G12" s="95">
        <v>2005</v>
      </c>
      <c r="H12" s="392">
        <v>3</v>
      </c>
    </row>
    <row r="13" spans="1:11" ht="58">
      <c r="A13" s="386">
        <f t="shared" si="0"/>
        <v>4</v>
      </c>
      <c r="B13" s="382" t="s">
        <v>279</v>
      </c>
      <c r="C13" s="382" t="s">
        <v>276</v>
      </c>
      <c r="D13" s="382" t="s">
        <v>399</v>
      </c>
      <c r="E13" s="382"/>
      <c r="F13" s="387" t="s">
        <v>273</v>
      </c>
      <c r="G13" s="95">
        <v>2006</v>
      </c>
      <c r="H13" s="392">
        <v>3.75</v>
      </c>
    </row>
    <row r="14" spans="1:11" ht="58">
      <c r="A14" s="386">
        <f t="shared" si="0"/>
        <v>5</v>
      </c>
      <c r="B14" s="388" t="s">
        <v>279</v>
      </c>
      <c r="C14" s="382" t="s">
        <v>280</v>
      </c>
      <c r="D14" s="382" t="s">
        <v>399</v>
      </c>
      <c r="E14" s="382"/>
      <c r="F14" s="387" t="s">
        <v>273</v>
      </c>
      <c r="G14" s="95">
        <v>2006</v>
      </c>
      <c r="H14" s="392">
        <v>3.75</v>
      </c>
    </row>
    <row r="15" spans="1:11" ht="29">
      <c r="A15" s="386">
        <f t="shared" si="0"/>
        <v>6</v>
      </c>
      <c r="B15" s="382" t="s">
        <v>283</v>
      </c>
      <c r="C15" s="382" t="s">
        <v>281</v>
      </c>
      <c r="D15" s="382"/>
      <c r="E15" s="382"/>
      <c r="F15" s="387" t="s">
        <v>273</v>
      </c>
      <c r="G15" s="95">
        <v>2006</v>
      </c>
      <c r="H15" s="392">
        <v>3</v>
      </c>
    </row>
    <row r="16" spans="1:11" ht="101.5">
      <c r="A16" s="386">
        <v>7</v>
      </c>
      <c r="B16" s="388" t="s">
        <v>277</v>
      </c>
      <c r="C16" s="382" t="s">
        <v>396</v>
      </c>
      <c r="D16" s="382" t="s">
        <v>398</v>
      </c>
      <c r="E16" s="382"/>
      <c r="F16" s="387" t="s">
        <v>273</v>
      </c>
      <c r="G16" s="95">
        <v>2005</v>
      </c>
      <c r="H16" s="392">
        <v>3</v>
      </c>
    </row>
    <row r="17" spans="1:8" ht="87">
      <c r="A17" s="386">
        <v>8</v>
      </c>
      <c r="B17" s="388" t="s">
        <v>277</v>
      </c>
      <c r="C17" s="382" t="s">
        <v>284</v>
      </c>
      <c r="D17" s="382" t="s">
        <v>398</v>
      </c>
      <c r="E17" s="382"/>
      <c r="F17" s="387" t="s">
        <v>273</v>
      </c>
      <c r="G17" s="95">
        <v>2006</v>
      </c>
      <c r="H17" s="392">
        <v>3</v>
      </c>
    </row>
    <row r="18" spans="1:8" ht="72.5">
      <c r="A18" s="386">
        <v>9</v>
      </c>
      <c r="B18" s="382" t="s">
        <v>286</v>
      </c>
      <c r="C18" s="382" t="s">
        <v>285</v>
      </c>
      <c r="D18" s="382" t="s">
        <v>399</v>
      </c>
      <c r="E18" s="382"/>
      <c r="F18" s="387" t="s">
        <v>273</v>
      </c>
      <c r="G18" s="95">
        <v>2006</v>
      </c>
      <c r="H18" s="392">
        <v>5</v>
      </c>
    </row>
    <row r="19" spans="1:8" ht="43.5">
      <c r="A19" s="386">
        <f t="shared" si="0"/>
        <v>10</v>
      </c>
      <c r="B19" s="388" t="s">
        <v>465</v>
      </c>
      <c r="C19" s="382" t="s">
        <v>287</v>
      </c>
      <c r="D19" s="382" t="s">
        <v>398</v>
      </c>
      <c r="E19" s="382"/>
      <c r="F19" s="408" t="s">
        <v>448</v>
      </c>
      <c r="G19" s="95">
        <v>2007</v>
      </c>
      <c r="H19" s="392">
        <v>7.5</v>
      </c>
    </row>
    <row r="20" spans="1:8" ht="29.5" thickBot="1">
      <c r="A20" s="386">
        <f t="shared" si="0"/>
        <v>11</v>
      </c>
      <c r="B20" s="383" t="s">
        <v>442</v>
      </c>
      <c r="C20" s="383" t="s">
        <v>443</v>
      </c>
      <c r="D20" s="383" t="s">
        <v>444</v>
      </c>
      <c r="E20" s="383"/>
      <c r="F20" s="383" t="s">
        <v>445</v>
      </c>
      <c r="G20" s="393">
        <v>2007</v>
      </c>
      <c r="H20" s="394">
        <v>15</v>
      </c>
    </row>
    <row r="21" spans="1:8" ht="15" thickBot="1">
      <c r="A21" s="355"/>
      <c r="B21" s="249"/>
      <c r="C21" s="220"/>
      <c r="D21" s="220"/>
      <c r="E21" s="220"/>
      <c r="F21" s="498" t="s">
        <v>157</v>
      </c>
      <c r="G21" s="161" t="str">
        <f>"Total "&amp;LEFT(A7,4)</f>
        <v>Total I14c</v>
      </c>
      <c r="H21" s="162">
        <f>SUM(H10:H20)</f>
        <v>52.5</v>
      </c>
    </row>
    <row r="23" spans="1:8" ht="53.25" customHeight="1">
      <c r="A23" s="53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539"/>
      <c r="C23" s="539"/>
      <c r="D23" s="539"/>
      <c r="E23" s="539"/>
      <c r="F23" s="539"/>
      <c r="G23" s="539"/>
      <c r="H23" s="539"/>
    </row>
    <row r="41" spans="1:9" ht="15" thickBot="1"/>
    <row r="42" spans="1:9" ht="54" customHeight="1" thickBot="1">
      <c r="A42" s="221" t="s">
        <v>69</v>
      </c>
      <c r="B42" s="222" t="s">
        <v>72</v>
      </c>
      <c r="C42" s="238" t="s">
        <v>70</v>
      </c>
      <c r="D42" s="238" t="s">
        <v>71</v>
      </c>
      <c r="E42" s="222" t="s">
        <v>139</v>
      </c>
      <c r="F42" s="222" t="s">
        <v>139</v>
      </c>
      <c r="G42" s="222" t="s">
        <v>138</v>
      </c>
      <c r="H42" s="238" t="s">
        <v>87</v>
      </c>
      <c r="I42" s="239" t="s">
        <v>78</v>
      </c>
    </row>
  </sheetData>
  <mergeCells count="3">
    <mergeCell ref="A6:H6"/>
    <mergeCell ref="A7:H7"/>
    <mergeCell ref="A23:H23"/>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0"/>
  <sheetViews>
    <sheetView topLeftCell="A7" workbookViewId="0">
      <selection activeCell="C14" sqref="C14"/>
    </sheetView>
  </sheetViews>
  <sheetFormatPr defaultColWidth="9.1796875" defaultRowHeight="14.5"/>
  <cols>
    <col min="1" max="1" width="5.1796875" style="187" customWidth="1"/>
    <col min="2" max="2" width="10.54296875" style="187" customWidth="1"/>
    <col min="3" max="3" width="43.1796875" style="187" customWidth="1"/>
    <col min="4" max="4" width="24" style="187" customWidth="1"/>
    <col min="5" max="5" width="14.26953125" style="187" customWidth="1"/>
    <col min="6" max="6" width="11.81640625" style="187" customWidth="1"/>
    <col min="7" max="7" width="10" style="187" customWidth="1"/>
    <col min="8" max="8" width="9.7265625" style="187" customWidth="1"/>
    <col min="9" max="9" width="9.1796875" style="187"/>
    <col min="10" max="10" width="10.26953125" style="187" customWidth="1"/>
    <col min="11" max="16384" width="9.1796875" style="187"/>
  </cols>
  <sheetData>
    <row r="1" spans="1:11" ht="15.5">
      <c r="A1" s="262" t="str">
        <f>'Date initiale'!C3</f>
        <v>Universitatea de Arhitectură și Urbanism "Ion Mincu" București</v>
      </c>
      <c r="B1" s="262"/>
      <c r="C1" s="262"/>
      <c r="D1" s="372"/>
      <c r="E1" s="372"/>
      <c r="F1" s="372"/>
    </row>
    <row r="2" spans="1:11" ht="15.5">
      <c r="A2" s="262" t="str">
        <f>'Date initiale'!B4&amp;" "&amp;'Date initiale'!C4</f>
        <v>Facultatea ARHITECTURA</v>
      </c>
      <c r="B2" s="262"/>
      <c r="C2" s="262"/>
      <c r="D2" s="372"/>
      <c r="E2" s="372"/>
      <c r="F2" s="372"/>
    </row>
    <row r="3" spans="1:11" ht="15.5">
      <c r="A3" s="262" t="str">
        <f>'Date initiale'!B5&amp;" "&amp;'Date initiale'!C5</f>
        <v>Departamentul Proiectare Urbana si Dezvoltare Teritoriala</v>
      </c>
      <c r="B3" s="262"/>
      <c r="C3" s="262"/>
      <c r="D3" s="372"/>
      <c r="E3" s="372"/>
      <c r="F3" s="372"/>
    </row>
    <row r="4" spans="1:11" ht="15.5">
      <c r="A4" s="371" t="str">
        <f>'Date initiale'!C6&amp;", "&amp;'Date initiale'!C7</f>
        <v>Muresanu, Florin, Conferențiar universitar, pozitia 11</v>
      </c>
      <c r="B4" s="371"/>
      <c r="C4" s="371"/>
      <c r="D4" s="372"/>
      <c r="E4" s="372"/>
      <c r="F4" s="372"/>
    </row>
    <row r="5" spans="1:11" ht="15.5">
      <c r="A5" s="371"/>
      <c r="B5" s="371"/>
      <c r="C5" s="371"/>
      <c r="D5" s="372"/>
      <c r="E5" s="372"/>
      <c r="F5" s="372"/>
    </row>
    <row r="6" spans="1:11" ht="15.5">
      <c r="A6" s="537" t="s">
        <v>110</v>
      </c>
      <c r="B6" s="537"/>
      <c r="C6" s="537"/>
      <c r="D6" s="537"/>
      <c r="E6" s="537"/>
      <c r="F6" s="537"/>
      <c r="G6" s="537"/>
      <c r="H6" s="537"/>
    </row>
    <row r="7" spans="1:11" ht="52.5" customHeight="1">
      <c r="A7" s="540"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540"/>
      <c r="C7" s="540"/>
      <c r="D7" s="540"/>
      <c r="E7" s="540"/>
      <c r="F7" s="540"/>
      <c r="G7" s="540"/>
      <c r="H7" s="540"/>
    </row>
    <row r="8" spans="1:11" ht="16" thickBot="1">
      <c r="A8" s="58"/>
      <c r="B8" s="58"/>
      <c r="C8" s="58"/>
      <c r="D8" s="58"/>
      <c r="E8" s="58"/>
      <c r="F8" s="70"/>
      <c r="G8" s="70"/>
      <c r="H8" s="70"/>
    </row>
    <row r="9" spans="1:11" ht="44" thickBot="1">
      <c r="A9" s="193" t="s">
        <v>55</v>
      </c>
      <c r="B9" s="222" t="s">
        <v>72</v>
      </c>
      <c r="C9" s="238" t="s">
        <v>141</v>
      </c>
      <c r="D9" s="238" t="s">
        <v>71</v>
      </c>
      <c r="E9" s="222" t="s">
        <v>140</v>
      </c>
      <c r="F9" s="222" t="s">
        <v>138</v>
      </c>
      <c r="G9" s="238" t="s">
        <v>87</v>
      </c>
      <c r="H9" s="239" t="s">
        <v>147</v>
      </c>
      <c r="J9" s="268" t="s">
        <v>108</v>
      </c>
    </row>
    <row r="10" spans="1:11" ht="72.5">
      <c r="A10" s="487">
        <v>1</v>
      </c>
      <c r="B10" s="381" t="s">
        <v>277</v>
      </c>
      <c r="C10" s="381" t="s">
        <v>272</v>
      </c>
      <c r="D10" s="381" t="s">
        <v>398</v>
      </c>
      <c r="E10" s="255"/>
      <c r="F10" s="457" t="s">
        <v>273</v>
      </c>
      <c r="G10" s="389">
        <v>2004</v>
      </c>
      <c r="H10" s="390">
        <v>3</v>
      </c>
      <c r="J10" s="269">
        <v>20</v>
      </c>
      <c r="K10" s="376" t="s">
        <v>258</v>
      </c>
    </row>
    <row r="11" spans="1:11" ht="101.5">
      <c r="A11" s="488">
        <f>A10+1</f>
        <v>2</v>
      </c>
      <c r="B11" s="388" t="s">
        <v>282</v>
      </c>
      <c r="C11" s="382" t="s">
        <v>274</v>
      </c>
      <c r="D11" s="382" t="s">
        <v>397</v>
      </c>
      <c r="E11" s="253"/>
      <c r="F11" s="387" t="s">
        <v>273</v>
      </c>
      <c r="G11" s="391">
        <v>2005</v>
      </c>
      <c r="H11" s="392">
        <v>2.5</v>
      </c>
    </row>
    <row r="12" spans="1:11" ht="87.5" thickBot="1">
      <c r="A12" s="488">
        <f t="shared" ref="A12:A18" si="0">A11+1</f>
        <v>3</v>
      </c>
      <c r="B12" s="388" t="s">
        <v>278</v>
      </c>
      <c r="C12" s="382" t="s">
        <v>275</v>
      </c>
      <c r="D12" s="382" t="s">
        <v>399</v>
      </c>
      <c r="E12" s="132"/>
      <c r="F12" s="387" t="s">
        <v>273</v>
      </c>
      <c r="G12" s="95">
        <v>2005</v>
      </c>
      <c r="H12" s="392">
        <v>3</v>
      </c>
    </row>
    <row r="13" spans="1:11" ht="29">
      <c r="A13" s="488">
        <f t="shared" si="0"/>
        <v>4</v>
      </c>
      <c r="B13" s="381" t="s">
        <v>283</v>
      </c>
      <c r="C13" s="382" t="s">
        <v>281</v>
      </c>
      <c r="D13" s="382"/>
      <c r="E13" s="132"/>
      <c r="F13" s="387" t="s">
        <v>273</v>
      </c>
      <c r="G13" s="95">
        <v>2006</v>
      </c>
      <c r="H13" s="392">
        <v>3</v>
      </c>
    </row>
    <row r="14" spans="1:11" ht="116">
      <c r="A14" s="488">
        <f t="shared" si="0"/>
        <v>5</v>
      </c>
      <c r="B14" s="388" t="s">
        <v>277</v>
      </c>
      <c r="C14" s="382" t="s">
        <v>396</v>
      </c>
      <c r="D14" s="382" t="s">
        <v>398</v>
      </c>
      <c r="E14" s="132"/>
      <c r="F14" s="387" t="s">
        <v>273</v>
      </c>
      <c r="G14" s="95">
        <v>2005</v>
      </c>
      <c r="H14" s="392">
        <v>3</v>
      </c>
    </row>
    <row r="15" spans="1:11" ht="102" thickBot="1">
      <c r="A15" s="488">
        <f t="shared" si="0"/>
        <v>6</v>
      </c>
      <c r="B15" s="388" t="s">
        <v>277</v>
      </c>
      <c r="C15" s="382" t="s">
        <v>284</v>
      </c>
      <c r="D15" s="382" t="s">
        <v>398</v>
      </c>
      <c r="E15" s="132"/>
      <c r="F15" s="387" t="s">
        <v>273</v>
      </c>
      <c r="G15" s="95">
        <v>2006</v>
      </c>
      <c r="H15" s="392">
        <v>3</v>
      </c>
    </row>
    <row r="16" spans="1:11" ht="87">
      <c r="A16" s="488">
        <f t="shared" si="0"/>
        <v>7</v>
      </c>
      <c r="B16" s="381" t="s">
        <v>286</v>
      </c>
      <c r="C16" s="382" t="s">
        <v>285</v>
      </c>
      <c r="D16" s="382" t="s">
        <v>399</v>
      </c>
      <c r="E16" s="132"/>
      <c r="F16" s="387" t="s">
        <v>273</v>
      </c>
      <c r="G16" s="95">
        <v>2006</v>
      </c>
      <c r="H16" s="392">
        <v>5</v>
      </c>
    </row>
    <row r="17" spans="1:8" ht="58">
      <c r="A17" s="488">
        <f t="shared" si="0"/>
        <v>8</v>
      </c>
      <c r="B17" s="408"/>
      <c r="C17" s="382" t="s">
        <v>287</v>
      </c>
      <c r="D17" s="382" t="s">
        <v>398</v>
      </c>
      <c r="E17" s="489"/>
      <c r="F17" s="408" t="s">
        <v>448</v>
      </c>
      <c r="G17" s="95">
        <v>2007</v>
      </c>
      <c r="H17" s="392">
        <v>2.5</v>
      </c>
    </row>
    <row r="18" spans="1:8" ht="29.5" thickBot="1">
      <c r="A18" s="488">
        <f t="shared" si="0"/>
        <v>9</v>
      </c>
      <c r="B18" s="497" t="s">
        <v>432</v>
      </c>
      <c r="C18" s="493" t="s">
        <v>430</v>
      </c>
      <c r="D18" s="493" t="s">
        <v>429</v>
      </c>
      <c r="E18" s="494"/>
      <c r="F18" s="495" t="s">
        <v>273</v>
      </c>
      <c r="G18" s="495">
        <v>2014</v>
      </c>
      <c r="H18" s="496">
        <v>2</v>
      </c>
    </row>
    <row r="19" spans="1:8" ht="15" thickBot="1">
      <c r="A19" s="490"/>
      <c r="B19" s="249"/>
      <c r="C19" s="220"/>
      <c r="D19" s="220"/>
      <c r="E19" s="220"/>
      <c r="F19" s="220"/>
      <c r="G19" s="491" t="str">
        <f>"Total "&amp;LEFT(A7,4)</f>
        <v>Total I15.</v>
      </c>
      <c r="H19" s="492">
        <f>SUM(H10:H18)</f>
        <v>27</v>
      </c>
    </row>
    <row r="21" spans="1:8" ht="53.25" customHeight="1">
      <c r="A21" s="539"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1" s="539"/>
      <c r="C21" s="539"/>
      <c r="D21" s="539"/>
      <c r="E21" s="539"/>
      <c r="F21" s="539"/>
      <c r="G21" s="539"/>
      <c r="H21" s="539"/>
    </row>
    <row r="39" spans="1:9" ht="15" thickBot="1"/>
    <row r="40" spans="1:9" ht="54" customHeight="1" thickBot="1">
      <c r="A40" s="221" t="s">
        <v>69</v>
      </c>
      <c r="B40" s="222" t="s">
        <v>72</v>
      </c>
      <c r="C40" s="238" t="s">
        <v>70</v>
      </c>
      <c r="D40" s="238" t="s">
        <v>71</v>
      </c>
      <c r="E40" s="222" t="s">
        <v>139</v>
      </c>
      <c r="F40" s="222" t="s">
        <v>139</v>
      </c>
      <c r="G40" s="222" t="s">
        <v>138</v>
      </c>
      <c r="H40" s="238" t="s">
        <v>87</v>
      </c>
      <c r="I40" s="239" t="s">
        <v>78</v>
      </c>
    </row>
  </sheetData>
  <mergeCells count="3">
    <mergeCell ref="A6:H6"/>
    <mergeCell ref="A7:H7"/>
    <mergeCell ref="A21:H21"/>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1"/>
  <sheetViews>
    <sheetView workbookViewId="0">
      <selection activeCell="B10" sqref="B10"/>
    </sheetView>
  </sheetViews>
  <sheetFormatPr defaultRowHeight="14.5"/>
  <cols>
    <col min="1" max="1" width="5.1796875" customWidth="1"/>
    <col min="2" max="2" width="103.1796875" customWidth="1"/>
    <col min="3" max="3" width="10.54296875" customWidth="1"/>
    <col min="4" max="4" width="9.7265625" customWidth="1"/>
    <col min="6" max="6" width="11.26953125" customWidth="1"/>
  </cols>
  <sheetData>
    <row r="1" spans="1:8" ht="15.5">
      <c r="A1" s="262" t="str">
        <f>'Date initiale'!C3</f>
        <v>Universitatea de Arhitectură și Urbanism "Ion Mincu" București</v>
      </c>
      <c r="B1" s="262"/>
      <c r="C1" s="262"/>
      <c r="D1" s="17"/>
      <c r="E1" s="42"/>
    </row>
    <row r="2" spans="1:8" ht="15.5">
      <c r="A2" s="262" t="str">
        <f>'Date initiale'!B4&amp;" "&amp;'Date initiale'!C4</f>
        <v>Facultatea ARHITECTURA</v>
      </c>
      <c r="B2" s="262"/>
      <c r="C2" s="262"/>
      <c r="D2" s="2"/>
      <c r="E2" s="42"/>
    </row>
    <row r="3" spans="1:8" ht="15.5">
      <c r="A3" s="262" t="str">
        <f>'Date initiale'!B5&amp;" "&amp;'Date initiale'!C5</f>
        <v>Departamentul Proiectare Urbana si Dezvoltare Teritoriala</v>
      </c>
      <c r="B3" s="262"/>
      <c r="C3" s="262"/>
      <c r="D3" s="17"/>
      <c r="E3" s="42"/>
    </row>
    <row r="4" spans="1:8">
      <c r="A4" s="121" t="str">
        <f>'Date initiale'!C6&amp;", "&amp;'Date initiale'!C7</f>
        <v>Muresanu, Florin, Conferențiar universitar, pozitia 11</v>
      </c>
      <c r="B4" s="121"/>
      <c r="C4" s="121"/>
    </row>
    <row r="5" spans="1:8" s="187" customFormat="1">
      <c r="A5" s="121"/>
      <c r="B5" s="121"/>
      <c r="C5" s="121"/>
    </row>
    <row r="6" spans="1:8" ht="15.5">
      <c r="A6" s="545" t="s">
        <v>110</v>
      </c>
      <c r="B6" s="545"/>
      <c r="C6" s="545"/>
      <c r="D6" s="545"/>
    </row>
    <row r="7" spans="1:8" s="187" customFormat="1" ht="90.75" customHeight="1">
      <c r="A7" s="540"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540"/>
      <c r="C7" s="540"/>
      <c r="D7" s="540"/>
      <c r="E7" s="188"/>
      <c r="F7" s="188"/>
      <c r="G7" s="188"/>
      <c r="H7" s="188"/>
    </row>
    <row r="8" spans="1:8" ht="18.75" customHeight="1" thickBot="1">
      <c r="A8" s="68"/>
      <c r="B8" s="68"/>
      <c r="C8" s="68"/>
      <c r="D8" s="68"/>
    </row>
    <row r="9" spans="1:8" ht="45.75" customHeight="1" thickBot="1">
      <c r="A9" s="193" t="s">
        <v>55</v>
      </c>
      <c r="B9" s="222" t="s">
        <v>77</v>
      </c>
      <c r="C9" s="222" t="s">
        <v>87</v>
      </c>
      <c r="D9" s="223" t="s">
        <v>147</v>
      </c>
      <c r="E9" s="33"/>
      <c r="F9" s="268" t="s">
        <v>108</v>
      </c>
    </row>
    <row r="10" spans="1:8" ht="29">
      <c r="A10" s="254">
        <v>1</v>
      </c>
      <c r="B10" s="274" t="s">
        <v>416</v>
      </c>
      <c r="C10" s="275">
        <v>2003</v>
      </c>
      <c r="D10" s="340">
        <v>10</v>
      </c>
      <c r="F10" s="269" t="s">
        <v>168</v>
      </c>
      <c r="G10" s="376" t="s">
        <v>259</v>
      </c>
    </row>
    <row r="11" spans="1:8">
      <c r="A11" s="236">
        <f>A10+1</f>
        <v>2</v>
      </c>
      <c r="B11" s="272"/>
      <c r="C11" s="226"/>
      <c r="D11" s="336"/>
    </row>
    <row r="12" spans="1:8" s="187" customFormat="1">
      <c r="A12" s="236">
        <f t="shared" ref="A12:A19" si="0">A11+1</f>
        <v>3</v>
      </c>
      <c r="B12" s="246"/>
      <c r="C12" s="132"/>
      <c r="D12" s="322"/>
    </row>
    <row r="13" spans="1:8" s="187" customFormat="1">
      <c r="A13" s="236">
        <f t="shared" si="0"/>
        <v>4</v>
      </c>
      <c r="B13" s="273"/>
      <c r="C13" s="132"/>
      <c r="D13" s="322"/>
    </row>
    <row r="14" spans="1:8" s="187" customFormat="1">
      <c r="A14" s="236">
        <f t="shared" si="0"/>
        <v>5</v>
      </c>
      <c r="B14" s="273"/>
      <c r="C14" s="132"/>
      <c r="D14" s="322"/>
    </row>
    <row r="15" spans="1:8">
      <c r="A15" s="236">
        <f t="shared" si="0"/>
        <v>6</v>
      </c>
      <c r="B15" s="246"/>
      <c r="C15" s="132"/>
      <c r="D15" s="322"/>
    </row>
    <row r="16" spans="1:8">
      <c r="A16" s="236">
        <f t="shared" si="0"/>
        <v>7</v>
      </c>
      <c r="B16" s="273"/>
      <c r="C16" s="132"/>
      <c r="D16" s="322"/>
    </row>
    <row r="17" spans="1:4">
      <c r="A17" s="236">
        <f t="shared" si="0"/>
        <v>8</v>
      </c>
      <c r="B17" s="273"/>
      <c r="C17" s="132"/>
      <c r="D17" s="322"/>
    </row>
    <row r="18" spans="1:4">
      <c r="A18" s="236">
        <f t="shared" si="0"/>
        <v>9</v>
      </c>
      <c r="B18" s="273"/>
      <c r="C18" s="132"/>
      <c r="D18" s="322"/>
    </row>
    <row r="19" spans="1:4" ht="15" thickBot="1">
      <c r="A19" s="257">
        <f t="shared" si="0"/>
        <v>10</v>
      </c>
      <c r="B19" s="276"/>
      <c r="C19" s="139"/>
      <c r="D19" s="335"/>
    </row>
    <row r="20" spans="1:4" ht="15" thickBot="1">
      <c r="A20" s="354"/>
      <c r="B20" s="219"/>
      <c r="C20" s="161" t="str">
        <f>"Total "&amp;LEFT(A7,3)</f>
        <v>Total I16</v>
      </c>
      <c r="D20" s="277">
        <f>SUM(D10:D19)</f>
        <v>10</v>
      </c>
    </row>
    <row r="21" spans="1:4" ht="15.5">
      <c r="A21" s="36"/>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G10" sqref="G10"/>
    </sheetView>
  </sheetViews>
  <sheetFormatPr defaultRowHeight="14.5"/>
  <cols>
    <col min="1" max="1" width="5.1796875" customWidth="1"/>
    <col min="2" max="2" width="103.1796875" customWidth="1"/>
    <col min="3" max="3" width="10.54296875" customWidth="1"/>
    <col min="4" max="4" width="9.7265625" customWidth="1"/>
    <col min="6" max="6" width="10.453125" customWidth="1"/>
  </cols>
  <sheetData>
    <row r="1" spans="1:11" ht="15.5">
      <c r="A1" s="262" t="str">
        <f>'Date initiale'!C3</f>
        <v>Universitatea de Arhitectură și Urbanism "Ion Mincu" București</v>
      </c>
      <c r="B1" s="262"/>
      <c r="C1" s="262"/>
      <c r="D1" s="17"/>
    </row>
    <row r="2" spans="1:11" ht="15.5">
      <c r="A2" s="262" t="str">
        <f>'Date initiale'!B4&amp;" "&amp;'Date initiale'!C4</f>
        <v>Facultatea ARHITECTURA</v>
      </c>
      <c r="B2" s="262"/>
      <c r="C2" s="262"/>
      <c r="D2" s="2"/>
    </row>
    <row r="3" spans="1:11" ht="15.5">
      <c r="A3" s="262" t="str">
        <f>'Date initiale'!B5&amp;" "&amp;'Date initiale'!C5</f>
        <v>Departamentul Proiectare Urbana si Dezvoltare Teritoriala</v>
      </c>
      <c r="B3" s="262"/>
      <c r="C3" s="262"/>
      <c r="D3" s="17"/>
    </row>
    <row r="4" spans="1:11">
      <c r="A4" s="121" t="str">
        <f>'Date initiale'!C6&amp;", "&amp;'Date initiale'!C7</f>
        <v>Muresanu, Florin, Conferențiar universitar, pozitia 11</v>
      </c>
      <c r="B4" s="121"/>
      <c r="C4" s="121"/>
    </row>
    <row r="5" spans="1:11" s="187" customFormat="1">
      <c r="A5" s="121"/>
      <c r="B5" s="121"/>
      <c r="C5" s="121"/>
    </row>
    <row r="6" spans="1:11">
      <c r="A6" s="546" t="s">
        <v>110</v>
      </c>
      <c r="B6" s="546"/>
      <c r="C6" s="546"/>
      <c r="D6" s="546"/>
    </row>
    <row r="7" spans="1:11" s="187" customFormat="1" ht="40.5" customHeight="1">
      <c r="A7" s="547"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47"/>
      <c r="C7" s="547"/>
      <c r="D7" s="547"/>
    </row>
    <row r="8" spans="1:11" ht="15" thickBot="1"/>
    <row r="9" spans="1:11" ht="48.75" customHeight="1" thickBot="1">
      <c r="A9" s="193" t="s">
        <v>55</v>
      </c>
      <c r="B9" s="158" t="s">
        <v>77</v>
      </c>
      <c r="C9" s="158" t="s">
        <v>87</v>
      </c>
      <c r="D9" s="287" t="s">
        <v>147</v>
      </c>
      <c r="F9" s="268" t="s">
        <v>108</v>
      </c>
    </row>
    <row r="10" spans="1:11">
      <c r="A10" s="310">
        <v>1</v>
      </c>
      <c r="B10" s="304"/>
      <c r="C10" s="164"/>
      <c r="D10" s="341"/>
      <c r="F10" s="269" t="s">
        <v>169</v>
      </c>
      <c r="G10" s="376" t="s">
        <v>260</v>
      </c>
      <c r="K10" s="22"/>
    </row>
    <row r="11" spans="1:11" s="187" customFormat="1">
      <c r="A11" s="311">
        <f>A10+1</f>
        <v>2</v>
      </c>
      <c r="B11" s="293"/>
      <c r="C11" s="41"/>
      <c r="D11" s="334"/>
      <c r="K11" s="22"/>
    </row>
    <row r="12" spans="1:11" s="187" customFormat="1">
      <c r="A12" s="311">
        <f t="shared" ref="A12:A19" si="0">A11+1</f>
        <v>3</v>
      </c>
      <c r="B12" s="293"/>
      <c r="C12" s="41"/>
      <c r="D12" s="334"/>
      <c r="K12" s="22"/>
    </row>
    <row r="13" spans="1:11" s="187" customFormat="1">
      <c r="A13" s="311">
        <f t="shared" si="0"/>
        <v>4</v>
      </c>
      <c r="B13" s="293"/>
      <c r="C13" s="41"/>
      <c r="D13" s="334"/>
      <c r="K13" s="22"/>
    </row>
    <row r="14" spans="1:11" s="187" customFormat="1">
      <c r="A14" s="311">
        <f t="shared" si="0"/>
        <v>5</v>
      </c>
      <c r="B14" s="293"/>
      <c r="C14" s="41"/>
      <c r="D14" s="334"/>
      <c r="K14" s="22"/>
    </row>
    <row r="15" spans="1:11" s="187" customFormat="1">
      <c r="A15" s="311">
        <f t="shared" si="0"/>
        <v>6</v>
      </c>
      <c r="B15" s="293"/>
      <c r="C15" s="41"/>
      <c r="D15" s="334"/>
      <c r="K15" s="22"/>
    </row>
    <row r="16" spans="1:11" s="187" customFormat="1">
      <c r="A16" s="311">
        <f t="shared" si="0"/>
        <v>7</v>
      </c>
      <c r="B16" s="293"/>
      <c r="C16" s="41"/>
      <c r="D16" s="334"/>
      <c r="K16" s="22"/>
    </row>
    <row r="17" spans="1:11" s="187" customFormat="1">
      <c r="A17" s="311">
        <f t="shared" si="0"/>
        <v>8</v>
      </c>
      <c r="B17" s="293"/>
      <c r="C17" s="41"/>
      <c r="D17" s="334"/>
      <c r="K17" s="22"/>
    </row>
    <row r="18" spans="1:11" s="187" customFormat="1">
      <c r="A18" s="311">
        <f t="shared" si="0"/>
        <v>9</v>
      </c>
      <c r="B18" s="293"/>
      <c r="C18" s="41"/>
      <c r="D18" s="334"/>
      <c r="K18" s="22"/>
    </row>
    <row r="19" spans="1:11" ht="15" thickBot="1">
      <c r="A19" s="312">
        <f t="shared" si="0"/>
        <v>10</v>
      </c>
      <c r="B19" s="306"/>
      <c r="C19" s="154"/>
      <c r="D19" s="339"/>
      <c r="K19" s="22"/>
    </row>
    <row r="20" spans="1:11" ht="15" thickBot="1">
      <c r="A20" s="350"/>
      <c r="B20" s="121"/>
      <c r="C20" s="123" t="str">
        <f>"Total "&amp;LEFT(A7,3)</f>
        <v>Total I17</v>
      </c>
      <c r="D20" s="124">
        <f>SUM(D10:D19)</f>
        <v>0</v>
      </c>
      <c r="K20" s="56"/>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1"/>
  <sheetViews>
    <sheetView workbookViewId="0">
      <selection activeCell="G10" sqref="G10"/>
    </sheetView>
  </sheetViews>
  <sheetFormatPr defaultRowHeight="14.5"/>
  <cols>
    <col min="1" max="1" width="5.1796875" customWidth="1"/>
    <col min="2" max="2" width="103.1796875" customWidth="1"/>
    <col min="3" max="3" width="10.54296875" customWidth="1"/>
    <col min="4" max="4" width="9.7265625" customWidth="1"/>
  </cols>
  <sheetData>
    <row r="1" spans="1:11" ht="15.5">
      <c r="A1" s="262" t="str">
        <f>'Date initiale'!C3</f>
        <v>Universitatea de Arhitectură și Urbanism "Ion Mincu" București</v>
      </c>
      <c r="B1" s="262"/>
      <c r="C1" s="262"/>
      <c r="D1" s="17"/>
      <c r="E1" s="42"/>
    </row>
    <row r="2" spans="1:11" ht="15.5">
      <c r="A2" s="262" t="str">
        <f>'Date initiale'!B4&amp;" "&amp;'Date initiale'!C4</f>
        <v>Facultatea ARHITECTURA</v>
      </c>
      <c r="B2" s="262"/>
      <c r="C2" s="262"/>
      <c r="D2" s="42"/>
      <c r="E2" s="42"/>
    </row>
    <row r="3" spans="1:11" ht="15.5">
      <c r="A3" s="262" t="str">
        <f>'Date initiale'!B5&amp;" "&amp;'Date initiale'!C5</f>
        <v>Departamentul Proiectare Urbana si Dezvoltare Teritoriala</v>
      </c>
      <c r="B3" s="262"/>
      <c r="C3" s="262"/>
      <c r="D3" s="17"/>
      <c r="E3" s="42"/>
    </row>
    <row r="4" spans="1:11">
      <c r="A4" s="121" t="str">
        <f>'Date initiale'!C6&amp;", "&amp;'Date initiale'!C7</f>
        <v>Muresanu, Florin, Conferențiar universitar, pozitia 11</v>
      </c>
      <c r="B4" s="121"/>
      <c r="C4" s="121"/>
    </row>
    <row r="5" spans="1:11" s="187" customFormat="1">
      <c r="A5" s="121"/>
      <c r="B5" s="121"/>
      <c r="C5" s="121"/>
    </row>
    <row r="6" spans="1:11" ht="34.5" customHeight="1">
      <c r="A6" s="545" t="s">
        <v>110</v>
      </c>
      <c r="B6" s="545"/>
      <c r="C6" s="545"/>
      <c r="D6" s="545"/>
    </row>
    <row r="7" spans="1:11" s="187" customFormat="1" ht="34.5" customHeight="1">
      <c r="A7" s="547"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47"/>
      <c r="C7" s="547"/>
      <c r="D7" s="547"/>
    </row>
    <row r="8" spans="1:11" ht="16.5" customHeight="1" thickBot="1">
      <c r="A8" s="59"/>
      <c r="B8" s="59"/>
      <c r="C8" s="59"/>
      <c r="D8" s="59"/>
    </row>
    <row r="9" spans="1:11" ht="42.75" customHeight="1" thickBot="1">
      <c r="A9" s="193" t="s">
        <v>55</v>
      </c>
      <c r="B9" s="158" t="s">
        <v>77</v>
      </c>
      <c r="C9" s="158" t="s">
        <v>87</v>
      </c>
      <c r="D9" s="287" t="s">
        <v>78</v>
      </c>
      <c r="E9" s="33"/>
      <c r="F9" s="268" t="s">
        <v>108</v>
      </c>
    </row>
    <row r="10" spans="1:11">
      <c r="A10" s="163">
        <v>1</v>
      </c>
      <c r="B10" s="313"/>
      <c r="C10" s="164"/>
      <c r="D10" s="329"/>
      <c r="E10" s="33"/>
      <c r="F10" s="269" t="s">
        <v>170</v>
      </c>
      <c r="G10" s="376" t="s">
        <v>261</v>
      </c>
      <c r="K10" s="22"/>
    </row>
    <row r="11" spans="1:11">
      <c r="A11" s="165">
        <f>A10+1</f>
        <v>2</v>
      </c>
      <c r="B11" s="293"/>
      <c r="C11" s="41"/>
      <c r="D11" s="322"/>
      <c r="K11" s="22"/>
    </row>
    <row r="12" spans="1:11">
      <c r="A12" s="165">
        <f t="shared" ref="A12:A19" si="0">A11+1</f>
        <v>3</v>
      </c>
      <c r="B12" s="293"/>
      <c r="C12" s="41"/>
      <c r="D12" s="322"/>
      <c r="K12" s="56"/>
    </row>
    <row r="13" spans="1:11">
      <c r="A13" s="165">
        <f t="shared" si="0"/>
        <v>4</v>
      </c>
      <c r="B13" s="293"/>
      <c r="C13" s="41"/>
      <c r="D13" s="322"/>
    </row>
    <row r="14" spans="1:11">
      <c r="A14" s="165">
        <f t="shared" si="0"/>
        <v>5</v>
      </c>
      <c r="B14" s="293"/>
      <c r="C14" s="41"/>
      <c r="D14" s="322"/>
    </row>
    <row r="15" spans="1:11">
      <c r="A15" s="165">
        <f t="shared" si="0"/>
        <v>6</v>
      </c>
      <c r="B15" s="293"/>
      <c r="C15" s="41"/>
      <c r="D15" s="322"/>
    </row>
    <row r="16" spans="1:11">
      <c r="A16" s="165">
        <f t="shared" si="0"/>
        <v>7</v>
      </c>
      <c r="B16" s="293"/>
      <c r="C16" s="41"/>
      <c r="D16" s="322"/>
    </row>
    <row r="17" spans="1:8" s="37" customFormat="1">
      <c r="A17" s="165">
        <f t="shared" si="0"/>
        <v>8</v>
      </c>
      <c r="B17" s="293"/>
      <c r="C17" s="41"/>
      <c r="D17" s="322"/>
    </row>
    <row r="18" spans="1:8">
      <c r="A18" s="165">
        <f t="shared" si="0"/>
        <v>9</v>
      </c>
      <c r="B18" s="293"/>
      <c r="C18" s="41"/>
      <c r="D18" s="322"/>
    </row>
    <row r="19" spans="1:8" ht="15" thickBot="1">
      <c r="A19" s="305">
        <f t="shared" si="0"/>
        <v>10</v>
      </c>
      <c r="B19" s="306"/>
      <c r="C19" s="154"/>
      <c r="D19" s="335"/>
    </row>
    <row r="20" spans="1:8" s="22" customFormat="1" ht="15" thickBot="1">
      <c r="A20" s="353"/>
      <c r="B20" s="314"/>
      <c r="C20" s="123" t="str">
        <f>"Total "&amp;LEFT(A7,3)</f>
        <v>Total I18</v>
      </c>
      <c r="D20" s="315">
        <f>SUM(D10:D19)</f>
        <v>0</v>
      </c>
    </row>
    <row r="21" spans="1:8">
      <c r="B21" s="18"/>
    </row>
    <row r="22" spans="1:8" ht="53.25" customHeight="1">
      <c r="A22" s="539"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539"/>
      <c r="C22" s="539"/>
      <c r="D22" s="539"/>
      <c r="E22" s="271"/>
      <c r="F22" s="271"/>
      <c r="G22" s="271"/>
      <c r="H22" s="271"/>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topLeftCell="A4" workbookViewId="0">
      <selection activeCell="E17" sqref="E17"/>
    </sheetView>
  </sheetViews>
  <sheetFormatPr defaultRowHeight="14.5"/>
  <cols>
    <col min="1" max="1" width="5.1796875" customWidth="1"/>
    <col min="2" max="2" width="27.1796875" customWidth="1"/>
    <col min="3" max="3" width="75.7265625" customWidth="1"/>
    <col min="4" max="4" width="13.7265625" style="187" customWidth="1"/>
    <col min="5" max="5" width="9.7265625" customWidth="1"/>
    <col min="7" max="7" width="14.1796875" customWidth="1"/>
  </cols>
  <sheetData>
    <row r="1" spans="1:11">
      <c r="A1" s="471" t="s">
        <v>415</v>
      </c>
      <c r="B1" s="264"/>
      <c r="D1" s="264"/>
    </row>
    <row r="2" spans="1:11" ht="15.5">
      <c r="A2" s="262" t="str">
        <f>'Date initiale'!B4&amp;" "&amp;'Date initiale'!C4</f>
        <v>Facultatea ARHITECTURA</v>
      </c>
      <c r="B2" s="262"/>
      <c r="C2" s="17"/>
      <c r="D2" s="262"/>
      <c r="E2" s="17"/>
    </row>
    <row r="3" spans="1:11" ht="15.5">
      <c r="A3" s="262" t="str">
        <f>'Date initiale'!B5&amp;" "&amp;'Date initiale'!C5</f>
        <v>Departamentul Proiectare Urbana si Dezvoltare Teritoriala</v>
      </c>
      <c r="B3" s="262"/>
      <c r="C3" s="17"/>
      <c r="D3" s="262"/>
      <c r="E3" s="17"/>
    </row>
    <row r="4" spans="1:11" ht="15.5">
      <c r="A4" s="538" t="str">
        <f>'Date initiale'!C6&amp;", "&amp;'Date initiale'!C7</f>
        <v>Muresanu, Florin, Conferențiar universitar, pozitia 11</v>
      </c>
      <c r="B4" s="538"/>
      <c r="C4" s="548"/>
      <c r="D4" s="548"/>
      <c r="E4" s="548"/>
    </row>
    <row r="5" spans="1:11" s="187" customFormat="1" ht="15.5">
      <c r="A5" s="263"/>
      <c r="B5" s="263"/>
      <c r="C5" s="17"/>
      <c r="D5" s="263"/>
      <c r="E5" s="17"/>
    </row>
    <row r="6" spans="1:11" ht="15.5">
      <c r="A6" s="543" t="s">
        <v>110</v>
      </c>
      <c r="B6" s="543"/>
      <c r="C6" s="543"/>
      <c r="D6" s="543"/>
      <c r="E6" s="543"/>
    </row>
    <row r="7" spans="1:11" ht="67.5" customHeight="1">
      <c r="A7" s="547"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47"/>
      <c r="C7" s="547"/>
      <c r="D7" s="547"/>
      <c r="E7" s="547"/>
      <c r="F7" s="40"/>
      <c r="G7" s="40"/>
      <c r="H7" s="40"/>
      <c r="I7" s="40"/>
    </row>
    <row r="8" spans="1:11" s="22" customFormat="1" ht="20.25" customHeight="1" thickBot="1">
      <c r="A8" s="59"/>
      <c r="B8" s="59"/>
      <c r="C8" s="59"/>
      <c r="D8" s="59"/>
      <c r="E8" s="59"/>
      <c r="F8" s="66"/>
      <c r="G8" s="66"/>
      <c r="H8" s="66"/>
      <c r="I8" s="66"/>
    </row>
    <row r="9" spans="1:11" ht="29.5" thickBot="1">
      <c r="A9" s="157" t="s">
        <v>55</v>
      </c>
      <c r="B9" s="222" t="s">
        <v>150</v>
      </c>
      <c r="C9" s="222" t="s">
        <v>82</v>
      </c>
      <c r="D9" s="222" t="s">
        <v>81</v>
      </c>
      <c r="E9" s="239" t="s">
        <v>147</v>
      </c>
      <c r="G9" s="268" t="s">
        <v>108</v>
      </c>
      <c r="K9" s="22"/>
    </row>
    <row r="10" spans="1:11" s="187" customFormat="1" ht="43.5">
      <c r="A10" s="284">
        <v>1</v>
      </c>
      <c r="B10" s="499" t="s">
        <v>404</v>
      </c>
      <c r="C10" s="463" t="s">
        <v>405</v>
      </c>
      <c r="D10" s="455" t="s">
        <v>406</v>
      </c>
      <c r="E10" s="462">
        <v>5</v>
      </c>
      <c r="G10" s="269" t="s">
        <v>171</v>
      </c>
      <c r="H10" s="376" t="s">
        <v>262</v>
      </c>
      <c r="K10" s="22"/>
    </row>
    <row r="11" spans="1:11" s="187" customFormat="1" ht="58">
      <c r="A11" s="208">
        <f>A10+1</f>
        <v>2</v>
      </c>
      <c r="B11" s="382" t="s">
        <v>291</v>
      </c>
      <c r="C11" s="461" t="s">
        <v>292</v>
      </c>
      <c r="D11" s="132" t="s">
        <v>290</v>
      </c>
      <c r="E11" s="322">
        <v>5</v>
      </c>
      <c r="K11" s="22"/>
    </row>
    <row r="12" spans="1:11" s="187" customFormat="1" ht="43.5">
      <c r="A12" s="208">
        <f t="shared" ref="A12:A19" si="0">A11+1</f>
        <v>3</v>
      </c>
      <c r="B12" s="382" t="s">
        <v>463</v>
      </c>
      <c r="C12" s="461" t="s">
        <v>464</v>
      </c>
      <c r="D12" s="132" t="s">
        <v>462</v>
      </c>
      <c r="E12" s="322">
        <v>5</v>
      </c>
      <c r="K12" s="22"/>
    </row>
    <row r="13" spans="1:11" s="187" customFormat="1" ht="32" customHeight="1">
      <c r="A13" s="208">
        <f t="shared" si="0"/>
        <v>4</v>
      </c>
      <c r="B13" s="382" t="s">
        <v>401</v>
      </c>
      <c r="C13" s="461" t="s">
        <v>515</v>
      </c>
      <c r="D13" s="132" t="s">
        <v>408</v>
      </c>
      <c r="E13" s="322">
        <v>5</v>
      </c>
      <c r="K13" s="22"/>
    </row>
    <row r="14" spans="1:11" ht="31" customHeight="1">
      <c r="A14" s="208">
        <f t="shared" si="0"/>
        <v>5</v>
      </c>
      <c r="B14" s="382" t="s">
        <v>401</v>
      </c>
      <c r="C14" s="461" t="s">
        <v>514</v>
      </c>
      <c r="D14" s="132" t="s">
        <v>407</v>
      </c>
      <c r="E14" s="322">
        <v>5</v>
      </c>
      <c r="K14" s="22"/>
    </row>
    <row r="15" spans="1:11" s="187" customFormat="1" ht="29">
      <c r="A15" s="208">
        <f t="shared" si="0"/>
        <v>6</v>
      </c>
      <c r="B15" s="382" t="s">
        <v>412</v>
      </c>
      <c r="C15" s="461" t="s">
        <v>413</v>
      </c>
      <c r="D15" s="132" t="s">
        <v>414</v>
      </c>
      <c r="E15" s="322">
        <v>5</v>
      </c>
      <c r="K15" s="22"/>
    </row>
    <row r="16" spans="1:11" s="187" customFormat="1" ht="31.5" customHeight="1">
      <c r="A16" s="208">
        <f t="shared" si="0"/>
        <v>7</v>
      </c>
      <c r="B16" s="382" t="s">
        <v>401</v>
      </c>
      <c r="C16" s="461" t="s">
        <v>514</v>
      </c>
      <c r="D16" s="132" t="s">
        <v>518</v>
      </c>
      <c r="E16" s="322">
        <v>5</v>
      </c>
      <c r="K16" s="22"/>
    </row>
    <row r="17" spans="1:11" s="187" customFormat="1">
      <c r="A17" s="208">
        <f t="shared" si="0"/>
        <v>8</v>
      </c>
      <c r="B17" s="382"/>
      <c r="C17" s="461"/>
      <c r="D17" s="132"/>
      <c r="E17" s="322"/>
      <c r="K17" s="22"/>
    </row>
    <row r="18" spans="1:11" s="187" customFormat="1">
      <c r="A18" s="208">
        <f t="shared" si="0"/>
        <v>9</v>
      </c>
      <c r="B18" s="382"/>
      <c r="C18" s="461"/>
      <c r="D18" s="132"/>
      <c r="E18" s="322"/>
      <c r="K18" s="22"/>
    </row>
    <row r="19" spans="1:11" s="187" customFormat="1" ht="15" thickBot="1">
      <c r="A19" s="215">
        <f t="shared" si="0"/>
        <v>10</v>
      </c>
      <c r="B19" s="383"/>
      <c r="C19" s="500"/>
      <c r="D19" s="139"/>
      <c r="E19" s="335"/>
      <c r="K19" s="22"/>
    </row>
    <row r="20" spans="1:11" ht="15" thickBot="1">
      <c r="A20" s="352"/>
      <c r="B20" s="220"/>
      <c r="C20" s="283"/>
      <c r="D20" s="161" t="str">
        <f>"Total "&amp;LEFT(A7,3)</f>
        <v>Total I19</v>
      </c>
      <c r="E20" s="162">
        <f>SUM(E10:E19)</f>
        <v>35</v>
      </c>
      <c r="K20" s="57"/>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5"/>
  <sheetViews>
    <sheetView workbookViewId="0">
      <selection activeCell="E12" sqref="E12"/>
    </sheetView>
  </sheetViews>
  <sheetFormatPr defaultRowHeight="14.5"/>
  <cols>
    <col min="1" max="1" width="5.1796875" customWidth="1"/>
    <col min="2" max="2" width="86.26953125" customWidth="1"/>
    <col min="3" max="3" width="17.1796875" style="187" customWidth="1"/>
    <col min="4" max="4" width="15.1796875" bestFit="1" customWidth="1"/>
    <col min="5" max="5" width="9.7265625" customWidth="1"/>
    <col min="7" max="7" width="13.453125" customWidth="1"/>
  </cols>
  <sheetData>
    <row r="1" spans="1:8" ht="15.5">
      <c r="A1" s="262" t="str">
        <f>'Date initiale'!C3</f>
        <v>Universitatea de Arhitectură și Urbanism "Ion Mincu" București</v>
      </c>
      <c r="B1" s="262"/>
      <c r="C1" s="262"/>
      <c r="D1" s="262"/>
      <c r="E1" s="17"/>
    </row>
    <row r="2" spans="1:8" ht="15.5">
      <c r="A2" s="262" t="str">
        <f>'Date initiale'!B4&amp;" "&amp;'Date initiale'!C4</f>
        <v>Facultatea ARHITECTURA</v>
      </c>
      <c r="B2" s="262"/>
      <c r="C2" s="262"/>
      <c r="D2" s="262"/>
      <c r="E2" s="17"/>
    </row>
    <row r="3" spans="1:8" ht="15.5">
      <c r="A3" s="262" t="str">
        <f>'Date initiale'!B5&amp;" "&amp;'Date initiale'!C5</f>
        <v>Departamentul Proiectare Urbana si Dezvoltare Teritoriala</v>
      </c>
      <c r="B3" s="262"/>
      <c r="C3" s="262"/>
      <c r="D3" s="262"/>
      <c r="E3" s="17"/>
    </row>
    <row r="4" spans="1:8">
      <c r="A4" s="121" t="str">
        <f>'Date initiale'!C6&amp;", "&amp;'Date initiale'!C7</f>
        <v>Muresanu, Florin, Conferențiar universitar, pozitia 11</v>
      </c>
      <c r="B4" s="121"/>
      <c r="C4" s="121"/>
      <c r="D4" s="121"/>
    </row>
    <row r="5" spans="1:8" s="187" customFormat="1">
      <c r="A5" s="121"/>
      <c r="B5" s="121"/>
      <c r="C5" s="121"/>
      <c r="D5" s="121"/>
    </row>
    <row r="6" spans="1:8" ht="15.5">
      <c r="A6" s="549" t="s">
        <v>110</v>
      </c>
      <c r="B6" s="550"/>
      <c r="C6" s="550"/>
      <c r="D6" s="550"/>
      <c r="E6" s="551"/>
    </row>
    <row r="7" spans="1:8" s="187" customFormat="1" ht="15.5">
      <c r="A7" s="547" t="str">
        <f>'Descriere indicatori'!B27&amp;". "&amp;'Descriere indicatori'!C27</f>
        <v xml:space="preserve">I20. Expoziţii profesionale în domeniu organizate la nivel internaţional / naţional sau local în calitate de autor, coautor, curator </v>
      </c>
      <c r="B7" s="547"/>
      <c r="C7" s="547"/>
      <c r="D7" s="547"/>
      <c r="E7" s="547"/>
      <c r="F7" s="282"/>
    </row>
    <row r="8" spans="1:8" s="187" customFormat="1" ht="32.25" customHeight="1" thickBot="1">
      <c r="A8" s="58"/>
      <c r="B8" s="58"/>
      <c r="C8" s="58"/>
      <c r="D8" s="58"/>
      <c r="E8" s="58"/>
    </row>
    <row r="9" spans="1:8" ht="29.5" thickBot="1">
      <c r="A9" s="157" t="s">
        <v>55</v>
      </c>
      <c r="B9" s="286" t="s">
        <v>152</v>
      </c>
      <c r="C9" s="158" t="s">
        <v>151</v>
      </c>
      <c r="D9" s="158" t="s">
        <v>87</v>
      </c>
      <c r="E9" s="287" t="s">
        <v>147</v>
      </c>
      <c r="G9" s="268" t="s">
        <v>108</v>
      </c>
    </row>
    <row r="10" spans="1:8" ht="29">
      <c r="A10" s="291">
        <v>1</v>
      </c>
      <c r="B10" s="469" t="s">
        <v>390</v>
      </c>
      <c r="C10" s="443" t="s">
        <v>273</v>
      </c>
      <c r="D10" s="470" t="s">
        <v>389</v>
      </c>
      <c r="E10" s="444">
        <v>5</v>
      </c>
      <c r="G10" s="269" t="s">
        <v>170</v>
      </c>
      <c r="H10" s="376" t="s">
        <v>263</v>
      </c>
    </row>
    <row r="11" spans="1:8" ht="29">
      <c r="A11" s="292">
        <f>A10+1</f>
        <v>2</v>
      </c>
      <c r="B11" s="442" t="s">
        <v>391</v>
      </c>
      <c r="C11" s="437" t="s">
        <v>273</v>
      </c>
      <c r="D11" s="438" t="s">
        <v>349</v>
      </c>
      <c r="E11" s="445">
        <v>5</v>
      </c>
      <c r="G11" s="269" t="s">
        <v>172</v>
      </c>
    </row>
    <row r="12" spans="1:8">
      <c r="A12" s="292">
        <f t="shared" ref="A12:A19" si="0">A11+1</f>
        <v>3</v>
      </c>
      <c r="B12" s="442"/>
      <c r="C12" s="437"/>
      <c r="D12" s="438"/>
      <c r="E12" s="445"/>
      <c r="G12" s="269" t="s">
        <v>173</v>
      </c>
    </row>
    <row r="13" spans="1:8">
      <c r="A13" s="292">
        <f t="shared" si="0"/>
        <v>4</v>
      </c>
      <c r="B13" s="442"/>
      <c r="C13" s="437"/>
      <c r="D13" s="438"/>
      <c r="E13" s="445"/>
    </row>
    <row r="14" spans="1:8">
      <c r="A14" s="292">
        <f t="shared" si="0"/>
        <v>5</v>
      </c>
      <c r="B14" s="293"/>
      <c r="C14" s="13"/>
      <c r="D14" s="13"/>
      <c r="E14" s="342"/>
    </row>
    <row r="15" spans="1:8">
      <c r="A15" s="292">
        <f t="shared" si="0"/>
        <v>6</v>
      </c>
      <c r="B15" s="293"/>
      <c r="C15" s="13"/>
      <c r="D15" s="13"/>
      <c r="E15" s="342"/>
    </row>
    <row r="16" spans="1:8">
      <c r="A16" s="292">
        <f t="shared" si="0"/>
        <v>7</v>
      </c>
      <c r="B16" s="293"/>
      <c r="C16" s="41"/>
      <c r="D16" s="41"/>
      <c r="E16" s="342"/>
    </row>
    <row r="17" spans="1:5">
      <c r="A17" s="292">
        <f t="shared" si="0"/>
        <v>8</v>
      </c>
      <c r="B17" s="293"/>
      <c r="C17" s="41"/>
      <c r="D17" s="41"/>
      <c r="E17" s="322"/>
    </row>
    <row r="18" spans="1:5" s="56" customFormat="1">
      <c r="A18" s="292">
        <f t="shared" si="0"/>
        <v>9</v>
      </c>
      <c r="B18" s="295"/>
      <c r="C18" s="182"/>
      <c r="D18" s="182"/>
      <c r="E18" s="343"/>
    </row>
    <row r="19" spans="1:5" s="56" customFormat="1" ht="15" thickBot="1">
      <c r="A19" s="297">
        <f t="shared" si="0"/>
        <v>10</v>
      </c>
      <c r="B19" s="298"/>
      <c r="C19" s="299"/>
      <c r="D19" s="299"/>
      <c r="E19" s="344"/>
    </row>
    <row r="20" spans="1:5" ht="15" thickBot="1">
      <c r="A20" s="351"/>
      <c r="B20" s="289"/>
      <c r="C20" s="290"/>
      <c r="D20" s="161" t="str">
        <f>"Total "&amp;LEFT(A7,3)</f>
        <v>Total I20</v>
      </c>
      <c r="E20" s="124">
        <f>SUM(E10:E19)</f>
        <v>10</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47"/>
  <sheetViews>
    <sheetView showGridLines="0" showRowColHeaders="0" tabSelected="1" topLeftCell="A28" zoomScale="130" zoomScaleNormal="130" workbookViewId="0">
      <selection activeCell="F15" sqref="F15"/>
    </sheetView>
  </sheetViews>
  <sheetFormatPr defaultRowHeight="14.5"/>
  <cols>
    <col min="1" max="1" width="4.26953125" style="187" customWidth="1"/>
    <col min="2" max="2" width="8.7265625" customWidth="1"/>
    <col min="3" max="3" width="72" customWidth="1"/>
    <col min="4" max="4" width="7.7265625" customWidth="1"/>
  </cols>
  <sheetData>
    <row r="1" spans="2:4">
      <c r="B1" s="524" t="s">
        <v>102</v>
      </c>
      <c r="C1" s="524"/>
      <c r="D1" s="524"/>
    </row>
    <row r="2" spans="2:4" s="187" customFormat="1">
      <c r="B2" s="366" t="str">
        <f>"Facultatea de "&amp;'Date initiale'!C4</f>
        <v>Facultatea de ARHITECTURA</v>
      </c>
      <c r="C2" s="366"/>
      <c r="D2" s="366"/>
    </row>
    <row r="3" spans="2:4">
      <c r="B3" s="524" t="str">
        <f>"Departamentul "&amp;'Date initiale'!C5</f>
        <v>Departamentul Proiectare Urbana si Dezvoltare Teritoriala</v>
      </c>
      <c r="C3" s="524"/>
      <c r="D3" s="524"/>
    </row>
    <row r="4" spans="2:4">
      <c r="B4" s="366" t="str">
        <f>"Nume și prenume: "&amp;'Date initiale'!C6</f>
        <v>Nume și prenume: Muresanu, Florin</v>
      </c>
      <c r="C4" s="366"/>
      <c r="D4" s="366"/>
    </row>
    <row r="5" spans="2:4" s="187" customFormat="1">
      <c r="B5" s="366" t="str">
        <f>"Post: "&amp;'Date initiale'!C7</f>
        <v>Post: Conferențiar universitar, pozitia 11</v>
      </c>
      <c r="C5" s="366"/>
      <c r="D5" s="366"/>
    </row>
    <row r="6" spans="2:4">
      <c r="B6" s="366" t="str">
        <f>"Standard de referință: "&amp;'Date initiale'!C8</f>
        <v>Standard de referință: Conferențiar universitar</v>
      </c>
      <c r="C6" s="366"/>
      <c r="D6" s="366"/>
    </row>
    <row r="7" spans="2:4">
      <c r="B7" s="187"/>
      <c r="C7" s="187"/>
      <c r="D7" s="187"/>
    </row>
    <row r="8" spans="2:4" s="187" customFormat="1" ht="15.5">
      <c r="B8" s="527" t="s">
        <v>178</v>
      </c>
      <c r="C8" s="527"/>
      <c r="D8" s="527"/>
    </row>
    <row r="9" spans="2:4" ht="34.5" customHeight="1">
      <c r="B9" s="525" t="s">
        <v>186</v>
      </c>
      <c r="C9" s="526"/>
      <c r="D9" s="526"/>
    </row>
    <row r="10" spans="2:4" ht="29">
      <c r="B10" s="90" t="s">
        <v>63</v>
      </c>
      <c r="C10" s="90" t="s">
        <v>177</v>
      </c>
      <c r="D10" s="90" t="s">
        <v>147</v>
      </c>
    </row>
    <row r="11" spans="2:4">
      <c r="B11" s="91" t="s">
        <v>19</v>
      </c>
      <c r="C11" s="11" t="s">
        <v>20</v>
      </c>
      <c r="D11" s="100">
        <f>'I1'!I20</f>
        <v>20</v>
      </c>
    </row>
    <row r="12" spans="2:4" ht="15" customHeight="1">
      <c r="B12" s="92" t="s">
        <v>21</v>
      </c>
      <c r="C12" s="11" t="s">
        <v>22</v>
      </c>
      <c r="D12" s="101">
        <f>'I2'!I20</f>
        <v>0</v>
      </c>
    </row>
    <row r="13" spans="2:4">
      <c r="B13" s="92" t="s">
        <v>23</v>
      </c>
      <c r="C13" s="31" t="s">
        <v>24</v>
      </c>
      <c r="D13" s="101">
        <f>'I3'!I20</f>
        <v>30</v>
      </c>
    </row>
    <row r="14" spans="2:4">
      <c r="B14" s="92" t="s">
        <v>26</v>
      </c>
      <c r="C14" s="11" t="s">
        <v>199</v>
      </c>
      <c r="D14" s="101">
        <f>'I4'!I20</f>
        <v>0</v>
      </c>
    </row>
    <row r="15" spans="2:4" ht="43.5">
      <c r="B15" s="92" t="s">
        <v>28</v>
      </c>
      <c r="C15" s="74" t="s">
        <v>200</v>
      </c>
      <c r="D15" s="101">
        <f>'I5'!I20</f>
        <v>20</v>
      </c>
    </row>
    <row r="16" spans="2:4" ht="15" customHeight="1">
      <c r="B16" s="92" t="s">
        <v>29</v>
      </c>
      <c r="C16" s="15" t="s">
        <v>201</v>
      </c>
      <c r="D16" s="101">
        <f>'I6'!I20</f>
        <v>0</v>
      </c>
    </row>
    <row r="17" spans="2:4" ht="15" customHeight="1">
      <c r="B17" s="92" t="s">
        <v>30</v>
      </c>
      <c r="C17" s="15" t="s">
        <v>203</v>
      </c>
      <c r="D17" s="101">
        <f>'I7'!I20</f>
        <v>5</v>
      </c>
    </row>
    <row r="18" spans="2:4" ht="29">
      <c r="B18" s="92" t="s">
        <v>31</v>
      </c>
      <c r="C18" s="15" t="s">
        <v>204</v>
      </c>
      <c r="D18" s="101">
        <f>'I8'!I20</f>
        <v>0</v>
      </c>
    </row>
    <row r="19" spans="2:4" ht="29">
      <c r="B19" s="92" t="s">
        <v>33</v>
      </c>
      <c r="C19" s="11" t="s">
        <v>205</v>
      </c>
      <c r="D19" s="101">
        <f>'I9'!I20</f>
        <v>21</v>
      </c>
    </row>
    <row r="20" spans="2:4" ht="29">
      <c r="B20" s="92" t="s">
        <v>34</v>
      </c>
      <c r="C20" s="73" t="s">
        <v>207</v>
      </c>
      <c r="D20" s="101">
        <f>'I10'!I20</f>
        <v>0</v>
      </c>
    </row>
    <row r="21" spans="2:4" ht="43.5">
      <c r="B21" s="93" t="s">
        <v>36</v>
      </c>
      <c r="C21" s="15" t="s">
        <v>209</v>
      </c>
      <c r="D21" s="101">
        <f>I11a!I20</f>
        <v>75</v>
      </c>
    </row>
    <row r="22" spans="2:4" ht="60" customHeight="1">
      <c r="B22" s="94"/>
      <c r="C22" s="15" t="s">
        <v>211</v>
      </c>
      <c r="D22" s="101">
        <f>I11b!H20</f>
        <v>0</v>
      </c>
    </row>
    <row r="23" spans="2:4" ht="29">
      <c r="B23" s="91"/>
      <c r="C23" s="35" t="s">
        <v>213</v>
      </c>
      <c r="D23" s="101">
        <f>I11c!G33</f>
        <v>103</v>
      </c>
    </row>
    <row r="24" spans="2:4" ht="72.5">
      <c r="B24" s="92" t="s">
        <v>40</v>
      </c>
      <c r="C24" s="15" t="s">
        <v>215</v>
      </c>
      <c r="D24" s="101">
        <f>'I12'!H20</f>
        <v>90</v>
      </c>
    </row>
    <row r="25" spans="2:4" ht="48" customHeight="1">
      <c r="B25" s="92" t="s">
        <v>60</v>
      </c>
      <c r="C25" s="15" t="s">
        <v>217</v>
      </c>
      <c r="D25" s="101">
        <f>'I13'!H32</f>
        <v>302.5</v>
      </c>
    </row>
    <row r="26" spans="2:4" ht="58">
      <c r="B26" s="93" t="s">
        <v>61</v>
      </c>
      <c r="C26" s="11" t="s">
        <v>219</v>
      </c>
      <c r="D26" s="101">
        <f>I14a!H20</f>
        <v>0</v>
      </c>
    </row>
    <row r="27" spans="2:4" ht="30" customHeight="1">
      <c r="B27" s="91"/>
      <c r="C27" s="11" t="s">
        <v>221</v>
      </c>
      <c r="D27" s="101">
        <f>I14b!H20</f>
        <v>2</v>
      </c>
    </row>
    <row r="28" spans="2:4" ht="43.5">
      <c r="B28" s="92" t="s">
        <v>61</v>
      </c>
      <c r="C28" s="11" t="s">
        <v>62</v>
      </c>
      <c r="D28" s="101">
        <f>I14c!H21</f>
        <v>52.5</v>
      </c>
    </row>
    <row r="29" spans="2:4" s="187" customFormat="1" ht="58">
      <c r="B29" s="370" t="s">
        <v>0</v>
      </c>
      <c r="C29" s="11" t="s">
        <v>224</v>
      </c>
      <c r="D29" s="102">
        <f>'I15'!H19</f>
        <v>27</v>
      </c>
    </row>
    <row r="30" spans="2:4" ht="101.5">
      <c r="B30" s="95" t="s">
        <v>64</v>
      </c>
      <c r="C30" s="81" t="s">
        <v>226</v>
      </c>
      <c r="D30" s="102">
        <f>'I16'!D20</f>
        <v>10</v>
      </c>
    </row>
    <row r="31" spans="2:4" ht="43.5">
      <c r="B31" s="95" t="s">
        <v>66</v>
      </c>
      <c r="C31" s="67" t="s">
        <v>229</v>
      </c>
      <c r="D31" s="101">
        <f>'I17'!D20</f>
        <v>0</v>
      </c>
    </row>
    <row r="32" spans="2:4" ht="45" customHeight="1">
      <c r="B32" s="91" t="s">
        <v>68</v>
      </c>
      <c r="C32" s="15" t="s">
        <v>231</v>
      </c>
      <c r="D32" s="100">
        <f>'I18'!D20</f>
        <v>0</v>
      </c>
    </row>
    <row r="33" spans="2:4" ht="75" customHeight="1">
      <c r="B33" s="92" t="s">
        <v>42</v>
      </c>
      <c r="C33" s="85" t="s">
        <v>233</v>
      </c>
      <c r="D33" s="101">
        <f>'I19'!E20</f>
        <v>35</v>
      </c>
    </row>
    <row r="34" spans="2:4" ht="29">
      <c r="B34" s="96" t="s">
        <v>44</v>
      </c>
      <c r="C34" s="84" t="s">
        <v>234</v>
      </c>
      <c r="D34" s="101">
        <f>'I20'!E20</f>
        <v>10</v>
      </c>
    </row>
    <row r="35" spans="2:4">
      <c r="B35" s="92" t="s">
        <v>45</v>
      </c>
      <c r="C35" s="76" t="s">
        <v>236</v>
      </c>
      <c r="D35" s="101">
        <f>'I21'!D20</f>
        <v>20</v>
      </c>
    </row>
    <row r="36" spans="2:4" ht="87">
      <c r="B36" s="92" t="s">
        <v>47</v>
      </c>
      <c r="C36" s="75" t="s">
        <v>271</v>
      </c>
      <c r="D36" s="101">
        <f>'I22'!D20</f>
        <v>5</v>
      </c>
    </row>
    <row r="37" spans="2:4" ht="43.5">
      <c r="B37" s="92" t="s">
        <v>48</v>
      </c>
      <c r="C37" s="74" t="s">
        <v>237</v>
      </c>
      <c r="D37" s="101">
        <f>'I23'!D35</f>
        <v>65</v>
      </c>
    </row>
    <row r="38" spans="2:4">
      <c r="B38" s="92" t="s">
        <v>239</v>
      </c>
      <c r="C38" s="74" t="s">
        <v>49</v>
      </c>
      <c r="D38" s="101">
        <f>'I24'!F20</f>
        <v>0</v>
      </c>
    </row>
    <row r="39" spans="2:4">
      <c r="B39" s="187"/>
      <c r="C39" s="187"/>
      <c r="D39" s="187"/>
    </row>
    <row r="40" spans="2:4">
      <c r="B40" s="278" t="s">
        <v>2</v>
      </c>
      <c r="C40" s="1" t="s">
        <v>104</v>
      </c>
      <c r="D40" s="187"/>
    </row>
    <row r="41" spans="2:4">
      <c r="B41" s="19" t="s">
        <v>5</v>
      </c>
      <c r="C41" s="13" t="s">
        <v>242</v>
      </c>
      <c r="D41" s="103">
        <f>SUM(D11:D20)+SUM(D33:D38)</f>
        <v>231</v>
      </c>
    </row>
    <row r="42" spans="2:4">
      <c r="B42" s="19" t="s">
        <v>6</v>
      </c>
      <c r="C42" s="13" t="s">
        <v>243</v>
      </c>
      <c r="D42" s="103">
        <f>SUM(D24:D33)</f>
        <v>519</v>
      </c>
    </row>
    <row r="43" spans="2:4" ht="15" thickBot="1">
      <c r="B43" s="97" t="s">
        <v>7</v>
      </c>
      <c r="C43" s="14" t="s">
        <v>9</v>
      </c>
      <c r="D43" s="104">
        <f>SUM(D21:D23)</f>
        <v>178</v>
      </c>
    </row>
    <row r="44" spans="2:4" ht="15.5" thickTop="1" thickBot="1">
      <c r="B44" s="98" t="s">
        <v>8</v>
      </c>
      <c r="C44" s="99" t="s">
        <v>244</v>
      </c>
      <c r="D44" s="105">
        <f>D41+D42+D43</f>
        <v>928</v>
      </c>
    </row>
    <row r="45" spans="2:4" ht="15" thickTop="1">
      <c r="B45" s="187"/>
      <c r="C45" s="187"/>
      <c r="D45" s="187"/>
    </row>
    <row r="46" spans="2:4">
      <c r="B46" s="279" t="s">
        <v>148</v>
      </c>
      <c r="C46" s="187" t="s">
        <v>149</v>
      </c>
      <c r="D46" s="187"/>
    </row>
    <row r="47" spans="2:4">
      <c r="B47" s="308" t="str">
        <f>'Date initiale'!C9</f>
        <v xml:space="preserve">25.05.2020 </v>
      </c>
      <c r="C47" s="187"/>
      <c r="D47" s="187"/>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B10" sqref="B10"/>
    </sheetView>
  </sheetViews>
  <sheetFormatPr defaultRowHeight="14.5"/>
  <cols>
    <col min="1" max="1" width="5.1796875" customWidth="1"/>
    <col min="2" max="2" width="104.26953125" customWidth="1"/>
    <col min="3" max="3" width="10.54296875" customWidth="1"/>
    <col min="4" max="4" width="9.7265625" customWidth="1"/>
  </cols>
  <sheetData>
    <row r="1" spans="1:10">
      <c r="A1" s="264" t="str">
        <f>'Date initiale'!C3</f>
        <v>Universitatea de Arhitectură și Urbanism "Ion Mincu" București</v>
      </c>
      <c r="B1" s="264"/>
    </row>
    <row r="2" spans="1:10">
      <c r="A2" s="264" t="str">
        <f>'Date initiale'!B4&amp;" "&amp;'Date initiale'!C4</f>
        <v>Facultatea ARHITECTURA</v>
      </c>
      <c r="B2" s="264"/>
    </row>
    <row r="3" spans="1:10">
      <c r="A3" s="264" t="str">
        <f>'Date initiale'!B5&amp;" "&amp;'Date initiale'!C5</f>
        <v>Departamentul Proiectare Urbana si Dezvoltare Teritoriala</v>
      </c>
      <c r="B3" s="264"/>
    </row>
    <row r="4" spans="1:10">
      <c r="A4" s="121" t="str">
        <f>'Date initiale'!C6&amp;", "&amp;'Date initiale'!C7</f>
        <v>Muresanu, Florin, Conferențiar universitar, pozitia 11</v>
      </c>
      <c r="B4" s="121"/>
    </row>
    <row r="5" spans="1:10" s="187" customFormat="1">
      <c r="A5" s="121"/>
      <c r="B5" s="121"/>
    </row>
    <row r="6" spans="1:10" ht="15.5">
      <c r="A6" s="543" t="s">
        <v>110</v>
      </c>
      <c r="B6" s="543"/>
      <c r="C6" s="543"/>
      <c r="D6" s="543"/>
    </row>
    <row r="7" spans="1:10" ht="24" customHeight="1">
      <c r="A7" s="547" t="str">
        <f>'Descriere indicatori'!B28&amp;". "&amp;'Descriere indicatori'!C28</f>
        <v xml:space="preserve">I21. Organizator / curator expoziţii la nivel internaţional/naţional </v>
      </c>
      <c r="B7" s="547"/>
      <c r="C7" s="547"/>
      <c r="D7" s="547"/>
    </row>
    <row r="8" spans="1:10" ht="15" thickBot="1"/>
    <row r="9" spans="1:10" ht="29.5" thickBot="1">
      <c r="A9" s="157" t="s">
        <v>55</v>
      </c>
      <c r="B9" s="286" t="s">
        <v>152</v>
      </c>
      <c r="C9" s="158" t="s">
        <v>87</v>
      </c>
      <c r="D9" s="287" t="s">
        <v>147</v>
      </c>
      <c r="F9" s="268" t="s">
        <v>108</v>
      </c>
      <c r="J9" s="14"/>
    </row>
    <row r="10" spans="1:10" ht="29">
      <c r="A10" s="291">
        <v>1</v>
      </c>
      <c r="B10" s="509" t="s">
        <v>456</v>
      </c>
      <c r="C10" s="468">
        <v>2007</v>
      </c>
      <c r="D10" s="504">
        <v>5</v>
      </c>
      <c r="F10" s="269" t="s">
        <v>170</v>
      </c>
      <c r="G10" s="376" t="s">
        <v>263</v>
      </c>
      <c r="J10" s="270"/>
    </row>
    <row r="11" spans="1:10">
      <c r="A11" s="292">
        <f>A10+1</f>
        <v>2</v>
      </c>
      <c r="B11" s="288" t="s">
        <v>441</v>
      </c>
      <c r="C11" s="41">
        <v>2007</v>
      </c>
      <c r="D11" s="505">
        <v>5</v>
      </c>
      <c r="J11" s="56"/>
    </row>
    <row r="12" spans="1:10" ht="29">
      <c r="A12" s="507">
        <f t="shared" ref="A12:A19" si="0">A11+1</f>
        <v>3</v>
      </c>
      <c r="B12" s="501" t="s">
        <v>446</v>
      </c>
      <c r="C12" s="503">
        <v>2007</v>
      </c>
      <c r="D12" s="506">
        <v>5</v>
      </c>
    </row>
    <row r="13" spans="1:10" ht="29">
      <c r="A13" s="507">
        <f t="shared" si="0"/>
        <v>4</v>
      </c>
      <c r="B13" s="502" t="s">
        <v>447</v>
      </c>
      <c r="C13" s="41">
        <v>2014</v>
      </c>
      <c r="D13" s="505">
        <v>5</v>
      </c>
    </row>
    <row r="14" spans="1:10">
      <c r="A14" s="292">
        <f t="shared" si="0"/>
        <v>5</v>
      </c>
      <c r="B14" s="293"/>
      <c r="C14" s="41"/>
      <c r="D14" s="294"/>
    </row>
    <row r="15" spans="1:10">
      <c r="A15" s="292">
        <f t="shared" si="0"/>
        <v>6</v>
      </c>
      <c r="B15" s="293"/>
      <c r="C15" s="41"/>
      <c r="D15" s="294"/>
    </row>
    <row r="16" spans="1:10">
      <c r="A16" s="292">
        <f t="shared" si="0"/>
        <v>7</v>
      </c>
      <c r="B16" s="293"/>
      <c r="C16" s="41"/>
      <c r="D16" s="294"/>
    </row>
    <row r="17" spans="1:4">
      <c r="A17" s="292">
        <f t="shared" si="0"/>
        <v>8</v>
      </c>
      <c r="B17" s="293"/>
      <c r="C17" s="41"/>
      <c r="D17" s="149"/>
    </row>
    <row r="18" spans="1:4">
      <c r="A18" s="292">
        <f t="shared" si="0"/>
        <v>9</v>
      </c>
      <c r="B18" s="295"/>
      <c r="C18" s="182"/>
      <c r="D18" s="296"/>
    </row>
    <row r="19" spans="1:4" ht="15" thickBot="1">
      <c r="A19" s="297">
        <f t="shared" si="0"/>
        <v>10</v>
      </c>
      <c r="B19" s="298"/>
      <c r="C19" s="299"/>
      <c r="D19" s="300"/>
    </row>
    <row r="20" spans="1:4" ht="15" thickBot="1">
      <c r="A20" s="351"/>
      <c r="B20" s="289"/>
      <c r="C20" s="161" t="str">
        <f>"Total "&amp;LEFT(A7,3)</f>
        <v>Total I21</v>
      </c>
      <c r="D20" s="124">
        <f>SUM(D10:D19)</f>
        <v>20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65"/>
  <sheetViews>
    <sheetView workbookViewId="0">
      <selection activeCell="B11" sqref="B11"/>
    </sheetView>
  </sheetViews>
  <sheetFormatPr defaultRowHeight="14.5"/>
  <cols>
    <col min="1" max="1" width="5.1796875" customWidth="1"/>
    <col min="2" max="2" width="98.26953125" customWidth="1"/>
    <col min="3" max="3" width="15.7265625" customWidth="1"/>
    <col min="4" max="4" width="9.7265625" customWidth="1"/>
  </cols>
  <sheetData>
    <row r="1" spans="1:7" ht="15.5">
      <c r="A1" s="262" t="str">
        <f>'Date initiale'!C3</f>
        <v>Universitatea de Arhitectură și Urbanism "Ion Mincu" București</v>
      </c>
      <c r="B1" s="262"/>
      <c r="C1" s="262"/>
      <c r="D1" s="17"/>
    </row>
    <row r="2" spans="1:7" ht="15.5">
      <c r="A2" s="262" t="str">
        <f>'Date initiale'!B4&amp;" "&amp;'Date initiale'!C4</f>
        <v>Facultatea ARHITECTURA</v>
      </c>
      <c r="B2" s="262"/>
      <c r="C2" s="262"/>
      <c r="D2" s="17"/>
    </row>
    <row r="3" spans="1:7" ht="15.5">
      <c r="A3" s="262" t="str">
        <f>'Date initiale'!B5&amp;" "&amp;'Date initiale'!C5</f>
        <v>Departamentul Proiectare Urbana si Dezvoltare Teritoriala</v>
      </c>
      <c r="B3" s="262"/>
      <c r="C3" s="262"/>
      <c r="D3" s="17"/>
    </row>
    <row r="4" spans="1:7">
      <c r="A4" s="121" t="str">
        <f>'Date initiale'!C6&amp;", "&amp;'Date initiale'!C7</f>
        <v>Muresanu, Florin, Conferențiar universitar, pozitia 11</v>
      </c>
      <c r="B4" s="121"/>
      <c r="C4" s="121"/>
    </row>
    <row r="5" spans="1:7" s="187" customFormat="1">
      <c r="A5" s="121"/>
      <c r="B5" s="121"/>
      <c r="C5" s="121"/>
    </row>
    <row r="6" spans="1:7" ht="15.5">
      <c r="A6" s="545" t="s">
        <v>110</v>
      </c>
      <c r="B6" s="545"/>
      <c r="C6" s="545"/>
      <c r="D6" s="545"/>
    </row>
    <row r="7" spans="1:7" s="187" customFormat="1" ht="66.75" customHeight="1">
      <c r="A7" s="547"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47"/>
      <c r="C7" s="547"/>
      <c r="D7" s="547"/>
    </row>
    <row r="8" spans="1:7" ht="16" thickBot="1">
      <c r="A8" s="59"/>
      <c r="B8" s="59"/>
      <c r="C8" s="59"/>
      <c r="D8" s="59"/>
    </row>
    <row r="9" spans="1:7" ht="29.5" thickBot="1">
      <c r="A9" s="157" t="s">
        <v>55</v>
      </c>
      <c r="B9" s="302" t="s">
        <v>158</v>
      </c>
      <c r="C9" s="302" t="s">
        <v>81</v>
      </c>
      <c r="D9" s="303" t="s">
        <v>147</v>
      </c>
      <c r="F9" s="268" t="s">
        <v>108</v>
      </c>
    </row>
    <row r="10" spans="1:7" ht="29">
      <c r="A10" s="163">
        <v>1</v>
      </c>
      <c r="B10" s="304" t="s">
        <v>503</v>
      </c>
      <c r="C10" s="467">
        <v>11.2018</v>
      </c>
      <c r="D10" s="329">
        <v>5</v>
      </c>
      <c r="E10" s="46"/>
      <c r="F10" s="269" t="s">
        <v>174</v>
      </c>
      <c r="G10" s="376" t="s">
        <v>265</v>
      </c>
    </row>
    <row r="11" spans="1:7" ht="15.5">
      <c r="A11" s="165">
        <f>A10+1</f>
        <v>2</v>
      </c>
      <c r="B11" s="289"/>
      <c r="C11" s="41"/>
      <c r="D11" s="322"/>
      <c r="E11" s="46"/>
      <c r="F11" s="269" t="s">
        <v>170</v>
      </c>
    </row>
    <row r="12" spans="1:7" ht="15.5">
      <c r="A12" s="165">
        <f t="shared" ref="A12:A19" si="0">A11+1</f>
        <v>3</v>
      </c>
      <c r="B12" s="293"/>
      <c r="C12" s="301"/>
      <c r="D12" s="345"/>
      <c r="E12" s="46"/>
      <c r="F12" s="269" t="s">
        <v>170</v>
      </c>
    </row>
    <row r="13" spans="1:7" ht="15.5">
      <c r="A13" s="165">
        <f t="shared" si="0"/>
        <v>4</v>
      </c>
      <c r="B13" s="293"/>
      <c r="C13" s="41"/>
      <c r="D13" s="345"/>
      <c r="E13" s="46"/>
      <c r="F13" s="269">
        <v>20</v>
      </c>
    </row>
    <row r="14" spans="1:7" ht="15.5">
      <c r="A14" s="165">
        <f t="shared" si="0"/>
        <v>5</v>
      </c>
      <c r="B14" s="293"/>
      <c r="C14" s="41"/>
      <c r="D14" s="345"/>
      <c r="E14" s="46"/>
    </row>
    <row r="15" spans="1:7" ht="15.5">
      <c r="A15" s="165">
        <f t="shared" si="0"/>
        <v>6</v>
      </c>
      <c r="B15" s="293"/>
      <c r="C15" s="41"/>
      <c r="D15" s="345"/>
      <c r="E15" s="46"/>
    </row>
    <row r="16" spans="1:7" ht="15.5">
      <c r="A16" s="165">
        <f t="shared" si="0"/>
        <v>7</v>
      </c>
      <c r="B16" s="293"/>
      <c r="C16" s="41"/>
      <c r="D16" s="345"/>
      <c r="E16" s="46"/>
    </row>
    <row r="17" spans="1:5" ht="15.5">
      <c r="A17" s="165">
        <f t="shared" si="0"/>
        <v>8</v>
      </c>
      <c r="B17" s="293"/>
      <c r="C17" s="41"/>
      <c r="D17" s="345"/>
      <c r="E17" s="46"/>
    </row>
    <row r="18" spans="1:5" ht="15.5">
      <c r="A18" s="165">
        <f t="shared" si="0"/>
        <v>9</v>
      </c>
      <c r="B18" s="293"/>
      <c r="C18" s="41"/>
      <c r="D18" s="345"/>
      <c r="E18" s="46"/>
    </row>
    <row r="19" spans="1:5" ht="16" thickBot="1">
      <c r="A19" s="305">
        <f t="shared" si="0"/>
        <v>10</v>
      </c>
      <c r="B19" s="306"/>
      <c r="C19" s="154"/>
      <c r="D19" s="346"/>
      <c r="E19" s="46"/>
    </row>
    <row r="20" spans="1:5" ht="16" thickBot="1">
      <c r="A20" s="351"/>
      <c r="B20" s="289"/>
      <c r="C20" s="123" t="str">
        <f>"Total "&amp;LEFT(A7,3)</f>
        <v>Total I22</v>
      </c>
      <c r="D20" s="124">
        <f>SUM(D10:D19)</f>
        <v>5</v>
      </c>
      <c r="E20" s="46"/>
    </row>
    <row r="21" spans="1:5" ht="15.5">
      <c r="A21" s="46"/>
      <c r="B21" s="47"/>
      <c r="C21" s="46"/>
      <c r="D21" s="46"/>
      <c r="E21" s="46"/>
    </row>
    <row r="22" spans="1:5" ht="15.5">
      <c r="A22" s="46"/>
      <c r="B22" s="47"/>
      <c r="C22" s="46"/>
      <c r="D22" s="46"/>
      <c r="E22" s="46"/>
    </row>
    <row r="23" spans="1:5" ht="15.5">
      <c r="A23" s="46"/>
      <c r="B23" s="47"/>
      <c r="C23" s="46"/>
      <c r="D23" s="46"/>
      <c r="E23" s="46"/>
    </row>
    <row r="24" spans="1:5" ht="15.5">
      <c r="A24" s="46"/>
      <c r="B24" s="47"/>
      <c r="C24" s="46"/>
      <c r="D24" s="46"/>
      <c r="E24" s="46"/>
    </row>
    <row r="25" spans="1:5" ht="15.5">
      <c r="A25" s="46"/>
      <c r="B25" s="47"/>
      <c r="C25" s="46"/>
      <c r="D25" s="46"/>
      <c r="E25" s="46"/>
    </row>
    <row r="26" spans="1:5" ht="15.5">
      <c r="A26" s="46"/>
      <c r="B26" s="47"/>
      <c r="C26" s="46"/>
      <c r="D26" s="46"/>
      <c r="E26" s="46"/>
    </row>
    <row r="27" spans="1:5" ht="15.5">
      <c r="A27" s="46"/>
      <c r="B27" s="48"/>
      <c r="C27" s="46"/>
      <c r="D27" s="46"/>
      <c r="E27" s="46"/>
    </row>
    <row r="28" spans="1:5" ht="15.5">
      <c r="A28" s="46"/>
      <c r="B28" s="47"/>
      <c r="C28" s="46"/>
      <c r="D28" s="46"/>
      <c r="E28" s="46"/>
    </row>
    <row r="29" spans="1:5" ht="15.5">
      <c r="A29" s="46"/>
      <c r="B29" s="47"/>
      <c r="C29" s="46"/>
      <c r="D29" s="46"/>
      <c r="E29" s="46"/>
    </row>
    <row r="30" spans="1:5" ht="15.5">
      <c r="A30" s="46"/>
      <c r="B30" s="49"/>
      <c r="C30" s="46"/>
      <c r="D30" s="46"/>
      <c r="E30" s="46"/>
    </row>
    <row r="31" spans="1:5" ht="15.5">
      <c r="A31" s="46"/>
      <c r="B31" s="36"/>
      <c r="C31" s="46"/>
      <c r="D31" s="46"/>
      <c r="E31" s="46"/>
    </row>
    <row r="32" spans="1:5" ht="15.5">
      <c r="A32" s="46"/>
      <c r="B32" s="36"/>
      <c r="C32" s="46"/>
      <c r="D32" s="46"/>
      <c r="E32" s="46"/>
    </row>
    <row r="33" spans="1:5" ht="15.5">
      <c r="A33" s="46"/>
      <c r="B33" s="46"/>
      <c r="C33" s="46"/>
      <c r="D33" s="46"/>
      <c r="E33" s="46"/>
    </row>
    <row r="34" spans="1:5" ht="15.5">
      <c r="A34" s="46"/>
      <c r="B34" s="46"/>
      <c r="C34" s="46"/>
      <c r="D34" s="46"/>
      <c r="E34" s="46"/>
    </row>
    <row r="35" spans="1:5" ht="15.5">
      <c r="A35" s="46"/>
      <c r="B35" s="46"/>
      <c r="C35" s="46"/>
      <c r="D35" s="46"/>
      <c r="E35" s="46"/>
    </row>
    <row r="36" spans="1:5" ht="15.5">
      <c r="A36" s="46"/>
      <c r="B36" s="46"/>
      <c r="C36" s="46"/>
      <c r="D36" s="46"/>
      <c r="E36" s="46"/>
    </row>
    <row r="37" spans="1:5" ht="15.5">
      <c r="A37" s="46"/>
      <c r="B37" s="46"/>
      <c r="C37" s="46"/>
      <c r="D37" s="46"/>
      <c r="E37" s="46"/>
    </row>
    <row r="38" spans="1:5" ht="15.5">
      <c r="A38" s="46"/>
      <c r="B38" s="46"/>
      <c r="C38" s="46"/>
      <c r="D38" s="46"/>
      <c r="E38" s="46"/>
    </row>
    <row r="39" spans="1:5" ht="15.5">
      <c r="A39" s="46"/>
      <c r="B39" s="46"/>
      <c r="C39" s="46"/>
      <c r="D39" s="46"/>
      <c r="E39" s="46"/>
    </row>
    <row r="40" spans="1:5" ht="15.5">
      <c r="A40" s="46"/>
      <c r="B40" s="46"/>
      <c r="C40" s="46"/>
      <c r="D40" s="46"/>
      <c r="E40" s="46"/>
    </row>
    <row r="41" spans="1:5" ht="15.5">
      <c r="A41" s="46"/>
      <c r="B41" s="46"/>
      <c r="C41" s="46"/>
      <c r="D41" s="46"/>
      <c r="E41" s="46"/>
    </row>
    <row r="42" spans="1:5" ht="15.5">
      <c r="A42" s="46"/>
      <c r="B42" s="46"/>
      <c r="C42" s="46"/>
      <c r="D42" s="46"/>
      <c r="E42" s="46"/>
    </row>
    <row r="43" spans="1:5" ht="15.5">
      <c r="A43" s="46"/>
      <c r="B43" s="46"/>
      <c r="C43" s="46"/>
      <c r="D43" s="46"/>
      <c r="E43" s="46"/>
    </row>
    <row r="44" spans="1:5" ht="15.5">
      <c r="A44" s="46"/>
      <c r="B44" s="46"/>
      <c r="C44" s="46"/>
      <c r="D44" s="46"/>
      <c r="E44" s="46"/>
    </row>
    <row r="45" spans="1:5" ht="15.5">
      <c r="A45" s="46"/>
      <c r="B45" s="46"/>
      <c r="C45" s="46"/>
      <c r="D45" s="46"/>
      <c r="E45" s="46"/>
    </row>
    <row r="46" spans="1:5" ht="15.5">
      <c r="A46" s="46"/>
      <c r="B46" s="46"/>
      <c r="C46" s="46"/>
      <c r="D46" s="46"/>
      <c r="E46" s="46"/>
    </row>
    <row r="47" spans="1:5" ht="15.5">
      <c r="A47" s="46"/>
      <c r="B47" s="46"/>
      <c r="C47" s="46"/>
      <c r="D47" s="46"/>
      <c r="E47" s="46"/>
    </row>
    <row r="48" spans="1:5" ht="15.5">
      <c r="A48" s="46"/>
      <c r="B48" s="46"/>
      <c r="C48" s="46"/>
      <c r="D48" s="46"/>
      <c r="E48" s="46"/>
    </row>
    <row r="49" spans="1:5" ht="15.5">
      <c r="A49" s="46"/>
      <c r="B49" s="46"/>
      <c r="C49" s="46"/>
      <c r="D49" s="46"/>
      <c r="E49" s="46"/>
    </row>
    <row r="50" spans="1:5" ht="15.5">
      <c r="A50" s="46"/>
      <c r="B50" s="46"/>
      <c r="C50" s="46"/>
      <c r="D50" s="46"/>
      <c r="E50" s="46"/>
    </row>
    <row r="51" spans="1:5" ht="15.5">
      <c r="A51" s="46"/>
      <c r="B51" s="46"/>
      <c r="C51" s="46"/>
      <c r="D51" s="46"/>
      <c r="E51" s="46"/>
    </row>
    <row r="52" spans="1:5" ht="15.5">
      <c r="A52" s="46"/>
      <c r="B52" s="46"/>
      <c r="C52" s="46"/>
      <c r="D52" s="46"/>
      <c r="E52" s="46"/>
    </row>
    <row r="53" spans="1:5" ht="15.5">
      <c r="A53" s="46"/>
      <c r="B53" s="46"/>
      <c r="C53" s="46"/>
      <c r="D53" s="46"/>
      <c r="E53" s="46"/>
    </row>
    <row r="54" spans="1:5" ht="15.5">
      <c r="A54" s="46"/>
      <c r="B54" s="46"/>
      <c r="C54" s="46"/>
      <c r="D54" s="46"/>
      <c r="E54" s="46"/>
    </row>
    <row r="55" spans="1:5" ht="15.5">
      <c r="A55" s="46"/>
      <c r="B55" s="46"/>
      <c r="C55" s="46"/>
      <c r="D55" s="46"/>
      <c r="E55" s="46"/>
    </row>
    <row r="56" spans="1:5" ht="15.5">
      <c r="A56" s="46"/>
      <c r="B56" s="46"/>
      <c r="C56" s="46"/>
      <c r="D56" s="46"/>
      <c r="E56" s="46"/>
    </row>
    <row r="57" spans="1:5" ht="15.5">
      <c r="A57" s="46"/>
      <c r="B57" s="46"/>
      <c r="C57" s="46"/>
      <c r="D57" s="46"/>
      <c r="E57" s="46"/>
    </row>
    <row r="58" spans="1:5" ht="15.5">
      <c r="A58" s="46"/>
      <c r="B58" s="46"/>
      <c r="C58" s="46"/>
      <c r="D58" s="46"/>
      <c r="E58" s="46"/>
    </row>
    <row r="59" spans="1:5" ht="15.5">
      <c r="A59" s="46"/>
      <c r="B59" s="46"/>
      <c r="C59" s="46"/>
      <c r="D59" s="46"/>
      <c r="E59" s="46"/>
    </row>
    <row r="60" spans="1:5" ht="15.5">
      <c r="A60" s="46"/>
      <c r="B60" s="46"/>
      <c r="C60" s="46"/>
      <c r="D60" s="46"/>
      <c r="E60" s="46"/>
    </row>
    <row r="61" spans="1:5" ht="15.5">
      <c r="A61" s="46"/>
      <c r="B61" s="46"/>
      <c r="C61" s="46"/>
      <c r="D61" s="46"/>
      <c r="E61" s="46"/>
    </row>
    <row r="62" spans="1:5" ht="15.5">
      <c r="A62" s="46"/>
      <c r="B62" s="46"/>
      <c r="C62" s="46"/>
      <c r="D62" s="46"/>
      <c r="E62" s="46"/>
    </row>
    <row r="63" spans="1:5" ht="15.5">
      <c r="A63" s="46"/>
      <c r="B63" s="46"/>
      <c r="C63" s="46"/>
      <c r="D63" s="46"/>
      <c r="E63" s="46"/>
    </row>
    <row r="64" spans="1:5" ht="15.5">
      <c r="A64" s="46"/>
      <c r="B64" s="46"/>
      <c r="C64" s="46"/>
      <c r="D64" s="46"/>
      <c r="E64" s="46"/>
    </row>
    <row r="65" spans="1:5" ht="15.5">
      <c r="A65" s="46"/>
      <c r="B65" s="46"/>
      <c r="C65" s="46"/>
      <c r="D65" s="46"/>
      <c r="E65" s="46"/>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35"/>
  <sheetViews>
    <sheetView topLeftCell="A7" workbookViewId="0">
      <selection activeCell="B21" sqref="B21"/>
    </sheetView>
  </sheetViews>
  <sheetFormatPr defaultRowHeight="14.5"/>
  <cols>
    <col min="1" max="1" width="5.1796875" customWidth="1"/>
    <col min="2" max="2" width="98.26953125" customWidth="1"/>
    <col min="3" max="3" width="16.54296875" customWidth="1"/>
    <col min="4" max="4" width="9.7265625" customWidth="1"/>
  </cols>
  <sheetData>
    <row r="1" spans="1:7" ht="15.5">
      <c r="A1" s="262" t="str">
        <f>'Date initiale'!C3</f>
        <v>Universitatea de Arhitectură și Urbanism "Ion Mincu" București</v>
      </c>
      <c r="B1" s="262"/>
      <c r="C1" s="262"/>
      <c r="D1" s="42"/>
    </row>
    <row r="2" spans="1:7" ht="15.5">
      <c r="A2" s="262" t="str">
        <f>'Date initiale'!B4&amp;" "&amp;'Date initiale'!C4</f>
        <v>Facultatea ARHITECTURA</v>
      </c>
      <c r="B2" s="262"/>
      <c r="C2" s="262"/>
      <c r="D2" s="17"/>
    </row>
    <row r="3" spans="1:7" ht="15.5">
      <c r="A3" s="262" t="str">
        <f>'Date initiale'!B5&amp;" "&amp;'Date initiale'!C5</f>
        <v>Departamentul Proiectare Urbana si Dezvoltare Teritoriala</v>
      </c>
      <c r="B3" s="262"/>
      <c r="C3" s="262"/>
      <c r="D3" s="17"/>
    </row>
    <row r="4" spans="1:7">
      <c r="A4" s="121" t="str">
        <f>'Date initiale'!C6&amp;", "&amp;'Date initiale'!C7</f>
        <v>Muresanu, Florin, Conferențiar universitar, pozitia 11</v>
      </c>
      <c r="B4" s="121"/>
      <c r="C4" s="121"/>
    </row>
    <row r="5" spans="1:7" s="187" customFormat="1">
      <c r="A5" s="121"/>
      <c r="B5" s="121"/>
      <c r="C5" s="121"/>
    </row>
    <row r="6" spans="1:7" ht="15.5">
      <c r="A6" s="543" t="s">
        <v>110</v>
      </c>
      <c r="B6" s="543"/>
      <c r="C6" s="543"/>
      <c r="D6" s="543"/>
    </row>
    <row r="7" spans="1:7" ht="39.75" customHeight="1">
      <c r="A7" s="547"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547"/>
      <c r="C7" s="547"/>
      <c r="D7" s="547"/>
    </row>
    <row r="8" spans="1:7" ht="15.75" customHeight="1" thickBot="1">
      <c r="A8" s="59"/>
      <c r="B8" s="59"/>
      <c r="C8" s="59"/>
      <c r="D8" s="59"/>
    </row>
    <row r="9" spans="1:7" ht="29.5" thickBot="1">
      <c r="A9" s="157" t="s">
        <v>55</v>
      </c>
      <c r="B9" s="158" t="s">
        <v>159</v>
      </c>
      <c r="C9" s="158" t="s">
        <v>81</v>
      </c>
      <c r="D9" s="287" t="s">
        <v>147</v>
      </c>
      <c r="F9" s="268" t="s">
        <v>108</v>
      </c>
    </row>
    <row r="10" spans="1:7" s="187" customFormat="1" ht="29">
      <c r="A10" s="472">
        <v>1</v>
      </c>
      <c r="B10" s="473" t="s">
        <v>350</v>
      </c>
      <c r="C10" s="474">
        <v>12.2005</v>
      </c>
      <c r="D10" s="475">
        <v>3</v>
      </c>
      <c r="F10" s="269" t="s">
        <v>170</v>
      </c>
      <c r="G10" s="376" t="s">
        <v>262</v>
      </c>
    </row>
    <row r="11" spans="1:7" s="187" customFormat="1" ht="29">
      <c r="A11" s="476">
        <f>A10+1</f>
        <v>2</v>
      </c>
      <c r="B11" s="477" t="s">
        <v>351</v>
      </c>
      <c r="C11" s="478" t="s">
        <v>508</v>
      </c>
      <c r="D11" s="479">
        <v>3</v>
      </c>
      <c r="F11" s="269" t="s">
        <v>172</v>
      </c>
    </row>
    <row r="12" spans="1:7" ht="29">
      <c r="A12" s="476">
        <f t="shared" ref="A12:A34" si="0">A11+1</f>
        <v>3</v>
      </c>
      <c r="B12" s="477" t="s">
        <v>352</v>
      </c>
      <c r="C12" s="478">
        <v>10.2006</v>
      </c>
      <c r="D12" s="479">
        <v>3</v>
      </c>
      <c r="F12" s="269" t="s">
        <v>173</v>
      </c>
    </row>
    <row r="13" spans="1:7" s="187" customFormat="1" ht="29">
      <c r="A13" s="476">
        <f t="shared" si="0"/>
        <v>4</v>
      </c>
      <c r="B13" s="477" t="s">
        <v>353</v>
      </c>
      <c r="C13" s="478" t="s">
        <v>451</v>
      </c>
      <c r="D13" s="479">
        <v>3</v>
      </c>
    </row>
    <row r="14" spans="1:7" s="187" customFormat="1">
      <c r="A14" s="476">
        <f t="shared" si="0"/>
        <v>5</v>
      </c>
      <c r="B14" s="477" t="s">
        <v>452</v>
      </c>
      <c r="C14" s="478" t="s">
        <v>453</v>
      </c>
      <c r="D14" s="479">
        <v>3</v>
      </c>
    </row>
    <row r="15" spans="1:7" s="187" customFormat="1" ht="29">
      <c r="A15" s="476">
        <f t="shared" si="0"/>
        <v>6</v>
      </c>
      <c r="B15" s="477" t="s">
        <v>394</v>
      </c>
      <c r="C15" s="478" t="s">
        <v>395</v>
      </c>
      <c r="D15" s="479">
        <v>3</v>
      </c>
    </row>
    <row r="16" spans="1:7" s="187" customFormat="1" ht="32" customHeight="1">
      <c r="A16" s="476">
        <f t="shared" si="0"/>
        <v>7</v>
      </c>
      <c r="B16" s="477" t="s">
        <v>427</v>
      </c>
      <c r="C16" s="478" t="s">
        <v>428</v>
      </c>
      <c r="D16" s="479">
        <v>3</v>
      </c>
    </row>
    <row r="17" spans="1:4" s="187" customFormat="1" ht="29">
      <c r="A17" s="476">
        <f t="shared" si="0"/>
        <v>8</v>
      </c>
      <c r="B17" s="477" t="s">
        <v>358</v>
      </c>
      <c r="C17" s="478" t="s">
        <v>354</v>
      </c>
      <c r="D17" s="479">
        <v>1</v>
      </c>
    </row>
    <row r="18" spans="1:4" s="187" customFormat="1" ht="29">
      <c r="A18" s="476">
        <f t="shared" si="0"/>
        <v>9</v>
      </c>
      <c r="B18" s="477" t="s">
        <v>436</v>
      </c>
      <c r="C18" s="478" t="s">
        <v>386</v>
      </c>
      <c r="D18" s="479">
        <v>3</v>
      </c>
    </row>
    <row r="19" spans="1:4" s="187" customFormat="1" ht="29">
      <c r="A19" s="476">
        <f t="shared" si="0"/>
        <v>10</v>
      </c>
      <c r="B19" s="477" t="s">
        <v>437</v>
      </c>
      <c r="C19" s="478" t="s">
        <v>387</v>
      </c>
      <c r="D19" s="479">
        <v>3</v>
      </c>
    </row>
    <row r="20" spans="1:4" s="187" customFormat="1" ht="43.5">
      <c r="A20" s="476">
        <f t="shared" si="0"/>
        <v>11</v>
      </c>
      <c r="B20" s="477" t="s">
        <v>355</v>
      </c>
      <c r="C20" s="478" t="s">
        <v>356</v>
      </c>
      <c r="D20" s="479">
        <v>1</v>
      </c>
    </row>
    <row r="21" spans="1:4" s="187" customFormat="1" ht="29">
      <c r="A21" s="476">
        <f t="shared" si="0"/>
        <v>12</v>
      </c>
      <c r="B21" s="477" t="s">
        <v>438</v>
      </c>
      <c r="C21" s="478" t="s">
        <v>388</v>
      </c>
      <c r="D21" s="479">
        <v>3</v>
      </c>
    </row>
    <row r="22" spans="1:4" s="187" customFormat="1" ht="29">
      <c r="A22" s="476">
        <f t="shared" si="0"/>
        <v>13</v>
      </c>
      <c r="B22" s="477" t="s">
        <v>426</v>
      </c>
      <c r="C22" s="478" t="s">
        <v>357</v>
      </c>
      <c r="D22" s="479">
        <v>3</v>
      </c>
    </row>
    <row r="23" spans="1:4" s="187" customFormat="1" ht="29">
      <c r="A23" s="476">
        <f t="shared" si="0"/>
        <v>14</v>
      </c>
      <c r="B23" s="477" t="s">
        <v>455</v>
      </c>
      <c r="C23" s="478" t="s">
        <v>454</v>
      </c>
      <c r="D23" s="479">
        <v>1</v>
      </c>
    </row>
    <row r="24" spans="1:4" s="187" customFormat="1" ht="29">
      <c r="A24" s="476">
        <f t="shared" si="0"/>
        <v>15</v>
      </c>
      <c r="B24" s="477" t="s">
        <v>425</v>
      </c>
      <c r="C24" s="478" t="s">
        <v>359</v>
      </c>
      <c r="D24" s="479">
        <v>1</v>
      </c>
    </row>
    <row r="25" spans="1:4" ht="29">
      <c r="A25" s="476">
        <f t="shared" si="0"/>
        <v>16</v>
      </c>
      <c r="B25" s="480" t="s">
        <v>424</v>
      </c>
      <c r="C25" s="481" t="s">
        <v>423</v>
      </c>
      <c r="D25" s="482">
        <v>1</v>
      </c>
    </row>
    <row r="26" spans="1:4" s="187" customFormat="1" ht="29">
      <c r="A26" s="476">
        <f t="shared" si="0"/>
        <v>17</v>
      </c>
      <c r="B26" s="480" t="s">
        <v>418</v>
      </c>
      <c r="C26" s="481" t="s">
        <v>422</v>
      </c>
      <c r="D26" s="482">
        <v>3</v>
      </c>
    </row>
    <row r="27" spans="1:4" s="187" customFormat="1" ht="29">
      <c r="A27" s="476">
        <f t="shared" si="0"/>
        <v>18</v>
      </c>
      <c r="B27" s="480" t="s">
        <v>421</v>
      </c>
      <c r="C27" s="478" t="s">
        <v>409</v>
      </c>
      <c r="D27" s="479">
        <v>3</v>
      </c>
    </row>
    <row r="28" spans="1:4" s="187" customFormat="1" ht="29">
      <c r="A28" s="476">
        <f t="shared" si="0"/>
        <v>19</v>
      </c>
      <c r="B28" s="480" t="s">
        <v>418</v>
      </c>
      <c r="C28" s="481" t="s">
        <v>420</v>
      </c>
      <c r="D28" s="482">
        <v>3</v>
      </c>
    </row>
    <row r="29" spans="1:4" s="187" customFormat="1" ht="29">
      <c r="A29" s="476">
        <f t="shared" si="0"/>
        <v>20</v>
      </c>
      <c r="B29" s="480" t="s">
        <v>433</v>
      </c>
      <c r="C29" s="481" t="s">
        <v>411</v>
      </c>
      <c r="D29" s="482">
        <v>3</v>
      </c>
    </row>
    <row r="30" spans="1:4" s="187" customFormat="1" ht="29">
      <c r="A30" s="476">
        <f t="shared" si="0"/>
        <v>21</v>
      </c>
      <c r="B30" s="480" t="s">
        <v>418</v>
      </c>
      <c r="C30" s="481" t="s">
        <v>419</v>
      </c>
      <c r="D30" s="482">
        <v>3</v>
      </c>
    </row>
    <row r="31" spans="1:4" s="187" customFormat="1">
      <c r="A31" s="476">
        <f t="shared" si="0"/>
        <v>22</v>
      </c>
      <c r="B31" s="480" t="s">
        <v>461</v>
      </c>
      <c r="C31" s="481" t="s">
        <v>419</v>
      </c>
      <c r="D31" s="482">
        <v>3</v>
      </c>
    </row>
    <row r="32" spans="1:4" s="187" customFormat="1" ht="43.5">
      <c r="A32" s="476">
        <f t="shared" si="0"/>
        <v>23</v>
      </c>
      <c r="B32" s="480" t="s">
        <v>417</v>
      </c>
      <c r="C32" s="481" t="s">
        <v>414</v>
      </c>
      <c r="D32" s="482">
        <v>3</v>
      </c>
    </row>
    <row r="33" spans="1:4" s="187" customFormat="1" ht="29">
      <c r="A33" s="476">
        <f t="shared" si="0"/>
        <v>24</v>
      </c>
      <c r="B33" s="480" t="s">
        <v>434</v>
      </c>
      <c r="C33" s="481" t="s">
        <v>449</v>
      </c>
      <c r="D33" s="482">
        <v>3</v>
      </c>
    </row>
    <row r="34" spans="1:4" s="187" customFormat="1" ht="29.5" thickBot="1">
      <c r="A34" s="476">
        <f t="shared" si="0"/>
        <v>25</v>
      </c>
      <c r="B34" s="483" t="s">
        <v>435</v>
      </c>
      <c r="C34" s="508" t="s">
        <v>450</v>
      </c>
      <c r="D34" s="484">
        <v>3</v>
      </c>
    </row>
    <row r="35" spans="1:4" ht="15" thickBot="1">
      <c r="A35" s="464"/>
      <c r="B35" s="121"/>
      <c r="C35" s="465" t="str">
        <f>"Total "&amp;LEFT(A7,3)</f>
        <v>Total I23</v>
      </c>
      <c r="D35" s="466">
        <f>SUM(D10:D34)</f>
        <v>65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workbookViewId="0">
      <selection activeCell="M14" sqref="M14"/>
    </sheetView>
  </sheetViews>
  <sheetFormatPr defaultRowHeight="14.5"/>
  <cols>
    <col min="1" max="1" width="5.1796875" customWidth="1"/>
    <col min="2" max="2" width="27.54296875" customWidth="1"/>
    <col min="3" max="3" width="46.81640625" style="187" customWidth="1"/>
    <col min="4" max="4" width="30" style="187" customWidth="1"/>
    <col min="5" max="5" width="10.54296875" customWidth="1"/>
    <col min="6" max="6" width="9.7265625" customWidth="1"/>
  </cols>
  <sheetData>
    <row r="1" spans="1:9">
      <c r="A1" s="264" t="str">
        <f>'Date initiale'!C3</f>
        <v>Universitatea de Arhitectură și Urbanism "Ion Mincu" București</v>
      </c>
      <c r="B1" s="264"/>
      <c r="C1" s="264"/>
      <c r="D1" s="264"/>
      <c r="E1" s="264"/>
    </row>
    <row r="2" spans="1:9">
      <c r="A2" s="264" t="str">
        <f>'Date initiale'!B4&amp;" "&amp;'Date initiale'!C4</f>
        <v>Facultatea ARHITECTURA</v>
      </c>
      <c r="B2" s="264"/>
      <c r="C2" s="264"/>
      <c r="D2" s="264"/>
      <c r="E2" s="264"/>
    </row>
    <row r="3" spans="1:9">
      <c r="A3" s="264" t="str">
        <f>'Date initiale'!B5&amp;" "&amp;'Date initiale'!C5</f>
        <v>Departamentul Proiectare Urbana si Dezvoltare Teritoriala</v>
      </c>
      <c r="B3" s="264"/>
      <c r="C3" s="264"/>
      <c r="D3" s="264"/>
      <c r="E3" s="264"/>
    </row>
    <row r="4" spans="1:9">
      <c r="A4" s="121" t="str">
        <f>'Date initiale'!C6&amp;", "&amp;'Date initiale'!C7</f>
        <v>Muresanu, Florin, Conferențiar universitar, pozitia 11</v>
      </c>
      <c r="B4" s="121"/>
      <c r="C4" s="121"/>
      <c r="D4" s="121"/>
      <c r="E4" s="121"/>
    </row>
    <row r="5" spans="1:9" s="187" customFormat="1">
      <c r="A5" s="121"/>
      <c r="B5" s="121"/>
      <c r="C5" s="121"/>
      <c r="D5" s="121"/>
      <c r="E5" s="121"/>
    </row>
    <row r="6" spans="1:9" ht="15.5">
      <c r="A6" s="281" t="s">
        <v>110</v>
      </c>
    </row>
    <row r="7" spans="1:9" ht="15.5">
      <c r="A7" s="547" t="str">
        <f>'Descriere indicatori'!B31&amp;". "&amp;'Descriere indicatori'!C31</f>
        <v xml:space="preserve">I24. Îndrumare de doctorat sau în co-tutelă la nivel internaţional/naţional </v>
      </c>
      <c r="B7" s="547"/>
      <c r="C7" s="547"/>
      <c r="D7" s="547"/>
      <c r="E7" s="547"/>
      <c r="F7" s="547"/>
    </row>
    <row r="8" spans="1:9" ht="15" thickBot="1"/>
    <row r="9" spans="1:9" ht="29.5" thickBot="1">
      <c r="A9" s="157" t="s">
        <v>55</v>
      </c>
      <c r="B9" s="158" t="s">
        <v>153</v>
      </c>
      <c r="C9" s="158" t="s">
        <v>155</v>
      </c>
      <c r="D9" s="158" t="s">
        <v>154</v>
      </c>
      <c r="E9" s="158" t="s">
        <v>81</v>
      </c>
      <c r="F9" s="287" t="s">
        <v>147</v>
      </c>
      <c r="H9" s="268" t="s">
        <v>108</v>
      </c>
    </row>
    <row r="10" spans="1:9">
      <c r="A10" s="163">
        <v>1</v>
      </c>
      <c r="B10" s="304"/>
      <c r="C10" s="304"/>
      <c r="D10" s="304"/>
      <c r="E10" s="164"/>
      <c r="F10" s="347"/>
      <c r="H10" s="269" t="s">
        <v>266</v>
      </c>
      <c r="I10" s="376" t="s">
        <v>267</v>
      </c>
    </row>
    <row r="11" spans="1:9">
      <c r="A11" s="165">
        <f>A10+1</f>
        <v>2</v>
      </c>
      <c r="B11" s="293"/>
      <c r="C11" s="293"/>
      <c r="D11" s="293"/>
      <c r="E11" s="41"/>
      <c r="F11" s="348"/>
      <c r="H11" s="187"/>
      <c r="I11" s="376" t="s">
        <v>268</v>
      </c>
    </row>
    <row r="12" spans="1:9">
      <c r="A12" s="165">
        <f t="shared" ref="A12:A19" si="0">A11+1</f>
        <v>3</v>
      </c>
      <c r="B12" s="293"/>
      <c r="C12" s="293"/>
      <c r="D12" s="293"/>
      <c r="E12" s="41"/>
      <c r="F12" s="348"/>
    </row>
    <row r="13" spans="1:9">
      <c r="A13" s="165">
        <f t="shared" si="0"/>
        <v>4</v>
      </c>
      <c r="B13" s="293"/>
      <c r="C13" s="293"/>
      <c r="D13" s="293"/>
      <c r="E13" s="41"/>
      <c r="F13" s="348"/>
    </row>
    <row r="14" spans="1:9">
      <c r="A14" s="165">
        <f t="shared" si="0"/>
        <v>5</v>
      </c>
      <c r="B14" s="293"/>
      <c r="C14" s="293"/>
      <c r="D14" s="293"/>
      <c r="E14" s="41"/>
      <c r="F14" s="348"/>
    </row>
    <row r="15" spans="1:9">
      <c r="A15" s="165">
        <f t="shared" si="0"/>
        <v>6</v>
      </c>
      <c r="B15" s="293"/>
      <c r="C15" s="293"/>
      <c r="D15" s="293"/>
      <c r="E15" s="41"/>
      <c r="F15" s="348"/>
    </row>
    <row r="16" spans="1:9">
      <c r="A16" s="165">
        <f t="shared" si="0"/>
        <v>7</v>
      </c>
      <c r="B16" s="293"/>
      <c r="C16" s="293"/>
      <c r="D16" s="293"/>
      <c r="E16" s="41"/>
      <c r="F16" s="348"/>
    </row>
    <row r="17" spans="1:6">
      <c r="A17" s="165">
        <f t="shared" si="0"/>
        <v>8</v>
      </c>
      <c r="B17" s="293"/>
      <c r="C17" s="293"/>
      <c r="D17" s="293"/>
      <c r="E17" s="41"/>
      <c r="F17" s="348"/>
    </row>
    <row r="18" spans="1:6">
      <c r="A18" s="165">
        <f t="shared" si="0"/>
        <v>9</v>
      </c>
      <c r="B18" s="293"/>
      <c r="C18" s="293"/>
      <c r="D18" s="293"/>
      <c r="E18" s="41"/>
      <c r="F18" s="348"/>
    </row>
    <row r="19" spans="1:6" ht="15" thickBot="1">
      <c r="A19" s="305">
        <f t="shared" si="0"/>
        <v>10</v>
      </c>
      <c r="B19" s="306"/>
      <c r="C19" s="306"/>
      <c r="D19" s="306"/>
      <c r="E19" s="154"/>
      <c r="F19" s="349"/>
    </row>
    <row r="20" spans="1:6" ht="15" thickBot="1">
      <c r="A20" s="350"/>
      <c r="B20" s="121"/>
      <c r="C20" s="121"/>
      <c r="D20" s="121"/>
      <c r="E20" s="123" t="str">
        <f>"Total "&amp;LEFT(A7,3)</f>
        <v>Total I24</v>
      </c>
      <c r="F20" s="307">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4.5"/>
  <sheetData>
    <row r="1" spans="1:28">
      <c r="A1" t="s">
        <v>106</v>
      </c>
      <c r="AA1" s="309"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topLeftCell="A28" zoomScale="115" zoomScaleNormal="115" workbookViewId="0">
      <selection activeCell="C21" sqref="C21"/>
    </sheetView>
  </sheetViews>
  <sheetFormatPr defaultRowHeight="14.5"/>
  <cols>
    <col min="1" max="1" width="3.81640625" style="187" customWidth="1"/>
    <col min="2" max="2" width="9.1796875" customWidth="1"/>
    <col min="3" max="3" width="55" customWidth="1"/>
    <col min="4" max="4" width="9.453125" style="72" customWidth="1"/>
    <col min="5" max="5" width="14.26953125" customWidth="1"/>
  </cols>
  <sheetData>
    <row r="1" spans="2:5">
      <c r="B1" s="86" t="s">
        <v>187</v>
      </c>
      <c r="D1"/>
    </row>
    <row r="2" spans="2:5">
      <c r="B2" s="86"/>
      <c r="D2"/>
    </row>
    <row r="3" spans="2:5" ht="43.5">
      <c r="B3" s="71" t="s">
        <v>63</v>
      </c>
      <c r="C3" s="12" t="s">
        <v>17</v>
      </c>
      <c r="D3" s="71" t="s">
        <v>18</v>
      </c>
      <c r="E3" s="12" t="s">
        <v>97</v>
      </c>
    </row>
    <row r="4" spans="2:5" ht="29">
      <c r="B4" s="77" t="s">
        <v>112</v>
      </c>
      <c r="C4" s="11" t="s">
        <v>20</v>
      </c>
      <c r="D4" s="77" t="s">
        <v>196</v>
      </c>
      <c r="E4" s="74" t="s">
        <v>98</v>
      </c>
    </row>
    <row r="5" spans="2:5">
      <c r="B5" s="77" t="s">
        <v>113</v>
      </c>
      <c r="C5" s="11" t="s">
        <v>22</v>
      </c>
      <c r="D5" s="77" t="s">
        <v>197</v>
      </c>
      <c r="E5" s="74" t="s">
        <v>16</v>
      </c>
    </row>
    <row r="6" spans="2:5" ht="29">
      <c r="B6" s="77" t="s">
        <v>114</v>
      </c>
      <c r="C6" s="31" t="s">
        <v>24</v>
      </c>
      <c r="D6" s="77" t="s">
        <v>198</v>
      </c>
      <c r="E6" s="74" t="s">
        <v>25</v>
      </c>
    </row>
    <row r="7" spans="2:5">
      <c r="B7" s="77" t="s">
        <v>115</v>
      </c>
      <c r="C7" s="11" t="s">
        <v>199</v>
      </c>
      <c r="D7" s="77" t="s">
        <v>198</v>
      </c>
      <c r="E7" s="74" t="s">
        <v>27</v>
      </c>
    </row>
    <row r="8" spans="2:5" s="55" customFormat="1" ht="58">
      <c r="B8" s="77" t="s">
        <v>116</v>
      </c>
      <c r="C8" s="74" t="s">
        <v>200</v>
      </c>
      <c r="D8" s="77" t="s">
        <v>198</v>
      </c>
      <c r="E8" s="74" t="s">
        <v>27</v>
      </c>
    </row>
    <row r="9" spans="2:5" ht="30" customHeight="1">
      <c r="B9" s="77" t="s">
        <v>117</v>
      </c>
      <c r="C9" s="15" t="s">
        <v>201</v>
      </c>
      <c r="D9" s="77" t="s">
        <v>202</v>
      </c>
      <c r="E9" s="74" t="s">
        <v>27</v>
      </c>
    </row>
    <row r="10" spans="2:5" ht="30" customHeight="1">
      <c r="B10" s="77" t="s">
        <v>118</v>
      </c>
      <c r="C10" s="15" t="s">
        <v>203</v>
      </c>
      <c r="D10" s="77" t="s">
        <v>202</v>
      </c>
      <c r="E10" s="74" t="s">
        <v>27</v>
      </c>
    </row>
    <row r="11" spans="2:5" ht="29">
      <c r="B11" s="77" t="s">
        <v>119</v>
      </c>
      <c r="C11" s="15" t="s">
        <v>204</v>
      </c>
      <c r="D11" s="77" t="s">
        <v>198</v>
      </c>
      <c r="E11" s="74" t="s">
        <v>32</v>
      </c>
    </row>
    <row r="12" spans="2:5" ht="29">
      <c r="B12" s="77" t="s">
        <v>120</v>
      </c>
      <c r="C12" s="11" t="s">
        <v>205</v>
      </c>
      <c r="D12" s="77" t="s">
        <v>206</v>
      </c>
      <c r="E12" s="74" t="s">
        <v>32</v>
      </c>
    </row>
    <row r="13" spans="2:5" ht="62.25" customHeight="1">
      <c r="B13" s="77" t="s">
        <v>121</v>
      </c>
      <c r="C13" s="73" t="s">
        <v>207</v>
      </c>
      <c r="D13" s="77" t="s">
        <v>208</v>
      </c>
      <c r="E13" s="74" t="s">
        <v>35</v>
      </c>
    </row>
    <row r="14" spans="2:5" ht="58">
      <c r="B14" s="78" t="s">
        <v>122</v>
      </c>
      <c r="C14" s="15" t="s">
        <v>209</v>
      </c>
      <c r="D14" s="77" t="s">
        <v>210</v>
      </c>
      <c r="E14" s="74" t="s">
        <v>37</v>
      </c>
    </row>
    <row r="15" spans="2:5" ht="76.5" customHeight="1">
      <c r="B15" s="79"/>
      <c r="C15" s="15" t="s">
        <v>211</v>
      </c>
      <c r="D15" s="77" t="s">
        <v>212</v>
      </c>
      <c r="E15" s="74" t="s">
        <v>38</v>
      </c>
    </row>
    <row r="16" spans="2:5" ht="29">
      <c r="B16" s="80"/>
      <c r="C16" s="35" t="s">
        <v>213</v>
      </c>
      <c r="D16" s="77" t="s">
        <v>214</v>
      </c>
      <c r="E16" s="74" t="s">
        <v>39</v>
      </c>
    </row>
    <row r="17" spans="2:5" ht="90" customHeight="1">
      <c r="B17" s="77" t="s">
        <v>123</v>
      </c>
      <c r="C17" s="15" t="s">
        <v>215</v>
      </c>
      <c r="D17" s="77" t="s">
        <v>216</v>
      </c>
      <c r="E17" s="74" t="s">
        <v>59</v>
      </c>
    </row>
    <row r="18" spans="2:5" ht="61.5" customHeight="1">
      <c r="B18" s="77" t="s">
        <v>124</v>
      </c>
      <c r="C18" s="15" t="s">
        <v>217</v>
      </c>
      <c r="D18" s="77" t="s">
        <v>218</v>
      </c>
      <c r="E18" s="74" t="s">
        <v>59</v>
      </c>
    </row>
    <row r="19" spans="2:5" ht="75" customHeight="1">
      <c r="B19" s="533" t="s">
        <v>125</v>
      </c>
      <c r="C19" s="11" t="s">
        <v>219</v>
      </c>
      <c r="D19" s="77" t="s">
        <v>220</v>
      </c>
      <c r="E19" s="74" t="s">
        <v>59</v>
      </c>
    </row>
    <row r="20" spans="2:5" ht="43.5">
      <c r="B20" s="534"/>
      <c r="C20" s="11" t="s">
        <v>221</v>
      </c>
      <c r="D20" s="77" t="s">
        <v>222</v>
      </c>
      <c r="E20" s="74" t="s">
        <v>59</v>
      </c>
    </row>
    <row r="21" spans="2:5" ht="58">
      <c r="B21" s="235"/>
      <c r="C21" s="11" t="s">
        <v>62</v>
      </c>
      <c r="D21" s="77" t="s">
        <v>223</v>
      </c>
      <c r="E21" s="74" t="s">
        <v>59</v>
      </c>
    </row>
    <row r="22" spans="2:5" s="187" customFormat="1" ht="72.5">
      <c r="B22" s="77" t="s">
        <v>0</v>
      </c>
      <c r="C22" s="11" t="s">
        <v>224</v>
      </c>
      <c r="D22" s="77" t="s">
        <v>225</v>
      </c>
      <c r="E22" s="74" t="s">
        <v>59</v>
      </c>
    </row>
    <row r="23" spans="2:5" ht="135.75" customHeight="1">
      <c r="B23" s="83" t="s">
        <v>126</v>
      </c>
      <c r="C23" s="81" t="s">
        <v>226</v>
      </c>
      <c r="D23" s="82" t="s">
        <v>227</v>
      </c>
      <c r="E23" s="81" t="s">
        <v>228</v>
      </c>
    </row>
    <row r="24" spans="2:5" ht="58">
      <c r="B24" s="80" t="s">
        <v>127</v>
      </c>
      <c r="C24" s="67" t="s">
        <v>229</v>
      </c>
      <c r="D24" s="80" t="s">
        <v>230</v>
      </c>
      <c r="E24" s="76" t="s">
        <v>65</v>
      </c>
    </row>
    <row r="25" spans="2:5" ht="58">
      <c r="B25" s="77" t="s">
        <v>128</v>
      </c>
      <c r="C25" s="15" t="s">
        <v>231</v>
      </c>
      <c r="D25" s="77" t="s">
        <v>232</v>
      </c>
      <c r="E25" s="74" t="s">
        <v>67</v>
      </c>
    </row>
    <row r="26" spans="2:5" ht="106.5" customHeight="1">
      <c r="B26" s="77" t="s">
        <v>129</v>
      </c>
      <c r="C26" s="85" t="s">
        <v>233</v>
      </c>
      <c r="D26" s="77" t="s">
        <v>99</v>
      </c>
      <c r="E26" s="74" t="s">
        <v>41</v>
      </c>
    </row>
    <row r="27" spans="2:5" ht="43.5">
      <c r="B27" s="77" t="s">
        <v>130</v>
      </c>
      <c r="C27" s="84" t="s">
        <v>234</v>
      </c>
      <c r="D27" s="77" t="s">
        <v>235</v>
      </c>
      <c r="E27" s="74" t="s">
        <v>43</v>
      </c>
    </row>
    <row r="28" spans="2:5" ht="29">
      <c r="B28" s="77" t="s">
        <v>131</v>
      </c>
      <c r="C28" s="76" t="s">
        <v>236</v>
      </c>
      <c r="D28" s="77" t="s">
        <v>232</v>
      </c>
      <c r="E28" s="74" t="s">
        <v>43</v>
      </c>
    </row>
    <row r="29" spans="2:5" ht="107.25" customHeight="1">
      <c r="B29" s="77" t="s">
        <v>132</v>
      </c>
      <c r="C29" s="75" t="s">
        <v>264</v>
      </c>
      <c r="D29" s="77" t="s">
        <v>100</v>
      </c>
      <c r="E29" s="74" t="s">
        <v>46</v>
      </c>
    </row>
    <row r="30" spans="2:5" ht="58">
      <c r="B30" s="77" t="s">
        <v>133</v>
      </c>
      <c r="C30" s="74" t="s">
        <v>237</v>
      </c>
      <c r="D30" s="77" t="s">
        <v>238</v>
      </c>
      <c r="E30" s="74" t="s">
        <v>41</v>
      </c>
    </row>
    <row r="31" spans="2:5" ht="58">
      <c r="B31" s="77" t="s">
        <v>239</v>
      </c>
      <c r="C31" s="74" t="s">
        <v>49</v>
      </c>
      <c r="D31" s="77" t="s">
        <v>240</v>
      </c>
      <c r="E31" s="74" t="s">
        <v>241</v>
      </c>
    </row>
    <row r="33" spans="2:5" s="187" customFormat="1">
      <c r="B33" s="536" t="s">
        <v>193</v>
      </c>
      <c r="C33" s="532"/>
      <c r="D33" s="532"/>
      <c r="E33" s="532"/>
    </row>
    <row r="34" spans="2:5" s="187" customFormat="1">
      <c r="B34" s="532"/>
      <c r="C34" s="532"/>
      <c r="D34" s="532"/>
      <c r="E34" s="532"/>
    </row>
    <row r="35" spans="2:5" s="187" customFormat="1">
      <c r="B35" s="532"/>
      <c r="C35" s="532"/>
      <c r="D35" s="532"/>
      <c r="E35" s="532"/>
    </row>
    <row r="36" spans="2:5" s="187" customFormat="1">
      <c r="B36" s="532"/>
      <c r="C36" s="532"/>
      <c r="D36" s="532"/>
      <c r="E36" s="532"/>
    </row>
    <row r="37" spans="2:5" s="187" customFormat="1">
      <c r="B37" s="532"/>
      <c r="C37" s="532"/>
      <c r="D37" s="532"/>
      <c r="E37" s="532"/>
    </row>
    <row r="38" spans="2:5" s="187" customFormat="1">
      <c r="B38" s="532"/>
      <c r="C38" s="532"/>
      <c r="D38" s="532"/>
      <c r="E38" s="532"/>
    </row>
    <row r="39" spans="2:5" s="187" customFormat="1">
      <c r="B39" s="532"/>
      <c r="C39" s="532"/>
      <c r="D39" s="532"/>
      <c r="E39" s="532"/>
    </row>
    <row r="40" spans="2:5" s="187" customFormat="1" ht="128.25" customHeight="1">
      <c r="B40" s="532"/>
      <c r="C40" s="532"/>
      <c r="D40" s="532"/>
      <c r="E40" s="532"/>
    </row>
    <row r="41" spans="2:5" s="187" customFormat="1">
      <c r="B41" s="535" t="s">
        <v>191</v>
      </c>
      <c r="C41" s="535"/>
      <c r="D41" s="535"/>
      <c r="E41" s="535"/>
    </row>
    <row r="42" spans="2:5" ht="48.75" customHeight="1">
      <c r="B42" s="530" t="s">
        <v>50</v>
      </c>
      <c r="C42" s="530"/>
      <c r="D42" s="530"/>
      <c r="E42" s="530"/>
    </row>
    <row r="43" spans="2:5" ht="64.5" customHeight="1">
      <c r="B43" s="530" t="s">
        <v>188</v>
      </c>
      <c r="C43" s="530"/>
      <c r="D43" s="530"/>
      <c r="E43" s="530"/>
    </row>
    <row r="44" spans="2:5" ht="59.25" customHeight="1">
      <c r="B44" s="530" t="s">
        <v>189</v>
      </c>
      <c r="C44" s="530"/>
      <c r="D44" s="530"/>
      <c r="E44" s="530"/>
    </row>
    <row r="45" spans="2:5" s="187" customFormat="1" ht="46.5" customHeight="1">
      <c r="B45" s="530" t="s">
        <v>190</v>
      </c>
      <c r="C45" s="530"/>
      <c r="D45" s="530"/>
      <c r="E45" s="530"/>
    </row>
    <row r="46" spans="2:5" ht="32.25" customHeight="1">
      <c r="B46" s="532" t="s">
        <v>192</v>
      </c>
      <c r="C46" s="532"/>
      <c r="D46" s="532"/>
      <c r="E46" s="532"/>
    </row>
    <row r="47" spans="2:5">
      <c r="B47" s="531" t="s">
        <v>179</v>
      </c>
      <c r="C47" s="532"/>
      <c r="D47" s="532"/>
      <c r="E47" s="532"/>
    </row>
    <row r="48" spans="2:5">
      <c r="B48" s="532"/>
      <c r="C48" s="532"/>
      <c r="D48" s="532"/>
      <c r="E48" s="532"/>
    </row>
    <row r="49" spans="2:5">
      <c r="B49" s="532"/>
      <c r="C49" s="532"/>
      <c r="D49" s="532"/>
      <c r="E49" s="532"/>
    </row>
    <row r="50" spans="2:5">
      <c r="B50" s="532"/>
      <c r="C50" s="532"/>
      <c r="D50" s="532"/>
      <c r="E50" s="532"/>
    </row>
    <row r="51" spans="2:5">
      <c r="B51" s="532"/>
      <c r="C51" s="532"/>
      <c r="D51" s="532"/>
      <c r="E51" s="532"/>
    </row>
    <row r="52" spans="2:5">
      <c r="B52" s="532"/>
      <c r="C52" s="532"/>
      <c r="D52" s="532"/>
      <c r="E52" s="532"/>
    </row>
    <row r="53" spans="2:5">
      <c r="B53" s="532"/>
      <c r="C53" s="532"/>
      <c r="D53" s="532"/>
      <c r="E53" s="532"/>
    </row>
    <row r="54" spans="2:5" ht="114" customHeight="1">
      <c r="B54" s="532"/>
      <c r="C54" s="532"/>
      <c r="D54" s="532"/>
      <c r="E54" s="532"/>
    </row>
    <row r="56" spans="2:5">
      <c r="B56" s="376" t="s">
        <v>194</v>
      </c>
    </row>
    <row r="57" spans="2:5" ht="63" customHeight="1">
      <c r="B57" s="528" t="s">
        <v>195</v>
      </c>
      <c r="C57" s="529"/>
      <c r="D57" s="529"/>
      <c r="E57" s="529"/>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18"/>
  <sheetViews>
    <sheetView showGridLines="0" showRowColHeaders="0" workbookViewId="0">
      <selection activeCell="D18" sqref="D18"/>
    </sheetView>
  </sheetViews>
  <sheetFormatPr defaultRowHeight="14.5"/>
  <cols>
    <col min="2" max="2" width="46.54296875" customWidth="1"/>
    <col min="3" max="4" width="14.26953125" customWidth="1"/>
  </cols>
  <sheetData>
    <row r="1" spans="1:8">
      <c r="A1" s="86" t="s">
        <v>103</v>
      </c>
    </row>
    <row r="3" spans="1:8" ht="64.5" customHeight="1">
      <c r="A3" s="88" t="s">
        <v>2</v>
      </c>
      <c r="B3" s="87" t="s">
        <v>1</v>
      </c>
      <c r="C3" s="89" t="s">
        <v>3</v>
      </c>
      <c r="D3" s="89"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78" t="s">
        <v>8</v>
      </c>
      <c r="B7" s="377" t="s">
        <v>244</v>
      </c>
      <c r="C7" s="378" t="s">
        <v>12</v>
      </c>
      <c r="D7" s="378"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E11" sqref="E11"/>
    </sheetView>
  </sheetViews>
  <sheetFormatPr defaultRowHeight="14.5"/>
  <cols>
    <col min="1" max="1" width="5.1796875" customWidth="1"/>
    <col min="2" max="2" width="22.1796875" customWidth="1"/>
    <col min="3" max="3" width="37.81640625" customWidth="1"/>
    <col min="4" max="4" width="21.453125" customWidth="1"/>
    <col min="5" max="5" width="16" customWidth="1"/>
    <col min="6" max="6" width="6.81640625" customWidth="1"/>
    <col min="7" max="7" width="10" customWidth="1"/>
    <col min="8" max="8" width="11.1796875" bestFit="1" customWidth="1"/>
    <col min="9" max="9" width="9.453125" customWidth="1"/>
  </cols>
  <sheetData>
    <row r="1" spans="1:31" ht="15.5">
      <c r="A1" s="262" t="str">
        <f>'Date initiale'!C3</f>
        <v>Universitatea de Arhitectură și Urbanism "Ion Mincu" București</v>
      </c>
      <c r="B1" s="262"/>
      <c r="C1" s="262"/>
      <c r="D1" s="2"/>
      <c r="E1" s="2"/>
      <c r="F1" s="3"/>
      <c r="G1" s="3"/>
      <c r="H1" s="3"/>
      <c r="I1" s="3"/>
    </row>
    <row r="2" spans="1:31" ht="15.5">
      <c r="A2" s="262" t="str">
        <f>'Date initiale'!B4&amp;" "&amp;'Date initiale'!C4</f>
        <v>Facultatea ARHITECTURA</v>
      </c>
      <c r="B2" s="262"/>
      <c r="C2" s="262"/>
      <c r="D2" s="2"/>
      <c r="E2" s="2"/>
      <c r="F2" s="3"/>
      <c r="G2" s="3"/>
      <c r="H2" s="3"/>
      <c r="I2" s="3"/>
    </row>
    <row r="3" spans="1:31" ht="15.5">
      <c r="A3" s="262" t="str">
        <f>'Date initiale'!B5&amp;" "&amp;'Date initiale'!C5</f>
        <v>Departamentul Proiectare Urbana si Dezvoltare Teritoriala</v>
      </c>
      <c r="B3" s="262"/>
      <c r="C3" s="262"/>
      <c r="D3" s="2"/>
      <c r="E3" s="2"/>
      <c r="F3" s="2"/>
      <c r="G3" s="2"/>
      <c r="H3" s="2"/>
      <c r="I3" s="2"/>
    </row>
    <row r="4" spans="1:31" ht="15.5">
      <c r="A4" s="538" t="str">
        <f>'Date initiale'!C6&amp;", "&amp;'Date initiale'!C7</f>
        <v>Muresanu, Florin, Conferențiar universitar, pozitia 11</v>
      </c>
      <c r="B4" s="538"/>
      <c r="C4" s="538"/>
      <c r="D4" s="2"/>
      <c r="E4" s="2"/>
      <c r="F4" s="3"/>
      <c r="G4" s="3"/>
      <c r="H4" s="3"/>
      <c r="I4" s="3"/>
    </row>
    <row r="5" spans="1:31" s="187" customFormat="1" ht="15.5">
      <c r="A5" s="263"/>
      <c r="B5" s="263"/>
      <c r="C5" s="263"/>
      <c r="D5" s="2"/>
      <c r="E5" s="2"/>
      <c r="F5" s="3"/>
      <c r="G5" s="3"/>
      <c r="H5" s="3"/>
      <c r="I5" s="3"/>
    </row>
    <row r="6" spans="1:31" ht="15.5">
      <c r="A6" s="537" t="s">
        <v>110</v>
      </c>
      <c r="B6" s="537"/>
      <c r="C6" s="537"/>
      <c r="D6" s="537"/>
      <c r="E6" s="537"/>
      <c r="F6" s="537"/>
      <c r="G6" s="537"/>
      <c r="H6" s="537"/>
      <c r="I6" s="537"/>
    </row>
    <row r="7" spans="1:31" ht="15.5">
      <c r="A7" s="537" t="str">
        <f>'Descriere indicatori'!B4&amp;". "&amp;'Descriere indicatori'!C4</f>
        <v xml:space="preserve">I1. Cărţi de autor/capitole publicate la edituri cu prestigiu internaţional* </v>
      </c>
      <c r="B7" s="537"/>
      <c r="C7" s="537"/>
      <c r="D7" s="537"/>
      <c r="E7" s="537"/>
      <c r="F7" s="537"/>
      <c r="G7" s="537"/>
      <c r="H7" s="537"/>
      <c r="I7" s="537"/>
    </row>
    <row r="8" spans="1:31" ht="16" thickBot="1">
      <c r="A8" s="38"/>
      <c r="B8" s="38"/>
      <c r="C8" s="38"/>
      <c r="D8" s="38"/>
      <c r="E8" s="38"/>
      <c r="F8" s="38"/>
      <c r="G8" s="38"/>
      <c r="H8" s="38"/>
      <c r="I8" s="38"/>
    </row>
    <row r="9" spans="1:31" s="6" customFormat="1" ht="58.5" thickBot="1">
      <c r="A9" s="193" t="s">
        <v>55</v>
      </c>
      <c r="B9" s="194" t="s">
        <v>83</v>
      </c>
      <c r="C9" s="194" t="s">
        <v>175</v>
      </c>
      <c r="D9" s="194" t="s">
        <v>85</v>
      </c>
      <c r="E9" s="194" t="s">
        <v>86</v>
      </c>
      <c r="F9" s="195" t="s">
        <v>87</v>
      </c>
      <c r="G9" s="194" t="s">
        <v>88</v>
      </c>
      <c r="H9" s="194" t="s">
        <v>89</v>
      </c>
      <c r="I9" s="196" t="s">
        <v>90</v>
      </c>
      <c r="J9" s="4"/>
      <c r="K9" s="268" t="s">
        <v>108</v>
      </c>
      <c r="L9" s="5"/>
      <c r="M9" s="5"/>
      <c r="N9" s="5"/>
      <c r="O9" s="5"/>
      <c r="P9" s="5"/>
      <c r="Q9" s="5"/>
      <c r="R9" s="5"/>
      <c r="S9" s="5"/>
      <c r="T9" s="5"/>
      <c r="U9" s="5"/>
      <c r="V9" s="5"/>
      <c r="W9" s="5"/>
      <c r="X9" s="5"/>
      <c r="Y9" s="5"/>
      <c r="Z9" s="5"/>
      <c r="AA9" s="5"/>
      <c r="AB9" s="5"/>
      <c r="AC9" s="5"/>
      <c r="AD9" s="5"/>
      <c r="AE9" s="5"/>
    </row>
    <row r="10" spans="1:31" s="6" customFormat="1" ht="43.5">
      <c r="A10" s="106">
        <v>1</v>
      </c>
      <c r="B10" s="382" t="s">
        <v>288</v>
      </c>
      <c r="C10" s="107" t="s">
        <v>360</v>
      </c>
      <c r="D10" s="446" t="s">
        <v>361</v>
      </c>
      <c r="E10" s="447" t="s">
        <v>372</v>
      </c>
      <c r="F10" s="448">
        <v>2012</v>
      </c>
      <c r="G10" s="448">
        <v>286</v>
      </c>
      <c r="H10" s="448" t="s">
        <v>362</v>
      </c>
      <c r="I10" s="449">
        <v>10</v>
      </c>
      <c r="J10" s="8"/>
      <c r="K10" s="269" t="s">
        <v>109</v>
      </c>
      <c r="L10" s="379" t="s">
        <v>245</v>
      </c>
      <c r="M10" s="9"/>
      <c r="N10" s="9"/>
      <c r="O10" s="9"/>
      <c r="P10" s="9"/>
      <c r="Q10" s="9"/>
      <c r="R10" s="9"/>
      <c r="S10" s="9"/>
      <c r="T10" s="9"/>
      <c r="U10" s="10"/>
      <c r="V10" s="10"/>
      <c r="W10" s="10"/>
      <c r="X10" s="10"/>
      <c r="Y10" s="10"/>
      <c r="Z10" s="10"/>
      <c r="AA10" s="10"/>
      <c r="AB10" s="10"/>
      <c r="AC10" s="10"/>
      <c r="AD10" s="10"/>
      <c r="AE10" s="10"/>
    </row>
    <row r="11" spans="1:31" s="6" customFormat="1" ht="58">
      <c r="A11" s="110">
        <f>A10+1</f>
        <v>2</v>
      </c>
      <c r="B11" s="382" t="s">
        <v>301</v>
      </c>
      <c r="C11" s="112" t="s">
        <v>363</v>
      </c>
      <c r="D11" s="450" t="s">
        <v>369</v>
      </c>
      <c r="E11" s="451" t="s">
        <v>370</v>
      </c>
      <c r="F11" s="452">
        <v>2013</v>
      </c>
      <c r="G11" s="440">
        <v>286</v>
      </c>
      <c r="H11" s="440" t="s">
        <v>364</v>
      </c>
      <c r="I11" s="453">
        <v>10</v>
      </c>
      <c r="J11" s="8"/>
      <c r="K11" s="267"/>
      <c r="L11" s="9"/>
      <c r="M11" s="9"/>
      <c r="N11" s="9"/>
      <c r="O11" s="9"/>
      <c r="P11" s="9"/>
      <c r="Q11" s="9"/>
      <c r="R11" s="9"/>
      <c r="S11" s="9"/>
      <c r="T11" s="9"/>
      <c r="U11" s="10"/>
      <c r="V11" s="10"/>
      <c r="W11" s="10"/>
      <c r="X11" s="10"/>
      <c r="Y11" s="10"/>
      <c r="Z11" s="10"/>
      <c r="AA11" s="10"/>
      <c r="AB11" s="10"/>
      <c r="AC11" s="10"/>
      <c r="AD11" s="10"/>
      <c r="AE11" s="10"/>
    </row>
    <row r="12" spans="1:31" s="6" customFormat="1" ht="15.5">
      <c r="A12" s="110">
        <f t="shared" ref="A12:A19" si="0">A11+1</f>
        <v>3</v>
      </c>
      <c r="B12" s="382"/>
      <c r="C12" s="112"/>
      <c r="D12" s="450"/>
      <c r="E12" s="451"/>
      <c r="F12" s="452"/>
      <c r="G12" s="440"/>
      <c r="H12" s="440"/>
      <c r="I12" s="453"/>
      <c r="J12" s="8"/>
      <c r="K12" s="9"/>
      <c r="L12" s="9"/>
      <c r="M12" s="9"/>
      <c r="N12" s="9"/>
      <c r="O12" s="9"/>
      <c r="P12" s="9"/>
      <c r="Q12" s="9"/>
      <c r="R12" s="9"/>
      <c r="S12" s="9"/>
      <c r="T12" s="9"/>
      <c r="U12" s="10"/>
      <c r="V12" s="10"/>
      <c r="W12" s="10"/>
      <c r="X12" s="10"/>
      <c r="Y12" s="10"/>
      <c r="Z12" s="10"/>
      <c r="AA12" s="10"/>
      <c r="AB12" s="10"/>
      <c r="AC12" s="10"/>
      <c r="AD12" s="10"/>
      <c r="AE12" s="10"/>
    </row>
    <row r="13" spans="1:31" s="6" customFormat="1" ht="15.5">
      <c r="A13" s="110">
        <f t="shared" si="0"/>
        <v>4</v>
      </c>
      <c r="B13" s="382"/>
      <c r="C13" s="112"/>
      <c r="D13" s="450"/>
      <c r="E13" s="451"/>
      <c r="F13" s="452"/>
      <c r="G13" s="440"/>
      <c r="H13" s="440"/>
      <c r="I13" s="453"/>
      <c r="J13" s="8"/>
      <c r="K13" s="9"/>
      <c r="L13" s="9"/>
      <c r="M13" s="9"/>
      <c r="N13" s="9"/>
      <c r="O13" s="9"/>
      <c r="P13" s="9"/>
      <c r="Q13" s="9"/>
      <c r="R13" s="9"/>
      <c r="S13" s="9"/>
      <c r="T13" s="9"/>
      <c r="U13" s="10"/>
      <c r="V13" s="10"/>
      <c r="W13" s="10"/>
      <c r="X13" s="10"/>
      <c r="Y13" s="10"/>
      <c r="Z13" s="10"/>
      <c r="AA13" s="10"/>
      <c r="AB13" s="10"/>
      <c r="AC13" s="10"/>
      <c r="AD13" s="10"/>
      <c r="AE13" s="10"/>
    </row>
    <row r="14" spans="1:31" s="6" customFormat="1" ht="15.5">
      <c r="A14" s="110">
        <f t="shared" si="0"/>
        <v>5</v>
      </c>
      <c r="B14" s="112"/>
      <c r="C14" s="112"/>
      <c r="D14" s="112"/>
      <c r="E14" s="113"/>
      <c r="F14" s="114"/>
      <c r="G14" s="115"/>
      <c r="H14" s="115"/>
      <c r="I14" s="316"/>
      <c r="J14" s="8"/>
      <c r="K14" s="9"/>
      <c r="L14" s="9"/>
      <c r="M14" s="9"/>
      <c r="N14" s="9"/>
      <c r="O14" s="9"/>
      <c r="P14" s="9"/>
      <c r="Q14" s="9"/>
      <c r="R14" s="9"/>
      <c r="S14" s="9"/>
      <c r="T14" s="9"/>
      <c r="U14" s="10"/>
      <c r="V14" s="10"/>
      <c r="W14" s="10"/>
      <c r="X14" s="10"/>
      <c r="Y14" s="10"/>
      <c r="Z14" s="10"/>
      <c r="AA14" s="10"/>
      <c r="AB14" s="10"/>
      <c r="AC14" s="10"/>
      <c r="AD14" s="10"/>
      <c r="AE14" s="10"/>
    </row>
    <row r="15" spans="1:31" s="6" customFormat="1" ht="15.5">
      <c r="A15" s="110">
        <f t="shared" si="0"/>
        <v>6</v>
      </c>
      <c r="B15" s="112"/>
      <c r="C15" s="112"/>
      <c r="D15" s="112"/>
      <c r="E15" s="113"/>
      <c r="F15" s="114"/>
      <c r="G15" s="115"/>
      <c r="H15" s="115"/>
      <c r="I15" s="316"/>
      <c r="J15" s="8"/>
      <c r="K15" s="9"/>
      <c r="L15" s="9"/>
      <c r="M15" s="9"/>
      <c r="N15" s="9"/>
      <c r="O15" s="9"/>
      <c r="P15" s="9"/>
      <c r="Q15" s="9"/>
      <c r="R15" s="9"/>
      <c r="S15" s="9"/>
      <c r="T15" s="9"/>
      <c r="U15" s="10"/>
      <c r="V15" s="10"/>
      <c r="W15" s="10"/>
      <c r="X15" s="10"/>
      <c r="Y15" s="10"/>
      <c r="Z15" s="10"/>
      <c r="AA15" s="10"/>
      <c r="AB15" s="10"/>
      <c r="AC15" s="10"/>
      <c r="AD15" s="10"/>
      <c r="AE15" s="10"/>
    </row>
    <row r="16" spans="1:31" s="6" customFormat="1" ht="15.5">
      <c r="A16" s="110">
        <f t="shared" si="0"/>
        <v>7</v>
      </c>
      <c r="B16" s="111"/>
      <c r="C16" s="112"/>
      <c r="D16" s="111"/>
      <c r="E16" s="113"/>
      <c r="F16" s="114"/>
      <c r="G16" s="115"/>
      <c r="H16" s="115"/>
      <c r="I16" s="316"/>
      <c r="J16" s="8"/>
      <c r="K16" s="9"/>
      <c r="L16" s="9"/>
      <c r="M16" s="9"/>
      <c r="N16" s="9"/>
      <c r="O16" s="9"/>
      <c r="P16" s="9"/>
      <c r="Q16" s="9"/>
      <c r="R16" s="9"/>
      <c r="S16" s="9"/>
      <c r="T16" s="9"/>
      <c r="U16" s="10"/>
      <c r="V16" s="10"/>
      <c r="W16" s="10"/>
      <c r="X16" s="10"/>
      <c r="Y16" s="10"/>
      <c r="Z16" s="10"/>
      <c r="AA16" s="10"/>
      <c r="AB16" s="10"/>
      <c r="AC16" s="10"/>
      <c r="AD16" s="10"/>
      <c r="AE16" s="10"/>
    </row>
    <row r="17" spans="1:31" s="6" customFormat="1" ht="15.5">
      <c r="A17" s="110">
        <f t="shared" si="0"/>
        <v>8</v>
      </c>
      <c r="B17" s="112"/>
      <c r="C17" s="112"/>
      <c r="D17" s="112"/>
      <c r="E17" s="113"/>
      <c r="F17" s="114"/>
      <c r="G17" s="115"/>
      <c r="H17" s="115"/>
      <c r="I17" s="316"/>
      <c r="J17" s="8"/>
      <c r="K17" s="9"/>
      <c r="L17" s="9"/>
      <c r="M17" s="9"/>
      <c r="N17" s="9"/>
      <c r="O17" s="9"/>
      <c r="P17" s="9"/>
      <c r="Q17" s="9"/>
      <c r="R17" s="9"/>
      <c r="S17" s="9"/>
      <c r="T17" s="9"/>
      <c r="U17" s="10"/>
      <c r="V17" s="10"/>
      <c r="W17" s="10"/>
      <c r="X17" s="10"/>
      <c r="Y17" s="10"/>
      <c r="Z17" s="10"/>
      <c r="AA17" s="10"/>
      <c r="AB17" s="10"/>
      <c r="AC17" s="10"/>
      <c r="AD17" s="10"/>
      <c r="AE17" s="10"/>
    </row>
    <row r="18" spans="1:31" s="6" customFormat="1" ht="15.5">
      <c r="A18" s="110">
        <f t="shared" si="0"/>
        <v>9</v>
      </c>
      <c r="B18" s="111"/>
      <c r="C18" s="112"/>
      <c r="D18" s="111"/>
      <c r="E18" s="113"/>
      <c r="F18" s="114"/>
      <c r="G18" s="115"/>
      <c r="H18" s="115"/>
      <c r="I18" s="316"/>
      <c r="J18" s="8"/>
      <c r="K18" s="9"/>
      <c r="L18" s="9"/>
      <c r="M18" s="9"/>
      <c r="N18" s="9"/>
      <c r="O18" s="9"/>
      <c r="P18" s="9"/>
      <c r="Q18" s="9"/>
      <c r="R18" s="9"/>
      <c r="S18" s="9"/>
      <c r="T18" s="9"/>
      <c r="U18" s="10"/>
      <c r="V18" s="10"/>
      <c r="W18" s="10"/>
      <c r="X18" s="10"/>
      <c r="Y18" s="10"/>
      <c r="Z18" s="10"/>
      <c r="AA18" s="10"/>
      <c r="AB18" s="10"/>
      <c r="AC18" s="10"/>
      <c r="AD18" s="10"/>
      <c r="AE18" s="10"/>
    </row>
    <row r="19" spans="1:31" s="6" customFormat="1" ht="16" thickBot="1">
      <c r="A19" s="122">
        <f t="shared" si="0"/>
        <v>10</v>
      </c>
      <c r="B19" s="117"/>
      <c r="C19" s="117"/>
      <c r="D19" s="117"/>
      <c r="E19" s="118"/>
      <c r="F19" s="119"/>
      <c r="G19" s="120"/>
      <c r="H19" s="120"/>
      <c r="I19" s="317"/>
      <c r="J19" s="8"/>
      <c r="K19" s="9"/>
      <c r="L19" s="9"/>
      <c r="M19" s="9"/>
      <c r="N19" s="9"/>
      <c r="O19" s="9"/>
      <c r="P19" s="9"/>
      <c r="Q19" s="9"/>
      <c r="R19" s="9"/>
      <c r="S19" s="9"/>
      <c r="T19" s="9"/>
      <c r="U19" s="10"/>
      <c r="V19" s="10"/>
      <c r="W19" s="10"/>
      <c r="X19" s="10"/>
      <c r="Y19" s="10"/>
      <c r="Z19" s="10"/>
      <c r="AA19" s="10"/>
      <c r="AB19" s="10"/>
      <c r="AC19" s="10"/>
      <c r="AD19" s="10"/>
      <c r="AE19" s="10"/>
    </row>
    <row r="20" spans="1:31" ht="15" thickBot="1">
      <c r="A20" s="350"/>
      <c r="B20" s="121"/>
      <c r="C20" s="121"/>
      <c r="D20" s="121"/>
      <c r="E20" s="121"/>
      <c r="F20" s="121"/>
      <c r="G20" s="121"/>
      <c r="H20" s="123" t="str">
        <f>"Total "&amp;LEFT(A7,2)</f>
        <v>Total I1</v>
      </c>
      <c r="I20" s="124">
        <f>SUM(I10:I19)</f>
        <v>20</v>
      </c>
    </row>
    <row r="22" spans="1:31" ht="33.75" customHeight="1">
      <c r="A22" s="5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39"/>
      <c r="C22" s="539"/>
      <c r="D22" s="539"/>
      <c r="E22" s="539"/>
      <c r="F22" s="539"/>
      <c r="G22" s="539"/>
      <c r="H22" s="539"/>
      <c r="I22" s="539"/>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workbookViewId="0">
      <selection activeCell="L10" sqref="L10"/>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 customWidth="1"/>
    <col min="8" max="8" width="10.54296875" customWidth="1"/>
    <col min="9" max="9" width="9.7265625" customWidth="1"/>
  </cols>
  <sheetData>
    <row r="1" spans="1:31" ht="15.5">
      <c r="A1" s="262" t="str">
        <f>'Date initiale'!C3</f>
        <v>Universitatea de Arhitectură și Urbanism "Ion Mincu" București</v>
      </c>
      <c r="B1" s="262"/>
      <c r="C1" s="262"/>
      <c r="D1" s="2"/>
      <c r="E1" s="2"/>
      <c r="F1" s="3"/>
      <c r="G1" s="3"/>
      <c r="H1" s="3"/>
      <c r="I1" s="3"/>
    </row>
    <row r="2" spans="1:31" ht="15.5">
      <c r="A2" s="262" t="str">
        <f>'Date initiale'!B4&amp;" "&amp;'Date initiale'!C4</f>
        <v>Facultatea ARHITECTURA</v>
      </c>
      <c r="B2" s="262"/>
      <c r="C2" s="262"/>
      <c r="D2" s="2"/>
      <c r="E2" s="2"/>
      <c r="F2" s="3"/>
      <c r="G2" s="3"/>
      <c r="H2" s="3"/>
      <c r="I2" s="3"/>
    </row>
    <row r="3" spans="1:31" ht="15.5">
      <c r="A3" s="262" t="str">
        <f>'Date initiale'!B5&amp;" "&amp;'Date initiale'!C5</f>
        <v>Departamentul Proiectare Urbana si Dezvoltare Teritoriala</v>
      </c>
      <c r="B3" s="262"/>
      <c r="C3" s="262"/>
      <c r="D3" s="2"/>
      <c r="E3" s="2"/>
      <c r="F3" s="2"/>
      <c r="G3" s="2"/>
      <c r="H3" s="2"/>
      <c r="I3" s="2"/>
    </row>
    <row r="4" spans="1:31" ht="15.5">
      <c r="A4" s="538" t="str">
        <f>'Date initiale'!C6&amp;", "&amp;'Date initiale'!C7</f>
        <v>Muresanu, Florin, Conferențiar universitar, pozitia 11</v>
      </c>
      <c r="B4" s="538"/>
      <c r="C4" s="538"/>
      <c r="D4" s="2"/>
      <c r="E4" s="2"/>
      <c r="F4" s="3"/>
      <c r="G4" s="3"/>
      <c r="H4" s="3"/>
      <c r="I4" s="3"/>
    </row>
    <row r="5" spans="1:31" s="187" customFormat="1" ht="15.5">
      <c r="A5" s="263"/>
      <c r="B5" s="263"/>
      <c r="C5" s="263"/>
      <c r="D5" s="2"/>
      <c r="E5" s="2"/>
      <c r="F5" s="3"/>
      <c r="G5" s="3"/>
      <c r="H5" s="3"/>
      <c r="I5" s="3"/>
    </row>
    <row r="6" spans="1:31" ht="15.5">
      <c r="A6" s="537" t="s">
        <v>110</v>
      </c>
      <c r="B6" s="537"/>
      <c r="C6" s="537"/>
      <c r="D6" s="537"/>
      <c r="E6" s="537"/>
      <c r="F6" s="537"/>
      <c r="G6" s="537"/>
      <c r="H6" s="537"/>
      <c r="I6" s="537"/>
    </row>
    <row r="7" spans="1:31" ht="15.5">
      <c r="A7" s="537" t="str">
        <f>'Descriere indicatori'!B5&amp;". "&amp;'Descriere indicatori'!C5</f>
        <v xml:space="preserve">I2. Cărţi de autor publicate la edituri cu prestigiu naţional* </v>
      </c>
      <c r="B7" s="537"/>
      <c r="C7" s="537"/>
      <c r="D7" s="537"/>
      <c r="E7" s="537"/>
      <c r="F7" s="537"/>
      <c r="G7" s="537"/>
      <c r="H7" s="537"/>
      <c r="I7" s="537"/>
    </row>
    <row r="8" spans="1:31" ht="16" thickBot="1">
      <c r="A8" s="38"/>
      <c r="B8" s="38"/>
      <c r="C8" s="38"/>
      <c r="D8" s="38"/>
      <c r="E8" s="38"/>
      <c r="F8" s="38"/>
      <c r="G8" s="38"/>
      <c r="H8" s="38"/>
      <c r="I8" s="38"/>
    </row>
    <row r="9" spans="1:31" s="6" customFormat="1" ht="58.5" thickBot="1">
      <c r="A9" s="197" t="s">
        <v>55</v>
      </c>
      <c r="B9" s="198" t="s">
        <v>83</v>
      </c>
      <c r="C9" s="198" t="s">
        <v>84</v>
      </c>
      <c r="D9" s="198" t="s">
        <v>85</v>
      </c>
      <c r="E9" s="198" t="s">
        <v>86</v>
      </c>
      <c r="F9" s="199" t="s">
        <v>87</v>
      </c>
      <c r="G9" s="198" t="s">
        <v>88</v>
      </c>
      <c r="H9" s="198" t="s">
        <v>89</v>
      </c>
      <c r="I9" s="200" t="s">
        <v>90</v>
      </c>
      <c r="J9" s="4"/>
      <c r="K9" s="268" t="s">
        <v>108</v>
      </c>
      <c r="L9" s="5"/>
      <c r="M9" s="5"/>
      <c r="N9" s="5"/>
      <c r="O9" s="5"/>
      <c r="P9" s="5"/>
      <c r="Q9" s="5"/>
      <c r="R9" s="5"/>
      <c r="S9" s="5"/>
      <c r="T9" s="5"/>
      <c r="U9" s="5"/>
      <c r="V9" s="5"/>
      <c r="W9" s="5"/>
      <c r="X9" s="5"/>
      <c r="Y9" s="5"/>
      <c r="Z9" s="5"/>
      <c r="AA9" s="5"/>
      <c r="AB9" s="5"/>
      <c r="AC9" s="5"/>
      <c r="AD9" s="5"/>
      <c r="AE9" s="5"/>
    </row>
    <row r="10" spans="1:31" s="6" customFormat="1" ht="15.5">
      <c r="A10" s="125">
        <v>1</v>
      </c>
      <c r="B10" s="126"/>
      <c r="C10" s="127"/>
      <c r="D10" s="126"/>
      <c r="E10" s="128"/>
      <c r="F10" s="129"/>
      <c r="G10" s="126"/>
      <c r="H10" s="126"/>
      <c r="I10" s="318"/>
      <c r="J10" s="7"/>
      <c r="K10" s="269">
        <v>15</v>
      </c>
      <c r="L10" s="7" t="s">
        <v>246</v>
      </c>
      <c r="M10" s="7"/>
      <c r="N10" s="7"/>
      <c r="O10" s="7"/>
      <c r="P10" s="7"/>
      <c r="Q10" s="7"/>
      <c r="R10" s="7"/>
      <c r="S10" s="7"/>
      <c r="T10" s="7"/>
      <c r="U10" s="7"/>
      <c r="V10" s="7"/>
      <c r="W10" s="7"/>
      <c r="X10" s="7"/>
      <c r="Y10" s="7"/>
      <c r="Z10" s="7"/>
      <c r="AA10" s="7"/>
      <c r="AB10" s="7"/>
      <c r="AC10" s="7"/>
      <c r="AD10" s="7"/>
      <c r="AE10" s="7"/>
    </row>
    <row r="11" spans="1:31" s="6" customFormat="1" ht="15.5">
      <c r="A11" s="130">
        <f>A10+1</f>
        <v>2</v>
      </c>
      <c r="B11" s="131"/>
      <c r="C11" s="132"/>
      <c r="D11" s="131"/>
      <c r="E11" s="132"/>
      <c r="F11" s="133"/>
      <c r="G11" s="131"/>
      <c r="H11" s="131"/>
      <c r="I11" s="319"/>
      <c r="J11" s="7"/>
      <c r="K11" s="56"/>
      <c r="L11" s="7"/>
      <c r="M11" s="7"/>
      <c r="N11" s="7"/>
      <c r="O11" s="7"/>
      <c r="P11" s="7"/>
      <c r="Q11" s="7"/>
      <c r="R11" s="7"/>
      <c r="S11" s="7"/>
      <c r="T11" s="7"/>
      <c r="U11" s="7"/>
      <c r="V11" s="7"/>
      <c r="W11" s="7"/>
      <c r="X11" s="7"/>
      <c r="Y11" s="7"/>
      <c r="Z11" s="7"/>
      <c r="AA11" s="7"/>
      <c r="AB11" s="7"/>
      <c r="AC11" s="7"/>
      <c r="AD11" s="7"/>
      <c r="AE11" s="7"/>
    </row>
    <row r="12" spans="1:31" s="6" customFormat="1" ht="15.5">
      <c r="A12" s="130">
        <f t="shared" ref="A12:A19" si="0">A11+1</f>
        <v>3</v>
      </c>
      <c r="B12" s="132"/>
      <c r="C12" s="132"/>
      <c r="D12" s="131"/>
      <c r="E12" s="132"/>
      <c r="F12" s="133"/>
      <c r="G12" s="134"/>
      <c r="H12" s="131"/>
      <c r="I12" s="319"/>
      <c r="J12" s="7"/>
      <c r="K12" s="7"/>
      <c r="L12" s="7"/>
      <c r="M12" s="7"/>
      <c r="N12" s="7"/>
      <c r="O12" s="7"/>
      <c r="P12" s="7"/>
      <c r="Q12" s="7"/>
      <c r="R12" s="7"/>
      <c r="S12" s="7"/>
      <c r="T12" s="7"/>
      <c r="U12" s="7"/>
      <c r="V12" s="7"/>
      <c r="W12" s="7"/>
      <c r="X12" s="7"/>
      <c r="Y12" s="7"/>
      <c r="Z12" s="7"/>
      <c r="AA12" s="7"/>
      <c r="AB12" s="7"/>
      <c r="AC12" s="7"/>
      <c r="AD12" s="7"/>
      <c r="AE12" s="7"/>
    </row>
    <row r="13" spans="1:31" s="6" customFormat="1" ht="15.5">
      <c r="A13" s="130">
        <f t="shared" si="0"/>
        <v>4</v>
      </c>
      <c r="B13" s="132"/>
      <c r="C13" s="132"/>
      <c r="D13" s="131"/>
      <c r="E13" s="132"/>
      <c r="F13" s="133"/>
      <c r="G13" s="134"/>
      <c r="H13" s="134"/>
      <c r="I13" s="319"/>
      <c r="J13" s="7"/>
      <c r="K13" s="7"/>
      <c r="L13" s="7"/>
      <c r="M13" s="7"/>
      <c r="N13" s="7"/>
      <c r="O13" s="7"/>
      <c r="P13" s="7"/>
      <c r="Q13" s="7"/>
      <c r="R13" s="7"/>
      <c r="S13" s="7"/>
      <c r="T13" s="7"/>
      <c r="U13" s="7"/>
      <c r="V13" s="7"/>
      <c r="W13" s="7"/>
      <c r="X13" s="7"/>
      <c r="Y13" s="7"/>
      <c r="Z13" s="7"/>
      <c r="AA13" s="7"/>
      <c r="AB13" s="7"/>
      <c r="AC13" s="7"/>
      <c r="AD13" s="7"/>
      <c r="AE13" s="7"/>
    </row>
    <row r="14" spans="1:31" s="6" customFormat="1" ht="15.5">
      <c r="A14" s="130">
        <f t="shared" si="0"/>
        <v>5</v>
      </c>
      <c r="B14" s="131"/>
      <c r="C14" s="132"/>
      <c r="D14" s="131"/>
      <c r="E14" s="132"/>
      <c r="F14" s="133"/>
      <c r="G14" s="131"/>
      <c r="H14" s="131"/>
      <c r="I14" s="319"/>
      <c r="J14" s="7"/>
      <c r="K14" s="7"/>
      <c r="L14" s="7"/>
      <c r="M14" s="7"/>
      <c r="N14" s="7"/>
      <c r="O14" s="7"/>
      <c r="P14" s="7"/>
      <c r="Q14" s="7"/>
      <c r="R14" s="7"/>
      <c r="S14" s="7"/>
      <c r="T14" s="7"/>
      <c r="U14" s="7"/>
      <c r="V14" s="7"/>
      <c r="W14" s="7"/>
      <c r="X14" s="7"/>
      <c r="Y14" s="7"/>
      <c r="Z14" s="7"/>
      <c r="AA14" s="7"/>
      <c r="AB14" s="7"/>
      <c r="AC14" s="7"/>
      <c r="AD14" s="7"/>
      <c r="AE14" s="7"/>
    </row>
    <row r="15" spans="1:31" s="6" customFormat="1" ht="15.5">
      <c r="A15" s="130">
        <f t="shared" si="0"/>
        <v>6</v>
      </c>
      <c r="B15" s="132"/>
      <c r="C15" s="132"/>
      <c r="D15" s="131"/>
      <c r="E15" s="132"/>
      <c r="F15" s="133"/>
      <c r="G15" s="134"/>
      <c r="H15" s="131"/>
      <c r="I15" s="319"/>
      <c r="J15" s="7"/>
      <c r="K15" s="7"/>
      <c r="L15" s="7"/>
      <c r="M15" s="7"/>
      <c r="N15" s="7"/>
      <c r="O15" s="7"/>
      <c r="P15" s="7"/>
      <c r="Q15" s="7"/>
      <c r="R15" s="7"/>
      <c r="S15" s="7"/>
      <c r="T15" s="7"/>
      <c r="U15" s="7"/>
      <c r="V15" s="7"/>
      <c r="W15" s="7"/>
      <c r="X15" s="7"/>
      <c r="Y15" s="7"/>
      <c r="Z15" s="7"/>
      <c r="AA15" s="7"/>
      <c r="AB15" s="7"/>
      <c r="AC15" s="7"/>
      <c r="AD15" s="7"/>
      <c r="AE15" s="7"/>
    </row>
    <row r="16" spans="1:31" s="6" customFormat="1" ht="15.5">
      <c r="A16" s="130">
        <f t="shared" si="0"/>
        <v>7</v>
      </c>
      <c r="B16" s="132"/>
      <c r="C16" s="132"/>
      <c r="D16" s="131"/>
      <c r="E16" s="132"/>
      <c r="F16" s="133"/>
      <c r="G16" s="134"/>
      <c r="H16" s="134"/>
      <c r="I16" s="319"/>
      <c r="J16" s="7"/>
      <c r="K16" s="7"/>
      <c r="L16" s="7"/>
      <c r="M16" s="7"/>
      <c r="N16" s="7"/>
      <c r="O16" s="7"/>
      <c r="P16" s="7"/>
      <c r="Q16" s="7"/>
      <c r="R16" s="7"/>
      <c r="S16" s="7"/>
      <c r="T16" s="7"/>
      <c r="U16" s="7"/>
      <c r="V16" s="7"/>
      <c r="W16" s="7"/>
      <c r="X16" s="7"/>
      <c r="Y16" s="7"/>
      <c r="Z16" s="7"/>
      <c r="AA16" s="7"/>
      <c r="AB16" s="7"/>
      <c r="AC16" s="7"/>
      <c r="AD16" s="7"/>
      <c r="AE16" s="7"/>
    </row>
    <row r="17" spans="1:31" s="6" customFormat="1" ht="15.5">
      <c r="A17" s="130">
        <f t="shared" si="0"/>
        <v>8</v>
      </c>
      <c r="B17" s="135"/>
      <c r="C17" s="132"/>
      <c r="D17" s="135"/>
      <c r="E17" s="136"/>
      <c r="F17" s="133"/>
      <c r="G17" s="134"/>
      <c r="H17" s="134"/>
      <c r="I17" s="319"/>
      <c r="J17" s="7"/>
      <c r="K17" s="7"/>
      <c r="L17" s="7"/>
      <c r="M17" s="7"/>
      <c r="N17" s="7"/>
      <c r="O17" s="7"/>
      <c r="P17" s="7"/>
      <c r="Q17" s="7"/>
      <c r="R17" s="7"/>
      <c r="S17" s="7"/>
      <c r="T17" s="7"/>
      <c r="U17" s="7"/>
      <c r="V17" s="7"/>
      <c r="W17" s="7"/>
      <c r="X17" s="7"/>
      <c r="Y17" s="7"/>
      <c r="Z17" s="7"/>
      <c r="AA17" s="7"/>
      <c r="AB17" s="7"/>
      <c r="AC17" s="7"/>
      <c r="AD17" s="7"/>
      <c r="AE17" s="7"/>
    </row>
    <row r="18" spans="1:31" s="6" customFormat="1" ht="15.5">
      <c r="A18" s="130">
        <f t="shared" si="0"/>
        <v>9</v>
      </c>
      <c r="B18" s="135"/>
      <c r="C18" s="132"/>
      <c r="D18" s="135"/>
      <c r="E18" s="136"/>
      <c r="F18" s="133"/>
      <c r="G18" s="134"/>
      <c r="H18" s="134"/>
      <c r="I18" s="319"/>
      <c r="J18" s="7"/>
      <c r="K18" s="7"/>
      <c r="L18" s="7"/>
      <c r="M18" s="7"/>
      <c r="N18" s="7"/>
      <c r="O18" s="7"/>
      <c r="P18" s="7"/>
      <c r="Q18" s="7"/>
      <c r="R18" s="7"/>
      <c r="S18" s="7"/>
      <c r="T18" s="7"/>
      <c r="U18" s="7"/>
      <c r="V18" s="7"/>
      <c r="W18" s="7"/>
      <c r="X18" s="7"/>
      <c r="Y18" s="7"/>
      <c r="Z18" s="7"/>
      <c r="AA18" s="7"/>
      <c r="AB18" s="7"/>
      <c r="AC18" s="7"/>
      <c r="AD18" s="7"/>
      <c r="AE18" s="7"/>
    </row>
    <row r="19" spans="1:31" s="6" customFormat="1" ht="16" thickBot="1">
      <c r="A19" s="137">
        <f t="shared" si="0"/>
        <v>10</v>
      </c>
      <c r="B19" s="138"/>
      <c r="C19" s="139"/>
      <c r="D19" s="138"/>
      <c r="E19" s="139"/>
      <c r="F19" s="140"/>
      <c r="G19" s="140"/>
      <c r="H19" s="140"/>
      <c r="I19" s="320"/>
      <c r="J19" s="8"/>
      <c r="K19" s="9"/>
      <c r="L19" s="9"/>
      <c r="M19" s="9"/>
      <c r="N19" s="9"/>
      <c r="O19" s="9"/>
      <c r="P19" s="9"/>
      <c r="Q19" s="9"/>
      <c r="R19" s="9"/>
      <c r="S19" s="9"/>
      <c r="T19" s="9"/>
      <c r="U19" s="10"/>
      <c r="V19" s="10"/>
      <c r="W19" s="10"/>
      <c r="X19" s="10"/>
      <c r="Y19" s="10"/>
      <c r="Z19" s="10"/>
      <c r="AA19" s="10"/>
      <c r="AB19" s="10"/>
      <c r="AC19" s="10"/>
      <c r="AD19" s="10"/>
      <c r="AE19" s="10"/>
    </row>
    <row r="20" spans="1:31" s="6" customFormat="1" ht="16" thickBot="1">
      <c r="A20" s="362"/>
      <c r="B20" s="141"/>
      <c r="C20" s="141"/>
      <c r="D20" s="141"/>
      <c r="E20" s="141"/>
      <c r="F20" s="141"/>
      <c r="G20" s="141"/>
      <c r="H20" s="123" t="str">
        <f>"Total "&amp;LEFT(A7,2)</f>
        <v>Total I2</v>
      </c>
      <c r="I20" s="145">
        <f>SUM(I10:I19)</f>
        <v>0</v>
      </c>
      <c r="J20" s="9"/>
      <c r="K20" s="9"/>
      <c r="L20" s="10"/>
      <c r="M20" s="10"/>
      <c r="N20" s="10"/>
      <c r="O20" s="10"/>
      <c r="P20" s="10"/>
      <c r="Q20" s="10"/>
      <c r="R20" s="10"/>
      <c r="S20" s="10"/>
      <c r="T20" s="10"/>
      <c r="U20" s="10"/>
      <c r="V20" s="10"/>
    </row>
    <row r="21" spans="1:31" s="6" customFormat="1" ht="15.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5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39"/>
      <c r="C22" s="539"/>
      <c r="D22" s="539"/>
      <c r="E22" s="539"/>
      <c r="F22" s="539"/>
      <c r="G22" s="539"/>
      <c r="H22" s="539"/>
      <c r="I22" s="539"/>
      <c r="J22" s="9"/>
      <c r="K22" s="9"/>
      <c r="L22" s="10"/>
      <c r="M22" s="10"/>
      <c r="N22" s="10"/>
      <c r="O22" s="10"/>
      <c r="P22" s="10"/>
      <c r="Q22" s="10"/>
      <c r="R22" s="10"/>
      <c r="S22" s="10"/>
      <c r="T22" s="10"/>
      <c r="U22" s="10"/>
      <c r="V22" s="10"/>
    </row>
    <row r="23" spans="1:31" s="6" customFormat="1" ht="15.5">
      <c r="A23" s="8"/>
      <c r="B23" s="9"/>
      <c r="C23" s="9"/>
      <c r="D23" s="9"/>
      <c r="E23" s="9"/>
      <c r="F23" s="9"/>
      <c r="G23" s="9"/>
      <c r="H23" s="9"/>
      <c r="I23" s="9"/>
      <c r="J23" s="9"/>
      <c r="K23" s="9"/>
      <c r="L23" s="10"/>
      <c r="M23" s="10"/>
      <c r="N23" s="10"/>
      <c r="O23" s="10"/>
      <c r="P23" s="10"/>
      <c r="Q23" s="10"/>
      <c r="R23" s="10"/>
      <c r="S23" s="10"/>
      <c r="T23" s="10"/>
      <c r="U23" s="10"/>
      <c r="V23" s="10"/>
    </row>
    <row r="24" spans="1:31" s="6" customFormat="1" ht="15.5">
      <c r="A24" s="8"/>
      <c r="B24" s="9"/>
      <c r="C24" s="9"/>
      <c r="D24" s="9"/>
      <c r="E24" s="9"/>
      <c r="F24" s="9"/>
      <c r="G24" s="9"/>
      <c r="H24" s="9"/>
      <c r="I24" s="9"/>
      <c r="J24" s="9"/>
      <c r="K24" s="9"/>
      <c r="L24" s="10"/>
      <c r="M24" s="10"/>
      <c r="N24" s="10"/>
      <c r="O24" s="10"/>
      <c r="P24" s="10"/>
      <c r="Q24" s="10"/>
      <c r="R24" s="10"/>
      <c r="S24" s="10"/>
      <c r="T24" s="10"/>
      <c r="U24" s="10"/>
      <c r="V24" s="10"/>
    </row>
    <row r="25" spans="1:31" s="6" customFormat="1" ht="15.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C10" sqref="C10"/>
    </sheetView>
  </sheetViews>
  <sheetFormatPr defaultRowHeight="14.5"/>
  <cols>
    <col min="1" max="1" width="5.1796875" customWidth="1"/>
    <col min="2" max="2" width="22.1796875" customWidth="1"/>
    <col min="3" max="3" width="39.26953125" customWidth="1"/>
    <col min="4" max="4" width="21.453125" customWidth="1"/>
    <col min="5" max="5" width="16" customWidth="1"/>
    <col min="6" max="6" width="6.81640625" customWidth="1"/>
    <col min="7" max="7" width="10" customWidth="1"/>
    <col min="8" max="8" width="10.54296875" customWidth="1"/>
    <col min="9" max="9" width="9.726562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Proiectare Urbana si Dezvoltare Teritoriala</v>
      </c>
      <c r="B3" s="262"/>
      <c r="C3" s="262"/>
    </row>
    <row r="4" spans="1:12">
      <c r="A4" s="121" t="str">
        <f>'Date initiale'!C6&amp;", "&amp;'Date initiale'!C7</f>
        <v>Muresanu, Florin, Conferențiar universitar, pozitia 11</v>
      </c>
      <c r="B4" s="121"/>
      <c r="C4" s="121"/>
    </row>
    <row r="5" spans="1:12" s="187" customFormat="1">
      <c r="A5" s="121"/>
      <c r="B5" s="121"/>
      <c r="C5" s="121"/>
    </row>
    <row r="6" spans="1:12" ht="15.5">
      <c r="A6" s="537" t="s">
        <v>110</v>
      </c>
      <c r="B6" s="537"/>
      <c r="C6" s="537"/>
      <c r="D6" s="537"/>
      <c r="E6" s="537"/>
      <c r="F6" s="537"/>
      <c r="G6" s="537"/>
      <c r="H6" s="537"/>
      <c r="I6" s="537"/>
    </row>
    <row r="7" spans="1:12" ht="15.5">
      <c r="A7" s="537" t="str">
        <f>'Descriere indicatori'!B6&amp;". "&amp;'Descriere indicatori'!C6</f>
        <v xml:space="preserve">I3. Capitole de autor cuprinse în cărţi publicate la edituri cu prestigiu naţional* </v>
      </c>
      <c r="B7" s="537"/>
      <c r="C7" s="537"/>
      <c r="D7" s="537"/>
      <c r="E7" s="537"/>
      <c r="F7" s="537"/>
      <c r="G7" s="537"/>
      <c r="H7" s="537"/>
      <c r="I7" s="537"/>
    </row>
    <row r="8" spans="1:12" ht="16" thickBot="1">
      <c r="A8" s="38"/>
      <c r="B8" s="38"/>
      <c r="C8" s="38"/>
      <c r="D8" s="38"/>
      <c r="E8" s="38"/>
      <c r="F8" s="38"/>
      <c r="G8" s="38"/>
      <c r="H8" s="38"/>
      <c r="I8" s="38"/>
    </row>
    <row r="9" spans="1:12" ht="58.5" thickBot="1">
      <c r="A9" s="193" t="s">
        <v>55</v>
      </c>
      <c r="B9" s="194" t="s">
        <v>83</v>
      </c>
      <c r="C9" s="194" t="s">
        <v>175</v>
      </c>
      <c r="D9" s="194" t="s">
        <v>85</v>
      </c>
      <c r="E9" s="194" t="s">
        <v>86</v>
      </c>
      <c r="F9" s="195" t="s">
        <v>87</v>
      </c>
      <c r="G9" s="194" t="s">
        <v>88</v>
      </c>
      <c r="H9" s="194" t="s">
        <v>89</v>
      </c>
      <c r="I9" s="196" t="s">
        <v>90</v>
      </c>
      <c r="K9" s="268" t="s">
        <v>108</v>
      </c>
    </row>
    <row r="10" spans="1:12" ht="58.5" thickBot="1">
      <c r="A10" s="189">
        <v>1</v>
      </c>
      <c r="B10" s="382" t="s">
        <v>288</v>
      </c>
      <c r="C10" s="432" t="s">
        <v>341</v>
      </c>
      <c r="D10" s="432" t="s">
        <v>340</v>
      </c>
      <c r="E10" s="433" t="s">
        <v>347</v>
      </c>
      <c r="F10" s="434">
        <v>2008</v>
      </c>
      <c r="G10" s="435">
        <v>304</v>
      </c>
      <c r="H10" s="434" t="s">
        <v>342</v>
      </c>
      <c r="I10" s="436">
        <v>10</v>
      </c>
      <c r="K10" s="269">
        <v>10</v>
      </c>
      <c r="L10" s="376" t="s">
        <v>247</v>
      </c>
    </row>
    <row r="11" spans="1:12" ht="58.5" thickBot="1">
      <c r="A11" s="110">
        <f>A10+1</f>
        <v>2</v>
      </c>
      <c r="B11" s="382" t="s">
        <v>288</v>
      </c>
      <c r="C11" s="437" t="s">
        <v>343</v>
      </c>
      <c r="D11" s="432" t="s">
        <v>340</v>
      </c>
      <c r="E11" s="438" t="s">
        <v>348</v>
      </c>
      <c r="F11" s="438">
        <v>2008</v>
      </c>
      <c r="G11" s="438">
        <v>140</v>
      </c>
      <c r="H11" s="438" t="s">
        <v>344</v>
      </c>
      <c r="I11" s="392">
        <v>10</v>
      </c>
      <c r="K11" s="56"/>
    </row>
    <row r="12" spans="1:12" ht="72.5">
      <c r="A12" s="150">
        <f t="shared" ref="A12:A19" si="0">A11+1</f>
        <v>3</v>
      </c>
      <c r="B12" s="382" t="s">
        <v>288</v>
      </c>
      <c r="C12" s="439" t="s">
        <v>345</v>
      </c>
      <c r="D12" s="432" t="s">
        <v>340</v>
      </c>
      <c r="E12" s="438" t="s">
        <v>348</v>
      </c>
      <c r="F12" s="440">
        <v>2008</v>
      </c>
      <c r="G12" s="440">
        <v>140</v>
      </c>
      <c r="H12" s="440" t="s">
        <v>346</v>
      </c>
      <c r="I12" s="441">
        <v>10</v>
      </c>
    </row>
    <row r="13" spans="1:12">
      <c r="A13" s="150">
        <f t="shared" si="0"/>
        <v>4</v>
      </c>
      <c r="B13" s="144"/>
      <c r="C13" s="41"/>
      <c r="D13" s="41"/>
      <c r="E13" s="41"/>
      <c r="F13" s="114"/>
      <c r="G13" s="114"/>
      <c r="H13" s="114"/>
      <c r="I13" s="316"/>
    </row>
    <row r="14" spans="1:12" s="187" customFormat="1">
      <c r="A14" s="150">
        <f t="shared" si="0"/>
        <v>5</v>
      </c>
      <c r="B14" s="113"/>
      <c r="C14" s="41"/>
      <c r="D14" s="41"/>
      <c r="E14" s="41"/>
      <c r="F14" s="114"/>
      <c r="G14" s="114"/>
      <c r="H14" s="114"/>
      <c r="I14" s="323"/>
    </row>
    <row r="15" spans="1:12" s="187" customFormat="1">
      <c r="A15" s="150">
        <f t="shared" si="0"/>
        <v>6</v>
      </c>
      <c r="B15" s="144"/>
      <c r="C15" s="41"/>
      <c r="D15" s="41"/>
      <c r="E15" s="113"/>
      <c r="F15" s="114"/>
      <c r="G15" s="114"/>
      <c r="H15" s="114"/>
      <c r="I15" s="316"/>
    </row>
    <row r="16" spans="1:12">
      <c r="A16" s="150">
        <f t="shared" si="0"/>
        <v>7</v>
      </c>
      <c r="B16" s="113"/>
      <c r="C16" s="41"/>
      <c r="D16" s="41"/>
      <c r="E16" s="41"/>
      <c r="F16" s="114"/>
      <c r="G16" s="114"/>
      <c r="H16" s="114"/>
      <c r="I16" s="323"/>
    </row>
    <row r="17" spans="1:9">
      <c r="A17" s="150">
        <f t="shared" si="0"/>
        <v>8</v>
      </c>
      <c r="B17" s="144"/>
      <c r="C17" s="41"/>
      <c r="D17" s="41"/>
      <c r="E17" s="113"/>
      <c r="F17" s="114"/>
      <c r="G17" s="114"/>
      <c r="H17" s="114"/>
      <c r="I17" s="316"/>
    </row>
    <row r="18" spans="1:9">
      <c r="A18" s="150">
        <f t="shared" si="0"/>
        <v>9</v>
      </c>
      <c r="B18" s="143"/>
      <c r="C18" s="151"/>
      <c r="D18" s="142"/>
      <c r="E18" s="146"/>
      <c r="F18" s="115"/>
      <c r="G18" s="115"/>
      <c r="H18" s="115"/>
      <c r="I18" s="316"/>
    </row>
    <row r="19" spans="1:9" ht="15" thickBot="1">
      <c r="A19" s="152">
        <f t="shared" si="0"/>
        <v>10</v>
      </c>
      <c r="B19" s="153"/>
      <c r="C19" s="154"/>
      <c r="D19" s="154"/>
      <c r="E19" s="154"/>
      <c r="F19" s="119"/>
      <c r="G19" s="119"/>
      <c r="H19" s="119"/>
      <c r="I19" s="317"/>
    </row>
    <row r="20" spans="1:9" ht="15" thickBot="1">
      <c r="A20" s="350"/>
      <c r="B20" s="121"/>
      <c r="C20" s="121"/>
      <c r="D20" s="121"/>
      <c r="E20" s="121"/>
      <c r="F20" s="121"/>
      <c r="G20" s="121"/>
      <c r="H20" s="123" t="str">
        <f>"Total "&amp;LEFT(A7,2)</f>
        <v>Total I3</v>
      </c>
      <c r="I20" s="124">
        <f>SUM(I10:I19)</f>
        <v>30</v>
      </c>
    </row>
    <row r="22" spans="1:9" ht="33.75" customHeight="1">
      <c r="A22" s="5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39"/>
      <c r="C22" s="539"/>
      <c r="D22" s="539"/>
      <c r="E22" s="539"/>
      <c r="F22" s="539"/>
      <c r="G22" s="539"/>
      <c r="H22" s="539"/>
      <c r="I22" s="539"/>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A22" sqref="A22:I22"/>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726562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Proiectare Urbana si Dezvoltare Teritoriala</v>
      </c>
      <c r="B3" s="262"/>
      <c r="C3" s="262"/>
    </row>
    <row r="4" spans="1:12">
      <c r="A4" s="121" t="str">
        <f>'Date initiale'!C6&amp;", "&amp;'Date initiale'!C7</f>
        <v>Muresanu, Florin, Conferențiar universitar, pozitia 11</v>
      </c>
      <c r="B4" s="121"/>
      <c r="C4" s="121"/>
    </row>
    <row r="5" spans="1:12" s="187" customFormat="1">
      <c r="A5" s="121"/>
      <c r="B5" s="121"/>
      <c r="C5" s="121"/>
    </row>
    <row r="6" spans="1:12" ht="15.5">
      <c r="A6" s="537" t="s">
        <v>110</v>
      </c>
      <c r="B6" s="537"/>
      <c r="C6" s="537"/>
      <c r="D6" s="537"/>
      <c r="E6" s="537"/>
      <c r="F6" s="537"/>
      <c r="G6" s="537"/>
      <c r="H6" s="537"/>
      <c r="I6" s="537"/>
    </row>
    <row r="7" spans="1:12" ht="15.5">
      <c r="A7" s="537" t="str">
        <f>'Descriere indicatori'!B7&amp;". "&amp;'Descriere indicatori'!C7</f>
        <v xml:space="preserve">I4. Articole in extenso în reviste ştiinţifice de specialitate* </v>
      </c>
      <c r="B7" s="537"/>
      <c r="C7" s="537"/>
      <c r="D7" s="537"/>
      <c r="E7" s="537"/>
      <c r="F7" s="537"/>
      <c r="G7" s="537"/>
      <c r="H7" s="537"/>
      <c r="I7" s="537"/>
    </row>
    <row r="8" spans="1:12" ht="15" thickBot="1">
      <c r="A8" s="155"/>
      <c r="B8" s="155"/>
      <c r="C8" s="155"/>
      <c r="D8" s="155"/>
      <c r="E8" s="155"/>
      <c r="F8" s="155"/>
      <c r="G8" s="155"/>
      <c r="H8" s="155"/>
      <c r="I8" s="155"/>
    </row>
    <row r="9" spans="1:12" ht="29.5" thickBot="1">
      <c r="A9" s="193" t="s">
        <v>55</v>
      </c>
      <c r="B9" s="158" t="s">
        <v>83</v>
      </c>
      <c r="C9" s="158" t="s">
        <v>56</v>
      </c>
      <c r="D9" s="158" t="s">
        <v>57</v>
      </c>
      <c r="E9" s="158" t="s">
        <v>80</v>
      </c>
      <c r="F9" s="159" t="s">
        <v>87</v>
      </c>
      <c r="G9" s="158" t="s">
        <v>58</v>
      </c>
      <c r="H9" s="158" t="s">
        <v>111</v>
      </c>
      <c r="I9" s="160" t="s">
        <v>90</v>
      </c>
      <c r="K9" s="268" t="s">
        <v>108</v>
      </c>
    </row>
    <row r="10" spans="1:12">
      <c r="A10" s="106">
        <v>1</v>
      </c>
      <c r="B10" s="107"/>
      <c r="C10" s="107"/>
      <c r="D10" s="107"/>
      <c r="E10" s="108"/>
      <c r="F10" s="109"/>
      <c r="G10" s="109"/>
      <c r="H10" s="109"/>
      <c r="I10" s="324"/>
      <c r="K10" s="269">
        <v>10</v>
      </c>
      <c r="L10" s="376" t="s">
        <v>248</v>
      </c>
    </row>
    <row r="11" spans="1:12">
      <c r="A11" s="110">
        <f>A10+1</f>
        <v>2</v>
      </c>
      <c r="B11" s="111"/>
      <c r="C11" s="112"/>
      <c r="D11" s="111"/>
      <c r="E11" s="113"/>
      <c r="F11" s="114"/>
      <c r="G11" s="115"/>
      <c r="H11" s="115"/>
      <c r="I11" s="319"/>
      <c r="K11" s="56"/>
    </row>
    <row r="12" spans="1:12">
      <c r="A12" s="110">
        <f t="shared" ref="A12:A17" si="0">A11+1</f>
        <v>3</v>
      </c>
      <c r="B12" s="112"/>
      <c r="C12" s="112"/>
      <c r="D12" s="112"/>
      <c r="E12" s="113"/>
      <c r="F12" s="114"/>
      <c r="G12" s="115"/>
      <c r="H12" s="115"/>
      <c r="I12" s="319"/>
    </row>
    <row r="13" spans="1:12">
      <c r="A13" s="110">
        <f t="shared" si="0"/>
        <v>4</v>
      </c>
      <c r="B13" s="112"/>
      <c r="C13" s="112"/>
      <c r="D13" s="112"/>
      <c r="E13" s="113"/>
      <c r="F13" s="114"/>
      <c r="G13" s="114"/>
      <c r="H13" s="114"/>
      <c r="I13" s="319"/>
    </row>
    <row r="14" spans="1:12">
      <c r="A14" s="110">
        <f t="shared" si="0"/>
        <v>5</v>
      </c>
      <c r="B14" s="112"/>
      <c r="C14" s="112"/>
      <c r="D14" s="112"/>
      <c r="E14" s="113"/>
      <c r="F14" s="114"/>
      <c r="G14" s="114"/>
      <c r="H14" s="114"/>
      <c r="I14" s="319"/>
    </row>
    <row r="15" spans="1:12">
      <c r="A15" s="110">
        <f t="shared" si="0"/>
        <v>6</v>
      </c>
      <c r="B15" s="112"/>
      <c r="C15" s="112"/>
      <c r="D15" s="112"/>
      <c r="E15" s="113"/>
      <c r="F15" s="114"/>
      <c r="G15" s="114"/>
      <c r="H15" s="114"/>
      <c r="I15" s="319"/>
    </row>
    <row r="16" spans="1:12">
      <c r="A16" s="110">
        <f t="shared" si="0"/>
        <v>7</v>
      </c>
      <c r="B16" s="112"/>
      <c r="C16" s="112"/>
      <c r="D16" s="112"/>
      <c r="E16" s="113"/>
      <c r="F16" s="114"/>
      <c r="G16" s="114"/>
      <c r="H16" s="114"/>
      <c r="I16" s="319"/>
    </row>
    <row r="17" spans="1:9">
      <c r="A17" s="110">
        <f t="shared" si="0"/>
        <v>8</v>
      </c>
      <c r="B17" s="112"/>
      <c r="C17" s="112"/>
      <c r="D17" s="112"/>
      <c r="E17" s="113"/>
      <c r="F17" s="114"/>
      <c r="G17" s="114"/>
      <c r="H17" s="114"/>
      <c r="I17" s="319"/>
    </row>
    <row r="18" spans="1:9">
      <c r="A18" s="110">
        <f>A17+1</f>
        <v>9</v>
      </c>
      <c r="B18" s="112"/>
      <c r="C18" s="112"/>
      <c r="D18" s="112"/>
      <c r="E18" s="113"/>
      <c r="F18" s="114"/>
      <c r="G18" s="114"/>
      <c r="H18" s="114"/>
      <c r="I18" s="319"/>
    </row>
    <row r="19" spans="1:9" ht="15" thickBot="1">
      <c r="A19" s="116">
        <f>A18+1</f>
        <v>10</v>
      </c>
      <c r="B19" s="117"/>
      <c r="C19" s="117"/>
      <c r="D19" s="117"/>
      <c r="E19" s="118"/>
      <c r="F19" s="119"/>
      <c r="G19" s="119"/>
      <c r="H19" s="119"/>
      <c r="I19" s="320"/>
    </row>
    <row r="20" spans="1:9" ht="15" thickBot="1">
      <c r="A20" s="360"/>
      <c r="B20" s="121"/>
      <c r="C20" s="121"/>
      <c r="D20" s="121"/>
      <c r="E20" s="121"/>
      <c r="F20" s="121"/>
      <c r="G20" s="121"/>
      <c r="H20" s="123" t="str">
        <f>"Total "&amp;LEFT(A7,2)</f>
        <v>Total I4</v>
      </c>
      <c r="I20" s="162">
        <f>SUM(I10:I19)</f>
        <v>0</v>
      </c>
    </row>
    <row r="22" spans="1:9" ht="33.75" customHeight="1">
      <c r="A22" s="5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39"/>
      <c r="C22" s="539"/>
      <c r="D22" s="539"/>
      <c r="E22" s="539"/>
      <c r="F22" s="539"/>
      <c r="G22" s="539"/>
      <c r="H22" s="539"/>
      <c r="I22" s="539"/>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Windows User</cp:lastModifiedBy>
  <cp:lastPrinted>2019-06-20T21:28:48Z</cp:lastPrinted>
  <dcterms:created xsi:type="dcterms:W3CDTF">2013-01-10T17:13:12Z</dcterms:created>
  <dcterms:modified xsi:type="dcterms:W3CDTF">2020-05-25T15:28:32Z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