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lexandra\Desktop\"/>
    </mc:Choice>
  </mc:AlternateContent>
  <bookViews>
    <workbookView xWindow="0" yWindow="0" windowWidth="28800" windowHeight="11835" tabRatio="928"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A23" i="13" l="1"/>
  <c r="D29" i="36"/>
  <c r="A22" i="37"/>
  <c r="A7" i="37"/>
  <c r="G20" i="37" s="1"/>
  <c r="H20" i="37"/>
  <c r="A12" i="37"/>
  <c r="A13" i="37" s="1"/>
  <c r="A14" i="37" s="1"/>
  <c r="A15" i="37" s="1"/>
  <c r="A16" i="37" s="1"/>
  <c r="A17" i="37" s="1"/>
  <c r="A18" i="37" s="1"/>
  <c r="A19" i="37" s="1"/>
  <c r="A11" i="37"/>
  <c r="A4" i="37"/>
  <c r="A3" i="37"/>
  <c r="A2" i="37"/>
  <c r="A1" i="37"/>
  <c r="B2" i="36" l="1"/>
  <c r="B4" i="36"/>
  <c r="B6" i="36"/>
  <c r="B5" i="36" l="1"/>
  <c r="B3" i="36"/>
  <c r="B47" i="36"/>
  <c r="D37" i="36"/>
  <c r="D28" i="36"/>
  <c r="D13" i="36"/>
  <c r="E20" i="22"/>
  <c r="D34" i="36" s="1"/>
  <c r="F20" i="26"/>
  <c r="D38"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6"/>
  <c r="A7" i="16"/>
  <c r="G20" i="16"/>
  <c r="A11" i="16"/>
  <c r="A12" i="16"/>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0"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20" i="16"/>
  <c r="D25" i="36" s="1"/>
  <c r="D20" i="24"/>
  <c r="D36" i="36" s="1"/>
  <c r="D20" i="20"/>
  <c r="D32" i="36" s="1"/>
  <c r="D20" i="18"/>
  <c r="D30" i="36" s="1"/>
  <c r="H20" i="30"/>
  <c r="D27" i="36" s="1"/>
  <c r="H20" i="15"/>
  <c r="D24" i="36" s="1"/>
  <c r="H20" i="29"/>
  <c r="D22" i="36" s="1"/>
  <c r="I20" i="14"/>
  <c r="D21" i="36" s="1"/>
  <c r="I20" i="5"/>
  <c r="D12" i="36" s="1"/>
  <c r="D20" i="19"/>
  <c r="I20" i="10"/>
  <c r="D17" i="36" s="1"/>
  <c r="I20" i="6"/>
  <c r="I20" i="4"/>
  <c r="D43" i="36" l="1"/>
  <c r="D31" i="36"/>
  <c r="D42" i="36" s="1"/>
  <c r="D11" i="36"/>
  <c r="D41" i="36" s="1"/>
  <c r="D35" i="36"/>
  <c r="D44" i="36" l="1"/>
</calcChain>
</file>

<file path=xl/sharedStrings.xml><?xml version="1.0" encoding="utf-8"?>
<sst xmlns="http://schemas.openxmlformats.org/spreadsheetml/2006/main" count="586" uniqueCount="273">
  <si>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</si>
  <si>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</si>
  <si>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</si>
  <si>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</si>
  <si>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</si>
  <si>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</si>
  <si>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</si>
  <si>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</si>
  <si>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</si>
  <si>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</si>
  <si>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</si>
  <si>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</si>
  <si>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</si>
  <si>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</si>
  <si>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</si>
  <si>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</si>
  <si>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</si>
  <si>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</si>
  <si>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</si>
  <si>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</si>
  <si>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</si>
  <si>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</si>
  <si>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</si>
  <si>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</si>
  <si>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</si>
  <si>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</si>
  <si>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</si>
  <si>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</si>
  <si>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</si>
  <si>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</si>
  <si>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</si>
  <si>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</si>
  <si>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</si>
  <si>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</si>
  <si>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</si>
  <si>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</si>
  <si>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</si>
  <si>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</si>
  <si>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</si>
  <si>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</si>
  <si>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</si>
  <si>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</si>
  <si>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</si>
  <si>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</si>
  <si>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</si>
  <si>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</si>
  <si>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</si>
  <si>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</si>
  <si>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</si>
  <si>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</si>
  <si>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</si>
  <si>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</si>
  <si>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</si>
  <si>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</si>
  <si>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</si>
  <si>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</si>
  <si>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</si>
  <si>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</si>
  <si>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</si>
  <si>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</si>
  <si>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</si>
  <si>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</si>
  <si>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</si>
  <si>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</si>
  <si>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</si>
  <si>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</si>
  <si>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</si>
  <si>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</si>
  <si>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</si>
  <si>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</si>
  <si>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</si>
  <si>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</si>
  <si>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</si>
  <si>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</si>
  <si>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</si>
  <si>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</si>
  <si>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</si>
  <si>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</si>
  <si>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</si>
  <si>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</si>
  <si>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</si>
  <si>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</si>
  <si>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</si>
  <si>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</si>
  <si>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</si>
  <si>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</si>
  <si>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</si>
  <si>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</si>
  <si>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</si>
  <si>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</si>
  <si>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</si>
  <si>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</si>
  <si>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</si>
  <si>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</si>
  <si>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</si>
  <si>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</si>
  <si>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</si>
  <si>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</si>
  <si>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</si>
  <si>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</si>
  <si>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</si>
  <si>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</si>
  <si>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</si>
  <si>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</si>
  <si>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</si>
  <si>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</si>
  <si>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</si>
  <si>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</si>
  <si>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</si>
  <si>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</si>
  <si>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</si>
  <si>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</si>
  <si>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</si>
  <si>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</si>
  <si>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</si>
  <si>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</si>
  <si>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</si>
  <si>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</si>
  <si>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</si>
  <si>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</si>
  <si>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</si>
  <si>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</si>
  <si>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</si>
  <si>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</si>
  <si>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</si>
  <si>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</si>
  <si>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</si>
  <si>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</si>
  <si>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</si>
  <si>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</si>
  <si>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</si>
  <si>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</si>
  <si>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</si>
  <si>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</si>
  <si>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</si>
  <si>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</si>
  <si>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</si>
  <si>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</si>
  <si>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</si>
  <si>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</si>
  <si>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</si>
  <si>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</si>
  <si>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</si>
  <si>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</si>
  <si>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</si>
  <si>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</si>
  <si>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</si>
  <si>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</si>
  <si>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</si>
  <si>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</si>
  <si>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</si>
  <si>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</si>
  <si>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</si>
  <si>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</si>
  <si>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</si>
  <si>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</si>
  <si>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</si>
  <si>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</si>
  <si>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</si>
  <si>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</si>
  <si>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</si>
  <si>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</si>
  <si>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</si>
  <si>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</si>
  <si>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</si>
  <si>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</si>
  <si>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</si>
  <si>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</si>
  <si>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</si>
  <si>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</si>
  <si>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</si>
  <si>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</si>
  <si>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</si>
  <si>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</si>
  <si>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</si>
  <si>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</si>
  <si>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</si>
  <si>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[nume, prenume]</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</si>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</sst>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48">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Font="1" applyBorder="1" applyAlignment="1">
      <alignment horizontal="center" wrapText="1"/>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Font="1" applyBorder="1" applyAlignment="1">
      <alignment horizontal="center" wrapText="1"/>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410"/>
  </cols>
  <sheetData>
    <row r="1" spans="2:12" ht="15.75">
      <c r="B1" s="408" t="s">
        <v>181</v>
      </c>
      <c r="C1" s="409"/>
      <c r="D1" s="409"/>
      <c r="E1" s="409"/>
      <c r="F1" s="409"/>
      <c r="G1" s="409"/>
      <c r="H1" s="409"/>
      <c r="I1" s="409"/>
      <c r="J1" s="409"/>
      <c r="K1" s="409"/>
    </row>
    <row r="2" spans="2:12" ht="15.75">
      <c r="B2" s="409"/>
      <c r="C2" s="409"/>
      <c r="D2" s="409"/>
      <c r="E2" s="409"/>
      <c r="F2" s="409"/>
      <c r="G2" s="409"/>
      <c r="H2" s="409"/>
      <c r="I2" s="409"/>
      <c r="J2" s="409"/>
      <c r="K2" s="409"/>
    </row>
    <row r="3" spans="2:12" ht="90" customHeight="1">
      <c r="B3" s="417" t="s">
        <v>185</v>
      </c>
      <c r="C3" s="417"/>
      <c r="D3" s="417"/>
      <c r="E3" s="417"/>
      <c r="F3" s="417"/>
      <c r="G3" s="417"/>
      <c r="H3" s="417"/>
      <c r="I3" s="417"/>
      <c r="J3" s="417"/>
      <c r="K3" s="417"/>
      <c r="L3" s="417"/>
    </row>
    <row r="4" spans="2:12" ht="135" customHeight="1">
      <c r="B4" s="418" t="s">
        <v>270</v>
      </c>
      <c r="C4" s="418"/>
      <c r="D4" s="418"/>
      <c r="E4" s="418"/>
      <c r="F4" s="418"/>
      <c r="G4" s="418"/>
      <c r="H4" s="418"/>
      <c r="I4" s="418"/>
      <c r="J4" s="418"/>
      <c r="K4" s="418"/>
      <c r="L4" s="418"/>
    </row>
    <row r="5" spans="2:12" ht="60" customHeight="1">
      <c r="B5" s="419" t="s">
        <v>271</v>
      </c>
      <c r="C5" s="419"/>
      <c r="D5" s="419"/>
      <c r="E5" s="419"/>
      <c r="F5" s="419"/>
      <c r="G5" s="419"/>
      <c r="H5" s="419"/>
      <c r="I5" s="419"/>
      <c r="J5" s="419"/>
      <c r="K5" s="419"/>
      <c r="L5" s="419"/>
    </row>
    <row r="6" spans="2:12" ht="60" customHeight="1">
      <c r="B6" s="419" t="s">
        <v>182</v>
      </c>
      <c r="C6" s="419"/>
      <c r="D6" s="419"/>
      <c r="E6" s="419"/>
      <c r="F6" s="419"/>
      <c r="G6" s="419"/>
      <c r="H6" s="419"/>
      <c r="I6" s="419"/>
      <c r="J6" s="419"/>
      <c r="K6" s="419"/>
      <c r="L6" s="419"/>
    </row>
    <row r="7" spans="2:12" ht="60" customHeight="1">
      <c r="B7" s="416" t="s">
        <v>186</v>
      </c>
      <c r="C7" s="416"/>
      <c r="D7" s="416"/>
      <c r="E7" s="416"/>
      <c r="F7" s="416"/>
      <c r="G7" s="416"/>
      <c r="H7" s="416"/>
      <c r="I7" s="416"/>
      <c r="J7" s="416"/>
      <c r="K7" s="416"/>
      <c r="L7" s="416"/>
    </row>
    <row r="8" spans="2:12" ht="15.75">
      <c r="B8" s="409"/>
      <c r="C8" s="409"/>
      <c r="D8" s="409"/>
      <c r="E8" s="409"/>
      <c r="F8" s="409"/>
      <c r="G8" s="409"/>
      <c r="H8" s="409"/>
      <c r="I8" s="409"/>
      <c r="J8" s="409"/>
      <c r="K8" s="409"/>
    </row>
    <row r="9" spans="2:12" ht="15.75">
      <c r="B9" s="409"/>
      <c r="C9" s="409"/>
      <c r="D9" s="409"/>
      <c r="E9" s="409"/>
      <c r="F9" s="409"/>
      <c r="G9" s="409"/>
      <c r="H9" s="409"/>
      <c r="I9" s="409"/>
      <c r="J9" s="409"/>
      <c r="K9" s="409"/>
    </row>
    <row r="10" spans="2:12" ht="15.75">
      <c r="B10" s="409"/>
      <c r="C10" s="409"/>
      <c r="D10" s="409"/>
      <c r="E10" s="409"/>
      <c r="F10" s="409"/>
      <c r="G10" s="409"/>
      <c r="H10" s="409"/>
      <c r="I10" s="409"/>
      <c r="J10" s="409"/>
      <c r="K10" s="409"/>
    </row>
    <row r="11" spans="2:12" ht="15.75">
      <c r="B11" s="409"/>
      <c r="C11" s="409"/>
      <c r="D11" s="409"/>
      <c r="E11" s="409"/>
      <c r="F11" s="409"/>
      <c r="G11" s="409"/>
      <c r="H11" s="409"/>
      <c r="I11" s="409"/>
      <c r="J11" s="409"/>
      <c r="K11" s="409"/>
    </row>
    <row r="12" spans="2:12" ht="15.75">
      <c r="B12" s="409"/>
      <c r="C12" s="409"/>
      <c r="D12" s="409"/>
      <c r="E12" s="409"/>
      <c r="F12" s="409"/>
      <c r="G12" s="409"/>
      <c r="H12" s="409"/>
      <c r="I12" s="409"/>
      <c r="J12" s="409"/>
      <c r="K12" s="409"/>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4" t="str">
        <f>'Date initiale'!C3</f>
        <v>Universitatea de Arhitectură și Urbanism "Ion Mincu" București</v>
      </c>
      <c r="B1" s="284"/>
      <c r="C1" s="284"/>
    </row>
    <row r="2" spans="1:12">
      <c r="A2" s="284" t="str">
        <f>'Date initiale'!B4&amp;" "&amp;'Date initiale'!C4</f>
        <v xml:space="preserve">Facultatea </v>
      </c>
      <c r="B2" s="284"/>
      <c r="C2" s="284"/>
    </row>
    <row r="3" spans="1:12">
      <c r="A3" s="284" t="str">
        <f>'Date initiale'!B5&amp;" "&amp;'Date initiale'!C5</f>
        <v xml:space="preserve">Departamentul </v>
      </c>
      <c r="B3" s="284"/>
      <c r="C3" s="284"/>
    </row>
    <row r="4" spans="1:12">
      <c r="A4" s="127" t="str">
        <f>'Date initiale'!C6&amp;", "&amp;'Date initiale'!C7</f>
        <v xml:space="preserve">[nume, prenume], </v>
      </c>
      <c r="B4" s="127"/>
      <c r="C4" s="127"/>
    </row>
    <row r="5" spans="1:12" s="198" customFormat="1">
      <c r="A5" s="127"/>
      <c r="B5" s="127"/>
      <c r="C5" s="127"/>
    </row>
    <row r="6" spans="1:12" ht="15.75">
      <c r="A6" s="433" t="s">
        <v>110</v>
      </c>
      <c r="B6" s="433"/>
      <c r="C6" s="433"/>
      <c r="D6" s="433"/>
      <c r="E6" s="433"/>
      <c r="F6" s="433"/>
      <c r="G6" s="433"/>
      <c r="H6" s="433"/>
      <c r="I6" s="433"/>
    </row>
    <row r="7" spans="1:12" ht="35.25" customHeight="1">
      <c r="A7" s="436"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36"/>
      <c r="C7" s="436"/>
      <c r="D7" s="436"/>
      <c r="E7" s="436"/>
      <c r="F7" s="436"/>
      <c r="G7" s="436"/>
      <c r="H7" s="436"/>
      <c r="I7" s="436"/>
    </row>
    <row r="8" spans="1:12" ht="15.75" thickBot="1">
      <c r="A8" s="74"/>
      <c r="B8" s="74"/>
      <c r="C8" s="74"/>
      <c r="D8" s="74"/>
      <c r="E8" s="74"/>
      <c r="F8" s="74"/>
      <c r="G8" s="74"/>
      <c r="H8" s="74"/>
      <c r="I8" s="74"/>
    </row>
    <row r="9" spans="1:12" ht="30.75" thickBot="1">
      <c r="A9" s="166" t="s">
        <v>55</v>
      </c>
      <c r="B9" s="167" t="s">
        <v>83</v>
      </c>
      <c r="C9" s="167" t="s">
        <v>52</v>
      </c>
      <c r="D9" s="167" t="s">
        <v>57</v>
      </c>
      <c r="E9" s="167" t="s">
        <v>80</v>
      </c>
      <c r="F9" s="168" t="s">
        <v>87</v>
      </c>
      <c r="G9" s="167" t="s">
        <v>58</v>
      </c>
      <c r="H9" s="167" t="s">
        <v>111</v>
      </c>
      <c r="I9" s="169" t="s">
        <v>90</v>
      </c>
      <c r="K9" s="290" t="s">
        <v>108</v>
      </c>
    </row>
    <row r="10" spans="1:12">
      <c r="A10" s="172">
        <v>1</v>
      </c>
      <c r="B10" s="173"/>
      <c r="C10" s="173"/>
      <c r="D10" s="173"/>
      <c r="E10" s="173"/>
      <c r="F10" s="156"/>
      <c r="G10" s="173"/>
      <c r="H10" s="173"/>
      <c r="I10" s="182"/>
      <c r="K10" s="291">
        <v>10</v>
      </c>
      <c r="L10" s="411" t="s">
        <v>249</v>
      </c>
    </row>
    <row r="11" spans="1:12">
      <c r="A11" s="174">
        <f>A10+1</f>
        <v>2</v>
      </c>
      <c r="B11" s="118"/>
      <c r="C11" s="42"/>
      <c r="D11" s="119"/>
      <c r="E11" s="42"/>
      <c r="F11" s="120"/>
      <c r="G11" s="120"/>
      <c r="H11" s="120"/>
      <c r="I11" s="347"/>
      <c r="K11" s="58"/>
    </row>
    <row r="12" spans="1:12">
      <c r="A12" s="175">
        <f t="shared" ref="A12:A19" si="0">A11+1</f>
        <v>3</v>
      </c>
      <c r="B12" s="176"/>
      <c r="C12" s="177"/>
      <c r="D12" s="119"/>
      <c r="E12" s="177"/>
      <c r="F12" s="165"/>
      <c r="G12" s="177"/>
      <c r="H12" s="165"/>
      <c r="I12" s="347"/>
    </row>
    <row r="13" spans="1:12">
      <c r="A13" s="178">
        <f t="shared" si="0"/>
        <v>4</v>
      </c>
      <c r="B13" s="118"/>
      <c r="C13" s="119"/>
      <c r="D13" s="119"/>
      <c r="E13" s="119"/>
      <c r="F13" s="120"/>
      <c r="G13" s="120"/>
      <c r="H13" s="120"/>
      <c r="I13" s="347"/>
    </row>
    <row r="14" spans="1:12">
      <c r="A14" s="174">
        <f t="shared" si="0"/>
        <v>5</v>
      </c>
      <c r="B14" s="118"/>
      <c r="C14" s="42"/>
      <c r="D14" s="119"/>
      <c r="E14" s="42"/>
      <c r="F14" s="120"/>
      <c r="G14" s="120"/>
      <c r="H14" s="120"/>
      <c r="I14" s="347"/>
    </row>
    <row r="15" spans="1:12">
      <c r="A15" s="178">
        <f t="shared" si="0"/>
        <v>6</v>
      </c>
      <c r="B15" s="118"/>
      <c r="C15" s="119"/>
      <c r="D15" s="119"/>
      <c r="E15" s="119"/>
      <c r="F15" s="120"/>
      <c r="G15" s="120"/>
      <c r="H15" s="120"/>
      <c r="I15" s="347"/>
    </row>
    <row r="16" spans="1:12">
      <c r="A16" s="174">
        <f t="shared" si="0"/>
        <v>7</v>
      </c>
      <c r="B16" s="118"/>
      <c r="C16" s="42"/>
      <c r="D16" s="119"/>
      <c r="E16" s="42"/>
      <c r="F16" s="120"/>
      <c r="G16" s="120"/>
      <c r="H16" s="120"/>
      <c r="I16" s="347"/>
    </row>
    <row r="17" spans="1:9">
      <c r="A17" s="175">
        <f t="shared" si="0"/>
        <v>8</v>
      </c>
      <c r="B17" s="176"/>
      <c r="C17" s="177"/>
      <c r="D17" s="119"/>
      <c r="E17" s="177"/>
      <c r="F17" s="165"/>
      <c r="G17" s="177"/>
      <c r="H17" s="165"/>
      <c r="I17" s="347"/>
    </row>
    <row r="18" spans="1:9">
      <c r="A18" s="178">
        <f t="shared" si="0"/>
        <v>9</v>
      </c>
      <c r="B18" s="118"/>
      <c r="C18" s="119"/>
      <c r="D18" s="119"/>
      <c r="E18" s="119"/>
      <c r="F18" s="120"/>
      <c r="G18" s="120"/>
      <c r="H18" s="120"/>
      <c r="I18" s="347"/>
    </row>
    <row r="19" spans="1:9" ht="15.75" thickBot="1">
      <c r="A19" s="179">
        <f t="shared" si="0"/>
        <v>10</v>
      </c>
      <c r="B19" s="123"/>
      <c r="C19" s="124"/>
      <c r="D19" s="163"/>
      <c r="E19" s="180"/>
      <c r="F19" s="180"/>
      <c r="G19" s="181"/>
      <c r="H19" s="181"/>
      <c r="I19" s="357"/>
    </row>
    <row r="20" spans="1:9" ht="16.5" thickBot="1">
      <c r="A20" s="396"/>
      <c r="H20" s="130" t="str">
        <f>"Total "&amp;LEFT(A7,2)</f>
        <v>Total I5</v>
      </c>
      <c r="I20" s="171">
        <f>SUM(I10:I19)</f>
        <v>0</v>
      </c>
    </row>
    <row r="21" spans="1:9" ht="15.75">
      <c r="A21" s="54"/>
    </row>
    <row r="22" spans="1:9" ht="33.75" customHeight="1">
      <c r="A22" s="43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5"/>
      <c r="C22" s="435"/>
      <c r="D22" s="435"/>
      <c r="E22" s="435"/>
      <c r="F22" s="435"/>
      <c r="G22" s="435"/>
      <c r="H22" s="435"/>
      <c r="I22" s="43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4" t="str">
        <f>'Date initiale'!C3</f>
        <v>Universitatea de Arhitectură și Urbanism "Ion Mincu" București</v>
      </c>
      <c r="B1" s="284"/>
      <c r="C1" s="284"/>
    </row>
    <row r="2" spans="1:12">
      <c r="A2" s="284" t="str">
        <f>'Date initiale'!B4&amp;" "&amp;'Date initiale'!C4</f>
        <v xml:space="preserve">Facultatea </v>
      </c>
      <c r="B2" s="284"/>
      <c r="C2" s="284"/>
    </row>
    <row r="3" spans="1:12">
      <c r="A3" s="284" t="str">
        <f>'Date initiale'!B5&amp;" "&amp;'Date initiale'!C5</f>
        <v xml:space="preserve">Departamentul </v>
      </c>
      <c r="B3" s="284"/>
      <c r="C3" s="284"/>
    </row>
    <row r="4" spans="1:12">
      <c r="A4" s="127" t="str">
        <f>'Date initiale'!C6&amp;", "&amp;'Date initiale'!C7</f>
        <v xml:space="preserve">[nume, prenume], </v>
      </c>
      <c r="B4" s="127"/>
      <c r="C4" s="127"/>
    </row>
    <row r="5" spans="1:12" s="198" customFormat="1">
      <c r="A5" s="127"/>
      <c r="B5" s="127"/>
      <c r="C5" s="127"/>
    </row>
    <row r="6" spans="1:12" ht="15.75">
      <c r="A6" s="433" t="s">
        <v>110</v>
      </c>
      <c r="B6" s="433"/>
      <c r="C6" s="433"/>
      <c r="D6" s="433"/>
      <c r="E6" s="433"/>
      <c r="F6" s="433"/>
      <c r="G6" s="433"/>
      <c r="H6" s="433"/>
      <c r="I6" s="433"/>
    </row>
    <row r="7" spans="1:12" ht="15.75">
      <c r="A7" s="436" t="str">
        <f>'Descriere indicatori'!B9&amp;". "&amp;'Descriere indicatori'!C9</f>
        <v xml:space="preserve">I6. Articole in extenso în reviste ştiinţifice indexate ERIH şi clasificate în categoria NAT </v>
      </c>
      <c r="B7" s="436"/>
      <c r="C7" s="436"/>
      <c r="D7" s="436"/>
      <c r="E7" s="436"/>
      <c r="F7" s="436"/>
      <c r="G7" s="436"/>
      <c r="H7" s="436"/>
      <c r="I7" s="436"/>
    </row>
    <row r="8" spans="1:12" ht="15.75" thickBot="1">
      <c r="A8" s="183"/>
      <c r="B8" s="183"/>
      <c r="C8" s="183"/>
      <c r="D8" s="183"/>
      <c r="E8" s="183"/>
      <c r="F8" s="183"/>
      <c r="G8" s="183"/>
      <c r="H8" s="183"/>
      <c r="I8" s="183"/>
    </row>
    <row r="9" spans="1:12" ht="30.75" thickBot="1">
      <c r="A9" s="166" t="s">
        <v>55</v>
      </c>
      <c r="B9" s="167" t="s">
        <v>83</v>
      </c>
      <c r="C9" s="167" t="s">
        <v>52</v>
      </c>
      <c r="D9" s="167" t="s">
        <v>57</v>
      </c>
      <c r="E9" s="167" t="s">
        <v>80</v>
      </c>
      <c r="F9" s="168" t="s">
        <v>87</v>
      </c>
      <c r="G9" s="167" t="s">
        <v>58</v>
      </c>
      <c r="H9" s="167" t="s">
        <v>111</v>
      </c>
      <c r="I9" s="169" t="s">
        <v>90</v>
      </c>
      <c r="K9" s="290" t="s">
        <v>108</v>
      </c>
    </row>
    <row r="10" spans="1:12">
      <c r="A10" s="185">
        <v>1</v>
      </c>
      <c r="B10" s="113"/>
      <c r="C10" s="113"/>
      <c r="D10" s="113"/>
      <c r="E10" s="114"/>
      <c r="F10" s="115"/>
      <c r="G10" s="115"/>
      <c r="H10" s="115"/>
      <c r="I10" s="352"/>
      <c r="K10" s="291">
        <v>5</v>
      </c>
      <c r="L10" s="411" t="s">
        <v>249</v>
      </c>
    </row>
    <row r="11" spans="1:12">
      <c r="A11" s="186">
        <f>A10+1</f>
        <v>2</v>
      </c>
      <c r="B11" s="117"/>
      <c r="C11" s="118"/>
      <c r="D11" s="117"/>
      <c r="E11" s="119"/>
      <c r="F11" s="120"/>
      <c r="G11" s="121"/>
      <c r="H11" s="121"/>
      <c r="I11" s="347"/>
      <c r="K11" s="58"/>
    </row>
    <row r="12" spans="1:12">
      <c r="A12" s="186">
        <f t="shared" ref="A12:A19" si="0">A11+1</f>
        <v>3</v>
      </c>
      <c r="B12" s="118"/>
      <c r="C12" s="118"/>
      <c r="D12" s="118"/>
      <c r="E12" s="119"/>
      <c r="F12" s="120"/>
      <c r="G12" s="121"/>
      <c r="H12" s="121"/>
      <c r="I12" s="347"/>
    </row>
    <row r="13" spans="1:12">
      <c r="A13" s="186">
        <f t="shared" si="0"/>
        <v>4</v>
      </c>
      <c r="B13" s="118"/>
      <c r="C13" s="118"/>
      <c r="D13" s="118"/>
      <c r="E13" s="119"/>
      <c r="F13" s="120"/>
      <c r="G13" s="120"/>
      <c r="H13" s="120"/>
      <c r="I13" s="347"/>
    </row>
    <row r="14" spans="1:12">
      <c r="A14" s="186">
        <f t="shared" si="0"/>
        <v>5</v>
      </c>
      <c r="B14" s="118"/>
      <c r="C14" s="118"/>
      <c r="D14" s="118"/>
      <c r="E14" s="119"/>
      <c r="F14" s="120"/>
      <c r="G14" s="120"/>
      <c r="H14" s="120"/>
      <c r="I14" s="347"/>
    </row>
    <row r="15" spans="1:12">
      <c r="A15" s="186">
        <f t="shared" si="0"/>
        <v>6</v>
      </c>
      <c r="B15" s="118"/>
      <c r="C15" s="118"/>
      <c r="D15" s="118"/>
      <c r="E15" s="119"/>
      <c r="F15" s="120"/>
      <c r="G15" s="120"/>
      <c r="H15" s="120"/>
      <c r="I15" s="347"/>
    </row>
    <row r="16" spans="1:12">
      <c r="A16" s="186">
        <f t="shared" si="0"/>
        <v>7</v>
      </c>
      <c r="B16" s="118"/>
      <c r="C16" s="118"/>
      <c r="D16" s="118"/>
      <c r="E16" s="119"/>
      <c r="F16" s="120"/>
      <c r="G16" s="120"/>
      <c r="H16" s="120"/>
      <c r="I16" s="347"/>
    </row>
    <row r="17" spans="1:9">
      <c r="A17" s="186">
        <f t="shared" si="0"/>
        <v>8</v>
      </c>
      <c r="B17" s="118"/>
      <c r="C17" s="118"/>
      <c r="D17" s="118"/>
      <c r="E17" s="119"/>
      <c r="F17" s="120"/>
      <c r="G17" s="120"/>
      <c r="H17" s="120"/>
      <c r="I17" s="347"/>
    </row>
    <row r="18" spans="1:9">
      <c r="A18" s="186">
        <f t="shared" si="0"/>
        <v>9</v>
      </c>
      <c r="B18" s="118"/>
      <c r="C18" s="118"/>
      <c r="D18" s="118"/>
      <c r="E18" s="119"/>
      <c r="F18" s="120"/>
      <c r="G18" s="120"/>
      <c r="H18" s="120"/>
      <c r="I18" s="347"/>
    </row>
    <row r="19" spans="1:9" ht="15.75" thickBot="1">
      <c r="A19" s="187">
        <f t="shared" si="0"/>
        <v>10</v>
      </c>
      <c r="B19" s="123"/>
      <c r="C19" s="123"/>
      <c r="D19" s="123"/>
      <c r="E19" s="124"/>
      <c r="F19" s="125"/>
      <c r="G19" s="125"/>
      <c r="H19" s="125"/>
      <c r="I19" s="348"/>
    </row>
    <row r="20" spans="1:9" ht="15.75" thickBot="1">
      <c r="A20" s="395"/>
      <c r="B20" s="127"/>
      <c r="C20" s="127"/>
      <c r="D20" s="127"/>
      <c r="E20" s="127"/>
      <c r="F20" s="127"/>
      <c r="G20" s="127"/>
      <c r="H20" s="130" t="str">
        <f>"Total "&amp;LEFT(A7,2)</f>
        <v>Total I6</v>
      </c>
      <c r="I20" s="131">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84" t="str">
        <f>'Date initiale'!C3</f>
        <v>Universitatea de Arhitectură și Urbanism "Ion Mincu" București</v>
      </c>
      <c r="B1" s="284"/>
      <c r="C1" s="284"/>
      <c r="D1" s="6"/>
      <c r="E1" s="6"/>
      <c r="F1" s="6"/>
      <c r="G1" s="6"/>
      <c r="H1" s="6"/>
      <c r="I1" s="6"/>
      <c r="J1" s="6"/>
    </row>
    <row r="2" spans="1:12" ht="15.75">
      <c r="A2" s="284" t="str">
        <f>'Date initiale'!B4&amp;" "&amp;'Date initiale'!C4</f>
        <v xml:space="preserve">Facultatea </v>
      </c>
      <c r="B2" s="284"/>
      <c r="C2" s="284"/>
      <c r="D2" s="6"/>
      <c r="E2" s="6"/>
      <c r="F2" s="6"/>
      <c r="G2" s="6"/>
      <c r="H2" s="6"/>
      <c r="I2" s="6"/>
      <c r="J2" s="6"/>
    </row>
    <row r="3" spans="1:12" ht="15.75">
      <c r="A3" s="284" t="str">
        <f>'Date initiale'!B5&amp;" "&amp;'Date initiale'!C5</f>
        <v xml:space="preserve">Departamentul </v>
      </c>
      <c r="B3" s="284"/>
      <c r="C3" s="284"/>
      <c r="D3" s="6"/>
      <c r="E3" s="6"/>
      <c r="F3" s="6"/>
      <c r="G3" s="6"/>
      <c r="H3" s="6"/>
      <c r="I3" s="6"/>
      <c r="J3" s="6"/>
    </row>
    <row r="4" spans="1:12" ht="15.75">
      <c r="A4" s="288" t="str">
        <f>'Date initiale'!C6&amp;", "&amp;'Date initiale'!C7</f>
        <v xml:space="preserve">[nume, prenume], </v>
      </c>
      <c r="B4" s="288"/>
      <c r="C4" s="288"/>
      <c r="D4" s="6"/>
      <c r="E4" s="6"/>
      <c r="F4" s="6"/>
      <c r="G4" s="6"/>
      <c r="H4" s="6"/>
      <c r="I4" s="6"/>
      <c r="J4" s="6"/>
    </row>
    <row r="5" spans="1:12" s="198" customFormat="1" ht="15.75">
      <c r="A5" s="288"/>
      <c r="B5" s="288"/>
      <c r="C5" s="288"/>
      <c r="D5" s="6"/>
      <c r="E5" s="6"/>
      <c r="F5" s="6"/>
      <c r="G5" s="6"/>
      <c r="H5" s="6"/>
      <c r="I5" s="6"/>
      <c r="J5" s="6"/>
    </row>
    <row r="6" spans="1:12" ht="15.75">
      <c r="A6" s="437" t="s">
        <v>110</v>
      </c>
      <c r="B6" s="437"/>
      <c r="C6" s="437"/>
      <c r="D6" s="437"/>
      <c r="E6" s="437"/>
      <c r="F6" s="437"/>
      <c r="G6" s="437"/>
      <c r="H6" s="437"/>
      <c r="I6" s="437"/>
      <c r="J6" s="6"/>
    </row>
    <row r="7" spans="1:12" ht="15.75">
      <c r="A7" s="436" t="str">
        <f>'Descriere indicatori'!B10&amp;". "&amp;'Descriere indicatori'!C10</f>
        <v xml:space="preserve">I7. Articole in extenso în reviste ştiinţifice recunoscute în domenii conexe* </v>
      </c>
      <c r="B7" s="436"/>
      <c r="C7" s="436"/>
      <c r="D7" s="436"/>
      <c r="E7" s="436"/>
      <c r="F7" s="436"/>
      <c r="G7" s="436"/>
      <c r="H7" s="436"/>
      <c r="I7" s="436"/>
      <c r="J7" s="6"/>
    </row>
    <row r="8" spans="1:12" ht="16.5" thickBot="1">
      <c r="A8" s="184"/>
      <c r="B8" s="184"/>
      <c r="C8" s="184"/>
      <c r="D8" s="184"/>
      <c r="E8" s="184"/>
      <c r="F8" s="184"/>
      <c r="G8" s="184"/>
      <c r="H8" s="184"/>
      <c r="I8" s="184"/>
      <c r="J8" s="6"/>
    </row>
    <row r="9" spans="1:12" ht="30.75" thickBot="1">
      <c r="A9" s="166" t="s">
        <v>55</v>
      </c>
      <c r="B9" s="167" t="s">
        <v>83</v>
      </c>
      <c r="C9" s="167" t="s">
        <v>52</v>
      </c>
      <c r="D9" s="167" t="s">
        <v>57</v>
      </c>
      <c r="E9" s="167" t="s">
        <v>80</v>
      </c>
      <c r="F9" s="168" t="s">
        <v>87</v>
      </c>
      <c r="G9" s="167" t="s">
        <v>58</v>
      </c>
      <c r="H9" s="167" t="s">
        <v>111</v>
      </c>
      <c r="I9" s="169" t="s">
        <v>90</v>
      </c>
      <c r="J9" s="6"/>
      <c r="K9" s="290" t="s">
        <v>108</v>
      </c>
    </row>
    <row r="10" spans="1:12" ht="15.75">
      <c r="A10" s="189">
        <v>1</v>
      </c>
      <c r="B10" s="190"/>
      <c r="C10" s="155"/>
      <c r="D10" s="155"/>
      <c r="E10" s="155"/>
      <c r="F10" s="156"/>
      <c r="G10" s="155"/>
      <c r="H10" s="191"/>
      <c r="I10" s="352"/>
      <c r="J10" s="6"/>
      <c r="K10" s="291">
        <v>5</v>
      </c>
      <c r="L10" s="411" t="s">
        <v>249</v>
      </c>
    </row>
    <row r="11" spans="1:12" ht="15.75">
      <c r="A11" s="159">
        <f>A10+1</f>
        <v>2</v>
      </c>
      <c r="B11" s="150"/>
      <c r="C11" s="150"/>
      <c r="D11" s="150"/>
      <c r="E11" s="42"/>
      <c r="F11" s="121"/>
      <c r="G11" s="121"/>
      <c r="H11" s="121"/>
      <c r="I11" s="347"/>
      <c r="J11" s="51"/>
      <c r="K11" s="58"/>
    </row>
    <row r="12" spans="1:12" ht="15.75">
      <c r="A12" s="159">
        <f t="shared" ref="A12:A19" si="0">A11+1</f>
        <v>3</v>
      </c>
      <c r="B12" s="150"/>
      <c r="C12" s="119"/>
      <c r="D12" s="150"/>
      <c r="E12" s="192"/>
      <c r="F12" s="120"/>
      <c r="G12" s="121"/>
      <c r="H12" s="121"/>
      <c r="I12" s="347"/>
      <c r="J12" s="51"/>
    </row>
    <row r="13" spans="1:12" ht="15.75">
      <c r="A13" s="159">
        <f t="shared" si="0"/>
        <v>4</v>
      </c>
      <c r="B13" s="119"/>
      <c r="C13" s="119"/>
      <c r="D13" s="119"/>
      <c r="E13" s="192"/>
      <c r="F13" s="120"/>
      <c r="G13" s="121"/>
      <c r="H13" s="121"/>
      <c r="I13" s="347"/>
      <c r="J13" s="6"/>
    </row>
    <row r="14" spans="1:12" ht="15.75">
      <c r="A14" s="159">
        <f t="shared" si="0"/>
        <v>5</v>
      </c>
      <c r="B14" s="119"/>
      <c r="C14" s="119"/>
      <c r="D14" s="119"/>
      <c r="E14" s="192"/>
      <c r="F14" s="120"/>
      <c r="G14" s="120"/>
      <c r="H14" s="120"/>
      <c r="I14" s="347"/>
      <c r="J14" s="6"/>
    </row>
    <row r="15" spans="1:12" ht="15.75">
      <c r="A15" s="159">
        <f t="shared" si="0"/>
        <v>6</v>
      </c>
      <c r="B15" s="119"/>
      <c r="C15" s="119"/>
      <c r="D15" s="119"/>
      <c r="E15" s="192"/>
      <c r="F15" s="120"/>
      <c r="G15" s="120"/>
      <c r="H15" s="120"/>
      <c r="I15" s="347"/>
      <c r="J15" s="6"/>
    </row>
    <row r="16" spans="1:12" ht="15.75">
      <c r="A16" s="159">
        <f t="shared" si="0"/>
        <v>7</v>
      </c>
      <c r="B16" s="119"/>
      <c r="C16" s="119"/>
      <c r="D16" s="119"/>
      <c r="E16" s="42"/>
      <c r="F16" s="120"/>
      <c r="G16" s="120"/>
      <c r="H16" s="120"/>
      <c r="I16" s="347"/>
      <c r="J16" s="6"/>
    </row>
    <row r="17" spans="1:10" ht="15.75">
      <c r="A17" s="159">
        <f t="shared" si="0"/>
        <v>8</v>
      </c>
      <c r="B17" s="119"/>
      <c r="C17" s="119"/>
      <c r="D17" s="119"/>
      <c r="E17" s="192"/>
      <c r="F17" s="120"/>
      <c r="G17" s="120"/>
      <c r="H17" s="120"/>
      <c r="I17" s="347"/>
      <c r="J17" s="6"/>
    </row>
    <row r="18" spans="1:10" ht="15.75">
      <c r="A18" s="159">
        <f t="shared" si="0"/>
        <v>9</v>
      </c>
      <c r="B18" s="193"/>
      <c r="C18" s="194"/>
      <c r="D18" s="119"/>
      <c r="E18" s="192"/>
      <c r="F18" s="192"/>
      <c r="G18" s="192"/>
      <c r="H18" s="192"/>
      <c r="I18" s="358"/>
      <c r="J18" s="6"/>
    </row>
    <row r="19" spans="1:10" ht="16.5" thickBot="1">
      <c r="A19" s="188">
        <f t="shared" si="0"/>
        <v>10</v>
      </c>
      <c r="B19" s="124"/>
      <c r="C19" s="124"/>
      <c r="D19" s="124"/>
      <c r="E19" s="195"/>
      <c r="F19" s="125"/>
      <c r="G19" s="125"/>
      <c r="H19" s="125"/>
      <c r="I19" s="348"/>
      <c r="J19" s="6"/>
    </row>
    <row r="20" spans="1:10" ht="16.5" thickBot="1">
      <c r="A20" s="394"/>
      <c r="B20" s="127"/>
      <c r="C20" s="127"/>
      <c r="D20" s="127"/>
      <c r="E20" s="127"/>
      <c r="F20" s="127"/>
      <c r="G20" s="127"/>
      <c r="H20" s="130" t="str">
        <f>"Total "&amp;LEFT(A7,2)</f>
        <v>Total I7</v>
      </c>
      <c r="I20" s="131">
        <f>SUM(I10:I19)</f>
        <v>0</v>
      </c>
      <c r="J20" s="6"/>
    </row>
    <row r="21" spans="1:10">
      <c r="A21" s="44"/>
      <c r="B21" s="44"/>
      <c r="C21" s="44"/>
      <c r="D21" s="44"/>
      <c r="E21" s="44"/>
      <c r="F21" s="44"/>
      <c r="G21" s="44"/>
      <c r="H21" s="44"/>
      <c r="I21" s="45"/>
    </row>
    <row r="22" spans="1:10" ht="33.75" customHeight="1">
      <c r="A22" s="43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5"/>
      <c r="C22" s="435"/>
      <c r="D22" s="435"/>
      <c r="E22" s="435"/>
      <c r="F22" s="435"/>
      <c r="G22" s="435"/>
      <c r="H22" s="435"/>
      <c r="I22" s="435"/>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4" t="str">
        <f>'Date initiale'!C3</f>
        <v>Universitatea de Arhitectură și Urbanism "Ion Mincu" București</v>
      </c>
      <c r="B1" s="284"/>
      <c r="C1" s="284"/>
    </row>
    <row r="2" spans="1:12">
      <c r="A2" s="284" t="str">
        <f>'Date initiale'!B4&amp;" "&amp;'Date initiale'!C4</f>
        <v xml:space="preserve">Facultatea </v>
      </c>
      <c r="B2" s="284"/>
      <c r="C2" s="284"/>
    </row>
    <row r="3" spans="1:12">
      <c r="A3" s="284" t="str">
        <f>'Date initiale'!B5&amp;" "&amp;'Date initiale'!C5</f>
        <v xml:space="preserve">Departamentul </v>
      </c>
      <c r="B3" s="284"/>
      <c r="C3" s="284"/>
    </row>
    <row r="4" spans="1:12">
      <c r="A4" s="127" t="str">
        <f>'Date initiale'!C6&amp;", "&amp;'Date initiale'!C7</f>
        <v xml:space="preserve">[nume, prenume], </v>
      </c>
      <c r="B4" s="127"/>
      <c r="C4" s="127"/>
    </row>
    <row r="5" spans="1:12" s="198" customFormat="1">
      <c r="A5" s="127"/>
      <c r="B5" s="127"/>
      <c r="C5" s="127"/>
    </row>
    <row r="6" spans="1:12" ht="15.75">
      <c r="A6" s="433" t="s">
        <v>110</v>
      </c>
      <c r="B6" s="433"/>
      <c r="C6" s="433"/>
      <c r="D6" s="433"/>
      <c r="E6" s="433"/>
      <c r="F6" s="433"/>
      <c r="G6" s="433"/>
      <c r="H6" s="433"/>
      <c r="I6" s="433"/>
    </row>
    <row r="7" spans="1:12" ht="15.75">
      <c r="A7" s="436" t="str">
        <f>'Descriere indicatori'!B11&amp;". "&amp;'Descriere indicatori'!C11</f>
        <v xml:space="preserve">I8. Studii in extenso apărute în volume colective publicate la edituri de prestigiu internaţional* </v>
      </c>
      <c r="B7" s="436"/>
      <c r="C7" s="436"/>
      <c r="D7" s="436"/>
      <c r="E7" s="436"/>
      <c r="F7" s="436"/>
      <c r="G7" s="436"/>
      <c r="H7" s="436"/>
      <c r="I7" s="436"/>
    </row>
    <row r="8" spans="1:12" ht="15.75" thickBot="1">
      <c r="A8" s="183"/>
      <c r="B8" s="183"/>
      <c r="C8" s="183"/>
      <c r="D8" s="183"/>
      <c r="E8" s="183"/>
      <c r="F8" s="183"/>
      <c r="G8" s="183"/>
      <c r="H8" s="183"/>
      <c r="I8" s="183"/>
    </row>
    <row r="9" spans="1:12" ht="30.75" thickBot="1">
      <c r="A9" s="166" t="s">
        <v>55</v>
      </c>
      <c r="B9" s="167" t="s">
        <v>83</v>
      </c>
      <c r="C9" s="167" t="s">
        <v>52</v>
      </c>
      <c r="D9" s="167" t="s">
        <v>57</v>
      </c>
      <c r="E9" s="167" t="s">
        <v>80</v>
      </c>
      <c r="F9" s="168" t="s">
        <v>87</v>
      </c>
      <c r="G9" s="167" t="s">
        <v>58</v>
      </c>
      <c r="H9" s="167" t="s">
        <v>111</v>
      </c>
      <c r="I9" s="169" t="s">
        <v>90</v>
      </c>
      <c r="K9" s="290" t="s">
        <v>108</v>
      </c>
    </row>
    <row r="10" spans="1:12">
      <c r="A10" s="112">
        <v>1</v>
      </c>
      <c r="B10" s="113"/>
      <c r="C10" s="113"/>
      <c r="D10" s="113"/>
      <c r="E10" s="114"/>
      <c r="F10" s="115"/>
      <c r="G10" s="115"/>
      <c r="H10" s="115"/>
      <c r="I10" s="352"/>
      <c r="K10" s="291">
        <v>10</v>
      </c>
      <c r="L10" s="411" t="s">
        <v>250</v>
      </c>
    </row>
    <row r="11" spans="1:12">
      <c r="A11" s="178">
        <f>A10+1</f>
        <v>2</v>
      </c>
      <c r="B11" s="176"/>
      <c r="C11" s="118"/>
      <c r="D11" s="176"/>
      <c r="E11" s="119"/>
      <c r="F11" s="120"/>
      <c r="G11" s="120"/>
      <c r="H11" s="120"/>
      <c r="I11" s="347"/>
      <c r="K11" s="58"/>
    </row>
    <row r="12" spans="1:12">
      <c r="A12" s="178">
        <f t="shared" ref="A12:A18" si="0">A11+1</f>
        <v>3</v>
      </c>
      <c r="B12" s="118"/>
      <c r="C12" s="118"/>
      <c r="D12" s="118"/>
      <c r="E12" s="119"/>
      <c r="F12" s="120"/>
      <c r="G12" s="120"/>
      <c r="H12" s="120"/>
      <c r="I12" s="347"/>
    </row>
    <row r="13" spans="1:12">
      <c r="A13" s="178">
        <f t="shared" si="0"/>
        <v>4</v>
      </c>
      <c r="B13" s="118"/>
      <c r="C13" s="118"/>
      <c r="D13" s="118"/>
      <c r="E13" s="119"/>
      <c r="F13" s="120"/>
      <c r="G13" s="120"/>
      <c r="H13" s="120"/>
      <c r="I13" s="347"/>
    </row>
    <row r="14" spans="1:12">
      <c r="A14" s="178">
        <f t="shared" si="0"/>
        <v>5</v>
      </c>
      <c r="B14" s="118"/>
      <c r="C14" s="118"/>
      <c r="D14" s="118"/>
      <c r="E14" s="119"/>
      <c r="F14" s="120"/>
      <c r="G14" s="120"/>
      <c r="H14" s="120"/>
      <c r="I14" s="347"/>
    </row>
    <row r="15" spans="1:12">
      <c r="A15" s="178">
        <f t="shared" si="0"/>
        <v>6</v>
      </c>
      <c r="B15" s="118"/>
      <c r="C15" s="118"/>
      <c r="D15" s="118"/>
      <c r="E15" s="119"/>
      <c r="F15" s="120"/>
      <c r="G15" s="120"/>
      <c r="H15" s="120"/>
      <c r="I15" s="347"/>
    </row>
    <row r="16" spans="1:12">
      <c r="A16" s="178">
        <f t="shared" si="0"/>
        <v>7</v>
      </c>
      <c r="B16" s="118"/>
      <c r="C16" s="118"/>
      <c r="D16" s="118"/>
      <c r="E16" s="119"/>
      <c r="F16" s="120"/>
      <c r="G16" s="120"/>
      <c r="H16" s="120"/>
      <c r="I16" s="347"/>
    </row>
    <row r="17" spans="1:10">
      <c r="A17" s="178">
        <f t="shared" si="0"/>
        <v>8</v>
      </c>
      <c r="B17" s="118"/>
      <c r="C17" s="118"/>
      <c r="D17" s="118"/>
      <c r="E17" s="119"/>
      <c r="F17" s="120"/>
      <c r="G17" s="120"/>
      <c r="H17" s="120"/>
      <c r="I17" s="347"/>
    </row>
    <row r="18" spans="1:10">
      <c r="A18" s="178">
        <f t="shared" si="0"/>
        <v>9</v>
      </c>
      <c r="B18" s="118"/>
      <c r="C18" s="118"/>
      <c r="D18" s="118"/>
      <c r="E18" s="119"/>
      <c r="F18" s="120"/>
      <c r="G18" s="120"/>
      <c r="H18" s="120"/>
      <c r="I18" s="347"/>
    </row>
    <row r="19" spans="1:10" ht="15.75" thickBot="1">
      <c r="A19" s="129">
        <f>A18+1</f>
        <v>10</v>
      </c>
      <c r="B19" s="123"/>
      <c r="C19" s="123"/>
      <c r="D19" s="123"/>
      <c r="E19" s="124"/>
      <c r="F19" s="125"/>
      <c r="G19" s="125"/>
      <c r="H19" s="125"/>
      <c r="I19" s="348"/>
    </row>
    <row r="20" spans="1:10" ht="16.5" thickBot="1">
      <c r="A20" s="394"/>
      <c r="B20" s="127"/>
      <c r="C20" s="127"/>
      <c r="D20" s="127"/>
      <c r="E20" s="127"/>
      <c r="F20" s="127"/>
      <c r="G20" s="127"/>
      <c r="H20" s="130" t="str">
        <f>"Total "&amp;LEFT(A7,2)</f>
        <v>Total I8</v>
      </c>
      <c r="I20" s="131">
        <f>SUM(I10:I19)</f>
        <v>0</v>
      </c>
      <c r="J20" s="6"/>
    </row>
    <row r="22" spans="1:10" ht="33.75" customHeight="1">
      <c r="A22" s="43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5"/>
      <c r="C22" s="435"/>
      <c r="D22" s="435"/>
      <c r="E22" s="435"/>
      <c r="F22" s="435"/>
      <c r="G22" s="435"/>
      <c r="H22" s="435"/>
      <c r="I22" s="43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8" customWidth="1"/>
    <col min="8" max="8" width="10" customWidth="1"/>
    <col min="9" max="10" width="9.7109375" customWidth="1"/>
  </cols>
  <sheetData>
    <row r="1" spans="1:12">
      <c r="A1" s="284" t="str">
        <f>'Date initiale'!C3</f>
        <v>Universitatea de Arhitectură și Urbanism "Ion Mincu" București</v>
      </c>
      <c r="B1" s="284"/>
      <c r="C1" s="284"/>
    </row>
    <row r="2" spans="1:12">
      <c r="A2" s="284" t="str">
        <f>'Date initiale'!B4&amp;" "&amp;'Date initiale'!C4</f>
        <v xml:space="preserve">Facultatea </v>
      </c>
      <c r="B2" s="284"/>
      <c r="C2" s="284"/>
    </row>
    <row r="3" spans="1:12">
      <c r="A3" s="284" t="str">
        <f>'Date initiale'!B5&amp;" "&amp;'Date initiale'!C5</f>
        <v xml:space="preserve">Departamentul </v>
      </c>
      <c r="B3" s="284"/>
      <c r="C3" s="284"/>
    </row>
    <row r="4" spans="1:12">
      <c r="A4" s="127" t="str">
        <f>'Date initiale'!C6&amp;", "&amp;'Date initiale'!C7</f>
        <v xml:space="preserve">[nume, prenume], </v>
      </c>
      <c r="B4" s="127"/>
      <c r="C4" s="127"/>
    </row>
    <row r="5" spans="1:12" s="198" customFormat="1">
      <c r="A5" s="127"/>
      <c r="B5" s="127"/>
      <c r="C5" s="127"/>
    </row>
    <row r="6" spans="1:12" ht="15.75">
      <c r="A6" s="433" t="s">
        <v>110</v>
      </c>
      <c r="B6" s="433"/>
      <c r="C6" s="433"/>
      <c r="D6" s="433"/>
      <c r="E6" s="433"/>
      <c r="F6" s="433"/>
      <c r="G6" s="433"/>
      <c r="H6" s="433"/>
      <c r="I6" s="433"/>
    </row>
    <row r="7" spans="1:12" ht="15.75" customHeight="1">
      <c r="A7" s="436" t="str">
        <f>'Descriere indicatori'!B12&amp;". "&amp;'Descriere indicatori'!C12</f>
        <v xml:space="preserve">I9. Studii in extenso apărute în volume colective publicate la edituri de prestigiu naţional* </v>
      </c>
      <c r="B7" s="436"/>
      <c r="C7" s="436"/>
      <c r="D7" s="436"/>
      <c r="E7" s="436"/>
      <c r="F7" s="436"/>
      <c r="G7" s="436"/>
      <c r="H7" s="436"/>
      <c r="I7" s="436"/>
      <c r="J7" s="199"/>
    </row>
    <row r="8" spans="1:12" ht="16.5" thickBot="1">
      <c r="A8" s="197"/>
      <c r="B8" s="197"/>
      <c r="C8" s="197"/>
      <c r="D8" s="197"/>
      <c r="E8" s="197"/>
      <c r="F8" s="197"/>
      <c r="G8" s="183"/>
      <c r="H8" s="197"/>
      <c r="I8" s="197"/>
      <c r="J8" s="197"/>
    </row>
    <row r="9" spans="1:12" ht="30.75" thickBot="1">
      <c r="A9" s="166" t="s">
        <v>55</v>
      </c>
      <c r="B9" s="167" t="s">
        <v>83</v>
      </c>
      <c r="C9" s="167" t="s">
        <v>56</v>
      </c>
      <c r="D9" s="167" t="s">
        <v>57</v>
      </c>
      <c r="E9" s="167" t="s">
        <v>80</v>
      </c>
      <c r="F9" s="168" t="s">
        <v>87</v>
      </c>
      <c r="G9" s="167" t="s">
        <v>58</v>
      </c>
      <c r="H9" s="167" t="s">
        <v>111</v>
      </c>
      <c r="I9" s="169" t="s">
        <v>90</v>
      </c>
      <c r="K9" s="290" t="s">
        <v>108</v>
      </c>
    </row>
    <row r="10" spans="1:12">
      <c r="A10" s="200">
        <v>1</v>
      </c>
      <c r="B10" s="190"/>
      <c r="C10" s="190"/>
      <c r="D10" s="190"/>
      <c r="E10" s="155"/>
      <c r="F10" s="156"/>
      <c r="G10" s="115"/>
      <c r="H10" s="156"/>
      <c r="I10" s="352"/>
      <c r="K10" s="291">
        <v>7</v>
      </c>
      <c r="L10" s="411" t="s">
        <v>250</v>
      </c>
    </row>
    <row r="11" spans="1:12">
      <c r="A11" s="201">
        <f>A10+1</f>
        <v>2</v>
      </c>
      <c r="B11" s="176"/>
      <c r="C11" s="176"/>
      <c r="D11" s="176"/>
      <c r="E11" s="192"/>
      <c r="F11" s="120"/>
      <c r="G11" s="120"/>
      <c r="H11" s="120"/>
      <c r="I11" s="347"/>
      <c r="K11" s="58"/>
    </row>
    <row r="12" spans="1:12">
      <c r="A12" s="201">
        <f t="shared" ref="A12:A19" si="0">A11+1</f>
        <v>3</v>
      </c>
      <c r="B12" s="176"/>
      <c r="C12" s="118"/>
      <c r="D12" s="176"/>
      <c r="E12" s="192"/>
      <c r="F12" s="120"/>
      <c r="G12" s="120"/>
      <c r="H12" s="120"/>
      <c r="I12" s="347"/>
    </row>
    <row r="13" spans="1:12">
      <c r="A13" s="201">
        <f t="shared" si="0"/>
        <v>4</v>
      </c>
      <c r="B13" s="176"/>
      <c r="C13" s="118"/>
      <c r="D13" s="176"/>
      <c r="E13" s="192"/>
      <c r="F13" s="120"/>
      <c r="G13" s="120"/>
      <c r="H13" s="120"/>
      <c r="I13" s="347"/>
    </row>
    <row r="14" spans="1:12">
      <c r="A14" s="201">
        <f t="shared" si="0"/>
        <v>5</v>
      </c>
      <c r="B14" s="202"/>
      <c r="C14" s="202"/>
      <c r="D14" s="202"/>
      <c r="E14" s="202"/>
      <c r="F14" s="202"/>
      <c r="G14" s="120"/>
      <c r="H14" s="202"/>
      <c r="I14" s="359"/>
    </row>
    <row r="15" spans="1:12">
      <c r="A15" s="201">
        <f t="shared" si="0"/>
        <v>6</v>
      </c>
      <c r="B15" s="202"/>
      <c r="C15" s="202"/>
      <c r="D15" s="202"/>
      <c r="E15" s="202"/>
      <c r="F15" s="202"/>
      <c r="G15" s="120"/>
      <c r="H15" s="202"/>
      <c r="I15" s="359"/>
    </row>
    <row r="16" spans="1:12">
      <c r="A16" s="201">
        <f t="shared" si="0"/>
        <v>7</v>
      </c>
      <c r="B16" s="202"/>
      <c r="C16" s="202"/>
      <c r="D16" s="202"/>
      <c r="E16" s="202"/>
      <c r="F16" s="202"/>
      <c r="G16" s="120"/>
      <c r="H16" s="202"/>
      <c r="I16" s="359"/>
    </row>
    <row r="17" spans="1:10">
      <c r="A17" s="201">
        <f t="shared" si="0"/>
        <v>8</v>
      </c>
      <c r="B17" s="202"/>
      <c r="C17" s="202"/>
      <c r="D17" s="202"/>
      <c r="E17" s="202"/>
      <c r="F17" s="202"/>
      <c r="G17" s="120"/>
      <c r="H17" s="202"/>
      <c r="I17" s="359"/>
    </row>
    <row r="18" spans="1:10">
      <c r="A18" s="201">
        <f t="shared" si="0"/>
        <v>9</v>
      </c>
      <c r="B18" s="202"/>
      <c r="C18" s="202"/>
      <c r="D18" s="202"/>
      <c r="E18" s="202"/>
      <c r="F18" s="202"/>
      <c r="G18" s="120"/>
      <c r="H18" s="202"/>
      <c r="I18" s="359"/>
    </row>
    <row r="19" spans="1:10" ht="15.75" thickBot="1">
      <c r="A19" s="161">
        <f t="shared" si="0"/>
        <v>10</v>
      </c>
      <c r="B19" s="203"/>
      <c r="C19" s="203"/>
      <c r="D19" s="203"/>
      <c r="E19" s="203"/>
      <c r="F19" s="203"/>
      <c r="G19" s="125"/>
      <c r="H19" s="203"/>
      <c r="I19" s="360"/>
    </row>
    <row r="20" spans="1:10" s="198" customFormat="1" ht="16.5" thickBot="1">
      <c r="A20" s="394"/>
      <c r="B20" s="127"/>
      <c r="C20" s="127"/>
      <c r="D20" s="127"/>
      <c r="E20" s="127"/>
      <c r="F20" s="127"/>
      <c r="G20" s="127"/>
      <c r="H20" s="130" t="str">
        <f>"Total "&amp;LEFT(A7,2)</f>
        <v>Total I9</v>
      </c>
      <c r="I20" s="131">
        <f>SUM(I10:I19)</f>
        <v>0</v>
      </c>
      <c r="J20" s="6"/>
    </row>
    <row r="22" spans="1:10" ht="33.75" customHeight="1">
      <c r="A22" s="43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5"/>
      <c r="C22" s="435"/>
      <c r="D22" s="435"/>
      <c r="E22" s="435"/>
      <c r="F22" s="435"/>
      <c r="G22" s="435"/>
      <c r="H22" s="435"/>
      <c r="I22" s="43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4" t="str">
        <f>'Date initiale'!C3</f>
        <v>Universitatea de Arhitectură și Urbanism "Ion Mincu" București</v>
      </c>
      <c r="B1" s="284"/>
      <c r="C1" s="284"/>
    </row>
    <row r="2" spans="1:12">
      <c r="A2" s="284" t="str">
        <f>'Date initiale'!B4&amp;" "&amp;'Date initiale'!C4</f>
        <v xml:space="preserve">Facultatea </v>
      </c>
      <c r="B2" s="284"/>
      <c r="C2" s="284"/>
    </row>
    <row r="3" spans="1:12">
      <c r="A3" s="284" t="str">
        <f>'Date initiale'!B5&amp;" "&amp;'Date initiale'!C5</f>
        <v xml:space="preserve">Departamentul </v>
      </c>
      <c r="B3" s="284"/>
      <c r="C3" s="284"/>
    </row>
    <row r="4" spans="1:12">
      <c r="A4" s="127" t="str">
        <f>'Date initiale'!C6&amp;", "&amp;'Date initiale'!C7</f>
        <v xml:space="preserve">[nume, prenume], </v>
      </c>
      <c r="B4" s="127"/>
      <c r="C4" s="127"/>
    </row>
    <row r="5" spans="1:12" s="198" customFormat="1">
      <c r="A5" s="127"/>
      <c r="B5" s="127"/>
      <c r="C5" s="127"/>
    </row>
    <row r="6" spans="1:12" ht="15.75">
      <c r="A6" s="433" t="s">
        <v>110</v>
      </c>
      <c r="B6" s="433"/>
      <c r="C6" s="433"/>
      <c r="D6" s="433"/>
      <c r="E6" s="433"/>
      <c r="F6" s="433"/>
      <c r="G6" s="433"/>
      <c r="H6" s="433"/>
      <c r="I6" s="433"/>
    </row>
    <row r="7" spans="1:12" ht="39" customHeight="1">
      <c r="A7" s="436" t="str">
        <f>'Descriere indicatori'!B13&amp;". "&amp;'Descriere indicatori'!C13</f>
        <v xml:space="preserve">I10. Studii in extenso apărute în volume colective publicate la edituri recunoscute în domeniu*, precum şi studiile aferente proiectelor* </v>
      </c>
      <c r="B7" s="436"/>
      <c r="C7" s="436"/>
      <c r="D7" s="436"/>
      <c r="E7" s="436"/>
      <c r="F7" s="436"/>
      <c r="G7" s="436"/>
      <c r="H7" s="436"/>
      <c r="I7" s="436"/>
    </row>
    <row r="8" spans="1:12" s="198" customFormat="1" ht="17.25" customHeight="1" thickBot="1">
      <c r="A8" s="39"/>
      <c r="B8" s="197"/>
      <c r="C8" s="197"/>
      <c r="D8" s="197"/>
      <c r="E8" s="197"/>
      <c r="F8" s="197"/>
      <c r="G8" s="197"/>
      <c r="H8" s="197"/>
      <c r="I8" s="197"/>
    </row>
    <row r="9" spans="1:12" ht="30.75" thickBot="1">
      <c r="A9" s="166" t="s">
        <v>55</v>
      </c>
      <c r="B9" s="167" t="s">
        <v>83</v>
      </c>
      <c r="C9" s="167" t="s">
        <v>56</v>
      </c>
      <c r="D9" s="167" t="s">
        <v>57</v>
      </c>
      <c r="E9" s="167" t="s">
        <v>80</v>
      </c>
      <c r="F9" s="168" t="s">
        <v>87</v>
      </c>
      <c r="G9" s="167" t="s">
        <v>58</v>
      </c>
      <c r="H9" s="167" t="s">
        <v>111</v>
      </c>
      <c r="I9" s="169" t="s">
        <v>90</v>
      </c>
      <c r="K9" s="290" t="s">
        <v>108</v>
      </c>
    </row>
    <row r="10" spans="1:12" ht="15.75">
      <c r="A10" s="200">
        <v>1</v>
      </c>
      <c r="B10" s="114"/>
      <c r="C10" s="155"/>
      <c r="D10" s="259"/>
      <c r="E10" s="260"/>
      <c r="F10" s="155"/>
      <c r="G10" s="155"/>
      <c r="H10" s="155"/>
      <c r="I10" s="361"/>
      <c r="J10" s="212"/>
      <c r="K10" s="291" t="s">
        <v>160</v>
      </c>
      <c r="L10" s="411" t="s">
        <v>251</v>
      </c>
    </row>
    <row r="11" spans="1:12" ht="15.75">
      <c r="A11" s="261">
        <f>A10+1</f>
        <v>2</v>
      </c>
      <c r="B11" s="152"/>
      <c r="C11" s="177"/>
      <c r="D11" s="119"/>
      <c r="E11" s="192"/>
      <c r="F11" s="177"/>
      <c r="G11" s="177"/>
      <c r="H11" s="177"/>
      <c r="I11" s="353"/>
      <c r="J11" s="212"/>
      <c r="K11" s="58"/>
      <c r="L11" s="411" t="s">
        <v>252</v>
      </c>
    </row>
    <row r="12" spans="1:12">
      <c r="A12" s="261">
        <f t="shared" ref="A12:A19" si="0">A11+1</f>
        <v>3</v>
      </c>
      <c r="B12" s="152"/>
      <c r="C12" s="152"/>
      <c r="D12" s="152"/>
      <c r="E12" s="42"/>
      <c r="F12" s="120"/>
      <c r="G12" s="120"/>
      <c r="H12" s="120"/>
      <c r="I12" s="347"/>
    </row>
    <row r="13" spans="1:12">
      <c r="A13" s="261">
        <f t="shared" si="0"/>
        <v>4</v>
      </c>
      <c r="B13" s="119"/>
      <c r="C13" s="119"/>
      <c r="D13" s="152"/>
      <c r="E13" s="42"/>
      <c r="F13" s="120"/>
      <c r="G13" s="120"/>
      <c r="H13" s="120"/>
      <c r="I13" s="347"/>
    </row>
    <row r="14" spans="1:12">
      <c r="A14" s="261">
        <f t="shared" si="0"/>
        <v>5</v>
      </c>
      <c r="B14" s="152"/>
      <c r="C14" s="119"/>
      <c r="D14" s="119"/>
      <c r="E14" s="192"/>
      <c r="F14" s="120"/>
      <c r="G14" s="120"/>
      <c r="H14" s="120"/>
      <c r="I14" s="347"/>
    </row>
    <row r="15" spans="1:12">
      <c r="A15" s="261">
        <f t="shared" si="0"/>
        <v>6</v>
      </c>
      <c r="B15" s="176"/>
      <c r="C15" s="176"/>
      <c r="D15" s="176"/>
      <c r="E15" s="192"/>
      <c r="F15" s="120"/>
      <c r="G15" s="120"/>
      <c r="H15" s="120"/>
      <c r="I15" s="347"/>
    </row>
    <row r="16" spans="1:12">
      <c r="A16" s="261">
        <f t="shared" si="0"/>
        <v>7</v>
      </c>
      <c r="B16" s="176"/>
      <c r="C16" s="118"/>
      <c r="D16" s="176"/>
      <c r="E16" s="192"/>
      <c r="F16" s="120"/>
      <c r="G16" s="120"/>
      <c r="H16" s="120"/>
      <c r="I16" s="347"/>
    </row>
    <row r="17" spans="1:9">
      <c r="A17" s="261">
        <f t="shared" si="0"/>
        <v>8</v>
      </c>
      <c r="B17" s="176"/>
      <c r="C17" s="118"/>
      <c r="D17" s="176"/>
      <c r="E17" s="192"/>
      <c r="F17" s="120"/>
      <c r="G17" s="120"/>
      <c r="H17" s="120"/>
      <c r="I17" s="347"/>
    </row>
    <row r="18" spans="1:9">
      <c r="A18" s="261">
        <f t="shared" si="0"/>
        <v>9</v>
      </c>
      <c r="B18" s="192"/>
      <c r="C18" s="42"/>
      <c r="D18" s="42"/>
      <c r="E18" s="42"/>
      <c r="F18" s="120"/>
      <c r="G18" s="120"/>
      <c r="H18" s="120"/>
      <c r="I18" s="347"/>
    </row>
    <row r="19" spans="1:9" ht="15.75" thickBot="1">
      <c r="A19" s="262">
        <f t="shared" si="0"/>
        <v>10</v>
      </c>
      <c r="B19" s="162"/>
      <c r="C19" s="124"/>
      <c r="D19" s="124"/>
      <c r="E19" s="195"/>
      <c r="F19" s="125"/>
      <c r="G19" s="125"/>
      <c r="H19" s="125"/>
      <c r="I19" s="348"/>
    </row>
    <row r="20" spans="1:9" ht="15.75" thickBot="1">
      <c r="A20" s="394"/>
      <c r="B20" s="263"/>
      <c r="C20" s="160"/>
      <c r="D20" s="196"/>
      <c r="E20" s="196"/>
      <c r="F20" s="196"/>
      <c r="G20" s="196"/>
      <c r="H20" s="130" t="str">
        <f>"Total "&amp;LEFT(A7,3)</f>
        <v>Total I10</v>
      </c>
      <c r="I20" s="264">
        <f>SUM(I10:I19)</f>
        <v>0</v>
      </c>
    </row>
    <row r="21" spans="1:9">
      <c r="A21" s="22"/>
      <c r="B21" s="16"/>
      <c r="C21" s="18"/>
      <c r="D21" s="22"/>
    </row>
    <row r="22" spans="1:9" ht="33.75" customHeight="1">
      <c r="A22" s="43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5"/>
      <c r="C22" s="435"/>
      <c r="D22" s="435"/>
      <c r="E22" s="435"/>
      <c r="F22" s="435"/>
      <c r="G22" s="435"/>
      <c r="H22" s="435"/>
      <c r="I22" s="435"/>
    </row>
    <row r="23" spans="1:9" ht="48" customHeight="1">
      <c r="A23" s="43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35"/>
      <c r="C23" s="435"/>
      <c r="D23" s="435"/>
      <c r="E23" s="435"/>
      <c r="F23" s="435"/>
      <c r="G23" s="435"/>
      <c r="H23" s="435"/>
      <c r="I23" s="435"/>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workbookViewId="0">
      <selection activeCell="I20" sqref="I20"/>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84" t="str">
        <f>'Date initiale'!C3</f>
        <v>Universitatea de Arhitectură și Urbanism "Ion Mincu" București</v>
      </c>
      <c r="B1" s="284"/>
      <c r="C1" s="284"/>
    </row>
    <row r="2" spans="1:12">
      <c r="A2" s="284" t="str">
        <f>'Date initiale'!B4&amp;" "&amp;'Date initiale'!C4</f>
        <v xml:space="preserve">Facultatea </v>
      </c>
      <c r="B2" s="284"/>
      <c r="C2" s="284"/>
    </row>
    <row r="3" spans="1:12">
      <c r="A3" s="284" t="str">
        <f>'Date initiale'!B5&amp;" "&amp;'Date initiale'!C5</f>
        <v xml:space="preserve">Departamentul </v>
      </c>
      <c r="B3" s="284"/>
      <c r="C3" s="284"/>
    </row>
    <row r="4" spans="1:12">
      <c r="A4" s="127" t="str">
        <f>'Date initiale'!C6&amp;", "&amp;'Date initiale'!C7</f>
        <v xml:space="preserve">[nume, prenume], </v>
      </c>
      <c r="B4" s="127"/>
      <c r="C4" s="127"/>
    </row>
    <row r="5" spans="1:12" s="198" customFormat="1">
      <c r="A5" s="127"/>
      <c r="B5" s="127"/>
      <c r="C5" s="127"/>
    </row>
    <row r="6" spans="1:12" ht="15.75">
      <c r="A6" s="433" t="s">
        <v>110</v>
      </c>
      <c r="B6" s="433"/>
      <c r="C6" s="433"/>
      <c r="D6" s="433"/>
      <c r="E6" s="433"/>
      <c r="F6" s="433"/>
      <c r="G6" s="433"/>
      <c r="H6" s="433"/>
      <c r="I6" s="433"/>
      <c r="J6" s="40"/>
    </row>
    <row r="7" spans="1:12" ht="39" customHeight="1">
      <c r="A7" s="436"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36"/>
      <c r="C7" s="436"/>
      <c r="D7" s="436"/>
      <c r="E7" s="436"/>
      <c r="F7" s="436"/>
      <c r="G7" s="436"/>
      <c r="H7" s="436"/>
      <c r="I7" s="436"/>
      <c r="J7" s="39"/>
    </row>
    <row r="8" spans="1:12" ht="19.5" customHeight="1" thickBot="1">
      <c r="A8" s="64"/>
      <c r="B8" s="64"/>
      <c r="C8" s="64"/>
      <c r="D8" s="64"/>
      <c r="E8" s="64"/>
      <c r="F8" s="64"/>
      <c r="G8" s="64"/>
      <c r="H8" s="64"/>
      <c r="I8" s="64"/>
      <c r="J8" s="39"/>
    </row>
    <row r="9" spans="1:12" ht="63" customHeight="1" thickBot="1">
      <c r="A9" s="250" t="s">
        <v>55</v>
      </c>
      <c r="B9" s="251" t="s">
        <v>83</v>
      </c>
      <c r="C9" s="252" t="s">
        <v>52</v>
      </c>
      <c r="D9" s="252" t="s">
        <v>134</v>
      </c>
      <c r="E9" s="251" t="s">
        <v>87</v>
      </c>
      <c r="F9" s="252" t="s">
        <v>53</v>
      </c>
      <c r="G9" s="252" t="s">
        <v>79</v>
      </c>
      <c r="H9" s="251" t="s">
        <v>54</v>
      </c>
      <c r="I9" s="258" t="s">
        <v>147</v>
      </c>
      <c r="J9" s="2"/>
      <c r="K9" s="290" t="s">
        <v>108</v>
      </c>
    </row>
    <row r="10" spans="1:12" ht="15.75">
      <c r="A10" s="67">
        <v>1</v>
      </c>
      <c r="B10" s="31"/>
      <c r="C10" s="53"/>
      <c r="D10" s="53"/>
      <c r="E10" s="65"/>
      <c r="F10" s="66"/>
      <c r="G10" s="31"/>
      <c r="H10" s="31"/>
      <c r="I10" s="362"/>
      <c r="K10" s="291" t="s">
        <v>161</v>
      </c>
      <c r="L10" s="411" t="s">
        <v>253</v>
      </c>
    </row>
    <row r="11" spans="1:12" ht="15.75">
      <c r="A11" s="68">
        <f>A10+1</f>
        <v>2</v>
      </c>
      <c r="B11" s="21"/>
      <c r="C11" s="21"/>
      <c r="D11" s="21"/>
      <c r="E11" s="20"/>
      <c r="F11" s="29"/>
      <c r="G11" s="21"/>
      <c r="H11" s="20"/>
      <c r="I11" s="363"/>
      <c r="K11" s="58"/>
    </row>
    <row r="12" spans="1:12" ht="15.75">
      <c r="A12" s="68">
        <f t="shared" ref="A12:A19" si="0">A11+1</f>
        <v>3</v>
      </c>
      <c r="B12" s="21"/>
      <c r="C12" s="21"/>
      <c r="D12" s="21"/>
      <c r="E12" s="20"/>
      <c r="F12" s="24"/>
      <c r="G12" s="21"/>
      <c r="H12" s="20"/>
      <c r="I12" s="363"/>
    </row>
    <row r="13" spans="1:12" ht="15.75">
      <c r="A13" s="68">
        <f t="shared" si="0"/>
        <v>4</v>
      </c>
      <c r="B13" s="21"/>
      <c r="C13" s="21"/>
      <c r="D13" s="21"/>
      <c r="E13" s="21"/>
      <c r="F13" s="24"/>
      <c r="G13" s="21"/>
      <c r="H13" s="21"/>
      <c r="I13" s="363"/>
    </row>
    <row r="14" spans="1:12" ht="15.75">
      <c r="A14" s="68">
        <f t="shared" si="0"/>
        <v>5</v>
      </c>
      <c r="B14" s="21"/>
      <c r="C14" s="21"/>
      <c r="D14" s="21"/>
      <c r="E14" s="21"/>
      <c r="F14" s="21"/>
      <c r="G14" s="21"/>
      <c r="H14" s="21"/>
      <c r="I14" s="363"/>
    </row>
    <row r="15" spans="1:12" ht="15.75">
      <c r="A15" s="68">
        <f t="shared" si="0"/>
        <v>6</v>
      </c>
      <c r="B15" s="20"/>
      <c r="C15" s="21"/>
      <c r="D15" s="21"/>
      <c r="E15" s="20"/>
      <c r="F15" s="20"/>
      <c r="G15" s="20"/>
      <c r="H15" s="20"/>
      <c r="I15" s="363"/>
    </row>
    <row r="16" spans="1:12" ht="15.75">
      <c r="A16" s="68">
        <f t="shared" si="0"/>
        <v>7</v>
      </c>
      <c r="B16" s="20"/>
      <c r="C16" s="20"/>
      <c r="D16" s="21"/>
      <c r="E16" s="20"/>
      <c r="F16" s="20"/>
      <c r="G16" s="21"/>
      <c r="H16" s="20"/>
      <c r="I16" s="363"/>
    </row>
    <row r="17" spans="1:10" ht="15.75">
      <c r="A17" s="68">
        <f t="shared" si="0"/>
        <v>8</v>
      </c>
      <c r="B17" s="21"/>
      <c r="C17" s="21"/>
      <c r="D17" s="21"/>
      <c r="E17" s="20"/>
      <c r="F17" s="20"/>
      <c r="G17" s="21"/>
      <c r="H17" s="20"/>
      <c r="I17" s="363"/>
    </row>
    <row r="18" spans="1:10" ht="15.75">
      <c r="A18" s="68">
        <f t="shared" si="0"/>
        <v>9</v>
      </c>
      <c r="B18" s="21"/>
      <c r="C18" s="21"/>
      <c r="D18" s="21"/>
      <c r="E18" s="21"/>
      <c r="F18" s="29"/>
      <c r="G18" s="23"/>
      <c r="H18" s="21"/>
      <c r="I18" s="364"/>
      <c r="J18" s="25"/>
    </row>
    <row r="19" spans="1:10" ht="16.5" thickBot="1">
      <c r="A19" s="69">
        <f t="shared" si="0"/>
        <v>10</v>
      </c>
      <c r="B19" s="52"/>
      <c r="C19" s="70"/>
      <c r="D19" s="52"/>
      <c r="E19" s="52"/>
      <c r="F19" s="70"/>
      <c r="G19" s="70"/>
      <c r="H19" s="70"/>
      <c r="I19" s="365"/>
    </row>
    <row r="20" spans="1:10" ht="16.5" thickBot="1">
      <c r="A20" s="393"/>
      <c r="C20" s="22"/>
      <c r="D20" s="27"/>
      <c r="E20" s="18"/>
      <c r="H20" s="130" t="str">
        <f>"Total "&amp;LEFT(A7,4)</f>
        <v>Total I11a</v>
      </c>
      <c r="I20" s="415">
        <f>SUM(I10:I19)</f>
        <v>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workbookViewId="0">
      <selection activeCell="M15" sqref="M15"/>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8" customWidth="1"/>
    <col min="8" max="8" width="9.7109375" customWidth="1"/>
  </cols>
  <sheetData>
    <row r="1" spans="1:11" ht="15.75">
      <c r="A1" s="284" t="str">
        <f>'Date initiale'!C3</f>
        <v>Universitatea de Arhitectură și Urbanism "Ion Mincu" București</v>
      </c>
      <c r="B1" s="284"/>
      <c r="C1" s="284"/>
      <c r="D1" s="17"/>
    </row>
    <row r="2" spans="1:11" ht="15.75">
      <c r="A2" s="284" t="str">
        <f>'Date initiale'!B4&amp;" "&amp;'Date initiale'!C4</f>
        <v xml:space="preserve">Facultatea </v>
      </c>
      <c r="B2" s="284"/>
      <c r="C2" s="284"/>
      <c r="D2" s="17"/>
    </row>
    <row r="3" spans="1:11" ht="15.75">
      <c r="A3" s="284" t="str">
        <f>'Date initiale'!B5&amp;" "&amp;'Date initiale'!C5</f>
        <v xml:space="preserve">Departamentul </v>
      </c>
      <c r="B3" s="284"/>
      <c r="C3" s="284"/>
      <c r="D3" s="17"/>
    </row>
    <row r="4" spans="1:11">
      <c r="A4" s="127" t="str">
        <f>'Date initiale'!C6&amp;", "&amp;'Date initiale'!C7</f>
        <v xml:space="preserve">[nume, prenume], </v>
      </c>
      <c r="B4" s="127"/>
      <c r="C4" s="127"/>
    </row>
    <row r="5" spans="1:11" s="198" customFormat="1">
      <c r="A5" s="127"/>
      <c r="B5" s="127"/>
      <c r="C5" s="127"/>
    </row>
    <row r="6" spans="1:11" ht="15.75">
      <c r="A6" s="433" t="s">
        <v>110</v>
      </c>
      <c r="B6" s="433"/>
      <c r="C6" s="433"/>
      <c r="D6" s="433"/>
      <c r="E6" s="433"/>
      <c r="F6" s="433"/>
      <c r="G6" s="433"/>
      <c r="H6" s="433"/>
      <c r="I6" s="40"/>
      <c r="J6" s="40"/>
    </row>
    <row r="7" spans="1:11" ht="48" customHeight="1">
      <c r="A7" s="436"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36"/>
      <c r="C7" s="436"/>
      <c r="D7" s="436"/>
      <c r="E7" s="436"/>
      <c r="F7" s="436"/>
      <c r="G7" s="436"/>
      <c r="H7" s="436"/>
      <c r="I7" s="199"/>
      <c r="J7" s="199"/>
    </row>
    <row r="8" spans="1:11" ht="21.75" customHeight="1" thickBot="1">
      <c r="A8" s="62"/>
      <c r="B8" s="62"/>
      <c r="C8" s="62"/>
      <c r="D8" s="62"/>
      <c r="E8" s="62"/>
      <c r="F8" s="62"/>
      <c r="G8" s="62"/>
      <c r="H8" s="62"/>
    </row>
    <row r="9" spans="1:11" ht="30.75" thickBot="1">
      <c r="A9" s="166" t="s">
        <v>55</v>
      </c>
      <c r="B9" s="233" t="s">
        <v>83</v>
      </c>
      <c r="C9" s="233" t="s">
        <v>136</v>
      </c>
      <c r="D9" s="233" t="s">
        <v>137</v>
      </c>
      <c r="E9" s="233" t="s">
        <v>75</v>
      </c>
      <c r="F9" s="233" t="s">
        <v>76</v>
      </c>
      <c r="G9" s="253" t="s">
        <v>135</v>
      </c>
      <c r="H9" s="258" t="s">
        <v>147</v>
      </c>
      <c r="J9" s="290" t="s">
        <v>108</v>
      </c>
    </row>
    <row r="10" spans="1:11">
      <c r="A10" s="213">
        <v>1</v>
      </c>
      <c r="B10" s="134"/>
      <c r="C10" s="214"/>
      <c r="D10" s="215"/>
      <c r="E10" s="216"/>
      <c r="F10" s="217"/>
      <c r="G10" s="218"/>
      <c r="H10" s="366"/>
      <c r="J10" s="291" t="s">
        <v>254</v>
      </c>
      <c r="K10" s="411" t="s">
        <v>257</v>
      </c>
    </row>
    <row r="11" spans="1:11">
      <c r="A11" s="219">
        <f>A10+1</f>
        <v>2</v>
      </c>
      <c r="B11" s="139"/>
      <c r="C11" s="139"/>
      <c r="D11" s="139"/>
      <c r="E11" s="139"/>
      <c r="F11" s="220"/>
      <c r="G11" s="221"/>
      <c r="H11" s="353"/>
      <c r="J11" s="291" t="s">
        <v>255</v>
      </c>
    </row>
    <row r="12" spans="1:11" ht="15.75">
      <c r="A12" s="219">
        <f t="shared" ref="A12:A19" si="0">A11+1</f>
        <v>3</v>
      </c>
      <c r="B12" s="223"/>
      <c r="C12" s="223"/>
      <c r="D12" s="223"/>
      <c r="E12" s="223"/>
      <c r="F12" s="224"/>
      <c r="G12" s="225"/>
      <c r="H12" s="367"/>
      <c r="I12" s="26"/>
      <c r="J12" s="291" t="s">
        <v>256</v>
      </c>
    </row>
    <row r="13" spans="1:11" ht="15.75">
      <c r="A13" s="219">
        <f t="shared" si="0"/>
        <v>4</v>
      </c>
      <c r="B13" s="139"/>
      <c r="C13" s="139"/>
      <c r="D13" s="139"/>
      <c r="E13" s="139"/>
      <c r="F13" s="220"/>
      <c r="G13" s="221"/>
      <c r="H13" s="353"/>
      <c r="I13" s="26"/>
    </row>
    <row r="14" spans="1:11" s="198" customFormat="1">
      <c r="A14" s="219">
        <f t="shared" si="0"/>
        <v>5</v>
      </c>
      <c r="B14" s="139"/>
      <c r="C14" s="139"/>
      <c r="D14" s="139"/>
      <c r="E14" s="139"/>
      <c r="F14" s="220"/>
      <c r="G14" s="221"/>
      <c r="H14" s="353"/>
    </row>
    <row r="15" spans="1:11" s="198" customFormat="1" ht="15.75">
      <c r="A15" s="219">
        <f t="shared" si="0"/>
        <v>6</v>
      </c>
      <c r="B15" s="139"/>
      <c r="C15" s="139"/>
      <c r="D15" s="139"/>
      <c r="E15" s="139"/>
      <c r="F15" s="220"/>
      <c r="G15" s="221"/>
      <c r="H15" s="353"/>
      <c r="I15" s="26"/>
    </row>
    <row r="16" spans="1:11" s="198" customFormat="1">
      <c r="A16" s="219">
        <f t="shared" si="0"/>
        <v>7</v>
      </c>
      <c r="B16" s="139"/>
      <c r="C16" s="139"/>
      <c r="D16" s="139"/>
      <c r="E16" s="139"/>
      <c r="F16" s="220"/>
      <c r="G16" s="221"/>
      <c r="H16" s="353"/>
    </row>
    <row r="17" spans="1:9" s="198" customFormat="1" ht="15.75">
      <c r="A17" s="219">
        <f t="shared" si="0"/>
        <v>8</v>
      </c>
      <c r="B17" s="223"/>
      <c r="C17" s="223"/>
      <c r="D17" s="223"/>
      <c r="E17" s="223"/>
      <c r="F17" s="224"/>
      <c r="G17" s="225"/>
      <c r="H17" s="367"/>
      <c r="I17" s="26"/>
    </row>
    <row r="18" spans="1:9" s="198" customFormat="1" ht="15.75">
      <c r="A18" s="219">
        <f t="shared" si="0"/>
        <v>9</v>
      </c>
      <c r="B18" s="139"/>
      <c r="C18" s="139"/>
      <c r="D18" s="139"/>
      <c r="E18" s="139"/>
      <c r="F18" s="220"/>
      <c r="G18" s="221"/>
      <c r="H18" s="353"/>
      <c r="I18" s="26"/>
    </row>
    <row r="19" spans="1:9" ht="15.75" thickBot="1">
      <c r="A19" s="226">
        <f t="shared" si="0"/>
        <v>10</v>
      </c>
      <c r="B19" s="146"/>
      <c r="C19" s="146"/>
      <c r="D19" s="146"/>
      <c r="E19" s="146"/>
      <c r="F19" s="227"/>
      <c r="G19" s="228"/>
      <c r="H19" s="368"/>
    </row>
    <row r="20" spans="1:9" ht="15.75" thickBot="1">
      <c r="A20" s="392"/>
      <c r="B20" s="230"/>
      <c r="C20" s="230"/>
      <c r="D20" s="230"/>
      <c r="E20" s="230"/>
      <c r="F20" s="231"/>
      <c r="G20" s="170" t="str">
        <f>"Total "&amp;LEFT(A7,4)</f>
        <v>Total I11b</v>
      </c>
      <c r="H20" s="299">
        <f>SUM(H10:H19)</f>
        <v>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6"/>
  <sheetViews>
    <sheetView workbookViewId="0">
      <selection activeCell="J10" sqref="J10"/>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84" t="str">
        <f>'Date initiale'!C3</f>
        <v>Universitatea de Arhitectură și Urbanism "Ion Mincu" București</v>
      </c>
      <c r="B1" s="284"/>
      <c r="C1" s="284"/>
    </row>
    <row r="2" spans="1:10">
      <c r="A2" s="284" t="str">
        <f>'Date initiale'!B4&amp;" "&amp;'Date initiale'!C4</f>
        <v xml:space="preserve">Facultatea </v>
      </c>
      <c r="B2" s="284"/>
      <c r="C2" s="284"/>
    </row>
    <row r="3" spans="1:10">
      <c r="A3" s="284" t="str">
        <f>'Date initiale'!B5&amp;" "&amp;'Date initiale'!C5</f>
        <v xml:space="preserve">Departamentul </v>
      </c>
      <c r="B3" s="284"/>
      <c r="C3" s="284"/>
    </row>
    <row r="4" spans="1:10">
      <c r="A4" s="127" t="str">
        <f>'Date initiale'!C6&amp;", "&amp;'Date initiale'!C7</f>
        <v xml:space="preserve">[nume, prenume], </v>
      </c>
      <c r="B4" s="127"/>
      <c r="C4" s="127"/>
    </row>
    <row r="5" spans="1:10" s="198" customFormat="1">
      <c r="A5" s="127"/>
      <c r="B5" s="127"/>
      <c r="C5" s="127"/>
    </row>
    <row r="6" spans="1:10" ht="15.75">
      <c r="A6" s="438" t="s">
        <v>110</v>
      </c>
      <c r="B6" s="438"/>
      <c r="C6" s="438"/>
      <c r="D6" s="438"/>
      <c r="E6" s="438"/>
      <c r="F6" s="438"/>
      <c r="G6" s="438"/>
    </row>
    <row r="7" spans="1:10" ht="15.75">
      <c r="A7" s="436" t="str">
        <f>'Descriere indicatori'!B14&amp;"c. "&amp;'Descriere indicatori'!C16</f>
        <v>I11c. Susţinere comunicare publică în cadrul conferinţelor, colocviilor, seminariilor internaţionale/naţionale</v>
      </c>
      <c r="B7" s="436"/>
      <c r="C7" s="436"/>
      <c r="D7" s="436"/>
      <c r="E7" s="436"/>
      <c r="F7" s="436"/>
      <c r="G7" s="436"/>
      <c r="H7" s="199"/>
    </row>
    <row r="8" spans="1:10" s="198" customFormat="1" ht="16.5" thickBot="1">
      <c r="A8" s="197"/>
      <c r="B8" s="197"/>
      <c r="C8" s="197"/>
      <c r="D8" s="197"/>
      <c r="E8" s="197"/>
      <c r="F8" s="197"/>
      <c r="G8" s="197"/>
      <c r="H8" s="197"/>
    </row>
    <row r="9" spans="1:10" ht="30.75" thickBot="1">
      <c r="A9" s="166" t="s">
        <v>55</v>
      </c>
      <c r="B9" s="233" t="s">
        <v>83</v>
      </c>
      <c r="C9" s="233" t="s">
        <v>73</v>
      </c>
      <c r="D9" s="233" t="s">
        <v>74</v>
      </c>
      <c r="E9" s="233" t="s">
        <v>75</v>
      </c>
      <c r="F9" s="233" t="s">
        <v>76</v>
      </c>
      <c r="G9" s="258" t="s">
        <v>147</v>
      </c>
      <c r="I9" s="290" t="s">
        <v>108</v>
      </c>
    </row>
    <row r="10" spans="1:10">
      <c r="A10" s="235">
        <v>1</v>
      </c>
      <c r="B10" s="214"/>
      <c r="C10" s="236"/>
      <c r="D10" s="237"/>
      <c r="E10" s="216"/>
      <c r="F10" s="216"/>
      <c r="G10" s="366"/>
      <c r="I10" s="291" t="s">
        <v>163</v>
      </c>
      <c r="J10" s="411" t="s">
        <v>258</v>
      </c>
    </row>
    <row r="11" spans="1:10">
      <c r="A11" s="238">
        <f>A10+1</f>
        <v>2</v>
      </c>
      <c r="B11" s="143"/>
      <c r="C11" s="239"/>
      <c r="D11" s="240"/>
      <c r="E11" s="241"/>
      <c r="F11" s="242"/>
      <c r="G11" s="369"/>
    </row>
    <row r="12" spans="1:10">
      <c r="A12" s="238">
        <f t="shared" ref="A12:A19" si="0">A11+1</f>
        <v>3</v>
      </c>
      <c r="B12" s="143"/>
      <c r="C12" s="243"/>
      <c r="D12" s="241"/>
      <c r="E12" s="241"/>
      <c r="F12" s="242"/>
      <c r="G12" s="369"/>
    </row>
    <row r="13" spans="1:10">
      <c r="A13" s="238">
        <f t="shared" si="0"/>
        <v>4</v>
      </c>
      <c r="B13" s="139"/>
      <c r="C13" s="139"/>
      <c r="D13" s="139"/>
      <c r="E13" s="139"/>
      <c r="F13" s="220"/>
      <c r="G13" s="353"/>
    </row>
    <row r="14" spans="1:10">
      <c r="A14" s="238">
        <f t="shared" si="0"/>
        <v>5</v>
      </c>
      <c r="B14" s="139"/>
      <c r="C14" s="139"/>
      <c r="D14" s="139"/>
      <c r="E14" s="139"/>
      <c r="F14" s="220"/>
      <c r="G14" s="353"/>
    </row>
    <row r="15" spans="1:10">
      <c r="A15" s="238">
        <f t="shared" si="0"/>
        <v>6</v>
      </c>
      <c r="B15" s="139"/>
      <c r="C15" s="139"/>
      <c r="D15" s="139"/>
      <c r="E15" s="139"/>
      <c r="F15" s="244"/>
      <c r="G15" s="353"/>
    </row>
    <row r="16" spans="1:10">
      <c r="A16" s="238">
        <f t="shared" si="0"/>
        <v>7</v>
      </c>
      <c r="B16" s="139"/>
      <c r="C16" s="139"/>
      <c r="D16" s="139"/>
      <c r="E16" s="139"/>
      <c r="F16" s="220"/>
      <c r="G16" s="353"/>
    </row>
    <row r="17" spans="1:7">
      <c r="A17" s="238">
        <f t="shared" si="0"/>
        <v>8</v>
      </c>
      <c r="B17" s="139"/>
      <c r="C17" s="139"/>
      <c r="D17" s="139"/>
      <c r="E17" s="139"/>
      <c r="F17" s="220"/>
      <c r="G17" s="353"/>
    </row>
    <row r="18" spans="1:7">
      <c r="A18" s="238">
        <f t="shared" si="0"/>
        <v>9</v>
      </c>
      <c r="B18" s="139"/>
      <c r="C18" s="139"/>
      <c r="D18" s="139"/>
      <c r="E18" s="139"/>
      <c r="F18" s="220"/>
      <c r="G18" s="353"/>
    </row>
    <row r="19" spans="1:7" ht="15.75" thickBot="1">
      <c r="A19" s="245">
        <f t="shared" si="0"/>
        <v>10</v>
      </c>
      <c r="B19" s="146"/>
      <c r="C19" s="246"/>
      <c r="D19" s="247"/>
      <c r="E19" s="146"/>
      <c r="F19" s="248"/>
      <c r="G19" s="368"/>
    </row>
    <row r="20" spans="1:7" ht="15.75" thickBot="1">
      <c r="A20" s="387"/>
      <c r="B20" s="231"/>
      <c r="C20" s="231"/>
      <c r="D20" s="249"/>
      <c r="E20" s="231"/>
      <c r="F20" s="170" t="str">
        <f>"Total "&amp;LEFT(A7,4)</f>
        <v>Total I11c</v>
      </c>
      <c r="G20" s="171">
        <f>SUM(G10:G19)</f>
        <v>0</v>
      </c>
    </row>
    <row r="21" spans="1:7">
      <c r="D21" s="35"/>
    </row>
    <row r="22" spans="1:7">
      <c r="D22" s="35"/>
    </row>
    <row r="23" spans="1:7">
      <c r="B23" s="35"/>
      <c r="D23" s="35"/>
    </row>
    <row r="24" spans="1:7">
      <c r="B24" s="35"/>
      <c r="D24" s="35"/>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8" customWidth="1"/>
    <col min="7" max="7" width="10" customWidth="1"/>
    <col min="8" max="8" width="9.7109375" customWidth="1"/>
  </cols>
  <sheetData>
    <row r="1" spans="1:11" ht="15.75">
      <c r="A1" s="284" t="str">
        <f>'Date initiale'!C3</f>
        <v>Universitatea de Arhitectură și Urbanism "Ion Mincu" București</v>
      </c>
      <c r="B1" s="284"/>
      <c r="C1" s="284"/>
      <c r="D1" s="17"/>
      <c r="E1" s="17"/>
      <c r="F1" s="17"/>
    </row>
    <row r="2" spans="1:11" ht="15.75">
      <c r="A2" s="284" t="str">
        <f>'Date initiale'!B4&amp;" "&amp;'Date initiale'!C4</f>
        <v xml:space="preserve">Facultatea </v>
      </c>
      <c r="B2" s="284"/>
      <c r="C2" s="284"/>
      <c r="D2" s="17"/>
      <c r="E2" s="17"/>
      <c r="F2" s="17"/>
    </row>
    <row r="3" spans="1:11" ht="15.75">
      <c r="A3" s="284" t="str">
        <f>'Date initiale'!B5&amp;" "&amp;'Date initiale'!C5</f>
        <v xml:space="preserve">Departamentul </v>
      </c>
      <c r="B3" s="284"/>
      <c r="C3" s="284"/>
      <c r="D3" s="17"/>
      <c r="E3" s="17"/>
      <c r="F3" s="17"/>
    </row>
    <row r="4" spans="1:11" ht="15.75">
      <c r="A4" s="285" t="str">
        <f>'Date initiale'!C6&amp;", "&amp;'Date initiale'!C7</f>
        <v xml:space="preserve">[nume, prenume], </v>
      </c>
      <c r="B4" s="285"/>
      <c r="C4" s="285"/>
      <c r="D4" s="17"/>
      <c r="E4" s="17"/>
      <c r="F4" s="17"/>
    </row>
    <row r="5" spans="1:11" s="198" customFormat="1" ht="15.75">
      <c r="A5" s="285"/>
      <c r="B5" s="285"/>
      <c r="C5" s="285"/>
      <c r="D5" s="17"/>
      <c r="E5" s="17"/>
      <c r="F5" s="17"/>
    </row>
    <row r="6" spans="1:11" ht="15.75">
      <c r="A6" s="433" t="s">
        <v>110</v>
      </c>
      <c r="B6" s="433"/>
      <c r="C6" s="433"/>
      <c r="D6" s="433"/>
      <c r="E6" s="433"/>
      <c r="F6" s="433"/>
      <c r="G6" s="433"/>
      <c r="H6" s="433"/>
    </row>
    <row r="7" spans="1:11" ht="50.25" customHeight="1">
      <c r="A7" s="436"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36"/>
      <c r="C7" s="436"/>
      <c r="D7" s="436"/>
      <c r="E7" s="436"/>
      <c r="F7" s="436"/>
      <c r="G7" s="436"/>
      <c r="H7" s="436"/>
      <c r="I7" s="33"/>
      <c r="K7" s="33"/>
    </row>
    <row r="8" spans="1:11" ht="16.5" thickBot="1">
      <c r="A8" s="55"/>
      <c r="B8" s="55"/>
      <c r="C8" s="55"/>
      <c r="D8" s="55"/>
      <c r="E8" s="55"/>
      <c r="F8" s="55"/>
      <c r="G8" s="55"/>
      <c r="H8" s="55"/>
    </row>
    <row r="9" spans="1:11" ht="46.5" customHeight="1" thickBot="1">
      <c r="A9" s="204" t="s">
        <v>55</v>
      </c>
      <c r="B9" s="233" t="s">
        <v>72</v>
      </c>
      <c r="C9" s="257" t="s">
        <v>70</v>
      </c>
      <c r="D9" s="257" t="s">
        <v>71</v>
      </c>
      <c r="E9" s="233" t="s">
        <v>139</v>
      </c>
      <c r="F9" s="233" t="s">
        <v>138</v>
      </c>
      <c r="G9" s="257" t="s">
        <v>87</v>
      </c>
      <c r="H9" s="258" t="s">
        <v>147</v>
      </c>
      <c r="J9" s="290" t="s">
        <v>108</v>
      </c>
    </row>
    <row r="10" spans="1:11">
      <c r="A10" s="213">
        <v>1</v>
      </c>
      <c r="B10" s="134"/>
      <c r="C10" s="134"/>
      <c r="D10" s="134"/>
      <c r="E10" s="134"/>
      <c r="F10" s="134"/>
      <c r="G10" s="134"/>
      <c r="H10" s="370"/>
      <c r="J10" s="291" t="s">
        <v>164</v>
      </c>
      <c r="K10" s="411" t="s">
        <v>259</v>
      </c>
    </row>
    <row r="11" spans="1:11">
      <c r="A11" s="255">
        <f>A10+1</f>
        <v>2</v>
      </c>
      <c r="B11" s="139"/>
      <c r="C11" s="139"/>
      <c r="D11" s="139"/>
      <c r="E11" s="139"/>
      <c r="F11" s="139"/>
      <c r="G11" s="139"/>
      <c r="H11" s="353"/>
      <c r="J11" s="58"/>
    </row>
    <row r="12" spans="1:11">
      <c r="A12" s="255">
        <f t="shared" ref="A12:A19" si="0">A11+1</f>
        <v>3</v>
      </c>
      <c r="B12" s="139"/>
      <c r="C12" s="139"/>
      <c r="D12" s="139"/>
      <c r="E12" s="139"/>
      <c r="F12" s="139"/>
      <c r="G12" s="139"/>
      <c r="H12" s="353"/>
    </row>
    <row r="13" spans="1:11">
      <c r="A13" s="255">
        <f t="shared" si="0"/>
        <v>4</v>
      </c>
      <c r="B13" s="220"/>
      <c r="C13" s="139"/>
      <c r="D13" s="139"/>
      <c r="E13" s="139"/>
      <c r="F13" s="139"/>
      <c r="G13" s="139"/>
      <c r="H13" s="353"/>
    </row>
    <row r="14" spans="1:11">
      <c r="A14" s="255">
        <f t="shared" si="0"/>
        <v>5</v>
      </c>
      <c r="B14" s="220"/>
      <c r="C14" s="139"/>
      <c r="D14" s="139"/>
      <c r="E14" s="139"/>
      <c r="F14" s="139"/>
      <c r="G14" s="139"/>
      <c r="H14" s="353"/>
    </row>
    <row r="15" spans="1:11">
      <c r="A15" s="255">
        <f t="shared" si="0"/>
        <v>6</v>
      </c>
      <c r="B15" s="139"/>
      <c r="C15" s="139"/>
      <c r="D15" s="139"/>
      <c r="E15" s="139"/>
      <c r="F15" s="139"/>
      <c r="G15" s="139"/>
      <c r="H15" s="353"/>
    </row>
    <row r="16" spans="1:11" s="198" customFormat="1">
      <c r="A16" s="255">
        <f t="shared" si="0"/>
        <v>7</v>
      </c>
      <c r="B16" s="220"/>
      <c r="C16" s="139"/>
      <c r="D16" s="139"/>
      <c r="E16" s="139"/>
      <c r="F16" s="139"/>
      <c r="G16" s="139"/>
      <c r="H16" s="353"/>
    </row>
    <row r="17" spans="1:8" s="198" customFormat="1">
      <c r="A17" s="255">
        <f t="shared" si="0"/>
        <v>8</v>
      </c>
      <c r="B17" s="139"/>
      <c r="C17" s="139"/>
      <c r="D17" s="139"/>
      <c r="E17" s="139"/>
      <c r="F17" s="139"/>
      <c r="G17" s="139"/>
      <c r="H17" s="353"/>
    </row>
    <row r="18" spans="1:8">
      <c r="A18" s="256">
        <f t="shared" si="0"/>
        <v>9</v>
      </c>
      <c r="B18" s="220"/>
      <c r="C18" s="139"/>
      <c r="D18" s="139"/>
      <c r="E18" s="139"/>
      <c r="F18" s="139"/>
      <c r="G18" s="139"/>
      <c r="H18" s="358"/>
    </row>
    <row r="19" spans="1:8" ht="15.75" thickBot="1">
      <c r="A19" s="245">
        <f t="shared" si="0"/>
        <v>10</v>
      </c>
      <c r="B19" s="248"/>
      <c r="C19" s="246"/>
      <c r="D19" s="146"/>
      <c r="E19" s="146"/>
      <c r="F19" s="146"/>
      <c r="G19" s="146"/>
      <c r="H19" s="368"/>
    </row>
    <row r="20" spans="1:8" ht="15.75" thickBot="1">
      <c r="A20" s="387"/>
      <c r="B20" s="231"/>
      <c r="C20" s="231"/>
      <c r="D20" s="231"/>
      <c r="E20" s="231"/>
      <c r="F20" s="231"/>
      <c r="G20" s="170" t="str">
        <f>"Total "&amp;LEFT(A7,3)</f>
        <v>Total I12</v>
      </c>
      <c r="H20" s="171">
        <f>SUM(H10:H19)</f>
        <v>0</v>
      </c>
    </row>
    <row r="22" spans="1:8" ht="53.25" customHeight="1">
      <c r="A22" s="43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5"/>
      <c r="C22" s="435"/>
      <c r="D22" s="435"/>
      <c r="E22" s="435"/>
      <c r="F22" s="435"/>
      <c r="G22" s="435"/>
      <c r="H22" s="43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C4" sqref="C4"/>
    </sheetView>
  </sheetViews>
  <sheetFormatPr defaultRowHeight="15"/>
  <cols>
    <col min="1" max="1" width="9.140625" style="198"/>
    <col min="2" max="2" width="28.5703125" customWidth="1"/>
    <col min="3" max="3" width="39" customWidth="1"/>
  </cols>
  <sheetData>
    <row r="1" spans="2:3">
      <c r="B1" s="92" t="s">
        <v>101</v>
      </c>
    </row>
    <row r="3" spans="2:3" ht="31.5">
      <c r="B3" s="398" t="s">
        <v>91</v>
      </c>
      <c r="C3" s="75" t="s">
        <v>102</v>
      </c>
    </row>
    <row r="4" spans="2:3" ht="15.75">
      <c r="B4" s="398" t="s">
        <v>92</v>
      </c>
      <c r="C4" s="402"/>
    </row>
    <row r="5" spans="2:3" ht="15.75">
      <c r="B5" s="398" t="s">
        <v>93</v>
      </c>
      <c r="C5" s="402"/>
    </row>
    <row r="6" spans="2:3" ht="15.75">
      <c r="B6" s="399" t="s">
        <v>96</v>
      </c>
      <c r="C6" s="402" t="s">
        <v>177</v>
      </c>
    </row>
    <row r="7" spans="2:3" ht="15.75">
      <c r="B7" s="398" t="s">
        <v>176</v>
      </c>
      <c r="C7" s="402"/>
    </row>
    <row r="8" spans="2:3" ht="15.75">
      <c r="B8" s="398" t="s">
        <v>105</v>
      </c>
      <c r="C8" s="402"/>
    </row>
    <row r="9" spans="2:3" ht="15.75">
      <c r="B9" s="400" t="s">
        <v>95</v>
      </c>
      <c r="C9" s="403"/>
    </row>
    <row r="10" spans="2:3" ht="15" customHeight="1">
      <c r="B10" s="400" t="s">
        <v>94</v>
      </c>
      <c r="C10" s="404"/>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K11" sqref="K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8" customWidth="1"/>
    <col min="7" max="7" width="10" customWidth="1"/>
    <col min="8" max="8" width="9.7109375" customWidth="1"/>
  </cols>
  <sheetData>
    <row r="1" spans="1:11" ht="15.75">
      <c r="A1" s="284" t="str">
        <f>'Date initiale'!C3</f>
        <v>Universitatea de Arhitectură și Urbanism "Ion Mincu" București</v>
      </c>
      <c r="B1" s="284"/>
      <c r="C1" s="284"/>
      <c r="D1" s="17"/>
    </row>
    <row r="2" spans="1:11" ht="15.75">
      <c r="A2" s="284" t="str">
        <f>'Date initiale'!B4&amp;" "&amp;'Date initiale'!C4</f>
        <v xml:space="preserve">Facultatea </v>
      </c>
      <c r="B2" s="284"/>
      <c r="C2" s="284"/>
      <c r="D2" s="17"/>
    </row>
    <row r="3" spans="1:11" ht="15.75">
      <c r="A3" s="284" t="str">
        <f>'Date initiale'!B5&amp;" "&amp;'Date initiale'!C5</f>
        <v xml:space="preserve">Departamentul </v>
      </c>
      <c r="B3" s="284"/>
      <c r="C3" s="284"/>
      <c r="D3" s="17"/>
    </row>
    <row r="4" spans="1:11">
      <c r="A4" s="127" t="str">
        <f>'Date initiale'!C6&amp;", "&amp;'Date initiale'!C7</f>
        <v xml:space="preserve">[nume, prenume], </v>
      </c>
      <c r="B4" s="127"/>
      <c r="C4" s="127"/>
    </row>
    <row r="5" spans="1:11" s="198" customFormat="1">
      <c r="A5" s="127"/>
      <c r="B5" s="127"/>
      <c r="C5" s="127"/>
    </row>
    <row r="6" spans="1:11" ht="15.75">
      <c r="A6" s="439" t="s">
        <v>110</v>
      </c>
      <c r="B6" s="439"/>
      <c r="C6" s="439"/>
      <c r="D6" s="439"/>
      <c r="E6" s="439"/>
      <c r="F6" s="439"/>
      <c r="G6" s="439"/>
      <c r="H6" s="439"/>
    </row>
    <row r="7" spans="1:11" ht="36" customHeight="1">
      <c r="A7" s="436"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36"/>
      <c r="C7" s="436"/>
      <c r="D7" s="436"/>
      <c r="E7" s="436"/>
      <c r="F7" s="436"/>
      <c r="G7" s="436"/>
      <c r="H7" s="436"/>
    </row>
    <row r="8" spans="1:11" ht="16.5" thickBot="1">
      <c r="A8" s="55"/>
      <c r="B8" s="55"/>
      <c r="C8" s="55"/>
      <c r="D8" s="55"/>
      <c r="E8" s="55"/>
      <c r="F8" s="55"/>
      <c r="G8" s="55"/>
      <c r="H8" s="55"/>
    </row>
    <row r="9" spans="1:11" ht="54" customHeight="1" thickBot="1">
      <c r="A9" s="204" t="s">
        <v>55</v>
      </c>
      <c r="B9" s="233" t="s">
        <v>72</v>
      </c>
      <c r="C9" s="257" t="s">
        <v>70</v>
      </c>
      <c r="D9" s="257" t="s">
        <v>71</v>
      </c>
      <c r="E9" s="233" t="s">
        <v>139</v>
      </c>
      <c r="F9" s="233" t="s">
        <v>138</v>
      </c>
      <c r="G9" s="257" t="s">
        <v>87</v>
      </c>
      <c r="H9" s="258" t="s">
        <v>147</v>
      </c>
      <c r="J9" s="290" t="s">
        <v>108</v>
      </c>
    </row>
    <row r="10" spans="1:11">
      <c r="A10" s="270">
        <v>1</v>
      </c>
      <c r="B10" s="271"/>
      <c r="C10" s="271"/>
      <c r="D10" s="271"/>
      <c r="E10" s="271"/>
      <c r="F10" s="271"/>
      <c r="G10" s="271"/>
      <c r="H10" s="371"/>
      <c r="J10" s="291" t="s">
        <v>162</v>
      </c>
      <c r="K10" t="s">
        <v>259</v>
      </c>
    </row>
    <row r="11" spans="1:11">
      <c r="A11" s="256">
        <f>A10+1</f>
        <v>2</v>
      </c>
      <c r="B11" s="139"/>
      <c r="C11" s="139"/>
      <c r="D11" s="139"/>
      <c r="E11" s="139"/>
      <c r="F11" s="139"/>
      <c r="G11" s="139"/>
      <c r="H11" s="358"/>
    </row>
    <row r="12" spans="1:11">
      <c r="A12" s="256">
        <f t="shared" ref="A12:A19" si="0">A11+1</f>
        <v>3</v>
      </c>
      <c r="B12" s="139"/>
      <c r="C12" s="139"/>
      <c r="D12" s="139"/>
      <c r="E12" s="139"/>
      <c r="F12" s="139"/>
      <c r="G12" s="139"/>
      <c r="H12" s="358"/>
    </row>
    <row r="13" spans="1:11">
      <c r="A13" s="256">
        <f t="shared" si="0"/>
        <v>4</v>
      </c>
      <c r="B13" s="220"/>
      <c r="C13" s="139"/>
      <c r="D13" s="139"/>
      <c r="E13" s="139"/>
      <c r="F13" s="139"/>
      <c r="G13" s="139"/>
      <c r="H13" s="358"/>
    </row>
    <row r="14" spans="1:11">
      <c r="A14" s="256">
        <f t="shared" si="0"/>
        <v>5</v>
      </c>
      <c r="B14" s="224"/>
      <c r="C14" s="223"/>
      <c r="D14" s="139"/>
      <c r="E14" s="139"/>
      <c r="F14" s="139"/>
      <c r="G14" s="139"/>
      <c r="H14" s="358"/>
    </row>
    <row r="15" spans="1:11">
      <c r="A15" s="256">
        <f t="shared" si="0"/>
        <v>6</v>
      </c>
      <c r="B15" s="220"/>
      <c r="C15" s="139"/>
      <c r="D15" s="139"/>
      <c r="E15" s="139"/>
      <c r="F15" s="139"/>
      <c r="G15" s="139"/>
      <c r="H15" s="358"/>
    </row>
    <row r="16" spans="1:11">
      <c r="A16" s="256">
        <f t="shared" si="0"/>
        <v>7</v>
      </c>
      <c r="B16" s="220"/>
      <c r="C16" s="139"/>
      <c r="D16" s="139"/>
      <c r="E16" s="139"/>
      <c r="F16" s="139"/>
      <c r="G16" s="139"/>
      <c r="H16" s="358"/>
    </row>
    <row r="17" spans="1:8">
      <c r="A17" s="256">
        <f t="shared" si="0"/>
        <v>8</v>
      </c>
      <c r="B17" s="224"/>
      <c r="C17" s="223"/>
      <c r="D17" s="223"/>
      <c r="E17" s="223"/>
      <c r="F17" s="223"/>
      <c r="G17" s="223"/>
      <c r="H17" s="358"/>
    </row>
    <row r="18" spans="1:8">
      <c r="A18" s="256">
        <f t="shared" si="0"/>
        <v>9</v>
      </c>
      <c r="B18" s="223"/>
      <c r="C18" s="223"/>
      <c r="D18" s="223"/>
      <c r="E18" s="223"/>
      <c r="F18" s="223"/>
      <c r="G18" s="223"/>
      <c r="H18" s="367"/>
    </row>
    <row r="19" spans="1:8" s="63" customFormat="1" ht="15.75" thickBot="1">
      <c r="A19" s="269">
        <f t="shared" si="0"/>
        <v>10</v>
      </c>
      <c r="B19" s="72"/>
      <c r="C19" s="266"/>
      <c r="D19" s="267"/>
      <c r="E19" s="267"/>
      <c r="F19" s="267"/>
      <c r="G19" s="267"/>
      <c r="H19" s="372"/>
    </row>
    <row r="20" spans="1:8" ht="15.75" thickBot="1">
      <c r="A20" s="390"/>
      <c r="B20" s="268"/>
      <c r="C20" s="231"/>
      <c r="D20" s="231"/>
      <c r="E20" s="231"/>
      <c r="F20" s="231"/>
      <c r="G20" s="170" t="str">
        <f>"Total "&amp;LEFT(A7,3)</f>
        <v>Total I13</v>
      </c>
      <c r="H20" s="171">
        <f>SUM(H10:H19)</f>
        <v>0</v>
      </c>
    </row>
    <row r="22" spans="1:8" ht="53.25" customHeight="1">
      <c r="A22" s="43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5"/>
      <c r="C22" s="435"/>
      <c r="D22" s="435"/>
      <c r="E22" s="435"/>
      <c r="F22" s="435"/>
      <c r="G22" s="435"/>
      <c r="H22" s="43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8" customWidth="1"/>
    <col min="7" max="7" width="10" customWidth="1"/>
    <col min="8" max="8" width="9.7109375" customWidth="1"/>
    <col min="10" max="10" width="10.42578125" customWidth="1"/>
  </cols>
  <sheetData>
    <row r="1" spans="1:11" ht="15.75">
      <c r="A1" s="284" t="str">
        <f>'Date initiale'!C3</f>
        <v>Universitatea de Arhitectură și Urbanism "Ion Mincu" București</v>
      </c>
      <c r="B1" s="284"/>
      <c r="C1" s="284"/>
      <c r="D1" s="17"/>
      <c r="E1" s="17"/>
      <c r="F1" s="17"/>
    </row>
    <row r="2" spans="1:11" ht="15.75">
      <c r="A2" s="284" t="str">
        <f>'Date initiale'!B4&amp;" "&amp;'Date initiale'!C4</f>
        <v xml:space="preserve">Facultatea </v>
      </c>
      <c r="B2" s="284"/>
      <c r="C2" s="284"/>
      <c r="D2" s="17"/>
      <c r="E2" s="17"/>
      <c r="F2" s="17"/>
    </row>
    <row r="3" spans="1:11" ht="15.75">
      <c r="A3" s="284" t="str">
        <f>'Date initiale'!B5&amp;" "&amp;'Date initiale'!C5</f>
        <v xml:space="preserve">Departamentul </v>
      </c>
      <c r="B3" s="284"/>
      <c r="C3" s="284"/>
      <c r="D3" s="17"/>
      <c r="E3" s="17"/>
      <c r="F3" s="17"/>
    </row>
    <row r="4" spans="1:11" ht="15.75">
      <c r="A4" s="285" t="str">
        <f>'Date initiale'!C6&amp;", "&amp;'Date initiale'!C7</f>
        <v xml:space="preserve">[nume, prenume], </v>
      </c>
      <c r="B4" s="285"/>
      <c r="C4" s="285"/>
      <c r="D4" s="17"/>
      <c r="E4" s="17"/>
      <c r="F4" s="17"/>
    </row>
    <row r="5" spans="1:11" s="198" customFormat="1" ht="15.75">
      <c r="A5" s="285"/>
      <c r="B5" s="285"/>
      <c r="C5" s="285"/>
      <c r="D5" s="17"/>
      <c r="E5" s="17"/>
      <c r="F5" s="17"/>
    </row>
    <row r="6" spans="1:11" ht="15.75">
      <c r="A6" s="433" t="s">
        <v>110</v>
      </c>
      <c r="B6" s="433"/>
      <c r="C6" s="433"/>
      <c r="D6" s="433"/>
      <c r="E6" s="433"/>
      <c r="F6" s="433"/>
      <c r="G6" s="433"/>
      <c r="H6" s="433"/>
    </row>
    <row r="7" spans="1:11" ht="54" customHeight="1">
      <c r="A7" s="436"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36"/>
      <c r="C7" s="436"/>
      <c r="D7" s="436"/>
      <c r="E7" s="436"/>
      <c r="F7" s="436"/>
      <c r="G7" s="436"/>
      <c r="H7" s="436"/>
    </row>
    <row r="8" spans="1:11" s="198" customFormat="1" ht="16.5" thickBot="1">
      <c r="A8" s="60"/>
      <c r="B8" s="60"/>
      <c r="C8" s="60"/>
      <c r="D8" s="60"/>
      <c r="E8" s="60"/>
      <c r="F8" s="76"/>
      <c r="G8" s="76"/>
      <c r="H8" s="76"/>
    </row>
    <row r="9" spans="1:11" ht="60.75" thickBot="1">
      <c r="A9" s="204" t="s">
        <v>55</v>
      </c>
      <c r="B9" s="233" t="s">
        <v>72</v>
      </c>
      <c r="C9" s="257" t="s">
        <v>70</v>
      </c>
      <c r="D9" s="257" t="s">
        <v>71</v>
      </c>
      <c r="E9" s="233" t="s">
        <v>140</v>
      </c>
      <c r="F9" s="233" t="s">
        <v>138</v>
      </c>
      <c r="G9" s="257" t="s">
        <v>87</v>
      </c>
      <c r="H9" s="258" t="s">
        <v>147</v>
      </c>
      <c r="J9" s="290" t="s">
        <v>108</v>
      </c>
    </row>
    <row r="10" spans="1:11">
      <c r="A10" s="274">
        <v>1</v>
      </c>
      <c r="B10" s="275"/>
      <c r="C10" s="275"/>
      <c r="D10" s="275"/>
      <c r="E10" s="275"/>
      <c r="F10" s="275"/>
      <c r="G10" s="275"/>
      <c r="H10" s="276"/>
      <c r="J10" s="291" t="s">
        <v>165</v>
      </c>
      <c r="K10" s="411" t="s">
        <v>259</v>
      </c>
    </row>
    <row r="11" spans="1:11">
      <c r="A11" s="255">
        <f>A10+1</f>
        <v>2</v>
      </c>
      <c r="B11" s="272"/>
      <c r="C11" s="241"/>
      <c r="D11" s="241"/>
      <c r="E11" s="273"/>
      <c r="F11" s="273"/>
      <c r="G11" s="241"/>
      <c r="H11" s="222"/>
      <c r="J11" s="58"/>
    </row>
    <row r="12" spans="1:11">
      <c r="A12" s="255">
        <f t="shared" ref="A12:A19" si="0">A11+1</f>
        <v>3</v>
      </c>
      <c r="B12" s="220"/>
      <c r="C12" s="139"/>
      <c r="D12" s="139"/>
      <c r="E12" s="139"/>
      <c r="F12" s="139"/>
      <c r="G12" s="139"/>
      <c r="H12" s="222"/>
    </row>
    <row r="13" spans="1:11">
      <c r="A13" s="255">
        <f t="shared" si="0"/>
        <v>4</v>
      </c>
      <c r="B13" s="139"/>
      <c r="C13" s="139"/>
      <c r="D13" s="139"/>
      <c r="E13" s="139"/>
      <c r="F13" s="139"/>
      <c r="G13" s="139"/>
      <c r="H13" s="222"/>
    </row>
    <row r="14" spans="1:11" s="198" customFormat="1">
      <c r="A14" s="255">
        <f t="shared" si="0"/>
        <v>5</v>
      </c>
      <c r="B14" s="220"/>
      <c r="C14" s="139"/>
      <c r="D14" s="139"/>
      <c r="E14" s="139"/>
      <c r="F14" s="139"/>
      <c r="G14" s="139"/>
      <c r="H14" s="222"/>
    </row>
    <row r="15" spans="1:11" s="198" customFormat="1">
      <c r="A15" s="255">
        <f t="shared" si="0"/>
        <v>6</v>
      </c>
      <c r="B15" s="139"/>
      <c r="C15" s="139"/>
      <c r="D15" s="139"/>
      <c r="E15" s="139"/>
      <c r="F15" s="139"/>
      <c r="G15" s="139"/>
      <c r="H15" s="222"/>
    </row>
    <row r="16" spans="1:11" s="198" customFormat="1">
      <c r="A16" s="255">
        <f t="shared" si="0"/>
        <v>7</v>
      </c>
      <c r="B16" s="220"/>
      <c r="C16" s="139"/>
      <c r="D16" s="139"/>
      <c r="E16" s="139"/>
      <c r="F16" s="139"/>
      <c r="G16" s="139"/>
      <c r="H16" s="222"/>
    </row>
    <row r="17" spans="1:8" s="198" customFormat="1">
      <c r="A17" s="255">
        <f t="shared" si="0"/>
        <v>8</v>
      </c>
      <c r="B17" s="139"/>
      <c r="C17" s="139"/>
      <c r="D17" s="139"/>
      <c r="E17" s="139"/>
      <c r="F17" s="139"/>
      <c r="G17" s="139"/>
      <c r="H17" s="222"/>
    </row>
    <row r="18" spans="1:8" s="198" customFormat="1">
      <c r="A18" s="255">
        <f t="shared" si="0"/>
        <v>9</v>
      </c>
      <c r="B18" s="220"/>
      <c r="C18" s="139"/>
      <c r="D18" s="139"/>
      <c r="E18" s="139"/>
      <c r="F18" s="139"/>
      <c r="G18" s="139"/>
      <c r="H18" s="222"/>
    </row>
    <row r="19" spans="1:8" s="198" customFormat="1" ht="15.75" thickBot="1">
      <c r="A19" s="277">
        <f t="shared" si="0"/>
        <v>10</v>
      </c>
      <c r="B19" s="146"/>
      <c r="C19" s="146"/>
      <c r="D19" s="146"/>
      <c r="E19" s="146"/>
      <c r="F19" s="146"/>
      <c r="G19" s="146"/>
      <c r="H19" s="229"/>
    </row>
    <row r="20" spans="1:8" s="198" customFormat="1" ht="15.75" thickBot="1">
      <c r="A20" s="390"/>
      <c r="B20" s="268"/>
      <c r="C20" s="231"/>
      <c r="D20" s="231"/>
      <c r="E20" s="231"/>
      <c r="F20" s="231"/>
      <c r="G20" s="170" t="str">
        <f>"Total "&amp;LEFT(A7,4)</f>
        <v>Total I14a</v>
      </c>
      <c r="H20" s="171">
        <f>SUM(H10:H19)</f>
        <v>0</v>
      </c>
    </row>
    <row r="21" spans="1:8" s="198" customFormat="1"/>
    <row r="22" spans="1:8" s="198" customFormat="1" ht="53.25" customHeight="1">
      <c r="A22" s="43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5"/>
      <c r="C22" s="435"/>
      <c r="D22" s="435"/>
      <c r="E22" s="435"/>
      <c r="F22" s="435"/>
      <c r="G22" s="435"/>
      <c r="H22" s="435"/>
    </row>
    <row r="40" spans="1:9" ht="15.75" thickBot="1"/>
    <row r="41" spans="1:9" s="198" customFormat="1" ht="54" customHeight="1" thickBot="1">
      <c r="A41" s="232" t="s">
        <v>69</v>
      </c>
      <c r="B41" s="233" t="s">
        <v>72</v>
      </c>
      <c r="C41" s="257" t="s">
        <v>70</v>
      </c>
      <c r="D41" s="257" t="s">
        <v>71</v>
      </c>
      <c r="E41" s="233" t="s">
        <v>139</v>
      </c>
      <c r="F41" s="233" t="s">
        <v>139</v>
      </c>
      <c r="G41" s="233" t="s">
        <v>138</v>
      </c>
      <c r="H41" s="257" t="s">
        <v>87</v>
      </c>
      <c r="I41" s="258"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8" customWidth="1"/>
    <col min="7" max="7" width="10" customWidth="1"/>
    <col min="8" max="8" width="9.7109375" customWidth="1"/>
  </cols>
  <sheetData>
    <row r="1" spans="1:11" ht="15.75">
      <c r="A1" s="287" t="str">
        <f>'Date initiale'!C3</f>
        <v>Universitatea de Arhitectură și Urbanism "Ion Mincu" București</v>
      </c>
      <c r="B1" s="287"/>
      <c r="C1" s="287"/>
      <c r="D1" s="47"/>
      <c r="E1" s="47"/>
      <c r="F1" s="47"/>
      <c r="G1" s="47"/>
      <c r="H1" s="47"/>
    </row>
    <row r="2" spans="1:11" ht="15.75">
      <c r="A2" s="287" t="str">
        <f>'Date initiale'!B4&amp;" "&amp;'Date initiale'!C4</f>
        <v xml:space="preserve">Facultatea </v>
      </c>
      <c r="B2" s="287"/>
      <c r="C2" s="287"/>
      <c r="D2" s="47"/>
      <c r="E2" s="47"/>
      <c r="F2" s="47"/>
      <c r="G2" s="47"/>
      <c r="H2" s="47"/>
    </row>
    <row r="3" spans="1:11" ht="15.75">
      <c r="A3" s="287" t="str">
        <f>'Date initiale'!B5&amp;" "&amp;'Date initiale'!C5</f>
        <v xml:space="preserve">Departamentul </v>
      </c>
      <c r="B3" s="287"/>
      <c r="C3" s="287"/>
      <c r="D3" s="47"/>
      <c r="E3" s="47"/>
      <c r="F3" s="47"/>
      <c r="G3" s="47"/>
      <c r="H3" s="47"/>
    </row>
    <row r="4" spans="1:11" ht="15.75">
      <c r="A4" s="288" t="str">
        <f>'Date initiale'!C6&amp;", "&amp;'Date initiale'!C7</f>
        <v xml:space="preserve">[nume, prenume], </v>
      </c>
      <c r="B4" s="288"/>
      <c r="C4" s="288"/>
      <c r="D4" s="47"/>
      <c r="E4" s="47"/>
      <c r="F4" s="47"/>
      <c r="G4" s="47"/>
      <c r="H4" s="47"/>
    </row>
    <row r="5" spans="1:11" s="198" customFormat="1" ht="15.75">
      <c r="A5" s="288"/>
      <c r="B5" s="288"/>
      <c r="C5" s="288"/>
      <c r="D5" s="47"/>
      <c r="E5" s="47"/>
      <c r="F5" s="47"/>
      <c r="G5" s="47"/>
      <c r="H5" s="47"/>
    </row>
    <row r="6" spans="1:11" ht="15.75">
      <c r="A6" s="440" t="s">
        <v>110</v>
      </c>
      <c r="B6" s="440"/>
      <c r="C6" s="440"/>
      <c r="D6" s="440"/>
      <c r="E6" s="440"/>
      <c r="F6" s="440"/>
      <c r="G6" s="440"/>
      <c r="H6" s="440"/>
    </row>
    <row r="7" spans="1:11" ht="36.75" customHeight="1">
      <c r="A7" s="436" t="str">
        <f>'Descriere indicatori'!B19&amp;"b. "&amp;'Descriere indicatori'!C20</f>
        <v xml:space="preserve">I14b. Proiect urbanistic şi peisagistic la nivelul Planurilor Generale / Zonale ale Localităţilor (inclusiv studii de fundamentare, de inserţie, de oportunitate) avizate** </v>
      </c>
      <c r="B7" s="436"/>
      <c r="C7" s="436"/>
      <c r="D7" s="436"/>
      <c r="E7" s="436"/>
      <c r="F7" s="436"/>
      <c r="G7" s="436"/>
      <c r="H7" s="436"/>
    </row>
    <row r="8" spans="1:11" ht="19.5" customHeight="1" thickBot="1">
      <c r="A8" s="61"/>
      <c r="B8" s="61"/>
      <c r="C8" s="61"/>
      <c r="D8" s="61"/>
      <c r="E8" s="61"/>
      <c r="F8" s="61"/>
      <c r="G8" s="61"/>
      <c r="H8" s="61"/>
    </row>
    <row r="9" spans="1:11" ht="60.75" thickBot="1">
      <c r="A9" s="166" t="s">
        <v>55</v>
      </c>
      <c r="B9" s="233" t="s">
        <v>72</v>
      </c>
      <c r="C9" s="257" t="s">
        <v>70</v>
      </c>
      <c r="D9" s="257" t="s">
        <v>71</v>
      </c>
      <c r="E9" s="233" t="s">
        <v>140</v>
      </c>
      <c r="F9" s="233" t="s">
        <v>138</v>
      </c>
      <c r="G9" s="257" t="s">
        <v>87</v>
      </c>
      <c r="H9" s="258" t="s">
        <v>147</v>
      </c>
      <c r="J9" s="290" t="s">
        <v>108</v>
      </c>
    </row>
    <row r="10" spans="1:11">
      <c r="A10" s="278">
        <v>1</v>
      </c>
      <c r="B10" s="279"/>
      <c r="C10" s="280"/>
      <c r="D10" s="216"/>
      <c r="E10" s="135"/>
      <c r="F10" s="135"/>
      <c r="G10" s="216"/>
      <c r="H10" s="370"/>
      <c r="J10" s="291" t="s">
        <v>166</v>
      </c>
      <c r="K10" s="411" t="s">
        <v>259</v>
      </c>
    </row>
    <row r="11" spans="1:11" s="198" customFormat="1">
      <c r="A11" s="219">
        <f>A10+1</f>
        <v>2</v>
      </c>
      <c r="B11" s="220"/>
      <c r="C11" s="265"/>
      <c r="D11" s="139"/>
      <c r="E11" s="139"/>
      <c r="F11" s="139"/>
      <c r="G11" s="230"/>
      <c r="H11" s="353"/>
    </row>
    <row r="12" spans="1:11" s="198" customFormat="1">
      <c r="A12" s="219">
        <f t="shared" ref="A12:A19" si="0">A11+1</f>
        <v>3</v>
      </c>
      <c r="B12" s="220"/>
      <c r="C12" s="281"/>
      <c r="D12" s="139"/>
      <c r="E12" s="282"/>
      <c r="F12" s="282"/>
      <c r="G12" s="282"/>
      <c r="H12" s="353"/>
    </row>
    <row r="13" spans="1:11" s="198" customFormat="1">
      <c r="A13" s="219">
        <f t="shared" si="0"/>
        <v>4</v>
      </c>
      <c r="B13" s="220"/>
      <c r="C13" s="265"/>
      <c r="D13" s="139"/>
      <c r="E13" s="139"/>
      <c r="F13" s="139"/>
      <c r="G13" s="230"/>
      <c r="H13" s="353"/>
    </row>
    <row r="14" spans="1:11" s="198" customFormat="1">
      <c r="A14" s="219">
        <f t="shared" si="0"/>
        <v>5</v>
      </c>
      <c r="B14" s="220"/>
      <c r="C14" s="281"/>
      <c r="D14" s="139"/>
      <c r="E14" s="282"/>
      <c r="F14" s="282"/>
      <c r="G14" s="282"/>
      <c r="H14" s="353"/>
    </row>
    <row r="15" spans="1:11" s="198" customFormat="1">
      <c r="A15" s="219">
        <f t="shared" si="0"/>
        <v>6</v>
      </c>
      <c r="B15" s="220"/>
      <c r="C15" s="281"/>
      <c r="D15" s="139"/>
      <c r="E15" s="282"/>
      <c r="F15" s="282"/>
      <c r="G15" s="282"/>
      <c r="H15" s="353"/>
    </row>
    <row r="16" spans="1:11">
      <c r="A16" s="219">
        <f t="shared" si="0"/>
        <v>7</v>
      </c>
      <c r="B16" s="220"/>
      <c r="C16" s="265"/>
      <c r="D16" s="139"/>
      <c r="E16" s="139"/>
      <c r="F16" s="139"/>
      <c r="G16" s="230"/>
      <c r="H16" s="353"/>
    </row>
    <row r="17" spans="1:8">
      <c r="A17" s="219">
        <f t="shared" si="0"/>
        <v>8</v>
      </c>
      <c r="B17" s="220"/>
      <c r="C17" s="281"/>
      <c r="D17" s="139"/>
      <c r="E17" s="282"/>
      <c r="F17" s="282"/>
      <c r="G17" s="282"/>
      <c r="H17" s="353"/>
    </row>
    <row r="18" spans="1:8">
      <c r="A18" s="219">
        <f t="shared" si="0"/>
        <v>9</v>
      </c>
      <c r="B18" s="220"/>
      <c r="C18" s="281"/>
      <c r="D18" s="139"/>
      <c r="E18" s="282"/>
      <c r="F18" s="282"/>
      <c r="G18" s="282"/>
      <c r="H18" s="353"/>
    </row>
    <row r="19" spans="1:8" ht="15.75" thickBot="1">
      <c r="A19" s="226">
        <f t="shared" si="0"/>
        <v>10</v>
      </c>
      <c r="B19" s="146"/>
      <c r="C19" s="283"/>
      <c r="D19" s="146"/>
      <c r="E19" s="146"/>
      <c r="F19" s="146"/>
      <c r="G19" s="146"/>
      <c r="H19" s="368"/>
    </row>
    <row r="20" spans="1:8" ht="16.5" thickBot="1">
      <c r="A20" s="391"/>
      <c r="G20" s="170" t="str">
        <f>"Total "&amp;LEFT(A7,4)</f>
        <v>Total I14b</v>
      </c>
      <c r="H20" s="302">
        <f>SUM(H10:H19)</f>
        <v>0</v>
      </c>
    </row>
    <row r="22" spans="1:8" ht="53.25" customHeight="1">
      <c r="A22" s="43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5"/>
      <c r="C22" s="435"/>
      <c r="D22" s="435"/>
      <c r="E22" s="435"/>
      <c r="F22" s="435"/>
      <c r="G22" s="435"/>
      <c r="H22" s="43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O16" sqref="O16"/>
    </sheetView>
  </sheetViews>
  <sheetFormatPr defaultColWidth="9.140625" defaultRowHeight="15"/>
  <cols>
    <col min="1" max="1" width="5.140625" style="198" customWidth="1"/>
    <col min="2" max="2" width="10.5703125" style="198" customWidth="1"/>
    <col min="3" max="3" width="43.140625" style="198" customWidth="1"/>
    <col min="4" max="4" width="24" style="198" customWidth="1"/>
    <col min="5" max="5" width="14.28515625" style="198" customWidth="1"/>
    <col min="6" max="6" width="11.85546875" style="198" customWidth="1"/>
    <col min="7" max="7" width="10" style="198" customWidth="1"/>
    <col min="8" max="8" width="9.7109375" style="198" customWidth="1"/>
    <col min="9" max="9" width="9.140625" style="198"/>
    <col min="10" max="10" width="10.28515625" style="198" customWidth="1"/>
    <col min="11" max="16384" width="9.140625" style="198"/>
  </cols>
  <sheetData>
    <row r="1" spans="1:11" ht="15.75">
      <c r="A1" s="284" t="str">
        <f>'Date initiale'!C3</f>
        <v>Universitatea de Arhitectură și Urbanism "Ion Mincu" București</v>
      </c>
      <c r="B1" s="284"/>
      <c r="C1" s="284"/>
      <c r="D1" s="17"/>
      <c r="E1" s="17"/>
      <c r="F1" s="17"/>
    </row>
    <row r="2" spans="1:11" ht="15.75">
      <c r="A2" s="284" t="str">
        <f>'Date initiale'!B4&amp;" "&amp;'Date initiale'!C4</f>
        <v xml:space="preserve">Facultatea </v>
      </c>
      <c r="B2" s="284"/>
      <c r="C2" s="284"/>
      <c r="D2" s="17"/>
      <c r="E2" s="17"/>
      <c r="F2" s="17"/>
    </row>
    <row r="3" spans="1:11" ht="15.75">
      <c r="A3" s="284" t="str">
        <f>'Date initiale'!B5&amp;" "&amp;'Date initiale'!C5</f>
        <v xml:space="preserve">Departamentul </v>
      </c>
      <c r="B3" s="284"/>
      <c r="C3" s="284"/>
      <c r="D3" s="17"/>
      <c r="E3" s="17"/>
      <c r="F3" s="17"/>
    </row>
    <row r="4" spans="1:11" ht="15.75">
      <c r="A4" s="285" t="str">
        <f>'Date initiale'!C6&amp;", "&amp;'Date initiale'!C7</f>
        <v xml:space="preserve">[nume, prenume], </v>
      </c>
      <c r="B4" s="285"/>
      <c r="C4" s="285"/>
      <c r="D4" s="17"/>
      <c r="E4" s="17"/>
      <c r="F4" s="17"/>
    </row>
    <row r="5" spans="1:11" ht="15.75">
      <c r="A5" s="285"/>
      <c r="B5" s="285"/>
      <c r="C5" s="285"/>
      <c r="D5" s="17"/>
      <c r="E5" s="17"/>
      <c r="F5" s="17"/>
    </row>
    <row r="6" spans="1:11" ht="15.75">
      <c r="A6" s="433" t="s">
        <v>110</v>
      </c>
      <c r="B6" s="433"/>
      <c r="C6" s="433"/>
      <c r="D6" s="433"/>
      <c r="E6" s="433"/>
      <c r="F6" s="433"/>
      <c r="G6" s="433"/>
      <c r="H6" s="433"/>
    </row>
    <row r="7" spans="1:11" ht="52.5" customHeight="1">
      <c r="A7" s="436"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36"/>
      <c r="C7" s="436"/>
      <c r="D7" s="436"/>
      <c r="E7" s="436"/>
      <c r="F7" s="436"/>
      <c r="G7" s="436"/>
      <c r="H7" s="436"/>
    </row>
    <row r="8" spans="1:11" ht="16.5" thickBot="1">
      <c r="A8" s="60"/>
      <c r="B8" s="60"/>
      <c r="C8" s="60"/>
      <c r="D8" s="60"/>
      <c r="E8" s="60"/>
      <c r="F8" s="76"/>
      <c r="G8" s="76"/>
      <c r="H8" s="76"/>
    </row>
    <row r="9" spans="1:11" ht="60.75" thickBot="1">
      <c r="A9" s="204" t="s">
        <v>55</v>
      </c>
      <c r="B9" s="233" t="s">
        <v>72</v>
      </c>
      <c r="C9" s="257" t="s">
        <v>141</v>
      </c>
      <c r="D9" s="257" t="s">
        <v>71</v>
      </c>
      <c r="E9" s="233" t="s">
        <v>140</v>
      </c>
      <c r="F9" s="233" t="s">
        <v>138</v>
      </c>
      <c r="G9" s="257" t="s">
        <v>87</v>
      </c>
      <c r="H9" s="258" t="s">
        <v>147</v>
      </c>
      <c r="J9" s="290" t="s">
        <v>108</v>
      </c>
    </row>
    <row r="10" spans="1:11">
      <c r="A10" s="274">
        <v>1</v>
      </c>
      <c r="B10" s="275"/>
      <c r="C10" s="275"/>
      <c r="D10" s="275"/>
      <c r="E10" s="275"/>
      <c r="F10" s="275"/>
      <c r="G10" s="275"/>
      <c r="H10" s="276"/>
      <c r="J10" s="291" t="s">
        <v>167</v>
      </c>
      <c r="K10" s="411" t="s">
        <v>259</v>
      </c>
    </row>
    <row r="11" spans="1:11">
      <c r="A11" s="255">
        <f>A10+1</f>
        <v>2</v>
      </c>
      <c r="B11" s="272"/>
      <c r="C11" s="241"/>
      <c r="D11" s="241"/>
      <c r="E11" s="273"/>
      <c r="F11" s="273"/>
      <c r="G11" s="241"/>
      <c r="H11" s="353"/>
    </row>
    <row r="12" spans="1:11">
      <c r="A12" s="255">
        <f t="shared" ref="A12:A19" si="0">A11+1</f>
        <v>3</v>
      </c>
      <c r="B12" s="220"/>
      <c r="C12" s="139"/>
      <c r="D12" s="139"/>
      <c r="E12" s="139"/>
      <c r="F12" s="139"/>
      <c r="G12" s="139"/>
      <c r="H12" s="353"/>
    </row>
    <row r="13" spans="1:11">
      <c r="A13" s="255">
        <f t="shared" si="0"/>
        <v>4</v>
      </c>
      <c r="B13" s="139"/>
      <c r="C13" s="139"/>
      <c r="D13" s="139"/>
      <c r="E13" s="139"/>
      <c r="F13" s="139"/>
      <c r="G13" s="139"/>
      <c r="H13" s="353"/>
    </row>
    <row r="14" spans="1:11">
      <c r="A14" s="255">
        <f t="shared" si="0"/>
        <v>5</v>
      </c>
      <c r="B14" s="220"/>
      <c r="C14" s="139"/>
      <c r="D14" s="139"/>
      <c r="E14" s="139"/>
      <c r="F14" s="139"/>
      <c r="G14" s="139"/>
      <c r="H14" s="353"/>
    </row>
    <row r="15" spans="1:11">
      <c r="A15" s="255">
        <f t="shared" si="0"/>
        <v>6</v>
      </c>
      <c r="B15" s="139"/>
      <c r="C15" s="139"/>
      <c r="D15" s="139"/>
      <c r="E15" s="139"/>
      <c r="F15" s="139"/>
      <c r="G15" s="139"/>
      <c r="H15" s="353"/>
    </row>
    <row r="16" spans="1:11">
      <c r="A16" s="255">
        <f t="shared" si="0"/>
        <v>7</v>
      </c>
      <c r="B16" s="220"/>
      <c r="C16" s="139"/>
      <c r="D16" s="139"/>
      <c r="E16" s="139"/>
      <c r="F16" s="139"/>
      <c r="G16" s="139"/>
      <c r="H16" s="353"/>
    </row>
    <row r="17" spans="1:8">
      <c r="A17" s="255">
        <f t="shared" si="0"/>
        <v>8</v>
      </c>
      <c r="B17" s="139"/>
      <c r="C17" s="139"/>
      <c r="D17" s="139"/>
      <c r="E17" s="139"/>
      <c r="F17" s="139"/>
      <c r="G17" s="139"/>
      <c r="H17" s="353"/>
    </row>
    <row r="18" spans="1:8">
      <c r="A18" s="255">
        <f t="shared" si="0"/>
        <v>9</v>
      </c>
      <c r="B18" s="220"/>
      <c r="C18" s="139"/>
      <c r="D18" s="139"/>
      <c r="E18" s="139"/>
      <c r="F18" s="139"/>
      <c r="G18" s="139"/>
      <c r="H18" s="353"/>
    </row>
    <row r="19" spans="1:8" ht="15.75" thickBot="1">
      <c r="A19" s="277">
        <f t="shared" si="0"/>
        <v>10</v>
      </c>
      <c r="B19" s="146"/>
      <c r="C19" s="146"/>
      <c r="D19" s="146"/>
      <c r="E19" s="146"/>
      <c r="F19" s="146"/>
      <c r="G19" s="146"/>
      <c r="H19" s="368"/>
    </row>
    <row r="20" spans="1:8" ht="15.75" thickBot="1">
      <c r="A20" s="390"/>
      <c r="B20" s="268"/>
      <c r="C20" s="231"/>
      <c r="D20" s="231"/>
      <c r="E20" s="231"/>
      <c r="F20" s="231"/>
      <c r="G20" s="170" t="str">
        <f>"Total "&amp;LEFT(A7,4)</f>
        <v>Total I14c</v>
      </c>
      <c r="H20" s="171">
        <f>SUM(H10:H19)</f>
        <v>0</v>
      </c>
    </row>
    <row r="22" spans="1:8" ht="53.25" customHeight="1">
      <c r="A22" s="43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5"/>
      <c r="C22" s="435"/>
      <c r="D22" s="435"/>
      <c r="E22" s="435"/>
      <c r="F22" s="435"/>
      <c r="G22" s="435"/>
      <c r="H22" s="435"/>
    </row>
    <row r="40" spans="1:9" ht="15.75" thickBot="1"/>
    <row r="41" spans="1:9" ht="54" customHeight="1" thickBot="1">
      <c r="A41" s="232" t="s">
        <v>69</v>
      </c>
      <c r="B41" s="233" t="s">
        <v>72</v>
      </c>
      <c r="C41" s="257" t="s">
        <v>70</v>
      </c>
      <c r="D41" s="257" t="s">
        <v>71</v>
      </c>
      <c r="E41" s="233" t="s">
        <v>139</v>
      </c>
      <c r="F41" s="233" t="s">
        <v>139</v>
      </c>
      <c r="G41" s="233" t="s">
        <v>138</v>
      </c>
      <c r="H41" s="257" t="s">
        <v>87</v>
      </c>
      <c r="I41" s="258"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18" sqref="M18"/>
    </sheetView>
  </sheetViews>
  <sheetFormatPr defaultColWidth="9.140625" defaultRowHeight="15"/>
  <cols>
    <col min="1" max="1" width="5.140625" style="198" customWidth="1"/>
    <col min="2" max="2" width="10.5703125" style="198" customWidth="1"/>
    <col min="3" max="3" width="43.140625" style="198" customWidth="1"/>
    <col min="4" max="4" width="24" style="198" customWidth="1"/>
    <col min="5" max="5" width="14.28515625" style="198" customWidth="1"/>
    <col min="6" max="6" width="11.85546875" style="198" customWidth="1"/>
    <col min="7" max="7" width="10" style="198" customWidth="1"/>
    <col min="8" max="8" width="9.7109375" style="198" customWidth="1"/>
    <col min="9" max="9" width="9.140625" style="198"/>
    <col min="10" max="10" width="10.28515625" style="198" customWidth="1"/>
    <col min="11" max="16384" width="9.140625" style="198"/>
  </cols>
  <sheetData>
    <row r="1" spans="1:11" ht="15.75">
      <c r="A1" s="284" t="str">
        <f>'Date initiale'!C3</f>
        <v>Universitatea de Arhitectură și Urbanism "Ion Mincu" București</v>
      </c>
      <c r="B1" s="284"/>
      <c r="C1" s="284"/>
      <c r="D1" s="407"/>
      <c r="E1" s="407"/>
      <c r="F1" s="407"/>
    </row>
    <row r="2" spans="1:11" ht="15.75">
      <c r="A2" s="284" t="str">
        <f>'Date initiale'!B4&amp;" "&amp;'Date initiale'!C4</f>
        <v xml:space="preserve">Facultatea </v>
      </c>
      <c r="B2" s="284"/>
      <c r="C2" s="284"/>
      <c r="D2" s="407"/>
      <c r="E2" s="407"/>
      <c r="F2" s="407"/>
    </row>
    <row r="3" spans="1:11" ht="15.75">
      <c r="A3" s="284" t="str">
        <f>'Date initiale'!B5&amp;" "&amp;'Date initiale'!C5</f>
        <v xml:space="preserve">Departamentul </v>
      </c>
      <c r="B3" s="284"/>
      <c r="C3" s="284"/>
      <c r="D3" s="407"/>
      <c r="E3" s="407"/>
      <c r="F3" s="407"/>
    </row>
    <row r="4" spans="1:11" ht="15.75">
      <c r="A4" s="406" t="str">
        <f>'Date initiale'!C6&amp;", "&amp;'Date initiale'!C7</f>
        <v xml:space="preserve">[nume, prenume], </v>
      </c>
      <c r="B4" s="406"/>
      <c r="C4" s="406"/>
      <c r="D4" s="407"/>
      <c r="E4" s="407"/>
      <c r="F4" s="407"/>
    </row>
    <row r="5" spans="1:11" ht="15.75">
      <c r="A5" s="406"/>
      <c r="B5" s="406"/>
      <c r="C5" s="406"/>
      <c r="D5" s="407"/>
      <c r="E5" s="407"/>
      <c r="F5" s="407"/>
    </row>
    <row r="6" spans="1:11" ht="15.75">
      <c r="A6" s="433" t="s">
        <v>110</v>
      </c>
      <c r="B6" s="433"/>
      <c r="C6" s="433"/>
      <c r="D6" s="433"/>
      <c r="E6" s="433"/>
      <c r="F6" s="433"/>
      <c r="G6" s="433"/>
      <c r="H6" s="433"/>
    </row>
    <row r="7" spans="1:11" ht="52.5" customHeight="1">
      <c r="A7" s="436"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36"/>
      <c r="C7" s="436"/>
      <c r="D7" s="436"/>
      <c r="E7" s="436"/>
      <c r="F7" s="436"/>
      <c r="G7" s="436"/>
      <c r="H7" s="436"/>
    </row>
    <row r="8" spans="1:11" ht="16.5" thickBot="1">
      <c r="A8" s="60"/>
      <c r="B8" s="60"/>
      <c r="C8" s="60"/>
      <c r="D8" s="60"/>
      <c r="E8" s="60"/>
      <c r="F8" s="76"/>
      <c r="G8" s="76"/>
      <c r="H8" s="76"/>
    </row>
    <row r="9" spans="1:11" ht="60.75" thickBot="1">
      <c r="A9" s="204" t="s">
        <v>55</v>
      </c>
      <c r="B9" s="233" t="s">
        <v>72</v>
      </c>
      <c r="C9" s="257" t="s">
        <v>141</v>
      </c>
      <c r="D9" s="257" t="s">
        <v>71</v>
      </c>
      <c r="E9" s="233" t="s">
        <v>140</v>
      </c>
      <c r="F9" s="233" t="s">
        <v>138</v>
      </c>
      <c r="G9" s="257" t="s">
        <v>87</v>
      </c>
      <c r="H9" s="258" t="s">
        <v>147</v>
      </c>
      <c r="J9" s="290" t="s">
        <v>108</v>
      </c>
    </row>
    <row r="10" spans="1:11">
      <c r="A10" s="274">
        <v>1</v>
      </c>
      <c r="B10" s="275"/>
      <c r="C10" s="275"/>
      <c r="D10" s="275"/>
      <c r="E10" s="275"/>
      <c r="F10" s="275"/>
      <c r="G10" s="275"/>
      <c r="H10" s="276"/>
      <c r="J10" s="291">
        <v>20</v>
      </c>
      <c r="K10" s="411" t="s">
        <v>259</v>
      </c>
    </row>
    <row r="11" spans="1:11">
      <c r="A11" s="255">
        <f>A10+1</f>
        <v>2</v>
      </c>
      <c r="B11" s="272"/>
      <c r="C11" s="241"/>
      <c r="D11" s="241"/>
      <c r="E11" s="273"/>
      <c r="F11" s="273"/>
      <c r="G11" s="241"/>
      <c r="H11" s="353"/>
    </row>
    <row r="12" spans="1:11">
      <c r="A12" s="255">
        <f t="shared" ref="A12:A19" si="0">A11+1</f>
        <v>3</v>
      </c>
      <c r="B12" s="220"/>
      <c r="C12" s="139"/>
      <c r="D12" s="139"/>
      <c r="E12" s="139"/>
      <c r="F12" s="139"/>
      <c r="G12" s="139"/>
      <c r="H12" s="353"/>
    </row>
    <row r="13" spans="1:11">
      <c r="A13" s="255">
        <f t="shared" si="0"/>
        <v>4</v>
      </c>
      <c r="B13" s="139"/>
      <c r="C13" s="139"/>
      <c r="D13" s="139"/>
      <c r="E13" s="139"/>
      <c r="F13" s="139"/>
      <c r="G13" s="139"/>
      <c r="H13" s="353"/>
    </row>
    <row r="14" spans="1:11">
      <c r="A14" s="255">
        <f t="shared" si="0"/>
        <v>5</v>
      </c>
      <c r="B14" s="220"/>
      <c r="C14" s="139"/>
      <c r="D14" s="139"/>
      <c r="E14" s="139"/>
      <c r="F14" s="139"/>
      <c r="G14" s="139"/>
      <c r="H14" s="353"/>
    </row>
    <row r="15" spans="1:11">
      <c r="A15" s="255">
        <f t="shared" si="0"/>
        <v>6</v>
      </c>
      <c r="B15" s="139"/>
      <c r="C15" s="139"/>
      <c r="D15" s="139"/>
      <c r="E15" s="139"/>
      <c r="F15" s="139"/>
      <c r="G15" s="139"/>
      <c r="H15" s="353"/>
    </row>
    <row r="16" spans="1:11">
      <c r="A16" s="255">
        <f t="shared" si="0"/>
        <v>7</v>
      </c>
      <c r="B16" s="220"/>
      <c r="C16" s="139"/>
      <c r="D16" s="139"/>
      <c r="E16" s="139"/>
      <c r="F16" s="139"/>
      <c r="G16" s="139"/>
      <c r="H16" s="353"/>
    </row>
    <row r="17" spans="1:8">
      <c r="A17" s="255">
        <f t="shared" si="0"/>
        <v>8</v>
      </c>
      <c r="B17" s="139"/>
      <c r="C17" s="139"/>
      <c r="D17" s="139"/>
      <c r="E17" s="139"/>
      <c r="F17" s="139"/>
      <c r="G17" s="139"/>
      <c r="H17" s="353"/>
    </row>
    <row r="18" spans="1:8">
      <c r="A18" s="255">
        <f t="shared" si="0"/>
        <v>9</v>
      </c>
      <c r="B18" s="220"/>
      <c r="C18" s="139"/>
      <c r="D18" s="139"/>
      <c r="E18" s="139"/>
      <c r="F18" s="139"/>
      <c r="G18" s="139"/>
      <c r="H18" s="353"/>
    </row>
    <row r="19" spans="1:8" ht="15.75" thickBot="1">
      <c r="A19" s="277">
        <f t="shared" si="0"/>
        <v>10</v>
      </c>
      <c r="B19" s="146"/>
      <c r="C19" s="146"/>
      <c r="D19" s="146"/>
      <c r="E19" s="146"/>
      <c r="F19" s="146"/>
      <c r="G19" s="146"/>
      <c r="H19" s="368"/>
    </row>
    <row r="20" spans="1:8" ht="15.75" thickBot="1">
      <c r="A20" s="390"/>
      <c r="B20" s="268"/>
      <c r="C20" s="231"/>
      <c r="D20" s="231"/>
      <c r="E20" s="231"/>
      <c r="F20" s="231"/>
      <c r="G20" s="170" t="str">
        <f>"Total "&amp;LEFT(A7,4)</f>
        <v>Total I15.</v>
      </c>
      <c r="H20" s="171">
        <f>SUM(H10:H19)</f>
        <v>0</v>
      </c>
    </row>
    <row r="22" spans="1:8" ht="53.25" customHeight="1">
      <c r="A22" s="435"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5"/>
      <c r="C22" s="435"/>
      <c r="D22" s="435"/>
      <c r="E22" s="435"/>
      <c r="F22" s="435"/>
      <c r="G22" s="435"/>
      <c r="H22" s="435"/>
    </row>
    <row r="40" spans="1:9" ht="15.75" thickBot="1"/>
    <row r="41" spans="1:9" ht="54" customHeight="1" thickBot="1">
      <c r="A41" s="232" t="s">
        <v>69</v>
      </c>
      <c r="B41" s="233" t="s">
        <v>72</v>
      </c>
      <c r="C41" s="257" t="s">
        <v>70</v>
      </c>
      <c r="D41" s="257" t="s">
        <v>71</v>
      </c>
      <c r="E41" s="233" t="s">
        <v>139</v>
      </c>
      <c r="F41" s="233" t="s">
        <v>139</v>
      </c>
      <c r="G41" s="233" t="s">
        <v>138</v>
      </c>
      <c r="H41" s="257" t="s">
        <v>87</v>
      </c>
      <c r="I41" s="258"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84" t="str">
        <f>'Date initiale'!C3</f>
        <v>Universitatea de Arhitectură și Urbanism "Ion Mincu" București</v>
      </c>
      <c r="B1" s="284"/>
      <c r="C1" s="284"/>
      <c r="D1" s="17"/>
      <c r="E1" s="43"/>
    </row>
    <row r="2" spans="1:8" ht="15.75">
      <c r="A2" s="284" t="str">
        <f>'Date initiale'!B4&amp;" "&amp;'Date initiale'!C4</f>
        <v xml:space="preserve">Facultatea </v>
      </c>
      <c r="B2" s="284"/>
      <c r="C2" s="284"/>
      <c r="D2" s="2"/>
      <c r="E2" s="43"/>
    </row>
    <row r="3" spans="1:8" ht="15.75">
      <c r="A3" s="284" t="str">
        <f>'Date initiale'!B5&amp;" "&amp;'Date initiale'!C5</f>
        <v xml:space="preserve">Departamentul </v>
      </c>
      <c r="B3" s="284"/>
      <c r="C3" s="284"/>
      <c r="D3" s="17"/>
      <c r="E3" s="43"/>
    </row>
    <row r="4" spans="1:8">
      <c r="A4" s="127" t="str">
        <f>'Date initiale'!C6&amp;", "&amp;'Date initiale'!C7</f>
        <v xml:space="preserve">[nume, prenume], </v>
      </c>
      <c r="B4" s="127"/>
      <c r="C4" s="127"/>
    </row>
    <row r="5" spans="1:8" s="198" customFormat="1">
      <c r="A5" s="127"/>
      <c r="B5" s="127"/>
      <c r="C5" s="127"/>
    </row>
    <row r="6" spans="1:8" ht="15.75">
      <c r="A6" s="441" t="s">
        <v>110</v>
      </c>
      <c r="B6" s="441"/>
      <c r="C6" s="441"/>
      <c r="D6" s="441"/>
    </row>
    <row r="7" spans="1:8" s="198" customFormat="1" ht="90.75" customHeight="1">
      <c r="A7" s="436"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36"/>
      <c r="C7" s="436"/>
      <c r="D7" s="436"/>
      <c r="E7" s="199"/>
      <c r="F7" s="199"/>
      <c r="G7" s="199"/>
      <c r="H7" s="199"/>
    </row>
    <row r="8" spans="1:8" ht="18.75" customHeight="1" thickBot="1">
      <c r="A8" s="74"/>
      <c r="B8" s="74"/>
      <c r="C8" s="74"/>
      <c r="D8" s="74"/>
    </row>
    <row r="9" spans="1:8" ht="45.75" customHeight="1" thickBot="1">
      <c r="A9" s="204" t="s">
        <v>55</v>
      </c>
      <c r="B9" s="233" t="s">
        <v>77</v>
      </c>
      <c r="C9" s="233" t="s">
        <v>87</v>
      </c>
      <c r="D9" s="234" t="s">
        <v>147</v>
      </c>
      <c r="E9" s="34"/>
      <c r="F9" s="290" t="s">
        <v>108</v>
      </c>
    </row>
    <row r="10" spans="1:8">
      <c r="A10" s="274">
        <v>1</v>
      </c>
      <c r="B10" s="296"/>
      <c r="C10" s="297"/>
      <c r="D10" s="373"/>
      <c r="F10" s="291" t="s">
        <v>168</v>
      </c>
      <c r="G10" s="411" t="s">
        <v>260</v>
      </c>
    </row>
    <row r="11" spans="1:8">
      <c r="A11" s="255">
        <f>A10+1</f>
        <v>2</v>
      </c>
      <c r="B11" s="294"/>
      <c r="C11" s="241"/>
      <c r="D11" s="369"/>
    </row>
    <row r="12" spans="1:8" s="198" customFormat="1">
      <c r="A12" s="255">
        <f t="shared" ref="A12:A19" si="0">A11+1</f>
        <v>3</v>
      </c>
      <c r="B12" s="265"/>
      <c r="C12" s="139"/>
      <c r="D12" s="353"/>
    </row>
    <row r="13" spans="1:8" s="198" customFormat="1">
      <c r="A13" s="255">
        <f t="shared" si="0"/>
        <v>4</v>
      </c>
      <c r="B13" s="295"/>
      <c r="C13" s="139"/>
      <c r="D13" s="353"/>
    </row>
    <row r="14" spans="1:8" s="198" customFormat="1">
      <c r="A14" s="255">
        <f t="shared" si="0"/>
        <v>5</v>
      </c>
      <c r="B14" s="295"/>
      <c r="C14" s="139"/>
      <c r="D14" s="353"/>
    </row>
    <row r="15" spans="1:8">
      <c r="A15" s="255">
        <f t="shared" si="0"/>
        <v>6</v>
      </c>
      <c r="B15" s="265"/>
      <c r="C15" s="139"/>
      <c r="D15" s="353"/>
    </row>
    <row r="16" spans="1:8">
      <c r="A16" s="255">
        <f t="shared" si="0"/>
        <v>7</v>
      </c>
      <c r="B16" s="295"/>
      <c r="C16" s="139"/>
      <c r="D16" s="353"/>
    </row>
    <row r="17" spans="1:4">
      <c r="A17" s="255">
        <f t="shared" si="0"/>
        <v>8</v>
      </c>
      <c r="B17" s="295"/>
      <c r="C17" s="139"/>
      <c r="D17" s="353"/>
    </row>
    <row r="18" spans="1:4">
      <c r="A18" s="255">
        <f t="shared" si="0"/>
        <v>9</v>
      </c>
      <c r="B18" s="295"/>
      <c r="C18" s="139"/>
      <c r="D18" s="353"/>
    </row>
    <row r="19" spans="1:4" ht="15.75" thickBot="1">
      <c r="A19" s="277">
        <f t="shared" si="0"/>
        <v>10</v>
      </c>
      <c r="B19" s="298"/>
      <c r="C19" s="146"/>
      <c r="D19" s="368"/>
    </row>
    <row r="20" spans="1:4" ht="15.75" thickBot="1">
      <c r="A20" s="389"/>
      <c r="B20" s="230"/>
      <c r="C20" s="170" t="str">
        <f>"Total "&amp;LEFT(A7,3)</f>
        <v>Total I16</v>
      </c>
      <c r="D20" s="299">
        <f>SUM(D10:D19)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84" t="str">
        <f>'Date initiale'!C3</f>
        <v>Universitatea de Arhitectură și Urbanism "Ion Mincu" București</v>
      </c>
      <c r="B1" s="284"/>
      <c r="C1" s="284"/>
      <c r="D1" s="17"/>
    </row>
    <row r="2" spans="1:11" ht="15.75">
      <c r="A2" s="284" t="str">
        <f>'Date initiale'!B4&amp;" "&amp;'Date initiale'!C4</f>
        <v xml:space="preserve">Facultatea </v>
      </c>
      <c r="B2" s="284"/>
      <c r="C2" s="284"/>
      <c r="D2" s="2"/>
    </row>
    <row r="3" spans="1:11" ht="15.75">
      <c r="A3" s="284" t="str">
        <f>'Date initiale'!B5&amp;" "&amp;'Date initiale'!C5</f>
        <v xml:space="preserve">Departamentul </v>
      </c>
      <c r="B3" s="284"/>
      <c r="C3" s="284"/>
      <c r="D3" s="17"/>
    </row>
    <row r="4" spans="1:11">
      <c r="A4" s="127" t="str">
        <f>'Date initiale'!C6&amp;", "&amp;'Date initiale'!C7</f>
        <v xml:space="preserve">[nume, prenume], </v>
      </c>
      <c r="B4" s="127"/>
      <c r="C4" s="127"/>
    </row>
    <row r="5" spans="1:11" s="198" customFormat="1">
      <c r="A5" s="127"/>
      <c r="B5" s="127"/>
      <c r="C5" s="127"/>
    </row>
    <row r="6" spans="1:11">
      <c r="A6" s="442" t="s">
        <v>110</v>
      </c>
      <c r="B6" s="442"/>
      <c r="C6" s="442"/>
      <c r="D6" s="442"/>
    </row>
    <row r="7" spans="1:11" s="198" customFormat="1" ht="40.5" customHeight="1">
      <c r="A7" s="443"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3"/>
      <c r="C7" s="443"/>
      <c r="D7" s="443"/>
    </row>
    <row r="8" spans="1:11" ht="15.75" thickBot="1"/>
    <row r="9" spans="1:11" ht="48.75" customHeight="1" thickBot="1">
      <c r="A9" s="204" t="s">
        <v>55</v>
      </c>
      <c r="B9" s="167" t="s">
        <v>77</v>
      </c>
      <c r="C9" s="167" t="s">
        <v>87</v>
      </c>
      <c r="D9" s="313" t="s">
        <v>147</v>
      </c>
      <c r="F9" s="290" t="s">
        <v>108</v>
      </c>
    </row>
    <row r="10" spans="1:11">
      <c r="A10" s="340">
        <v>1</v>
      </c>
      <c r="B10" s="333"/>
      <c r="C10" s="173"/>
      <c r="D10" s="374"/>
      <c r="F10" s="291" t="s">
        <v>169</v>
      </c>
      <c r="G10" s="411" t="s">
        <v>261</v>
      </c>
      <c r="K10" s="22"/>
    </row>
    <row r="11" spans="1:11" s="198" customFormat="1">
      <c r="A11" s="341">
        <f>A10+1</f>
        <v>2</v>
      </c>
      <c r="B11" s="322"/>
      <c r="C11" s="42"/>
      <c r="D11" s="367"/>
      <c r="K11" s="22"/>
    </row>
    <row r="12" spans="1:11" s="198" customFormat="1">
      <c r="A12" s="341">
        <f t="shared" ref="A12:A19" si="0">A11+1</f>
        <v>3</v>
      </c>
      <c r="B12" s="322"/>
      <c r="C12" s="42"/>
      <c r="D12" s="367"/>
      <c r="K12" s="22"/>
    </row>
    <row r="13" spans="1:11" s="198" customFormat="1">
      <c r="A13" s="341">
        <f t="shared" si="0"/>
        <v>4</v>
      </c>
      <c r="B13" s="322"/>
      <c r="C13" s="42"/>
      <c r="D13" s="367"/>
      <c r="K13" s="22"/>
    </row>
    <row r="14" spans="1:11" s="198" customFormat="1">
      <c r="A14" s="341">
        <f t="shared" si="0"/>
        <v>5</v>
      </c>
      <c r="B14" s="322"/>
      <c r="C14" s="42"/>
      <c r="D14" s="367"/>
      <c r="K14" s="22"/>
    </row>
    <row r="15" spans="1:11" s="198" customFormat="1">
      <c r="A15" s="341">
        <f t="shared" si="0"/>
        <v>6</v>
      </c>
      <c r="B15" s="322"/>
      <c r="C15" s="42"/>
      <c r="D15" s="367"/>
      <c r="K15" s="22"/>
    </row>
    <row r="16" spans="1:11" s="198" customFormat="1">
      <c r="A16" s="341">
        <f t="shared" si="0"/>
        <v>7</v>
      </c>
      <c r="B16" s="322"/>
      <c r="C16" s="42"/>
      <c r="D16" s="367"/>
      <c r="K16" s="22"/>
    </row>
    <row r="17" spans="1:11" s="198" customFormat="1">
      <c r="A17" s="341">
        <f t="shared" si="0"/>
        <v>8</v>
      </c>
      <c r="B17" s="322"/>
      <c r="C17" s="42"/>
      <c r="D17" s="367"/>
      <c r="K17" s="22"/>
    </row>
    <row r="18" spans="1:11" s="198" customFormat="1">
      <c r="A18" s="341">
        <f t="shared" si="0"/>
        <v>9</v>
      </c>
      <c r="B18" s="322"/>
      <c r="C18" s="42"/>
      <c r="D18" s="367"/>
      <c r="K18" s="22"/>
    </row>
    <row r="19" spans="1:11" ht="15.75" thickBot="1">
      <c r="A19" s="342">
        <f t="shared" si="0"/>
        <v>10</v>
      </c>
      <c r="B19" s="336"/>
      <c r="C19" s="163"/>
      <c r="D19" s="372"/>
      <c r="K19" s="22"/>
    </row>
    <row r="20" spans="1:11" ht="15.75" thickBot="1">
      <c r="A20" s="385"/>
      <c r="B20" s="127"/>
      <c r="C20" s="130" t="str">
        <f>"Total "&amp;LEFT(A7,3)</f>
        <v>Total I17</v>
      </c>
      <c r="D20" s="131">
        <f>SUM(D10:D19)</f>
        <v>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s>
  <sheetData>
    <row r="1" spans="1:11" ht="15.75">
      <c r="A1" s="284" t="str">
        <f>'Date initiale'!C3</f>
        <v>Universitatea de Arhitectură și Urbanism "Ion Mincu" București</v>
      </c>
      <c r="B1" s="284"/>
      <c r="C1" s="284"/>
      <c r="D1" s="17"/>
      <c r="E1" s="43"/>
    </row>
    <row r="2" spans="1:11" ht="15.75">
      <c r="A2" s="284" t="str">
        <f>'Date initiale'!B4&amp;" "&amp;'Date initiale'!C4</f>
        <v xml:space="preserve">Facultatea </v>
      </c>
      <c r="B2" s="284"/>
      <c r="C2" s="284"/>
      <c r="D2" s="43"/>
      <c r="E2" s="43"/>
    </row>
    <row r="3" spans="1:11" ht="15.75">
      <c r="A3" s="284" t="str">
        <f>'Date initiale'!B5&amp;" "&amp;'Date initiale'!C5</f>
        <v xml:space="preserve">Departamentul </v>
      </c>
      <c r="B3" s="284"/>
      <c r="C3" s="284"/>
      <c r="D3" s="17"/>
      <c r="E3" s="43"/>
    </row>
    <row r="4" spans="1:11">
      <c r="A4" s="127" t="str">
        <f>'Date initiale'!C6&amp;", "&amp;'Date initiale'!C7</f>
        <v xml:space="preserve">[nume, prenume], </v>
      </c>
      <c r="B4" s="127"/>
      <c r="C4" s="127"/>
    </row>
    <row r="5" spans="1:11" s="198" customFormat="1">
      <c r="A5" s="127"/>
      <c r="B5" s="127"/>
      <c r="C5" s="127"/>
    </row>
    <row r="6" spans="1:11" ht="34.5" customHeight="1">
      <c r="A6" s="441" t="s">
        <v>110</v>
      </c>
      <c r="B6" s="441"/>
      <c r="C6" s="441"/>
      <c r="D6" s="441"/>
    </row>
    <row r="7" spans="1:11" s="198" customFormat="1" ht="34.5" customHeight="1">
      <c r="A7" s="443"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3"/>
      <c r="C7" s="443"/>
      <c r="D7" s="443"/>
    </row>
    <row r="8" spans="1:11" ht="16.5" customHeight="1" thickBot="1">
      <c r="A8" s="61"/>
      <c r="B8" s="61"/>
      <c r="C8" s="61"/>
      <c r="D8" s="61"/>
    </row>
    <row r="9" spans="1:11" ht="42.75" customHeight="1" thickBot="1">
      <c r="A9" s="204" t="s">
        <v>55</v>
      </c>
      <c r="B9" s="167" t="s">
        <v>77</v>
      </c>
      <c r="C9" s="167" t="s">
        <v>87</v>
      </c>
      <c r="D9" s="313" t="s">
        <v>78</v>
      </c>
      <c r="E9" s="34"/>
      <c r="F9" s="290" t="s">
        <v>108</v>
      </c>
    </row>
    <row r="10" spans="1:11">
      <c r="A10" s="172">
        <v>1</v>
      </c>
      <c r="B10" s="343"/>
      <c r="C10" s="173"/>
      <c r="D10" s="361"/>
      <c r="E10" s="34"/>
      <c r="F10" s="291" t="s">
        <v>170</v>
      </c>
      <c r="G10" s="411" t="s">
        <v>262</v>
      </c>
      <c r="K10" s="22"/>
    </row>
    <row r="11" spans="1:11">
      <c r="A11" s="174">
        <f>A10+1</f>
        <v>2</v>
      </c>
      <c r="B11" s="322"/>
      <c r="C11" s="42"/>
      <c r="D11" s="353"/>
      <c r="K11" s="22"/>
    </row>
    <row r="12" spans="1:11">
      <c r="A12" s="174">
        <f t="shared" ref="A12:A19" si="0">A11+1</f>
        <v>3</v>
      </c>
      <c r="B12" s="322"/>
      <c r="C12" s="42"/>
      <c r="D12" s="353"/>
      <c r="K12" s="58"/>
    </row>
    <row r="13" spans="1:11">
      <c r="A13" s="174">
        <f t="shared" si="0"/>
        <v>4</v>
      </c>
      <c r="B13" s="322"/>
      <c r="C13" s="42"/>
      <c r="D13" s="353"/>
    </row>
    <row r="14" spans="1:11">
      <c r="A14" s="174">
        <f t="shared" si="0"/>
        <v>5</v>
      </c>
      <c r="B14" s="322"/>
      <c r="C14" s="42"/>
      <c r="D14" s="353"/>
    </row>
    <row r="15" spans="1:11">
      <c r="A15" s="174">
        <f t="shared" si="0"/>
        <v>6</v>
      </c>
      <c r="B15" s="322"/>
      <c r="C15" s="42"/>
      <c r="D15" s="353"/>
    </row>
    <row r="16" spans="1:11">
      <c r="A16" s="174">
        <f t="shared" si="0"/>
        <v>7</v>
      </c>
      <c r="B16" s="322"/>
      <c r="C16" s="42"/>
      <c r="D16" s="353"/>
    </row>
    <row r="17" spans="1:8" s="38" customFormat="1">
      <c r="A17" s="174">
        <f t="shared" si="0"/>
        <v>8</v>
      </c>
      <c r="B17" s="322"/>
      <c r="C17" s="42"/>
      <c r="D17" s="353"/>
    </row>
    <row r="18" spans="1:8">
      <c r="A18" s="174">
        <f t="shared" si="0"/>
        <v>9</v>
      </c>
      <c r="B18" s="322"/>
      <c r="C18" s="42"/>
      <c r="D18" s="353"/>
    </row>
    <row r="19" spans="1:8" ht="15.75" thickBot="1">
      <c r="A19" s="335">
        <f t="shared" si="0"/>
        <v>10</v>
      </c>
      <c r="B19" s="336"/>
      <c r="C19" s="163"/>
      <c r="D19" s="368"/>
    </row>
    <row r="20" spans="1:8" s="22" customFormat="1" ht="15.75" thickBot="1">
      <c r="A20" s="388"/>
      <c r="B20" s="344"/>
      <c r="C20" s="130" t="str">
        <f>"Total "&amp;LEFT(A7,3)</f>
        <v>Total I18</v>
      </c>
      <c r="D20" s="345">
        <f>SUM(D10:D19)</f>
        <v>0</v>
      </c>
    </row>
    <row r="21" spans="1:8">
      <c r="B21" s="18"/>
    </row>
    <row r="22" spans="1:8" ht="53.25" customHeight="1">
      <c r="A22" s="435"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35"/>
      <c r="C22" s="435"/>
      <c r="D22" s="435"/>
      <c r="E22" s="293"/>
      <c r="F22" s="293"/>
      <c r="G22" s="293"/>
      <c r="H22" s="293"/>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98" customWidth="1"/>
    <col min="5" max="5" width="9.7109375" customWidth="1"/>
    <col min="7" max="7" width="14.140625" customWidth="1"/>
  </cols>
  <sheetData>
    <row r="1" spans="1:11">
      <c r="A1" s="286" t="str">
        <f>'Date initiale'!C3</f>
        <v>Universitatea de Arhitectură și Urbanism "Ion Mincu" București</v>
      </c>
      <c r="B1" s="286"/>
      <c r="D1" s="286"/>
    </row>
    <row r="2" spans="1:11" ht="15.75">
      <c r="A2" s="284" t="str">
        <f>'Date initiale'!B4&amp;" "&amp;'Date initiale'!C4</f>
        <v xml:space="preserve">Facultatea </v>
      </c>
      <c r="B2" s="284"/>
      <c r="C2" s="17"/>
      <c r="D2" s="284"/>
      <c r="E2" s="17"/>
    </row>
    <row r="3" spans="1:11" ht="15.75">
      <c r="A3" s="284" t="str">
        <f>'Date initiale'!B5&amp;" "&amp;'Date initiale'!C5</f>
        <v xml:space="preserve">Departamentul </v>
      </c>
      <c r="B3" s="284"/>
      <c r="C3" s="17"/>
      <c r="D3" s="284"/>
      <c r="E3" s="17"/>
    </row>
    <row r="4" spans="1:11" ht="15.75">
      <c r="A4" s="434" t="str">
        <f>'Date initiale'!C6&amp;", "&amp;'Date initiale'!C7</f>
        <v xml:space="preserve">[nume, prenume], </v>
      </c>
      <c r="B4" s="434"/>
      <c r="C4" s="444"/>
      <c r="D4" s="444"/>
      <c r="E4" s="444"/>
    </row>
    <row r="5" spans="1:11" s="198" customFormat="1" ht="15.75">
      <c r="A5" s="285"/>
      <c r="B5" s="285"/>
      <c r="C5" s="17"/>
      <c r="D5" s="285"/>
      <c r="E5" s="17"/>
    </row>
    <row r="6" spans="1:11" ht="15.75">
      <c r="A6" s="439" t="s">
        <v>110</v>
      </c>
      <c r="B6" s="439"/>
      <c r="C6" s="439"/>
      <c r="D6" s="439"/>
      <c r="E6" s="439"/>
    </row>
    <row r="7" spans="1:11" ht="67.5" customHeight="1">
      <c r="A7" s="443"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3"/>
      <c r="C7" s="443"/>
      <c r="D7" s="443"/>
      <c r="E7" s="443"/>
      <c r="F7" s="41"/>
      <c r="G7" s="41"/>
      <c r="H7" s="41"/>
      <c r="I7" s="41"/>
    </row>
    <row r="8" spans="1:11" s="22" customFormat="1" ht="20.25" customHeight="1" thickBot="1">
      <c r="A8" s="61"/>
      <c r="B8" s="61"/>
      <c r="C8" s="61"/>
      <c r="D8" s="61"/>
      <c r="E8" s="61"/>
      <c r="F8" s="71"/>
      <c r="G8" s="71"/>
      <c r="H8" s="71"/>
      <c r="I8" s="71"/>
    </row>
    <row r="9" spans="1:11" ht="30.75" thickBot="1">
      <c r="A9" s="166" t="s">
        <v>55</v>
      </c>
      <c r="B9" s="233" t="s">
        <v>150</v>
      </c>
      <c r="C9" s="233" t="s">
        <v>82</v>
      </c>
      <c r="D9" s="233" t="s">
        <v>81</v>
      </c>
      <c r="E9" s="258" t="s">
        <v>147</v>
      </c>
      <c r="G9" s="290" t="s">
        <v>108</v>
      </c>
      <c r="K9" s="22"/>
    </row>
    <row r="10" spans="1:11" s="198" customFormat="1">
      <c r="A10" s="307">
        <v>1</v>
      </c>
      <c r="B10" s="308"/>
      <c r="C10" s="309"/>
      <c r="D10" s="271"/>
      <c r="E10" s="361"/>
      <c r="G10" s="291" t="s">
        <v>171</v>
      </c>
      <c r="H10" s="411" t="s">
        <v>263</v>
      </c>
      <c r="K10" s="22"/>
    </row>
    <row r="11" spans="1:11" s="198" customFormat="1">
      <c r="A11" s="219">
        <f>A10+1</f>
        <v>2</v>
      </c>
      <c r="B11" s="265"/>
      <c r="C11" s="305"/>
      <c r="D11" s="139"/>
      <c r="E11" s="353"/>
      <c r="K11" s="22"/>
    </row>
    <row r="12" spans="1:11" s="198" customFormat="1">
      <c r="A12" s="219">
        <f t="shared" ref="A12:A19" si="0">A11+1</f>
        <v>3</v>
      </c>
      <c r="B12" s="265"/>
      <c r="C12" s="305"/>
      <c r="D12" s="139"/>
      <c r="E12" s="353"/>
      <c r="K12" s="22"/>
    </row>
    <row r="13" spans="1:11" s="198" customFormat="1">
      <c r="A13" s="219">
        <f t="shared" si="0"/>
        <v>4</v>
      </c>
      <c r="B13" s="265"/>
      <c r="C13" s="305"/>
      <c r="D13" s="139"/>
      <c r="E13" s="353"/>
      <c r="K13" s="22"/>
    </row>
    <row r="14" spans="1:11">
      <c r="A14" s="219">
        <f t="shared" si="0"/>
        <v>5</v>
      </c>
      <c r="B14" s="265"/>
      <c r="C14" s="305"/>
      <c r="D14" s="139"/>
      <c r="E14" s="353"/>
      <c r="K14" s="22"/>
    </row>
    <row r="15" spans="1:11" s="198" customFormat="1">
      <c r="A15" s="219">
        <f t="shared" si="0"/>
        <v>6</v>
      </c>
      <c r="B15" s="265"/>
      <c r="C15" s="305"/>
      <c r="D15" s="139"/>
      <c r="E15" s="353"/>
      <c r="K15" s="22"/>
    </row>
    <row r="16" spans="1:11" s="198" customFormat="1">
      <c r="A16" s="219">
        <f t="shared" si="0"/>
        <v>7</v>
      </c>
      <c r="B16" s="265"/>
      <c r="C16" s="305"/>
      <c r="D16" s="139"/>
      <c r="E16" s="353"/>
      <c r="K16" s="22"/>
    </row>
    <row r="17" spans="1:11" s="198" customFormat="1">
      <c r="A17" s="219">
        <f t="shared" si="0"/>
        <v>8</v>
      </c>
      <c r="B17" s="265"/>
      <c r="C17" s="305"/>
      <c r="D17" s="139"/>
      <c r="E17" s="353"/>
      <c r="K17" s="22"/>
    </row>
    <row r="18" spans="1:11" s="198" customFormat="1">
      <c r="A18" s="219">
        <f t="shared" si="0"/>
        <v>9</v>
      </c>
      <c r="B18" s="265"/>
      <c r="C18" s="305"/>
      <c r="D18" s="139"/>
      <c r="E18" s="353"/>
      <c r="K18" s="22"/>
    </row>
    <row r="19" spans="1:11" s="198" customFormat="1" ht="15.75" thickBot="1">
      <c r="A19" s="226">
        <f t="shared" si="0"/>
        <v>10</v>
      </c>
      <c r="B19" s="310"/>
      <c r="C19" s="311"/>
      <c r="D19" s="146"/>
      <c r="E19" s="368"/>
      <c r="K19" s="22"/>
    </row>
    <row r="20" spans="1:11" ht="15.75" thickBot="1">
      <c r="A20" s="387"/>
      <c r="B20" s="231"/>
      <c r="C20" s="306"/>
      <c r="D20" s="170" t="str">
        <f>"Total "&amp;LEFT(A7,3)</f>
        <v>Total I19</v>
      </c>
      <c r="E20" s="171">
        <f>SUM(E10:E19)</f>
        <v>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H10" sqref="H10"/>
    </sheetView>
  </sheetViews>
  <sheetFormatPr defaultRowHeight="15"/>
  <cols>
    <col min="1" max="1" width="5.140625" customWidth="1"/>
    <col min="2" max="2" width="86.28515625" customWidth="1"/>
    <col min="3" max="3" width="17.140625" style="198" customWidth="1"/>
    <col min="4" max="4" width="10.5703125" customWidth="1"/>
    <col min="5" max="5" width="9.7109375" customWidth="1"/>
    <col min="7" max="7" width="13.42578125" customWidth="1"/>
  </cols>
  <sheetData>
    <row r="1" spans="1:8" ht="15.75">
      <c r="A1" s="284" t="str">
        <f>'Date initiale'!C3</f>
        <v>Universitatea de Arhitectură și Urbanism "Ion Mincu" București</v>
      </c>
      <c r="B1" s="284"/>
      <c r="C1" s="284"/>
      <c r="D1" s="284"/>
      <c r="E1" s="17"/>
    </row>
    <row r="2" spans="1:8" ht="15.75">
      <c r="A2" s="284" t="str">
        <f>'Date initiale'!B4&amp;" "&amp;'Date initiale'!C4</f>
        <v xml:space="preserve">Facultatea </v>
      </c>
      <c r="B2" s="284"/>
      <c r="C2" s="284"/>
      <c r="D2" s="284"/>
      <c r="E2" s="17"/>
    </row>
    <row r="3" spans="1:8" ht="15.75">
      <c r="A3" s="284" t="str">
        <f>'Date initiale'!B5&amp;" "&amp;'Date initiale'!C5</f>
        <v xml:space="preserve">Departamentul </v>
      </c>
      <c r="B3" s="284"/>
      <c r="C3" s="284"/>
      <c r="D3" s="284"/>
      <c r="E3" s="17"/>
    </row>
    <row r="4" spans="1:8">
      <c r="A4" s="127" t="str">
        <f>'Date initiale'!C6&amp;", "&amp;'Date initiale'!C7</f>
        <v xml:space="preserve">[nume, prenume], </v>
      </c>
      <c r="B4" s="127"/>
      <c r="C4" s="127"/>
      <c r="D4" s="127"/>
    </row>
    <row r="5" spans="1:8" s="198" customFormat="1">
      <c r="A5" s="127"/>
      <c r="B5" s="127"/>
      <c r="C5" s="127"/>
      <c r="D5" s="127"/>
    </row>
    <row r="6" spans="1:8" ht="15.75">
      <c r="A6" s="445" t="s">
        <v>110</v>
      </c>
      <c r="B6" s="446"/>
      <c r="C6" s="446"/>
      <c r="D6" s="446"/>
      <c r="E6" s="447"/>
    </row>
    <row r="7" spans="1:8" s="198" customFormat="1" ht="15.75">
      <c r="A7" s="443" t="str">
        <f>'Descriere indicatori'!B27&amp;". "&amp;'Descriere indicatori'!C27</f>
        <v xml:space="preserve">I20. Expoziţii profesionale în domeniu organizate la nivel internaţional / naţional sau local în calitate de autor, coautor, curator </v>
      </c>
      <c r="B7" s="443"/>
      <c r="C7" s="443"/>
      <c r="D7" s="443"/>
      <c r="E7" s="443"/>
      <c r="F7" s="304"/>
    </row>
    <row r="8" spans="1:8" s="198" customFormat="1" ht="32.25" customHeight="1" thickBot="1">
      <c r="A8" s="60"/>
      <c r="B8" s="60"/>
      <c r="C8" s="60"/>
      <c r="D8" s="60"/>
      <c r="E8" s="60"/>
    </row>
    <row r="9" spans="1:8" ht="30.75" thickBot="1">
      <c r="A9" s="166" t="s">
        <v>55</v>
      </c>
      <c r="B9" s="312" t="s">
        <v>152</v>
      </c>
      <c r="C9" s="167" t="s">
        <v>151</v>
      </c>
      <c r="D9" s="167" t="s">
        <v>87</v>
      </c>
      <c r="E9" s="313" t="s">
        <v>147</v>
      </c>
      <c r="G9" s="290" t="s">
        <v>108</v>
      </c>
    </row>
    <row r="10" spans="1:8">
      <c r="A10" s="317">
        <v>1</v>
      </c>
      <c r="B10" s="318"/>
      <c r="C10" s="318"/>
      <c r="D10" s="318"/>
      <c r="E10" s="375"/>
      <c r="G10" s="291" t="s">
        <v>170</v>
      </c>
      <c r="H10" s="411" t="s">
        <v>264</v>
      </c>
    </row>
    <row r="11" spans="1:8">
      <c r="A11" s="320">
        <f>A10+1</f>
        <v>2</v>
      </c>
      <c r="B11" s="314"/>
      <c r="C11" s="42"/>
      <c r="D11" s="42"/>
      <c r="E11" s="376"/>
      <c r="G11" s="291" t="s">
        <v>172</v>
      </c>
    </row>
    <row r="12" spans="1:8">
      <c r="A12" s="320">
        <f t="shared" ref="A12:A19" si="0">A11+1</f>
        <v>3</v>
      </c>
      <c r="B12" s="314"/>
      <c r="C12" s="42"/>
      <c r="D12" s="42"/>
      <c r="E12" s="376"/>
      <c r="G12" s="291" t="s">
        <v>173</v>
      </c>
    </row>
    <row r="13" spans="1:8">
      <c r="A13" s="320">
        <f t="shared" si="0"/>
        <v>4</v>
      </c>
      <c r="B13" s="314"/>
      <c r="C13" s="42"/>
      <c r="D13" s="42"/>
      <c r="E13" s="376"/>
    </row>
    <row r="14" spans="1:8">
      <c r="A14" s="320">
        <f t="shared" si="0"/>
        <v>5</v>
      </c>
      <c r="B14" s="322"/>
      <c r="C14" s="42"/>
      <c r="D14" s="42"/>
      <c r="E14" s="377"/>
    </row>
    <row r="15" spans="1:8">
      <c r="A15" s="320">
        <f t="shared" si="0"/>
        <v>6</v>
      </c>
      <c r="B15" s="322"/>
      <c r="C15" s="42"/>
      <c r="D15" s="42"/>
      <c r="E15" s="377"/>
    </row>
    <row r="16" spans="1:8">
      <c r="A16" s="320">
        <f t="shared" si="0"/>
        <v>7</v>
      </c>
      <c r="B16" s="322"/>
      <c r="C16" s="42"/>
      <c r="D16" s="42"/>
      <c r="E16" s="377"/>
    </row>
    <row r="17" spans="1:5">
      <c r="A17" s="320">
        <f t="shared" si="0"/>
        <v>8</v>
      </c>
      <c r="B17" s="322"/>
      <c r="C17" s="42"/>
      <c r="D17" s="42"/>
      <c r="E17" s="353"/>
    </row>
    <row r="18" spans="1:5" s="58" customFormat="1">
      <c r="A18" s="320">
        <f t="shared" si="0"/>
        <v>9</v>
      </c>
      <c r="B18" s="324"/>
      <c r="C18" s="193"/>
      <c r="D18" s="193"/>
      <c r="E18" s="378"/>
    </row>
    <row r="19" spans="1:5" s="58" customFormat="1" ht="15.75" thickBot="1">
      <c r="A19" s="326">
        <f t="shared" si="0"/>
        <v>10</v>
      </c>
      <c r="B19" s="327"/>
      <c r="C19" s="328"/>
      <c r="D19" s="328"/>
      <c r="E19" s="379"/>
    </row>
    <row r="20" spans="1:5" ht="15.75" thickBot="1">
      <c r="A20" s="386"/>
      <c r="B20" s="315"/>
      <c r="C20" s="316"/>
      <c r="D20" s="170" t="str">
        <f>"Total "&amp;LEFT(A7,3)</f>
        <v>Total I20</v>
      </c>
      <c r="E20" s="131">
        <f>SUM(E10:E19)</f>
        <v>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abSelected="1" zoomScale="130" zoomScaleNormal="130" workbookViewId="0">
      <selection activeCell="B3" sqref="B3:D3"/>
    </sheetView>
  </sheetViews>
  <sheetFormatPr defaultRowHeight="15"/>
  <cols>
    <col min="1" max="1" width="4.28515625" style="198" customWidth="1"/>
    <col min="2" max="2" width="8.7109375" customWidth="1"/>
    <col min="3" max="3" width="72" customWidth="1"/>
    <col min="4" max="4" width="7.7109375" customWidth="1"/>
  </cols>
  <sheetData>
    <row r="1" spans="2:4">
      <c r="B1" s="420" t="s">
        <v>102</v>
      </c>
      <c r="C1" s="420"/>
      <c r="D1" s="420"/>
    </row>
    <row r="2" spans="2:4" s="198" customFormat="1">
      <c r="B2" s="401" t="str">
        <f>"Facultatea de "&amp;'Date initiale'!C4</f>
        <v xml:space="preserve">Facultatea de </v>
      </c>
      <c r="C2" s="401"/>
      <c r="D2" s="401"/>
    </row>
    <row r="3" spans="2:4">
      <c r="B3" s="420" t="str">
        <f>"Departamentul "&amp;'Date initiale'!C5</f>
        <v xml:space="preserve">Departamentul </v>
      </c>
      <c r="C3" s="420"/>
      <c r="D3" s="420"/>
    </row>
    <row r="4" spans="2:4">
      <c r="B4" s="401" t="str">
        <f>"Nume și prenume: "&amp;'Date initiale'!C6</f>
        <v>Nume și prenume: [nume, prenume]</v>
      </c>
      <c r="C4" s="401"/>
      <c r="D4" s="401"/>
    </row>
    <row r="5" spans="2:4" s="198" customFormat="1">
      <c r="B5" s="401" t="str">
        <f>"Post: "&amp;'Date initiale'!C7</f>
        <v xml:space="preserve">Post: </v>
      </c>
      <c r="C5" s="401"/>
      <c r="D5" s="401"/>
    </row>
    <row r="6" spans="2:4">
      <c r="B6" s="401" t="str">
        <f>"Standard de referință: "&amp;'Date initiale'!C8</f>
        <v xml:space="preserve">Standard de referință: </v>
      </c>
      <c r="C6" s="401"/>
      <c r="D6" s="401"/>
    </row>
    <row r="7" spans="2:4">
      <c r="B7" s="198"/>
      <c r="C7" s="198"/>
      <c r="D7" s="198"/>
    </row>
    <row r="8" spans="2:4" s="198" customFormat="1" ht="15.75">
      <c r="B8" s="423" t="s">
        <v>179</v>
      </c>
      <c r="C8" s="423"/>
      <c r="D8" s="423"/>
    </row>
    <row r="9" spans="2:4" ht="34.5" customHeight="1">
      <c r="B9" s="421" t="s">
        <v>187</v>
      </c>
      <c r="C9" s="422"/>
      <c r="D9" s="422"/>
    </row>
    <row r="10" spans="2:4" ht="30">
      <c r="B10" s="96" t="s">
        <v>63</v>
      </c>
      <c r="C10" s="96" t="s">
        <v>178</v>
      </c>
      <c r="D10" s="96" t="s">
        <v>147</v>
      </c>
    </row>
    <row r="11" spans="2:4">
      <c r="B11" s="97" t="s">
        <v>19</v>
      </c>
      <c r="C11" s="11" t="s">
        <v>20</v>
      </c>
      <c r="D11" s="106">
        <f>'I1'!I20</f>
        <v>0</v>
      </c>
    </row>
    <row r="12" spans="2:4" ht="15" customHeight="1">
      <c r="B12" s="98" t="s">
        <v>21</v>
      </c>
      <c r="C12" s="11" t="s">
        <v>22</v>
      </c>
      <c r="D12" s="107">
        <f>'I2'!I20</f>
        <v>0</v>
      </c>
    </row>
    <row r="13" spans="2:4">
      <c r="B13" s="98" t="s">
        <v>23</v>
      </c>
      <c r="C13" s="32" t="s">
        <v>24</v>
      </c>
      <c r="D13" s="107">
        <f>'I3'!I20</f>
        <v>0</v>
      </c>
    </row>
    <row r="14" spans="2:4">
      <c r="B14" s="98" t="s">
        <v>26</v>
      </c>
      <c r="C14" s="11" t="s">
        <v>200</v>
      </c>
      <c r="D14" s="107">
        <f>'I4'!I20</f>
        <v>0</v>
      </c>
    </row>
    <row r="15" spans="2:4" ht="45">
      <c r="B15" s="98" t="s">
        <v>28</v>
      </c>
      <c r="C15" s="80" t="s">
        <v>201</v>
      </c>
      <c r="D15" s="107">
        <f>'I5'!I20</f>
        <v>0</v>
      </c>
    </row>
    <row r="16" spans="2:4" ht="15" customHeight="1">
      <c r="B16" s="98" t="s">
        <v>29</v>
      </c>
      <c r="C16" s="15" t="s">
        <v>202</v>
      </c>
      <c r="D16" s="107">
        <f>'I6'!I20</f>
        <v>0</v>
      </c>
    </row>
    <row r="17" spans="2:4" ht="15" customHeight="1">
      <c r="B17" s="98" t="s">
        <v>30</v>
      </c>
      <c r="C17" s="15" t="s">
        <v>204</v>
      </c>
      <c r="D17" s="107">
        <f>'I7'!I20</f>
        <v>0</v>
      </c>
    </row>
    <row r="18" spans="2:4" ht="30">
      <c r="B18" s="98" t="s">
        <v>31</v>
      </c>
      <c r="C18" s="15" t="s">
        <v>205</v>
      </c>
      <c r="D18" s="107">
        <f>'I8'!I20</f>
        <v>0</v>
      </c>
    </row>
    <row r="19" spans="2:4" ht="30">
      <c r="B19" s="98" t="s">
        <v>33</v>
      </c>
      <c r="C19" s="11" t="s">
        <v>206</v>
      </c>
      <c r="D19" s="107">
        <f>'I9'!I20</f>
        <v>0</v>
      </c>
    </row>
    <row r="20" spans="2:4" ht="30">
      <c r="B20" s="98" t="s">
        <v>34</v>
      </c>
      <c r="C20" s="79" t="s">
        <v>208</v>
      </c>
      <c r="D20" s="107">
        <f>'I10'!I20</f>
        <v>0</v>
      </c>
    </row>
    <row r="21" spans="2:4" ht="45">
      <c r="B21" s="99" t="s">
        <v>36</v>
      </c>
      <c r="C21" s="15" t="s">
        <v>210</v>
      </c>
      <c r="D21" s="107">
        <f>I11a!I20</f>
        <v>0</v>
      </c>
    </row>
    <row r="22" spans="2:4" ht="60" customHeight="1">
      <c r="B22" s="100"/>
      <c r="C22" s="15" t="s">
        <v>212</v>
      </c>
      <c r="D22" s="107">
        <f>I11b!H20</f>
        <v>0</v>
      </c>
    </row>
    <row r="23" spans="2:4" ht="30">
      <c r="B23" s="97"/>
      <c r="C23" s="36" t="s">
        <v>214</v>
      </c>
      <c r="D23" s="107">
        <f>I11c!G20</f>
        <v>0</v>
      </c>
    </row>
    <row r="24" spans="2:4" ht="75">
      <c r="B24" s="98" t="s">
        <v>40</v>
      </c>
      <c r="C24" s="15" t="s">
        <v>216</v>
      </c>
      <c r="D24" s="107">
        <f>'I12'!H20</f>
        <v>0</v>
      </c>
    </row>
    <row r="25" spans="2:4" ht="48" customHeight="1">
      <c r="B25" s="98" t="s">
        <v>60</v>
      </c>
      <c r="C25" s="15" t="s">
        <v>218</v>
      </c>
      <c r="D25" s="107">
        <f>'I13'!H20</f>
        <v>0</v>
      </c>
    </row>
    <row r="26" spans="2:4" ht="60">
      <c r="B26" s="99" t="s">
        <v>61</v>
      </c>
      <c r="C26" s="11" t="s">
        <v>220</v>
      </c>
      <c r="D26" s="107">
        <f>I14a!H20</f>
        <v>0</v>
      </c>
    </row>
    <row r="27" spans="2:4" ht="30" customHeight="1">
      <c r="B27" s="97"/>
      <c r="C27" s="11" t="s">
        <v>222</v>
      </c>
      <c r="D27" s="107">
        <f>I14b!H20</f>
        <v>0</v>
      </c>
    </row>
    <row r="28" spans="2:4" ht="45">
      <c r="B28" s="98" t="s">
        <v>61</v>
      </c>
      <c r="C28" s="11" t="s">
        <v>62</v>
      </c>
      <c r="D28" s="107">
        <f>I14c!H20</f>
        <v>0</v>
      </c>
    </row>
    <row r="29" spans="2:4" s="198" customFormat="1" ht="60">
      <c r="B29" s="405" t="s">
        <v>0</v>
      </c>
      <c r="C29" s="11" t="s">
        <v>225</v>
      </c>
      <c r="D29" s="108">
        <f>'I15'!H20</f>
        <v>0</v>
      </c>
    </row>
    <row r="30" spans="2:4" ht="105">
      <c r="B30" s="101" t="s">
        <v>64</v>
      </c>
      <c r="C30" s="87" t="s">
        <v>227</v>
      </c>
      <c r="D30" s="108">
        <f>'I16'!D20</f>
        <v>0</v>
      </c>
    </row>
    <row r="31" spans="2:4" ht="45">
      <c r="B31" s="101" t="s">
        <v>66</v>
      </c>
      <c r="C31" s="73" t="s">
        <v>230</v>
      </c>
      <c r="D31" s="107">
        <f>'I17'!D20</f>
        <v>0</v>
      </c>
    </row>
    <row r="32" spans="2:4" ht="45" customHeight="1">
      <c r="B32" s="97" t="s">
        <v>68</v>
      </c>
      <c r="C32" s="15" t="s">
        <v>232</v>
      </c>
      <c r="D32" s="106">
        <f>'I18'!D20</f>
        <v>0</v>
      </c>
    </row>
    <row r="33" spans="2:4" ht="75" customHeight="1">
      <c r="B33" s="98" t="s">
        <v>42</v>
      </c>
      <c r="C33" s="91" t="s">
        <v>234</v>
      </c>
      <c r="D33" s="107">
        <f>'I19'!E20</f>
        <v>0</v>
      </c>
    </row>
    <row r="34" spans="2:4" ht="30">
      <c r="B34" s="102" t="s">
        <v>44</v>
      </c>
      <c r="C34" s="90" t="s">
        <v>235</v>
      </c>
      <c r="D34" s="107">
        <f>'I20'!E20</f>
        <v>0</v>
      </c>
    </row>
    <row r="35" spans="2:4">
      <c r="B35" s="98" t="s">
        <v>45</v>
      </c>
      <c r="C35" s="82" t="s">
        <v>237</v>
      </c>
      <c r="D35" s="107">
        <f>'I21'!D20</f>
        <v>0</v>
      </c>
    </row>
    <row r="36" spans="2:4" ht="90">
      <c r="B36" s="98" t="s">
        <v>47</v>
      </c>
      <c r="C36" s="81" t="s">
        <v>272</v>
      </c>
      <c r="D36" s="107">
        <f>'I22'!D20</f>
        <v>0</v>
      </c>
    </row>
    <row r="37" spans="2:4" ht="45">
      <c r="B37" s="98" t="s">
        <v>48</v>
      </c>
      <c r="C37" s="80" t="s">
        <v>238</v>
      </c>
      <c r="D37" s="107">
        <f>'I23'!D20</f>
        <v>0</v>
      </c>
    </row>
    <row r="38" spans="2:4">
      <c r="B38" s="98" t="s">
        <v>240</v>
      </c>
      <c r="C38" s="80" t="s">
        <v>49</v>
      </c>
      <c r="D38" s="107">
        <f>'I24'!F20</f>
        <v>0</v>
      </c>
    </row>
    <row r="39" spans="2:4">
      <c r="B39" s="198"/>
      <c r="C39" s="198"/>
      <c r="D39" s="198"/>
    </row>
    <row r="40" spans="2:4">
      <c r="B40" s="300" t="s">
        <v>2</v>
      </c>
      <c r="C40" s="1" t="s">
        <v>104</v>
      </c>
      <c r="D40" s="198"/>
    </row>
    <row r="41" spans="2:4">
      <c r="B41" s="19" t="s">
        <v>5</v>
      </c>
      <c r="C41" s="13" t="s">
        <v>243</v>
      </c>
      <c r="D41" s="109">
        <f>SUM(D11:D20)+SUM(D33:D38)</f>
        <v>0</v>
      </c>
    </row>
    <row r="42" spans="2:4">
      <c r="B42" s="19" t="s">
        <v>6</v>
      </c>
      <c r="C42" s="13" t="s">
        <v>244</v>
      </c>
      <c r="D42" s="109">
        <f>SUM(D24:D33)</f>
        <v>0</v>
      </c>
    </row>
    <row r="43" spans="2:4" ht="15.75" thickBot="1">
      <c r="B43" s="103" t="s">
        <v>7</v>
      </c>
      <c r="C43" s="14" t="s">
        <v>9</v>
      </c>
      <c r="D43" s="110">
        <f>SUM(D21:D23)</f>
        <v>0</v>
      </c>
    </row>
    <row r="44" spans="2:4" ht="16.5" thickTop="1" thickBot="1">
      <c r="B44" s="104" t="s">
        <v>8</v>
      </c>
      <c r="C44" s="105" t="s">
        <v>245</v>
      </c>
      <c r="D44" s="111">
        <f>D41+D42+D43</f>
        <v>0</v>
      </c>
    </row>
    <row r="45" spans="2:4" ht="15.75" thickTop="1">
      <c r="B45" s="198"/>
      <c r="C45" s="198"/>
      <c r="D45" s="198"/>
    </row>
    <row r="46" spans="2:4">
      <c r="B46" s="301" t="s">
        <v>148</v>
      </c>
      <c r="C46" s="198" t="s">
        <v>149</v>
      </c>
      <c r="D46" s="198"/>
    </row>
    <row r="47" spans="2:4">
      <c r="B47" s="338">
        <f>'Date initiale'!C9</f>
        <v>0</v>
      </c>
      <c r="C47" s="198"/>
      <c r="D47" s="198"/>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G10" sqref="G10"/>
    </sheetView>
  </sheetViews>
  <sheetFormatPr defaultRowHeight="15"/>
  <cols>
    <col min="1" max="1" width="5.140625" customWidth="1"/>
    <col min="2" max="2" width="104.28515625" customWidth="1"/>
    <col min="3" max="3" width="10.5703125" customWidth="1"/>
    <col min="4" max="4" width="9.7109375" customWidth="1"/>
  </cols>
  <sheetData>
    <row r="1" spans="1:10">
      <c r="A1" s="286" t="str">
        <f>'Date initiale'!C3</f>
        <v>Universitatea de Arhitectură și Urbanism "Ion Mincu" București</v>
      </c>
      <c r="B1" s="286"/>
    </row>
    <row r="2" spans="1:10">
      <c r="A2" s="286" t="str">
        <f>'Date initiale'!B4&amp;" "&amp;'Date initiale'!C4</f>
        <v xml:space="preserve">Facultatea </v>
      </c>
      <c r="B2" s="286"/>
    </row>
    <row r="3" spans="1:10">
      <c r="A3" s="286" t="str">
        <f>'Date initiale'!B5&amp;" "&amp;'Date initiale'!C5</f>
        <v xml:space="preserve">Departamentul </v>
      </c>
      <c r="B3" s="286"/>
    </row>
    <row r="4" spans="1:10">
      <c r="A4" s="127" t="str">
        <f>'Date initiale'!C6&amp;", "&amp;'Date initiale'!C7</f>
        <v xml:space="preserve">[nume, prenume], </v>
      </c>
      <c r="B4" s="127"/>
    </row>
    <row r="5" spans="1:10" s="198" customFormat="1">
      <c r="A5" s="127"/>
      <c r="B5" s="127"/>
    </row>
    <row r="6" spans="1:10" ht="15.75">
      <c r="A6" s="439" t="s">
        <v>110</v>
      </c>
      <c r="B6" s="439"/>
      <c r="C6" s="439"/>
      <c r="D6" s="439"/>
    </row>
    <row r="7" spans="1:10" ht="24" customHeight="1">
      <c r="A7" s="443" t="str">
        <f>'Descriere indicatori'!B28&amp;". "&amp;'Descriere indicatori'!C28</f>
        <v xml:space="preserve">I21. Organizator / curator expoziţii la nivel internaţional/naţional </v>
      </c>
      <c r="B7" s="443"/>
      <c r="C7" s="443"/>
      <c r="D7" s="443"/>
    </row>
    <row r="8" spans="1:10" ht="15.75" thickBot="1"/>
    <row r="9" spans="1:10" ht="30.75" thickBot="1">
      <c r="A9" s="166" t="s">
        <v>55</v>
      </c>
      <c r="B9" s="312" t="s">
        <v>152</v>
      </c>
      <c r="C9" s="167" t="s">
        <v>87</v>
      </c>
      <c r="D9" s="313" t="s">
        <v>147</v>
      </c>
      <c r="F9" s="290" t="s">
        <v>108</v>
      </c>
      <c r="J9" s="14"/>
    </row>
    <row r="10" spans="1:10">
      <c r="A10" s="317">
        <v>1</v>
      </c>
      <c r="B10" s="318"/>
      <c r="C10" s="318"/>
      <c r="D10" s="319"/>
      <c r="F10" s="291" t="s">
        <v>170</v>
      </c>
      <c r="G10" s="411" t="s">
        <v>264</v>
      </c>
      <c r="J10" s="292"/>
    </row>
    <row r="11" spans="1:10">
      <c r="A11" s="320">
        <f>A10+1</f>
        <v>2</v>
      </c>
      <c r="B11" s="314"/>
      <c r="C11" s="42"/>
      <c r="D11" s="321"/>
      <c r="J11" s="58"/>
    </row>
    <row r="12" spans="1:10">
      <c r="A12" s="320">
        <f t="shared" ref="A12:A19" si="0">A11+1</f>
        <v>3</v>
      </c>
      <c r="B12" s="314"/>
      <c r="C12" s="42"/>
      <c r="D12" s="321"/>
    </row>
    <row r="13" spans="1:10">
      <c r="A13" s="320">
        <f t="shared" si="0"/>
        <v>4</v>
      </c>
      <c r="B13" s="314"/>
      <c r="C13" s="42"/>
      <c r="D13" s="321"/>
    </row>
    <row r="14" spans="1:10">
      <c r="A14" s="320">
        <f t="shared" si="0"/>
        <v>5</v>
      </c>
      <c r="B14" s="322"/>
      <c r="C14" s="42"/>
      <c r="D14" s="323"/>
    </row>
    <row r="15" spans="1:10">
      <c r="A15" s="320">
        <f t="shared" si="0"/>
        <v>6</v>
      </c>
      <c r="B15" s="322"/>
      <c r="C15" s="42"/>
      <c r="D15" s="323"/>
    </row>
    <row r="16" spans="1:10">
      <c r="A16" s="320">
        <f t="shared" si="0"/>
        <v>7</v>
      </c>
      <c r="B16" s="322"/>
      <c r="C16" s="42"/>
      <c r="D16" s="323"/>
    </row>
    <row r="17" spans="1:4">
      <c r="A17" s="320">
        <f t="shared" si="0"/>
        <v>8</v>
      </c>
      <c r="B17" s="322"/>
      <c r="C17" s="42"/>
      <c r="D17" s="158"/>
    </row>
    <row r="18" spans="1:4">
      <c r="A18" s="320">
        <f t="shared" si="0"/>
        <v>9</v>
      </c>
      <c r="B18" s="324"/>
      <c r="C18" s="193"/>
      <c r="D18" s="325"/>
    </row>
    <row r="19" spans="1:4" ht="15.75" thickBot="1">
      <c r="A19" s="326">
        <f t="shared" si="0"/>
        <v>10</v>
      </c>
      <c r="B19" s="327"/>
      <c r="C19" s="328"/>
      <c r="D19" s="329"/>
    </row>
    <row r="20" spans="1:4" ht="15.75" thickBot="1">
      <c r="A20" s="386"/>
      <c r="B20" s="315"/>
      <c r="C20" s="170" t="str">
        <f>"Total "&amp;LEFT(A7,3)</f>
        <v>Total I21</v>
      </c>
      <c r="D20" s="131">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D20" sqref="D20"/>
    </sheetView>
  </sheetViews>
  <sheetFormatPr defaultRowHeight="15"/>
  <cols>
    <col min="1" max="1" width="5.140625" customWidth="1"/>
    <col min="2" max="2" width="98.28515625" customWidth="1"/>
    <col min="3" max="3" width="15.7109375" customWidth="1"/>
    <col min="4" max="4" width="9.7109375" customWidth="1"/>
  </cols>
  <sheetData>
    <row r="1" spans="1:7" ht="15.75">
      <c r="A1" s="284" t="str">
        <f>'Date initiale'!C3</f>
        <v>Universitatea de Arhitectură și Urbanism "Ion Mincu" București</v>
      </c>
      <c r="B1" s="284"/>
      <c r="C1" s="284"/>
      <c r="D1" s="17"/>
    </row>
    <row r="2" spans="1:7" ht="15.75">
      <c r="A2" s="284" t="str">
        <f>'Date initiale'!B4&amp;" "&amp;'Date initiale'!C4</f>
        <v xml:space="preserve">Facultatea </v>
      </c>
      <c r="B2" s="284"/>
      <c r="C2" s="284"/>
      <c r="D2" s="17"/>
    </row>
    <row r="3" spans="1:7" ht="15.75">
      <c r="A3" s="284" t="str">
        <f>'Date initiale'!B5&amp;" "&amp;'Date initiale'!C5</f>
        <v xml:space="preserve">Departamentul </v>
      </c>
      <c r="B3" s="284"/>
      <c r="C3" s="284"/>
      <c r="D3" s="17"/>
    </row>
    <row r="4" spans="1:7">
      <c r="A4" s="127" t="str">
        <f>'Date initiale'!C6&amp;", "&amp;'Date initiale'!C7</f>
        <v xml:space="preserve">[nume, prenume], </v>
      </c>
      <c r="B4" s="127"/>
      <c r="C4" s="127"/>
    </row>
    <row r="5" spans="1:7" s="198" customFormat="1">
      <c r="A5" s="127"/>
      <c r="B5" s="127"/>
      <c r="C5" s="127"/>
    </row>
    <row r="6" spans="1:7" ht="15.75">
      <c r="A6" s="441" t="s">
        <v>110</v>
      </c>
      <c r="B6" s="441"/>
      <c r="C6" s="441"/>
      <c r="D6" s="441"/>
    </row>
    <row r="7" spans="1:7" s="198" customFormat="1" ht="66.75" customHeight="1">
      <c r="A7" s="443"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3"/>
      <c r="C7" s="443"/>
      <c r="D7" s="443"/>
    </row>
    <row r="8" spans="1:7" ht="16.5" thickBot="1">
      <c r="A8" s="61"/>
      <c r="B8" s="61"/>
      <c r="C8" s="61"/>
      <c r="D8" s="61"/>
    </row>
    <row r="9" spans="1:7" ht="30.75" thickBot="1">
      <c r="A9" s="166" t="s">
        <v>55</v>
      </c>
      <c r="B9" s="331" t="s">
        <v>158</v>
      </c>
      <c r="C9" s="331" t="s">
        <v>81</v>
      </c>
      <c r="D9" s="332" t="s">
        <v>147</v>
      </c>
      <c r="F9" s="290" t="s">
        <v>108</v>
      </c>
    </row>
    <row r="10" spans="1:7" ht="15.75">
      <c r="A10" s="172">
        <v>1</v>
      </c>
      <c r="B10" s="333"/>
      <c r="C10" s="334"/>
      <c r="D10" s="361"/>
      <c r="E10" s="47"/>
      <c r="F10" s="291" t="s">
        <v>174</v>
      </c>
      <c r="G10" s="411" t="s">
        <v>266</v>
      </c>
    </row>
    <row r="11" spans="1:7" ht="15.75">
      <c r="A11" s="174">
        <f>A10+1</f>
        <v>2</v>
      </c>
      <c r="B11" s="315"/>
      <c r="C11" s="42"/>
      <c r="D11" s="353"/>
      <c r="E11" s="47"/>
      <c r="F11" s="291" t="s">
        <v>170</v>
      </c>
    </row>
    <row r="12" spans="1:7" ht="15.75">
      <c r="A12" s="174">
        <f t="shared" ref="A12:A19" si="0">A11+1</f>
        <v>3</v>
      </c>
      <c r="B12" s="322"/>
      <c r="C12" s="330"/>
      <c r="D12" s="380"/>
      <c r="E12" s="47"/>
      <c r="F12" s="291" t="s">
        <v>170</v>
      </c>
    </row>
    <row r="13" spans="1:7" ht="15.75">
      <c r="A13" s="174">
        <f t="shared" si="0"/>
        <v>4</v>
      </c>
      <c r="B13" s="322"/>
      <c r="C13" s="42"/>
      <c r="D13" s="380"/>
      <c r="E13" s="47"/>
      <c r="F13" s="291">
        <v>20</v>
      </c>
    </row>
    <row r="14" spans="1:7" ht="15.75">
      <c r="A14" s="174">
        <f t="shared" si="0"/>
        <v>5</v>
      </c>
      <c r="B14" s="322"/>
      <c r="C14" s="42"/>
      <c r="D14" s="380"/>
      <c r="E14" s="47"/>
    </row>
    <row r="15" spans="1:7" ht="15.75">
      <c r="A15" s="174">
        <f t="shared" si="0"/>
        <v>6</v>
      </c>
      <c r="B15" s="322"/>
      <c r="C15" s="42"/>
      <c r="D15" s="380"/>
      <c r="E15" s="47"/>
    </row>
    <row r="16" spans="1:7" ht="15.75">
      <c r="A16" s="174">
        <f t="shared" si="0"/>
        <v>7</v>
      </c>
      <c r="B16" s="322"/>
      <c r="C16" s="42"/>
      <c r="D16" s="380"/>
      <c r="E16" s="47"/>
    </row>
    <row r="17" spans="1:5" ht="15.75">
      <c r="A17" s="174">
        <f t="shared" si="0"/>
        <v>8</v>
      </c>
      <c r="B17" s="322"/>
      <c r="C17" s="42"/>
      <c r="D17" s="380"/>
      <c r="E17" s="47"/>
    </row>
    <row r="18" spans="1:5" ht="15.75">
      <c r="A18" s="174">
        <f t="shared" si="0"/>
        <v>9</v>
      </c>
      <c r="B18" s="322"/>
      <c r="C18" s="42"/>
      <c r="D18" s="380"/>
      <c r="E18" s="47"/>
    </row>
    <row r="19" spans="1:5" ht="16.5" thickBot="1">
      <c r="A19" s="335">
        <f t="shared" si="0"/>
        <v>10</v>
      </c>
      <c r="B19" s="336"/>
      <c r="C19" s="163"/>
      <c r="D19" s="381"/>
      <c r="E19" s="47"/>
    </row>
    <row r="20" spans="1:5" ht="16.5" thickBot="1">
      <c r="A20" s="386"/>
      <c r="B20" s="315"/>
      <c r="C20" s="130" t="str">
        <f>"Total "&amp;LEFT(A7,3)</f>
        <v>Total I22</v>
      </c>
      <c r="D20" s="131">
        <f>SUM(D10:D19)</f>
        <v>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G10" sqref="G10"/>
    </sheetView>
  </sheetViews>
  <sheetFormatPr defaultRowHeight="15"/>
  <cols>
    <col min="1" max="1" width="5.140625" customWidth="1"/>
    <col min="2" max="2" width="98.28515625" customWidth="1"/>
    <col min="3" max="3" width="15.7109375" customWidth="1"/>
    <col min="4" max="4" width="9.7109375" customWidth="1"/>
  </cols>
  <sheetData>
    <row r="1" spans="1:7" ht="15.75">
      <c r="A1" s="284" t="str">
        <f>'Date initiale'!C3</f>
        <v>Universitatea de Arhitectură și Urbanism "Ion Mincu" București</v>
      </c>
      <c r="B1" s="284"/>
      <c r="C1" s="284"/>
      <c r="D1" s="43"/>
    </row>
    <row r="2" spans="1:7" ht="15.75">
      <c r="A2" s="284" t="str">
        <f>'Date initiale'!B4&amp;" "&amp;'Date initiale'!C4</f>
        <v xml:space="preserve">Facultatea </v>
      </c>
      <c r="B2" s="284"/>
      <c r="C2" s="284"/>
      <c r="D2" s="17"/>
    </row>
    <row r="3" spans="1:7" ht="15.75">
      <c r="A3" s="284" t="str">
        <f>'Date initiale'!B5&amp;" "&amp;'Date initiale'!C5</f>
        <v xml:space="preserve">Departamentul </v>
      </c>
      <c r="B3" s="284"/>
      <c r="C3" s="284"/>
      <c r="D3" s="17"/>
    </row>
    <row r="4" spans="1:7">
      <c r="A4" s="127" t="str">
        <f>'Date initiale'!C6&amp;", "&amp;'Date initiale'!C7</f>
        <v xml:space="preserve">[nume, prenume], </v>
      </c>
      <c r="B4" s="127"/>
      <c r="C4" s="127"/>
    </row>
    <row r="5" spans="1:7" s="198" customFormat="1">
      <c r="A5" s="127"/>
      <c r="B5" s="127"/>
      <c r="C5" s="127"/>
    </row>
    <row r="6" spans="1:7" ht="15.75">
      <c r="A6" s="439" t="s">
        <v>110</v>
      </c>
      <c r="B6" s="439"/>
      <c r="C6" s="439"/>
      <c r="D6" s="439"/>
    </row>
    <row r="7" spans="1:7" ht="39.75" customHeight="1">
      <c r="A7" s="443"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3"/>
      <c r="C7" s="443"/>
      <c r="D7" s="443"/>
    </row>
    <row r="8" spans="1:7" ht="15.75" customHeight="1" thickBot="1">
      <c r="A8" s="61"/>
      <c r="B8" s="61"/>
      <c r="C8" s="61"/>
      <c r="D8" s="61"/>
    </row>
    <row r="9" spans="1:7" ht="30.75" thickBot="1">
      <c r="A9" s="166" t="s">
        <v>55</v>
      </c>
      <c r="B9" s="167" t="s">
        <v>159</v>
      </c>
      <c r="C9" s="167" t="s">
        <v>81</v>
      </c>
      <c r="D9" s="313" t="s">
        <v>147</v>
      </c>
      <c r="F9" s="290" t="s">
        <v>108</v>
      </c>
    </row>
    <row r="10" spans="1:7" s="198" customFormat="1">
      <c r="A10" s="172">
        <v>1</v>
      </c>
      <c r="B10" s="333"/>
      <c r="C10" s="173"/>
      <c r="D10" s="382"/>
      <c r="F10" s="291" t="s">
        <v>170</v>
      </c>
      <c r="G10" s="411" t="s">
        <v>263</v>
      </c>
    </row>
    <row r="11" spans="1:7" s="198" customFormat="1">
      <c r="A11" s="174">
        <f>A10+1</f>
        <v>2</v>
      </c>
      <c r="B11" s="322"/>
      <c r="C11" s="42"/>
      <c r="D11" s="383"/>
      <c r="F11" s="291" t="s">
        <v>172</v>
      </c>
    </row>
    <row r="12" spans="1:7">
      <c r="A12" s="174">
        <f t="shared" ref="A12:A19" si="0">A11+1</f>
        <v>3</v>
      </c>
      <c r="B12" s="322"/>
      <c r="C12" s="42"/>
      <c r="D12" s="383"/>
      <c r="F12" s="291" t="s">
        <v>173</v>
      </c>
    </row>
    <row r="13" spans="1:7" s="198" customFormat="1">
      <c r="A13" s="174">
        <f t="shared" si="0"/>
        <v>4</v>
      </c>
      <c r="B13" s="322"/>
      <c r="C13" s="42"/>
      <c r="D13" s="383"/>
    </row>
    <row r="14" spans="1:7" s="198" customFormat="1">
      <c r="A14" s="174">
        <f t="shared" si="0"/>
        <v>5</v>
      </c>
      <c r="B14" s="322"/>
      <c r="C14" s="42"/>
      <c r="D14" s="383"/>
    </row>
    <row r="15" spans="1:7" s="198" customFormat="1">
      <c r="A15" s="174">
        <f t="shared" si="0"/>
        <v>6</v>
      </c>
      <c r="B15" s="322"/>
      <c r="C15" s="42"/>
      <c r="D15" s="383"/>
    </row>
    <row r="16" spans="1:7" s="198" customFormat="1">
      <c r="A16" s="174">
        <f t="shared" si="0"/>
        <v>7</v>
      </c>
      <c r="B16" s="322"/>
      <c r="C16" s="42"/>
      <c r="D16" s="383"/>
    </row>
    <row r="17" spans="1:4" s="198" customFormat="1">
      <c r="A17" s="174">
        <f t="shared" si="0"/>
        <v>8</v>
      </c>
      <c r="B17" s="322"/>
      <c r="C17" s="42"/>
      <c r="D17" s="383"/>
    </row>
    <row r="18" spans="1:4" s="198" customFormat="1">
      <c r="A18" s="174">
        <f t="shared" si="0"/>
        <v>9</v>
      </c>
      <c r="B18" s="322"/>
      <c r="C18" s="42"/>
      <c r="D18" s="383"/>
    </row>
    <row r="19" spans="1:4" ht="15.75" thickBot="1">
      <c r="A19" s="335">
        <f t="shared" si="0"/>
        <v>10</v>
      </c>
      <c r="B19" s="336"/>
      <c r="C19" s="163"/>
      <c r="D19" s="384"/>
    </row>
    <row r="20" spans="1:4" ht="15.75" thickBot="1">
      <c r="A20" s="385"/>
      <c r="B20" s="127"/>
      <c r="C20" s="130" t="str">
        <f>"Total "&amp;LEFT(A7,3)</f>
        <v>Total I23</v>
      </c>
      <c r="D20" s="337">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8" customWidth="1"/>
    <col min="4" max="4" width="30" style="198" customWidth="1"/>
    <col min="5" max="5" width="10.5703125" customWidth="1"/>
    <col min="6" max="6" width="9.7109375" customWidth="1"/>
  </cols>
  <sheetData>
    <row r="1" spans="1:9">
      <c r="A1" s="286" t="str">
        <f>'Date initiale'!C3</f>
        <v>Universitatea de Arhitectură și Urbanism "Ion Mincu" București</v>
      </c>
      <c r="B1" s="286"/>
      <c r="C1" s="286"/>
      <c r="D1" s="286"/>
      <c r="E1" s="286"/>
    </row>
    <row r="2" spans="1:9">
      <c r="A2" s="286" t="str">
        <f>'Date initiale'!B4&amp;" "&amp;'Date initiale'!C4</f>
        <v xml:space="preserve">Facultatea </v>
      </c>
      <c r="B2" s="286"/>
      <c r="C2" s="286"/>
      <c r="D2" s="286"/>
      <c r="E2" s="286"/>
    </row>
    <row r="3" spans="1:9">
      <c r="A3" s="286" t="str">
        <f>'Date initiale'!B5&amp;" "&amp;'Date initiale'!C5</f>
        <v xml:space="preserve">Departamentul </v>
      </c>
      <c r="B3" s="286"/>
      <c r="C3" s="286"/>
      <c r="D3" s="286"/>
      <c r="E3" s="286"/>
    </row>
    <row r="4" spans="1:9">
      <c r="A4" s="127" t="str">
        <f>'Date initiale'!C6&amp;", "&amp;'Date initiale'!C7</f>
        <v xml:space="preserve">[nume, prenume], </v>
      </c>
      <c r="B4" s="127"/>
      <c r="C4" s="127"/>
      <c r="D4" s="127"/>
      <c r="E4" s="127"/>
    </row>
    <row r="5" spans="1:9" s="198" customFormat="1">
      <c r="A5" s="127"/>
      <c r="B5" s="127"/>
      <c r="C5" s="127"/>
      <c r="D5" s="127"/>
      <c r="E5" s="127"/>
    </row>
    <row r="6" spans="1:9" ht="15.75">
      <c r="A6" s="303" t="s">
        <v>110</v>
      </c>
    </row>
    <row r="7" spans="1:9" ht="15.75">
      <c r="A7" s="443" t="str">
        <f>'Descriere indicatori'!B31&amp;". "&amp;'Descriere indicatori'!C31</f>
        <v xml:space="preserve">I24. Îndrumare de doctorat sau în co-tutelă la nivel internaţional/naţional </v>
      </c>
      <c r="B7" s="443"/>
      <c r="C7" s="443"/>
      <c r="D7" s="443"/>
      <c r="E7" s="443"/>
      <c r="F7" s="443"/>
    </row>
    <row r="8" spans="1:9" ht="15.75" thickBot="1"/>
    <row r="9" spans="1:9" ht="30.75" thickBot="1">
      <c r="A9" s="166" t="s">
        <v>55</v>
      </c>
      <c r="B9" s="167" t="s">
        <v>153</v>
      </c>
      <c r="C9" s="167" t="s">
        <v>155</v>
      </c>
      <c r="D9" s="167" t="s">
        <v>154</v>
      </c>
      <c r="E9" s="167" t="s">
        <v>81</v>
      </c>
      <c r="F9" s="313" t="s">
        <v>147</v>
      </c>
      <c r="H9" s="290" t="s">
        <v>108</v>
      </c>
    </row>
    <row r="10" spans="1:9">
      <c r="A10" s="172">
        <v>1</v>
      </c>
      <c r="B10" s="333"/>
      <c r="C10" s="333"/>
      <c r="D10" s="333"/>
      <c r="E10" s="173"/>
      <c r="F10" s="382"/>
      <c r="H10" s="291" t="s">
        <v>267</v>
      </c>
      <c r="I10" s="411" t="s">
        <v>268</v>
      </c>
    </row>
    <row r="11" spans="1:9">
      <c r="A11" s="174">
        <f>A10+1</f>
        <v>2</v>
      </c>
      <c r="B11" s="322"/>
      <c r="C11" s="322"/>
      <c r="D11" s="322"/>
      <c r="E11" s="42"/>
      <c r="F11" s="383"/>
      <c r="H11" s="198"/>
      <c r="I11" s="411" t="s">
        <v>269</v>
      </c>
    </row>
    <row r="12" spans="1:9">
      <c r="A12" s="174">
        <f t="shared" ref="A12:A19" si="0">A11+1</f>
        <v>3</v>
      </c>
      <c r="B12" s="322"/>
      <c r="C12" s="322"/>
      <c r="D12" s="322"/>
      <c r="E12" s="42"/>
      <c r="F12" s="383"/>
    </row>
    <row r="13" spans="1:9">
      <c r="A13" s="174">
        <f t="shared" si="0"/>
        <v>4</v>
      </c>
      <c r="B13" s="322"/>
      <c r="C13" s="322"/>
      <c r="D13" s="322"/>
      <c r="E13" s="42"/>
      <c r="F13" s="383"/>
    </row>
    <row r="14" spans="1:9">
      <c r="A14" s="174">
        <f t="shared" si="0"/>
        <v>5</v>
      </c>
      <c r="B14" s="322"/>
      <c r="C14" s="322"/>
      <c r="D14" s="322"/>
      <c r="E14" s="42"/>
      <c r="F14" s="383"/>
    </row>
    <row r="15" spans="1:9">
      <c r="A15" s="174">
        <f t="shared" si="0"/>
        <v>6</v>
      </c>
      <c r="B15" s="322"/>
      <c r="C15" s="322"/>
      <c r="D15" s="322"/>
      <c r="E15" s="42"/>
      <c r="F15" s="383"/>
    </row>
    <row r="16" spans="1:9">
      <c r="A16" s="174">
        <f t="shared" si="0"/>
        <v>7</v>
      </c>
      <c r="B16" s="322"/>
      <c r="C16" s="322"/>
      <c r="D16" s="322"/>
      <c r="E16" s="42"/>
      <c r="F16" s="383"/>
    </row>
    <row r="17" spans="1:6">
      <c r="A17" s="174">
        <f t="shared" si="0"/>
        <v>8</v>
      </c>
      <c r="B17" s="322"/>
      <c r="C17" s="322"/>
      <c r="D17" s="322"/>
      <c r="E17" s="42"/>
      <c r="F17" s="383"/>
    </row>
    <row r="18" spans="1:6">
      <c r="A18" s="174">
        <f t="shared" si="0"/>
        <v>9</v>
      </c>
      <c r="B18" s="322"/>
      <c r="C18" s="322"/>
      <c r="D18" s="322"/>
      <c r="E18" s="42"/>
      <c r="F18" s="383"/>
    </row>
    <row r="19" spans="1:6" ht="15.75" thickBot="1">
      <c r="A19" s="335">
        <f t="shared" si="0"/>
        <v>10</v>
      </c>
      <c r="B19" s="336"/>
      <c r="C19" s="336"/>
      <c r="D19" s="336"/>
      <c r="E19" s="163"/>
      <c r="F19" s="384"/>
    </row>
    <row r="20" spans="1:6" ht="15.75" thickBot="1">
      <c r="A20" s="385"/>
      <c r="B20" s="127"/>
      <c r="C20" s="127"/>
      <c r="D20" s="127"/>
      <c r="E20" s="130" t="str">
        <f>"Total "&amp;LEFT(A7,3)</f>
        <v>Total I24</v>
      </c>
      <c r="F20" s="33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39"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183</v>
      </c>
    </row>
    <row r="15" spans="1:28">
      <c r="A15" t="s">
        <v>184</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zoomScale="115" zoomScaleNormal="115" workbookViewId="0">
      <selection activeCell="C6" sqref="C6"/>
    </sheetView>
  </sheetViews>
  <sheetFormatPr defaultRowHeight="15"/>
  <cols>
    <col min="1" max="1" width="3.85546875" style="198" customWidth="1"/>
    <col min="2" max="2" width="9.140625" customWidth="1"/>
    <col min="3" max="3" width="55" customWidth="1"/>
    <col min="4" max="4" width="9.42578125" style="78" customWidth="1"/>
    <col min="5" max="5" width="14.28515625" customWidth="1"/>
  </cols>
  <sheetData>
    <row r="1" spans="2:5">
      <c r="B1" s="92" t="s">
        <v>188</v>
      </c>
      <c r="D1"/>
    </row>
    <row r="2" spans="2:5">
      <c r="B2" s="92"/>
      <c r="D2"/>
    </row>
    <row r="3" spans="2:5" ht="45">
      <c r="B3" s="77" t="s">
        <v>63</v>
      </c>
      <c r="C3" s="12" t="s">
        <v>17</v>
      </c>
      <c r="D3" s="77" t="s">
        <v>18</v>
      </c>
      <c r="E3" s="12" t="s">
        <v>97</v>
      </c>
    </row>
    <row r="4" spans="2:5" ht="30">
      <c r="B4" s="83" t="s">
        <v>112</v>
      </c>
      <c r="C4" s="11" t="s">
        <v>20</v>
      </c>
      <c r="D4" s="83" t="s">
        <v>197</v>
      </c>
      <c r="E4" s="80" t="s">
        <v>98</v>
      </c>
    </row>
    <row r="5" spans="2:5">
      <c r="B5" s="83" t="s">
        <v>113</v>
      </c>
      <c r="C5" s="11" t="s">
        <v>22</v>
      </c>
      <c r="D5" s="83" t="s">
        <v>198</v>
      </c>
      <c r="E5" s="80" t="s">
        <v>16</v>
      </c>
    </row>
    <row r="6" spans="2:5" ht="30">
      <c r="B6" s="83" t="s">
        <v>114</v>
      </c>
      <c r="C6" s="32" t="s">
        <v>24</v>
      </c>
      <c r="D6" s="83" t="s">
        <v>199</v>
      </c>
      <c r="E6" s="80" t="s">
        <v>25</v>
      </c>
    </row>
    <row r="7" spans="2:5">
      <c r="B7" s="83" t="s">
        <v>115</v>
      </c>
      <c r="C7" s="11" t="s">
        <v>200</v>
      </c>
      <c r="D7" s="83" t="s">
        <v>199</v>
      </c>
      <c r="E7" s="80" t="s">
        <v>27</v>
      </c>
    </row>
    <row r="8" spans="2:5" s="57" customFormat="1" ht="60">
      <c r="B8" s="83" t="s">
        <v>116</v>
      </c>
      <c r="C8" s="80" t="s">
        <v>201</v>
      </c>
      <c r="D8" s="83" t="s">
        <v>199</v>
      </c>
      <c r="E8" s="80" t="s">
        <v>27</v>
      </c>
    </row>
    <row r="9" spans="2:5" ht="30" customHeight="1">
      <c r="B9" s="83" t="s">
        <v>117</v>
      </c>
      <c r="C9" s="15" t="s">
        <v>202</v>
      </c>
      <c r="D9" s="83" t="s">
        <v>203</v>
      </c>
      <c r="E9" s="80" t="s">
        <v>27</v>
      </c>
    </row>
    <row r="10" spans="2:5" ht="30" customHeight="1">
      <c r="B10" s="83" t="s">
        <v>118</v>
      </c>
      <c r="C10" s="15" t="s">
        <v>204</v>
      </c>
      <c r="D10" s="83" t="s">
        <v>203</v>
      </c>
      <c r="E10" s="80" t="s">
        <v>27</v>
      </c>
    </row>
    <row r="11" spans="2:5" ht="30">
      <c r="B11" s="83" t="s">
        <v>119</v>
      </c>
      <c r="C11" s="15" t="s">
        <v>205</v>
      </c>
      <c r="D11" s="83" t="s">
        <v>199</v>
      </c>
      <c r="E11" s="80" t="s">
        <v>32</v>
      </c>
    </row>
    <row r="12" spans="2:5" ht="30">
      <c r="B12" s="83" t="s">
        <v>120</v>
      </c>
      <c r="C12" s="11" t="s">
        <v>206</v>
      </c>
      <c r="D12" s="83" t="s">
        <v>207</v>
      </c>
      <c r="E12" s="80" t="s">
        <v>32</v>
      </c>
    </row>
    <row r="13" spans="2:5" ht="62.25" customHeight="1">
      <c r="B13" s="83" t="s">
        <v>121</v>
      </c>
      <c r="C13" s="79" t="s">
        <v>208</v>
      </c>
      <c r="D13" s="83" t="s">
        <v>209</v>
      </c>
      <c r="E13" s="80" t="s">
        <v>35</v>
      </c>
    </row>
    <row r="14" spans="2:5" ht="60">
      <c r="B14" s="84" t="s">
        <v>122</v>
      </c>
      <c r="C14" s="15" t="s">
        <v>210</v>
      </c>
      <c r="D14" s="83" t="s">
        <v>211</v>
      </c>
      <c r="E14" s="80" t="s">
        <v>37</v>
      </c>
    </row>
    <row r="15" spans="2:5" ht="76.5" customHeight="1">
      <c r="B15" s="85"/>
      <c r="C15" s="15" t="s">
        <v>212</v>
      </c>
      <c r="D15" s="83" t="s">
        <v>213</v>
      </c>
      <c r="E15" s="80" t="s">
        <v>38</v>
      </c>
    </row>
    <row r="16" spans="2:5" ht="30">
      <c r="B16" s="86"/>
      <c r="C16" s="36" t="s">
        <v>214</v>
      </c>
      <c r="D16" s="83" t="s">
        <v>215</v>
      </c>
      <c r="E16" s="80" t="s">
        <v>39</v>
      </c>
    </row>
    <row r="17" spans="2:5" ht="90" customHeight="1">
      <c r="B17" s="83" t="s">
        <v>123</v>
      </c>
      <c r="C17" s="15" t="s">
        <v>216</v>
      </c>
      <c r="D17" s="83" t="s">
        <v>217</v>
      </c>
      <c r="E17" s="80" t="s">
        <v>59</v>
      </c>
    </row>
    <row r="18" spans="2:5" ht="61.5" customHeight="1">
      <c r="B18" s="83" t="s">
        <v>124</v>
      </c>
      <c r="C18" s="15" t="s">
        <v>218</v>
      </c>
      <c r="D18" s="83" t="s">
        <v>219</v>
      </c>
      <c r="E18" s="80" t="s">
        <v>59</v>
      </c>
    </row>
    <row r="19" spans="2:5" ht="75" customHeight="1">
      <c r="B19" s="429" t="s">
        <v>125</v>
      </c>
      <c r="C19" s="11" t="s">
        <v>220</v>
      </c>
      <c r="D19" s="83" t="s">
        <v>221</v>
      </c>
      <c r="E19" s="80" t="s">
        <v>59</v>
      </c>
    </row>
    <row r="20" spans="2:5" ht="45">
      <c r="B20" s="430"/>
      <c r="C20" s="11" t="s">
        <v>222</v>
      </c>
      <c r="D20" s="83" t="s">
        <v>223</v>
      </c>
      <c r="E20" s="80" t="s">
        <v>59</v>
      </c>
    </row>
    <row r="21" spans="2:5" ht="60">
      <c r="B21" s="254"/>
      <c r="C21" s="11" t="s">
        <v>62</v>
      </c>
      <c r="D21" s="83" t="s">
        <v>224</v>
      </c>
      <c r="E21" s="80" t="s">
        <v>59</v>
      </c>
    </row>
    <row r="22" spans="2:5" s="198" customFormat="1" ht="75">
      <c r="B22" s="83" t="s">
        <v>0</v>
      </c>
      <c r="C22" s="11" t="s">
        <v>225</v>
      </c>
      <c r="D22" s="83" t="s">
        <v>226</v>
      </c>
      <c r="E22" s="80" t="s">
        <v>59</v>
      </c>
    </row>
    <row r="23" spans="2:5" ht="135.75" customHeight="1">
      <c r="B23" s="89" t="s">
        <v>126</v>
      </c>
      <c r="C23" s="87" t="s">
        <v>227</v>
      </c>
      <c r="D23" s="88" t="s">
        <v>228</v>
      </c>
      <c r="E23" s="87" t="s">
        <v>229</v>
      </c>
    </row>
    <row r="24" spans="2:5" ht="60">
      <c r="B24" s="86" t="s">
        <v>127</v>
      </c>
      <c r="C24" s="73" t="s">
        <v>230</v>
      </c>
      <c r="D24" s="86" t="s">
        <v>231</v>
      </c>
      <c r="E24" s="82" t="s">
        <v>65</v>
      </c>
    </row>
    <row r="25" spans="2:5" ht="75">
      <c r="B25" s="83" t="s">
        <v>128</v>
      </c>
      <c r="C25" s="15" t="s">
        <v>232</v>
      </c>
      <c r="D25" s="83" t="s">
        <v>233</v>
      </c>
      <c r="E25" s="80" t="s">
        <v>67</v>
      </c>
    </row>
    <row r="26" spans="2:5" ht="106.5" customHeight="1">
      <c r="B26" s="83" t="s">
        <v>129</v>
      </c>
      <c r="C26" s="91" t="s">
        <v>234</v>
      </c>
      <c r="D26" s="83" t="s">
        <v>99</v>
      </c>
      <c r="E26" s="80" t="s">
        <v>41</v>
      </c>
    </row>
    <row r="27" spans="2:5" ht="45">
      <c r="B27" s="83" t="s">
        <v>130</v>
      </c>
      <c r="C27" s="90" t="s">
        <v>235</v>
      </c>
      <c r="D27" s="83" t="s">
        <v>236</v>
      </c>
      <c r="E27" s="80" t="s">
        <v>43</v>
      </c>
    </row>
    <row r="28" spans="2:5" ht="30">
      <c r="B28" s="83" t="s">
        <v>131</v>
      </c>
      <c r="C28" s="82" t="s">
        <v>237</v>
      </c>
      <c r="D28" s="83" t="s">
        <v>233</v>
      </c>
      <c r="E28" s="80" t="s">
        <v>43</v>
      </c>
    </row>
    <row r="29" spans="2:5" ht="107.25" customHeight="1">
      <c r="B29" s="83" t="s">
        <v>132</v>
      </c>
      <c r="C29" s="81" t="s">
        <v>265</v>
      </c>
      <c r="D29" s="83" t="s">
        <v>100</v>
      </c>
      <c r="E29" s="80" t="s">
        <v>46</v>
      </c>
    </row>
    <row r="30" spans="2:5" ht="75">
      <c r="B30" s="83" t="s">
        <v>133</v>
      </c>
      <c r="C30" s="80" t="s">
        <v>238</v>
      </c>
      <c r="D30" s="83" t="s">
        <v>239</v>
      </c>
      <c r="E30" s="80" t="s">
        <v>41</v>
      </c>
    </row>
    <row r="31" spans="2:5" ht="75">
      <c r="B31" s="83" t="s">
        <v>240</v>
      </c>
      <c r="C31" s="80" t="s">
        <v>49</v>
      </c>
      <c r="D31" s="83" t="s">
        <v>241</v>
      </c>
      <c r="E31" s="80" t="s">
        <v>242</v>
      </c>
    </row>
    <row r="33" spans="2:5" s="198" customFormat="1">
      <c r="B33" s="432" t="s">
        <v>194</v>
      </c>
      <c r="C33" s="428"/>
      <c r="D33" s="428"/>
      <c r="E33" s="428"/>
    </row>
    <row r="34" spans="2:5" s="198" customFormat="1">
      <c r="B34" s="428"/>
      <c r="C34" s="428"/>
      <c r="D34" s="428"/>
      <c r="E34" s="428"/>
    </row>
    <row r="35" spans="2:5" s="198" customFormat="1">
      <c r="B35" s="428"/>
      <c r="C35" s="428"/>
      <c r="D35" s="428"/>
      <c r="E35" s="428"/>
    </row>
    <row r="36" spans="2:5" s="198" customFormat="1">
      <c r="B36" s="428"/>
      <c r="C36" s="428"/>
      <c r="D36" s="428"/>
      <c r="E36" s="428"/>
    </row>
    <row r="37" spans="2:5" s="198" customFormat="1">
      <c r="B37" s="428"/>
      <c r="C37" s="428"/>
      <c r="D37" s="428"/>
      <c r="E37" s="428"/>
    </row>
    <row r="38" spans="2:5" s="198" customFormat="1">
      <c r="B38" s="428"/>
      <c r="C38" s="428"/>
      <c r="D38" s="428"/>
      <c r="E38" s="428"/>
    </row>
    <row r="39" spans="2:5" s="198" customFormat="1">
      <c r="B39" s="428"/>
      <c r="C39" s="428"/>
      <c r="D39" s="428"/>
      <c r="E39" s="428"/>
    </row>
    <row r="40" spans="2:5" s="198" customFormat="1" ht="128.25" customHeight="1">
      <c r="B40" s="428"/>
      <c r="C40" s="428"/>
      <c r="D40" s="428"/>
      <c r="E40" s="428"/>
    </row>
    <row r="41" spans="2:5" s="198" customFormat="1">
      <c r="B41" s="431" t="s">
        <v>192</v>
      </c>
      <c r="C41" s="431"/>
      <c r="D41" s="431"/>
      <c r="E41" s="431"/>
    </row>
    <row r="42" spans="2:5" ht="48.75" customHeight="1">
      <c r="B42" s="426" t="s">
        <v>50</v>
      </c>
      <c r="C42" s="426"/>
      <c r="D42" s="426"/>
      <c r="E42" s="426"/>
    </row>
    <row r="43" spans="2:5" ht="64.5" customHeight="1">
      <c r="B43" s="426" t="s">
        <v>189</v>
      </c>
      <c r="C43" s="426"/>
      <c r="D43" s="426"/>
      <c r="E43" s="426"/>
    </row>
    <row r="44" spans="2:5" ht="59.25" customHeight="1">
      <c r="B44" s="426" t="s">
        <v>190</v>
      </c>
      <c r="C44" s="426"/>
      <c r="D44" s="426"/>
      <c r="E44" s="426"/>
    </row>
    <row r="45" spans="2:5" s="198" customFormat="1" ht="46.5" customHeight="1">
      <c r="B45" s="426" t="s">
        <v>191</v>
      </c>
      <c r="C45" s="426"/>
      <c r="D45" s="426"/>
      <c r="E45" s="426"/>
    </row>
    <row r="46" spans="2:5" ht="32.25" customHeight="1">
      <c r="B46" s="428" t="s">
        <v>193</v>
      </c>
      <c r="C46" s="428"/>
      <c r="D46" s="428"/>
      <c r="E46" s="428"/>
    </row>
    <row r="47" spans="2:5">
      <c r="B47" s="427" t="s">
        <v>180</v>
      </c>
      <c r="C47" s="428"/>
      <c r="D47" s="428"/>
      <c r="E47" s="428"/>
    </row>
    <row r="48" spans="2:5">
      <c r="B48" s="428"/>
      <c r="C48" s="428"/>
      <c r="D48" s="428"/>
      <c r="E48" s="428"/>
    </row>
    <row r="49" spans="2:5">
      <c r="B49" s="428"/>
      <c r="C49" s="428"/>
      <c r="D49" s="428"/>
      <c r="E49" s="428"/>
    </row>
    <row r="50" spans="2:5">
      <c r="B50" s="428"/>
      <c r="C50" s="428"/>
      <c r="D50" s="428"/>
      <c r="E50" s="428"/>
    </row>
    <row r="51" spans="2:5">
      <c r="B51" s="428"/>
      <c r="C51" s="428"/>
      <c r="D51" s="428"/>
      <c r="E51" s="428"/>
    </row>
    <row r="52" spans="2:5">
      <c r="B52" s="428"/>
      <c r="C52" s="428"/>
      <c r="D52" s="428"/>
      <c r="E52" s="428"/>
    </row>
    <row r="53" spans="2:5">
      <c r="B53" s="428"/>
      <c r="C53" s="428"/>
      <c r="D53" s="428"/>
      <c r="E53" s="428"/>
    </row>
    <row r="54" spans="2:5" ht="114" customHeight="1">
      <c r="B54" s="428"/>
      <c r="C54" s="428"/>
      <c r="D54" s="428"/>
      <c r="E54" s="428"/>
    </row>
    <row r="56" spans="2:5">
      <c r="B56" s="411" t="s">
        <v>195</v>
      </c>
    </row>
    <row r="57" spans="2:5" ht="63" customHeight="1">
      <c r="B57" s="424" t="s">
        <v>196</v>
      </c>
      <c r="C57" s="425"/>
      <c r="D57" s="425"/>
      <c r="E57" s="425"/>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2" t="s">
        <v>103</v>
      </c>
    </row>
    <row r="3" spans="1:8" ht="64.5" customHeight="1">
      <c r="A3" s="94" t="s">
        <v>2</v>
      </c>
      <c r="B3" s="93" t="s">
        <v>1</v>
      </c>
      <c r="C3" s="95" t="s">
        <v>3</v>
      </c>
      <c r="D3" s="95" t="s">
        <v>4</v>
      </c>
      <c r="E3" s="1"/>
      <c r="F3" s="1"/>
      <c r="G3" s="1"/>
      <c r="H3" s="1"/>
    </row>
    <row r="4" spans="1:8">
      <c r="A4" s="19" t="s">
        <v>5</v>
      </c>
      <c r="B4" s="13" t="s">
        <v>243</v>
      </c>
      <c r="C4" s="19" t="s">
        <v>10</v>
      </c>
      <c r="D4" s="19" t="s">
        <v>13</v>
      </c>
    </row>
    <row r="5" spans="1:8">
      <c r="A5" s="19" t="s">
        <v>6</v>
      </c>
      <c r="B5" s="13" t="s">
        <v>244</v>
      </c>
      <c r="C5" s="19" t="s">
        <v>10</v>
      </c>
      <c r="D5" s="19" t="s">
        <v>13</v>
      </c>
    </row>
    <row r="6" spans="1:8">
      <c r="A6" s="19" t="s">
        <v>7</v>
      </c>
      <c r="B6" s="13" t="s">
        <v>9</v>
      </c>
      <c r="C6" s="19" t="s">
        <v>11</v>
      </c>
      <c r="D6" s="19" t="s">
        <v>14</v>
      </c>
    </row>
    <row r="7" spans="1:8">
      <c r="A7" s="413" t="s">
        <v>8</v>
      </c>
      <c r="B7" s="412" t="s">
        <v>245</v>
      </c>
      <c r="C7" s="413" t="s">
        <v>12</v>
      </c>
      <c r="D7" s="413"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84" t="str">
        <f>'Date initiale'!C3</f>
        <v>Universitatea de Arhitectură și Urbanism "Ion Mincu" București</v>
      </c>
      <c r="B1" s="284"/>
      <c r="C1" s="284"/>
      <c r="D1" s="2"/>
      <c r="E1" s="2"/>
      <c r="F1" s="3"/>
      <c r="G1" s="3"/>
      <c r="H1" s="3"/>
      <c r="I1" s="3"/>
    </row>
    <row r="2" spans="1:31" ht="15.75">
      <c r="A2" s="284" t="str">
        <f>'Date initiale'!B4&amp;" "&amp;'Date initiale'!C4</f>
        <v xml:space="preserve">Facultatea </v>
      </c>
      <c r="B2" s="284"/>
      <c r="C2" s="284"/>
      <c r="D2" s="2"/>
      <c r="E2" s="2"/>
      <c r="F2" s="3"/>
      <c r="G2" s="3"/>
      <c r="H2" s="3"/>
      <c r="I2" s="3"/>
    </row>
    <row r="3" spans="1:31" ht="15.75">
      <c r="A3" s="284" t="str">
        <f>'Date initiale'!B5&amp;" "&amp;'Date initiale'!C5</f>
        <v xml:space="preserve">Departamentul </v>
      </c>
      <c r="B3" s="284"/>
      <c r="C3" s="284"/>
      <c r="D3" s="2"/>
      <c r="E3" s="2"/>
      <c r="F3" s="2"/>
      <c r="G3" s="2"/>
      <c r="H3" s="2"/>
      <c r="I3" s="2"/>
    </row>
    <row r="4" spans="1:31" ht="15.75">
      <c r="A4" s="434" t="str">
        <f>'Date initiale'!C6&amp;", "&amp;'Date initiale'!C7</f>
        <v xml:space="preserve">[nume, prenume], </v>
      </c>
      <c r="B4" s="434"/>
      <c r="C4" s="434"/>
      <c r="D4" s="2"/>
      <c r="E4" s="2"/>
      <c r="F4" s="3"/>
      <c r="G4" s="3"/>
      <c r="H4" s="3"/>
      <c r="I4" s="3"/>
    </row>
    <row r="5" spans="1:31" s="198" customFormat="1" ht="15.75">
      <c r="A5" s="285"/>
      <c r="B5" s="285"/>
      <c r="C5" s="285"/>
      <c r="D5" s="2"/>
      <c r="E5" s="2"/>
      <c r="F5" s="3"/>
      <c r="G5" s="3"/>
      <c r="H5" s="3"/>
      <c r="I5" s="3"/>
    </row>
    <row r="6" spans="1:31" ht="15.75">
      <c r="A6" s="433" t="s">
        <v>110</v>
      </c>
      <c r="B6" s="433"/>
      <c r="C6" s="433"/>
      <c r="D6" s="433"/>
      <c r="E6" s="433"/>
      <c r="F6" s="433"/>
      <c r="G6" s="433"/>
      <c r="H6" s="433"/>
      <c r="I6" s="433"/>
    </row>
    <row r="7" spans="1:31" ht="15.75">
      <c r="A7" s="433" t="str">
        <f>'Descriere indicatori'!B4&amp;". "&amp;'Descriere indicatori'!C4</f>
        <v xml:space="preserve">I1. Cărţi de autor/capitole publicate la edituri cu prestigiu internaţional* </v>
      </c>
      <c r="B7" s="433"/>
      <c r="C7" s="433"/>
      <c r="D7" s="433"/>
      <c r="E7" s="433"/>
      <c r="F7" s="433"/>
      <c r="G7" s="433"/>
      <c r="H7" s="433"/>
      <c r="I7" s="433"/>
    </row>
    <row r="8" spans="1:31" ht="16.5" thickBot="1">
      <c r="A8" s="39"/>
      <c r="B8" s="39"/>
      <c r="C8" s="39"/>
      <c r="D8" s="39"/>
      <c r="E8" s="39"/>
      <c r="F8" s="39"/>
      <c r="G8" s="39"/>
      <c r="H8" s="39"/>
      <c r="I8" s="39"/>
    </row>
    <row r="9" spans="1:31" s="6" customFormat="1" ht="60.75" thickBot="1">
      <c r="A9" s="204" t="s">
        <v>55</v>
      </c>
      <c r="B9" s="205" t="s">
        <v>83</v>
      </c>
      <c r="C9" s="205" t="s">
        <v>175</v>
      </c>
      <c r="D9" s="205" t="s">
        <v>85</v>
      </c>
      <c r="E9" s="205" t="s">
        <v>86</v>
      </c>
      <c r="F9" s="206" t="s">
        <v>87</v>
      </c>
      <c r="G9" s="205" t="s">
        <v>88</v>
      </c>
      <c r="H9" s="205" t="s">
        <v>89</v>
      </c>
      <c r="I9" s="207" t="s">
        <v>90</v>
      </c>
      <c r="J9" s="4"/>
      <c r="K9" s="290" t="s">
        <v>108</v>
      </c>
      <c r="L9" s="5"/>
      <c r="M9" s="5"/>
      <c r="N9" s="5"/>
      <c r="O9" s="5"/>
      <c r="P9" s="5"/>
      <c r="Q9" s="5"/>
      <c r="R9" s="5"/>
      <c r="S9" s="5"/>
      <c r="T9" s="5"/>
      <c r="U9" s="5"/>
      <c r="V9" s="5"/>
      <c r="W9" s="5"/>
      <c r="X9" s="5"/>
      <c r="Y9" s="5"/>
      <c r="Z9" s="5"/>
      <c r="AA9" s="5"/>
      <c r="AB9" s="5"/>
      <c r="AC9" s="5"/>
      <c r="AD9" s="5"/>
      <c r="AE9" s="5"/>
    </row>
    <row r="10" spans="1:31" s="6" customFormat="1" ht="15.75">
      <c r="A10" s="112">
        <v>1</v>
      </c>
      <c r="B10" s="113"/>
      <c r="C10" s="113"/>
      <c r="D10" s="113"/>
      <c r="E10" s="114"/>
      <c r="F10" s="115"/>
      <c r="G10" s="115"/>
      <c r="H10" s="115"/>
      <c r="I10" s="346"/>
      <c r="J10" s="8"/>
      <c r="K10" s="291" t="s">
        <v>109</v>
      </c>
      <c r="L10" s="414" t="s">
        <v>246</v>
      </c>
      <c r="M10" s="9"/>
      <c r="N10" s="9"/>
      <c r="O10" s="9"/>
      <c r="P10" s="9"/>
      <c r="Q10" s="9"/>
      <c r="R10" s="9"/>
      <c r="S10" s="9"/>
      <c r="T10" s="9"/>
      <c r="U10" s="10"/>
      <c r="V10" s="10"/>
      <c r="W10" s="10"/>
      <c r="X10" s="10"/>
      <c r="Y10" s="10"/>
      <c r="Z10" s="10"/>
      <c r="AA10" s="10"/>
      <c r="AB10" s="10"/>
      <c r="AC10" s="10"/>
      <c r="AD10" s="10"/>
      <c r="AE10" s="10"/>
    </row>
    <row r="11" spans="1:31" s="6" customFormat="1" ht="15.75">
      <c r="A11" s="116">
        <f>A10+1</f>
        <v>2</v>
      </c>
      <c r="B11" s="117"/>
      <c r="C11" s="118"/>
      <c r="D11" s="117"/>
      <c r="E11" s="119"/>
      <c r="F11" s="120"/>
      <c r="G11" s="121"/>
      <c r="H11" s="121"/>
      <c r="I11" s="347"/>
      <c r="J11" s="8"/>
      <c r="K11" s="289"/>
      <c r="L11" s="9"/>
      <c r="M11" s="9"/>
      <c r="N11" s="9"/>
      <c r="O11" s="9"/>
      <c r="P11" s="9"/>
      <c r="Q11" s="9"/>
      <c r="R11" s="9"/>
      <c r="S11" s="9"/>
      <c r="T11" s="9"/>
      <c r="U11" s="10"/>
      <c r="V11" s="10"/>
      <c r="W11" s="10"/>
      <c r="X11" s="10"/>
      <c r="Y11" s="10"/>
      <c r="Z11" s="10"/>
      <c r="AA11" s="10"/>
      <c r="AB11" s="10"/>
      <c r="AC11" s="10"/>
      <c r="AD11" s="10"/>
      <c r="AE11" s="10"/>
    </row>
    <row r="12" spans="1:31" s="6" customFormat="1" ht="15.75">
      <c r="A12" s="116">
        <f t="shared" ref="A12:A19" si="0">A11+1</f>
        <v>3</v>
      </c>
      <c r="B12" s="118"/>
      <c r="C12" s="118"/>
      <c r="D12" s="118"/>
      <c r="E12" s="119"/>
      <c r="F12" s="120"/>
      <c r="G12" s="121"/>
      <c r="H12" s="121"/>
      <c r="I12" s="347"/>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6">
        <f t="shared" si="0"/>
        <v>4</v>
      </c>
      <c r="B13" s="117"/>
      <c r="C13" s="118"/>
      <c r="D13" s="117"/>
      <c r="E13" s="119"/>
      <c r="F13" s="120"/>
      <c r="G13" s="121"/>
      <c r="H13" s="121"/>
      <c r="I13" s="347"/>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6">
        <f t="shared" si="0"/>
        <v>5</v>
      </c>
      <c r="B14" s="118"/>
      <c r="C14" s="118"/>
      <c r="D14" s="118"/>
      <c r="E14" s="119"/>
      <c r="F14" s="120"/>
      <c r="G14" s="121"/>
      <c r="H14" s="121"/>
      <c r="I14" s="347"/>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6">
        <f t="shared" si="0"/>
        <v>6</v>
      </c>
      <c r="B15" s="118"/>
      <c r="C15" s="118"/>
      <c r="D15" s="118"/>
      <c r="E15" s="119"/>
      <c r="F15" s="120"/>
      <c r="G15" s="121"/>
      <c r="H15" s="121"/>
      <c r="I15" s="347"/>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6">
        <f t="shared" si="0"/>
        <v>7</v>
      </c>
      <c r="B16" s="117"/>
      <c r="C16" s="118"/>
      <c r="D16" s="117"/>
      <c r="E16" s="119"/>
      <c r="F16" s="120"/>
      <c r="G16" s="121"/>
      <c r="H16" s="121"/>
      <c r="I16" s="347"/>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6">
        <f t="shared" si="0"/>
        <v>8</v>
      </c>
      <c r="B17" s="118"/>
      <c r="C17" s="118"/>
      <c r="D17" s="118"/>
      <c r="E17" s="119"/>
      <c r="F17" s="120"/>
      <c r="G17" s="121"/>
      <c r="H17" s="121"/>
      <c r="I17" s="347"/>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6">
        <f t="shared" si="0"/>
        <v>9</v>
      </c>
      <c r="B18" s="117"/>
      <c r="C18" s="118"/>
      <c r="D18" s="117"/>
      <c r="E18" s="119"/>
      <c r="F18" s="120"/>
      <c r="G18" s="121"/>
      <c r="H18" s="121"/>
      <c r="I18" s="347"/>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9">
        <f t="shared" si="0"/>
        <v>10</v>
      </c>
      <c r="B19" s="123"/>
      <c r="C19" s="123"/>
      <c r="D19" s="123"/>
      <c r="E19" s="124"/>
      <c r="F19" s="125"/>
      <c r="G19" s="126"/>
      <c r="H19" s="126"/>
      <c r="I19" s="348"/>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85"/>
      <c r="B20" s="127"/>
      <c r="C20" s="127"/>
      <c r="D20" s="127"/>
      <c r="E20" s="127"/>
      <c r="F20" s="127"/>
      <c r="G20" s="127"/>
      <c r="H20" s="130" t="str">
        <f>"Total "&amp;LEFT(A7,2)</f>
        <v>Total I1</v>
      </c>
      <c r="I20" s="131">
        <f>SUM(I10:I19)</f>
        <v>0</v>
      </c>
    </row>
    <row r="22" spans="1:31" ht="33.75" customHeight="1">
      <c r="A22" s="43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5"/>
      <c r="C22" s="435"/>
      <c r="D22" s="435"/>
      <c r="E22" s="435"/>
      <c r="F22" s="435"/>
      <c r="G22" s="435"/>
      <c r="H22" s="435"/>
      <c r="I22" s="435"/>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84" t="str">
        <f>'Date initiale'!C3</f>
        <v>Universitatea de Arhitectură și Urbanism "Ion Mincu" București</v>
      </c>
      <c r="B1" s="284"/>
      <c r="C1" s="284"/>
      <c r="D1" s="2"/>
      <c r="E1" s="2"/>
      <c r="F1" s="3"/>
      <c r="G1" s="3"/>
      <c r="H1" s="3"/>
      <c r="I1" s="3"/>
    </row>
    <row r="2" spans="1:31" ht="15.75">
      <c r="A2" s="284" t="str">
        <f>'Date initiale'!B4&amp;" "&amp;'Date initiale'!C4</f>
        <v xml:space="preserve">Facultatea </v>
      </c>
      <c r="B2" s="284"/>
      <c r="C2" s="284"/>
      <c r="D2" s="2"/>
      <c r="E2" s="2"/>
      <c r="F2" s="3"/>
      <c r="G2" s="3"/>
      <c r="H2" s="3"/>
      <c r="I2" s="3"/>
    </row>
    <row r="3" spans="1:31" ht="15.75">
      <c r="A3" s="284" t="str">
        <f>'Date initiale'!B5&amp;" "&amp;'Date initiale'!C5</f>
        <v xml:space="preserve">Departamentul </v>
      </c>
      <c r="B3" s="284"/>
      <c r="C3" s="284"/>
      <c r="D3" s="2"/>
      <c r="E3" s="2"/>
      <c r="F3" s="2"/>
      <c r="G3" s="2"/>
      <c r="H3" s="2"/>
      <c r="I3" s="2"/>
    </row>
    <row r="4" spans="1:31" ht="15.75">
      <c r="A4" s="434" t="str">
        <f>'Date initiale'!C6&amp;", "&amp;'Date initiale'!C7</f>
        <v xml:space="preserve">[nume, prenume], </v>
      </c>
      <c r="B4" s="434"/>
      <c r="C4" s="434"/>
      <c r="D4" s="2"/>
      <c r="E4" s="2"/>
      <c r="F4" s="3"/>
      <c r="G4" s="3"/>
      <c r="H4" s="3"/>
      <c r="I4" s="3"/>
    </row>
    <row r="5" spans="1:31" s="198" customFormat="1" ht="15.75">
      <c r="A5" s="285"/>
      <c r="B5" s="285"/>
      <c r="C5" s="285"/>
      <c r="D5" s="2"/>
      <c r="E5" s="2"/>
      <c r="F5" s="3"/>
      <c r="G5" s="3"/>
      <c r="H5" s="3"/>
      <c r="I5" s="3"/>
    </row>
    <row r="6" spans="1:31" ht="15.75">
      <c r="A6" s="433" t="s">
        <v>110</v>
      </c>
      <c r="B6" s="433"/>
      <c r="C6" s="433"/>
      <c r="D6" s="433"/>
      <c r="E6" s="433"/>
      <c r="F6" s="433"/>
      <c r="G6" s="433"/>
      <c r="H6" s="433"/>
      <c r="I6" s="433"/>
    </row>
    <row r="7" spans="1:31" ht="15.75">
      <c r="A7" s="433" t="str">
        <f>'Descriere indicatori'!B5&amp;". "&amp;'Descriere indicatori'!C5</f>
        <v xml:space="preserve">I2. Cărţi de autor publicate la edituri cu prestigiu naţional* </v>
      </c>
      <c r="B7" s="433"/>
      <c r="C7" s="433"/>
      <c r="D7" s="433"/>
      <c r="E7" s="433"/>
      <c r="F7" s="433"/>
      <c r="G7" s="433"/>
      <c r="H7" s="433"/>
      <c r="I7" s="433"/>
    </row>
    <row r="8" spans="1:31" ht="16.5" thickBot="1">
      <c r="A8" s="39"/>
      <c r="B8" s="39"/>
      <c r="C8" s="39"/>
      <c r="D8" s="39"/>
      <c r="E8" s="39"/>
      <c r="F8" s="39"/>
      <c r="G8" s="39"/>
      <c r="H8" s="39"/>
      <c r="I8" s="39"/>
    </row>
    <row r="9" spans="1:31" s="6" customFormat="1" ht="60.75" thickBot="1">
      <c r="A9" s="208" t="s">
        <v>55</v>
      </c>
      <c r="B9" s="209" t="s">
        <v>83</v>
      </c>
      <c r="C9" s="209" t="s">
        <v>84</v>
      </c>
      <c r="D9" s="209" t="s">
        <v>85</v>
      </c>
      <c r="E9" s="209" t="s">
        <v>86</v>
      </c>
      <c r="F9" s="210" t="s">
        <v>87</v>
      </c>
      <c r="G9" s="209" t="s">
        <v>88</v>
      </c>
      <c r="H9" s="209" t="s">
        <v>89</v>
      </c>
      <c r="I9" s="211" t="s">
        <v>90</v>
      </c>
      <c r="J9" s="4"/>
      <c r="K9" s="290" t="s">
        <v>108</v>
      </c>
      <c r="L9" s="5"/>
      <c r="M9" s="5"/>
      <c r="N9" s="5"/>
      <c r="O9" s="5"/>
      <c r="P9" s="5"/>
      <c r="Q9" s="5"/>
      <c r="R9" s="5"/>
      <c r="S9" s="5"/>
      <c r="T9" s="5"/>
      <c r="U9" s="5"/>
      <c r="V9" s="5"/>
      <c r="W9" s="5"/>
      <c r="X9" s="5"/>
      <c r="Y9" s="5"/>
      <c r="Z9" s="5"/>
      <c r="AA9" s="5"/>
      <c r="AB9" s="5"/>
      <c r="AC9" s="5"/>
      <c r="AD9" s="5"/>
      <c r="AE9" s="5"/>
    </row>
    <row r="10" spans="1:31" s="6" customFormat="1" ht="15.75">
      <c r="A10" s="132">
        <v>1</v>
      </c>
      <c r="B10" s="133"/>
      <c r="C10" s="134"/>
      <c r="D10" s="133"/>
      <c r="E10" s="135"/>
      <c r="F10" s="136"/>
      <c r="G10" s="133"/>
      <c r="H10" s="133"/>
      <c r="I10" s="349"/>
      <c r="J10" s="7"/>
      <c r="K10" s="291">
        <v>15</v>
      </c>
      <c r="L10" s="7" t="s">
        <v>247</v>
      </c>
      <c r="M10" s="7"/>
      <c r="N10" s="7"/>
      <c r="O10" s="7"/>
      <c r="P10" s="7"/>
      <c r="Q10" s="7"/>
      <c r="R10" s="7"/>
      <c r="S10" s="7"/>
      <c r="T10" s="7"/>
      <c r="U10" s="7"/>
      <c r="V10" s="7"/>
      <c r="W10" s="7"/>
      <c r="X10" s="7"/>
      <c r="Y10" s="7"/>
      <c r="Z10" s="7"/>
      <c r="AA10" s="7"/>
      <c r="AB10" s="7"/>
      <c r="AC10" s="7"/>
      <c r="AD10" s="7"/>
      <c r="AE10" s="7"/>
    </row>
    <row r="11" spans="1:31" s="6" customFormat="1" ht="15.75">
      <c r="A11" s="137">
        <f>A10+1</f>
        <v>2</v>
      </c>
      <c r="B11" s="138"/>
      <c r="C11" s="139"/>
      <c r="D11" s="138"/>
      <c r="E11" s="139"/>
      <c r="F11" s="140"/>
      <c r="G11" s="138"/>
      <c r="H11" s="138"/>
      <c r="I11" s="350"/>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7">
        <f t="shared" ref="A12:A19" si="0">A11+1</f>
        <v>3</v>
      </c>
      <c r="B12" s="139"/>
      <c r="C12" s="139"/>
      <c r="D12" s="138"/>
      <c r="E12" s="139"/>
      <c r="F12" s="140"/>
      <c r="G12" s="141"/>
      <c r="H12" s="138"/>
      <c r="I12" s="350"/>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7">
        <f t="shared" si="0"/>
        <v>4</v>
      </c>
      <c r="B13" s="139"/>
      <c r="C13" s="139"/>
      <c r="D13" s="138"/>
      <c r="E13" s="139"/>
      <c r="F13" s="140"/>
      <c r="G13" s="141"/>
      <c r="H13" s="141"/>
      <c r="I13" s="350"/>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7">
        <f t="shared" si="0"/>
        <v>5</v>
      </c>
      <c r="B14" s="138"/>
      <c r="C14" s="139"/>
      <c r="D14" s="138"/>
      <c r="E14" s="139"/>
      <c r="F14" s="140"/>
      <c r="G14" s="138"/>
      <c r="H14" s="138"/>
      <c r="I14" s="350"/>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7">
        <f t="shared" si="0"/>
        <v>6</v>
      </c>
      <c r="B15" s="139"/>
      <c r="C15" s="139"/>
      <c r="D15" s="138"/>
      <c r="E15" s="139"/>
      <c r="F15" s="140"/>
      <c r="G15" s="141"/>
      <c r="H15" s="138"/>
      <c r="I15" s="350"/>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7">
        <f t="shared" si="0"/>
        <v>7</v>
      </c>
      <c r="B16" s="139"/>
      <c r="C16" s="139"/>
      <c r="D16" s="138"/>
      <c r="E16" s="139"/>
      <c r="F16" s="140"/>
      <c r="G16" s="141"/>
      <c r="H16" s="141"/>
      <c r="I16" s="350"/>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7">
        <f t="shared" si="0"/>
        <v>8</v>
      </c>
      <c r="B17" s="142"/>
      <c r="C17" s="139"/>
      <c r="D17" s="142"/>
      <c r="E17" s="143"/>
      <c r="F17" s="140"/>
      <c r="G17" s="141"/>
      <c r="H17" s="141"/>
      <c r="I17" s="350"/>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7">
        <f t="shared" si="0"/>
        <v>9</v>
      </c>
      <c r="B18" s="142"/>
      <c r="C18" s="139"/>
      <c r="D18" s="142"/>
      <c r="E18" s="143"/>
      <c r="F18" s="140"/>
      <c r="G18" s="141"/>
      <c r="H18" s="141"/>
      <c r="I18" s="350"/>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4">
        <f t="shared" si="0"/>
        <v>10</v>
      </c>
      <c r="B19" s="145"/>
      <c r="C19" s="146"/>
      <c r="D19" s="145"/>
      <c r="E19" s="146"/>
      <c r="F19" s="147"/>
      <c r="G19" s="147"/>
      <c r="H19" s="147"/>
      <c r="I19" s="351"/>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97"/>
      <c r="B20" s="148"/>
      <c r="C20" s="148"/>
      <c r="D20" s="148"/>
      <c r="E20" s="148"/>
      <c r="F20" s="148"/>
      <c r="G20" s="148"/>
      <c r="H20" s="130" t="str">
        <f>"Total "&amp;LEFT(A7,2)</f>
        <v>Total I2</v>
      </c>
      <c r="I20" s="153">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3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5"/>
      <c r="C22" s="435"/>
      <c r="D22" s="435"/>
      <c r="E22" s="435"/>
      <c r="F22" s="435"/>
      <c r="G22" s="435"/>
      <c r="H22" s="435"/>
      <c r="I22" s="435"/>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84" t="str">
        <f>'Date initiale'!C3</f>
        <v>Universitatea de Arhitectură și Urbanism "Ion Mincu" București</v>
      </c>
      <c r="B1" s="284"/>
      <c r="C1" s="284"/>
    </row>
    <row r="2" spans="1:12">
      <c r="A2" s="284" t="str">
        <f>'Date initiale'!B4&amp;" "&amp;'Date initiale'!C4</f>
        <v xml:space="preserve">Facultatea </v>
      </c>
      <c r="B2" s="284"/>
      <c r="C2" s="284"/>
    </row>
    <row r="3" spans="1:12">
      <c r="A3" s="284" t="str">
        <f>'Date initiale'!B5&amp;" "&amp;'Date initiale'!C5</f>
        <v xml:space="preserve">Departamentul </v>
      </c>
      <c r="B3" s="284"/>
      <c r="C3" s="284"/>
    </row>
    <row r="4" spans="1:12">
      <c r="A4" s="127" t="str">
        <f>'Date initiale'!C6&amp;", "&amp;'Date initiale'!C7</f>
        <v xml:space="preserve">[nume, prenume], </v>
      </c>
      <c r="B4" s="127"/>
      <c r="C4" s="127"/>
    </row>
    <row r="5" spans="1:12" s="198" customFormat="1">
      <c r="A5" s="127"/>
      <c r="B5" s="127"/>
      <c r="C5" s="127"/>
    </row>
    <row r="6" spans="1:12" ht="15.75">
      <c r="A6" s="433" t="s">
        <v>110</v>
      </c>
      <c r="B6" s="433"/>
      <c r="C6" s="433"/>
      <c r="D6" s="433"/>
      <c r="E6" s="433"/>
      <c r="F6" s="433"/>
      <c r="G6" s="433"/>
      <c r="H6" s="433"/>
      <c r="I6" s="433"/>
    </row>
    <row r="7" spans="1:12" ht="15.75">
      <c r="A7" s="433" t="str">
        <f>'Descriere indicatori'!B6&amp;". "&amp;'Descriere indicatori'!C6</f>
        <v xml:space="preserve">I3. Capitole de autor cuprinse în cărţi publicate la edituri cu prestigiu naţional* </v>
      </c>
      <c r="B7" s="433"/>
      <c r="C7" s="433"/>
      <c r="D7" s="433"/>
      <c r="E7" s="433"/>
      <c r="F7" s="433"/>
      <c r="G7" s="433"/>
      <c r="H7" s="433"/>
      <c r="I7" s="433"/>
    </row>
    <row r="8" spans="1:12" ht="16.5" thickBot="1">
      <c r="A8" s="39"/>
      <c r="B8" s="39"/>
      <c r="C8" s="39"/>
      <c r="D8" s="39"/>
      <c r="E8" s="39"/>
      <c r="F8" s="39"/>
      <c r="G8" s="39"/>
      <c r="H8" s="39"/>
      <c r="I8" s="39"/>
    </row>
    <row r="9" spans="1:12" ht="60.75" thickBot="1">
      <c r="A9" s="204" t="s">
        <v>55</v>
      </c>
      <c r="B9" s="205" t="s">
        <v>83</v>
      </c>
      <c r="C9" s="205" t="s">
        <v>175</v>
      </c>
      <c r="D9" s="205" t="s">
        <v>85</v>
      </c>
      <c r="E9" s="205" t="s">
        <v>86</v>
      </c>
      <c r="F9" s="206" t="s">
        <v>87</v>
      </c>
      <c r="G9" s="205" t="s">
        <v>88</v>
      </c>
      <c r="H9" s="205" t="s">
        <v>89</v>
      </c>
      <c r="I9" s="207" t="s">
        <v>90</v>
      </c>
      <c r="K9" s="290" t="s">
        <v>108</v>
      </c>
    </row>
    <row r="10" spans="1:12">
      <c r="A10" s="200">
        <v>1</v>
      </c>
      <c r="B10" s="155"/>
      <c r="C10" s="155"/>
      <c r="D10" s="155"/>
      <c r="E10" s="155"/>
      <c r="F10" s="156"/>
      <c r="G10" s="157"/>
      <c r="H10" s="156"/>
      <c r="I10" s="352"/>
      <c r="K10" s="291">
        <v>10</v>
      </c>
      <c r="L10" s="411" t="s">
        <v>248</v>
      </c>
    </row>
    <row r="11" spans="1:12">
      <c r="A11" s="116">
        <f>A10+1</f>
        <v>2</v>
      </c>
      <c r="B11" s="42"/>
      <c r="C11" s="42"/>
      <c r="D11" s="149"/>
      <c r="E11" s="42"/>
      <c r="F11" s="42"/>
      <c r="G11" s="42"/>
      <c r="H11" s="42"/>
      <c r="I11" s="353"/>
      <c r="K11" s="58"/>
    </row>
    <row r="12" spans="1:12">
      <c r="A12" s="159">
        <f t="shared" ref="A12:A19" si="0">A11+1</f>
        <v>3</v>
      </c>
      <c r="B12" s="128"/>
      <c r="C12" s="151"/>
      <c r="D12" s="149"/>
      <c r="E12" s="160"/>
      <c r="F12" s="121"/>
      <c r="G12" s="121"/>
      <c r="H12" s="121"/>
      <c r="I12" s="354"/>
    </row>
    <row r="13" spans="1:12">
      <c r="A13" s="159">
        <f t="shared" si="0"/>
        <v>4</v>
      </c>
      <c r="B13" s="152"/>
      <c r="C13" s="42"/>
      <c r="D13" s="42"/>
      <c r="E13" s="42"/>
      <c r="F13" s="120"/>
      <c r="G13" s="120"/>
      <c r="H13" s="120"/>
      <c r="I13" s="347"/>
    </row>
    <row r="14" spans="1:12" s="198" customFormat="1">
      <c r="A14" s="159">
        <f t="shared" si="0"/>
        <v>5</v>
      </c>
      <c r="B14" s="119"/>
      <c r="C14" s="42"/>
      <c r="D14" s="42"/>
      <c r="E14" s="42"/>
      <c r="F14" s="120"/>
      <c r="G14" s="120"/>
      <c r="H14" s="120"/>
      <c r="I14" s="355"/>
    </row>
    <row r="15" spans="1:12" s="198" customFormat="1">
      <c r="A15" s="159">
        <f t="shared" si="0"/>
        <v>6</v>
      </c>
      <c r="B15" s="152"/>
      <c r="C15" s="42"/>
      <c r="D15" s="42"/>
      <c r="E15" s="119"/>
      <c r="F15" s="120"/>
      <c r="G15" s="120"/>
      <c r="H15" s="120"/>
      <c r="I15" s="347"/>
    </row>
    <row r="16" spans="1:12">
      <c r="A16" s="159">
        <f t="shared" si="0"/>
        <v>7</v>
      </c>
      <c r="B16" s="119"/>
      <c r="C16" s="42"/>
      <c r="D16" s="42"/>
      <c r="E16" s="42"/>
      <c r="F16" s="120"/>
      <c r="G16" s="120"/>
      <c r="H16" s="120"/>
      <c r="I16" s="355"/>
    </row>
    <row r="17" spans="1:9">
      <c r="A17" s="159">
        <f t="shared" si="0"/>
        <v>8</v>
      </c>
      <c r="B17" s="152"/>
      <c r="C17" s="42"/>
      <c r="D17" s="42"/>
      <c r="E17" s="119"/>
      <c r="F17" s="120"/>
      <c r="G17" s="120"/>
      <c r="H17" s="120"/>
      <c r="I17" s="347"/>
    </row>
    <row r="18" spans="1:9">
      <c r="A18" s="159">
        <f t="shared" si="0"/>
        <v>9</v>
      </c>
      <c r="B18" s="150"/>
      <c r="C18" s="160"/>
      <c r="D18" s="149"/>
      <c r="E18" s="154"/>
      <c r="F18" s="121"/>
      <c r="G18" s="121"/>
      <c r="H18" s="121"/>
      <c r="I18" s="347"/>
    </row>
    <row r="19" spans="1:9" ht="15.75" thickBot="1">
      <c r="A19" s="161">
        <f t="shared" si="0"/>
        <v>10</v>
      </c>
      <c r="B19" s="162"/>
      <c r="C19" s="163"/>
      <c r="D19" s="163"/>
      <c r="E19" s="163"/>
      <c r="F19" s="125"/>
      <c r="G19" s="125"/>
      <c r="H19" s="125"/>
      <c r="I19" s="348"/>
    </row>
    <row r="20" spans="1:9" ht="15.75" thickBot="1">
      <c r="A20" s="385"/>
      <c r="B20" s="127"/>
      <c r="C20" s="127"/>
      <c r="D20" s="127"/>
      <c r="E20" s="127"/>
      <c r="F20" s="127"/>
      <c r="G20" s="127"/>
      <c r="H20" s="130" t="str">
        <f>"Total "&amp;LEFT(A7,2)</f>
        <v>Total I3</v>
      </c>
      <c r="I20" s="131">
        <f>SUM(I10:I19)</f>
        <v>0</v>
      </c>
    </row>
    <row r="22" spans="1:9" ht="33.75" customHeight="1">
      <c r="A22" s="43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5"/>
      <c r="C22" s="435"/>
      <c r="D22" s="435"/>
      <c r="E22" s="435"/>
      <c r="F22" s="435"/>
      <c r="G22" s="435"/>
      <c r="H22" s="435"/>
      <c r="I22" s="43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A22" sqref="A22:I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4" t="str">
        <f>'Date initiale'!C3</f>
        <v>Universitatea de Arhitectură și Urbanism "Ion Mincu" București</v>
      </c>
      <c r="B1" s="284"/>
      <c r="C1" s="284"/>
    </row>
    <row r="2" spans="1:12">
      <c r="A2" s="284" t="str">
        <f>'Date initiale'!B4&amp;" "&amp;'Date initiale'!C4</f>
        <v xml:space="preserve">Facultatea </v>
      </c>
      <c r="B2" s="284"/>
      <c r="C2" s="284"/>
    </row>
    <row r="3" spans="1:12">
      <c r="A3" s="284" t="str">
        <f>'Date initiale'!B5&amp;" "&amp;'Date initiale'!C5</f>
        <v xml:space="preserve">Departamentul </v>
      </c>
      <c r="B3" s="284"/>
      <c r="C3" s="284"/>
    </row>
    <row r="4" spans="1:12">
      <c r="A4" s="127" t="str">
        <f>'Date initiale'!C6&amp;", "&amp;'Date initiale'!C7</f>
        <v xml:space="preserve">[nume, prenume], </v>
      </c>
      <c r="B4" s="127"/>
      <c r="C4" s="127"/>
    </row>
    <row r="5" spans="1:12" s="198" customFormat="1">
      <c r="A5" s="127"/>
      <c r="B5" s="127"/>
      <c r="C5" s="127"/>
    </row>
    <row r="6" spans="1:12" ht="15.75">
      <c r="A6" s="433" t="s">
        <v>110</v>
      </c>
      <c r="B6" s="433"/>
      <c r="C6" s="433"/>
      <c r="D6" s="433"/>
      <c r="E6" s="433"/>
      <c r="F6" s="433"/>
      <c r="G6" s="433"/>
      <c r="H6" s="433"/>
      <c r="I6" s="433"/>
    </row>
    <row r="7" spans="1:12" ht="15.75">
      <c r="A7" s="433" t="str">
        <f>'Descriere indicatori'!B7&amp;". "&amp;'Descriere indicatori'!C7</f>
        <v xml:space="preserve">I4. Articole in extenso în reviste ştiinţifice de specialitate* </v>
      </c>
      <c r="B7" s="433"/>
      <c r="C7" s="433"/>
      <c r="D7" s="433"/>
      <c r="E7" s="433"/>
      <c r="F7" s="433"/>
      <c r="G7" s="433"/>
      <c r="H7" s="433"/>
      <c r="I7" s="433"/>
    </row>
    <row r="8" spans="1:12" ht="15.75" thickBot="1">
      <c r="A8" s="164"/>
      <c r="B8" s="164"/>
      <c r="C8" s="164"/>
      <c r="D8" s="164"/>
      <c r="E8" s="164"/>
      <c r="F8" s="164"/>
      <c r="G8" s="164"/>
      <c r="H8" s="164"/>
      <c r="I8" s="164"/>
    </row>
    <row r="9" spans="1:12" ht="30.75" thickBot="1">
      <c r="A9" s="204" t="s">
        <v>55</v>
      </c>
      <c r="B9" s="167" t="s">
        <v>83</v>
      </c>
      <c r="C9" s="167" t="s">
        <v>56</v>
      </c>
      <c r="D9" s="167" t="s">
        <v>57</v>
      </c>
      <c r="E9" s="167" t="s">
        <v>80</v>
      </c>
      <c r="F9" s="168" t="s">
        <v>87</v>
      </c>
      <c r="G9" s="167" t="s">
        <v>58</v>
      </c>
      <c r="H9" s="167" t="s">
        <v>111</v>
      </c>
      <c r="I9" s="169" t="s">
        <v>90</v>
      </c>
      <c r="K9" s="290" t="s">
        <v>108</v>
      </c>
    </row>
    <row r="10" spans="1:12">
      <c r="A10" s="112">
        <v>1</v>
      </c>
      <c r="B10" s="113"/>
      <c r="C10" s="113"/>
      <c r="D10" s="113"/>
      <c r="E10" s="114"/>
      <c r="F10" s="115"/>
      <c r="G10" s="115"/>
      <c r="H10" s="115"/>
      <c r="I10" s="356"/>
      <c r="K10" s="291">
        <v>10</v>
      </c>
      <c r="L10" s="411" t="s">
        <v>249</v>
      </c>
    </row>
    <row r="11" spans="1:12">
      <c r="A11" s="116">
        <f>A10+1</f>
        <v>2</v>
      </c>
      <c r="B11" s="117"/>
      <c r="C11" s="118"/>
      <c r="D11" s="117"/>
      <c r="E11" s="119"/>
      <c r="F11" s="120"/>
      <c r="G11" s="121"/>
      <c r="H11" s="121"/>
      <c r="I11" s="350"/>
      <c r="K11" s="58"/>
    </row>
    <row r="12" spans="1:12">
      <c r="A12" s="116">
        <f t="shared" ref="A12:A17" si="0">A11+1</f>
        <v>3</v>
      </c>
      <c r="B12" s="118"/>
      <c r="C12" s="118"/>
      <c r="D12" s="118"/>
      <c r="E12" s="119"/>
      <c r="F12" s="120"/>
      <c r="G12" s="121"/>
      <c r="H12" s="121"/>
      <c r="I12" s="350"/>
    </row>
    <row r="13" spans="1:12">
      <c r="A13" s="116">
        <f t="shared" si="0"/>
        <v>4</v>
      </c>
      <c r="B13" s="118"/>
      <c r="C13" s="118"/>
      <c r="D13" s="118"/>
      <c r="E13" s="119"/>
      <c r="F13" s="120"/>
      <c r="G13" s="120"/>
      <c r="H13" s="120"/>
      <c r="I13" s="350"/>
    </row>
    <row r="14" spans="1:12">
      <c r="A14" s="116">
        <f t="shared" si="0"/>
        <v>5</v>
      </c>
      <c r="B14" s="118"/>
      <c r="C14" s="118"/>
      <c r="D14" s="118"/>
      <c r="E14" s="119"/>
      <c r="F14" s="120"/>
      <c r="G14" s="120"/>
      <c r="H14" s="120"/>
      <c r="I14" s="350"/>
    </row>
    <row r="15" spans="1:12">
      <c r="A15" s="116">
        <f t="shared" si="0"/>
        <v>6</v>
      </c>
      <c r="B15" s="118"/>
      <c r="C15" s="118"/>
      <c r="D15" s="118"/>
      <c r="E15" s="119"/>
      <c r="F15" s="120"/>
      <c r="G15" s="120"/>
      <c r="H15" s="120"/>
      <c r="I15" s="350"/>
    </row>
    <row r="16" spans="1:12">
      <c r="A16" s="116">
        <f t="shared" si="0"/>
        <v>7</v>
      </c>
      <c r="B16" s="118"/>
      <c r="C16" s="118"/>
      <c r="D16" s="118"/>
      <c r="E16" s="119"/>
      <c r="F16" s="120"/>
      <c r="G16" s="120"/>
      <c r="H16" s="120"/>
      <c r="I16" s="350"/>
    </row>
    <row r="17" spans="1:9">
      <c r="A17" s="116">
        <f t="shared" si="0"/>
        <v>8</v>
      </c>
      <c r="B17" s="118"/>
      <c r="C17" s="118"/>
      <c r="D17" s="118"/>
      <c r="E17" s="119"/>
      <c r="F17" s="120"/>
      <c r="G17" s="120"/>
      <c r="H17" s="120"/>
      <c r="I17" s="350"/>
    </row>
    <row r="18" spans="1:9">
      <c r="A18" s="116">
        <f>A17+1</f>
        <v>9</v>
      </c>
      <c r="B18" s="118"/>
      <c r="C18" s="118"/>
      <c r="D18" s="118"/>
      <c r="E18" s="119"/>
      <c r="F18" s="120"/>
      <c r="G18" s="120"/>
      <c r="H18" s="120"/>
      <c r="I18" s="350"/>
    </row>
    <row r="19" spans="1:9" ht="15.75" thickBot="1">
      <c r="A19" s="122">
        <f>A18+1</f>
        <v>10</v>
      </c>
      <c r="B19" s="123"/>
      <c r="C19" s="123"/>
      <c r="D19" s="123"/>
      <c r="E19" s="124"/>
      <c r="F19" s="125"/>
      <c r="G19" s="125"/>
      <c r="H19" s="125"/>
      <c r="I19" s="351"/>
    </row>
    <row r="20" spans="1:9" ht="15.75" thickBot="1">
      <c r="A20" s="395"/>
      <c r="B20" s="127"/>
      <c r="C20" s="127"/>
      <c r="D20" s="127"/>
      <c r="E20" s="127"/>
      <c r="F20" s="127"/>
      <c r="G20" s="127"/>
      <c r="H20" s="130" t="str">
        <f>"Total "&amp;LEFT(A7,2)</f>
        <v>Total I4</v>
      </c>
      <c r="I20" s="171">
        <f>SUM(I10:I19)</f>
        <v>0</v>
      </c>
    </row>
    <row r="22" spans="1:9" ht="33.75" customHeight="1">
      <c r="A22" s="43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5"/>
      <c r="C22" s="435"/>
      <c r="D22" s="435"/>
      <c r="E22" s="435"/>
      <c r="F22" s="435"/>
      <c r="G22" s="435"/>
      <c r="H22" s="435"/>
      <c r="I22" s="43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Windows User</cp:lastModifiedBy>
  <cp:lastPrinted>2017-05-10T06:45:08Z</cp:lastPrinted>
  <dcterms:created xsi:type="dcterms:W3CDTF">2013-01-10T17:13:12Z</dcterms:created>
  <dcterms:modified xsi:type="dcterms:W3CDTF">2022-05-09T08:56:28Z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