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codeName="ThisWorkbook" defaultThemeVersion="124226"/>
  <mc:AlternateContent xmlns:mc="http://schemas.openxmlformats.org/markup-compatibility/2006">
    <mc:Choice Requires="x15">
      <x15ac:absPath xmlns:x15ac="http://schemas.microsoft.com/office/spreadsheetml/2010/11/ac" url="\\10.1.1.1\__PETREs_PROJECTS__\RPN - concurs  CONF. SINTEZA  PROIECTARII\DOSAR decembrie 2021\C23\"/>
    </mc:Choice>
  </mc:AlternateContent>
  <xr:revisionPtr revIDLastSave="0" documentId="8_{5C8A0B83-B649-4886-AE0A-21EB60B44CF1}" xr6:coauthVersionLast="47" xr6:coauthVersionMax="47" xr10:uidLastSave="{00000000-0000-0000-0000-000000000000}"/>
  <bookViews>
    <workbookView xWindow="-28920" yWindow="-120" windowWidth="29040" windowHeight="17790" tabRatio="928" activeTab="1"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I11c!$A$1:$G$20</definedName>
    <definedName name="_xlnm.Print_Area" localSheetId="18">'I12'!$A$1:$H$22</definedName>
    <definedName name="_xlnm.Print_Area" localSheetId="19">'I13'!$A$1:$H$35</definedName>
    <definedName name="_xlnm.Print_Area" localSheetId="20">I14a!$A$1:$H$22</definedName>
    <definedName name="_xlnm.Print_Area" localSheetId="21">I14b!$A$1:$H$24</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16" i="24" l="1"/>
  <c r="D15" i="24"/>
  <c r="I20" i="7"/>
  <c r="H20" i="29" l="1"/>
  <c r="H20" i="34" l="1"/>
  <c r="H22" i="30"/>
  <c r="G20" i="28"/>
  <c r="D20" i="24"/>
  <c r="H32" i="16" l="1"/>
  <c r="A23" i="13" l="1"/>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c r="A13" i="23" s="1"/>
  <c r="A14" i="23" s="1"/>
  <c r="A15" i="23" s="1"/>
  <c r="A16" i="23" s="1"/>
  <c r="A17" i="23" s="1"/>
  <c r="A18"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D14" i="36"/>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D28" i="36"/>
  <c r="A11" i="34"/>
  <c r="A12" i="34" s="1"/>
  <c r="A13" i="34" s="1"/>
  <c r="A14" i="34" s="1"/>
  <c r="A15" i="34" s="1"/>
  <c r="A16" i="34" s="1"/>
  <c r="A17" i="34" s="1"/>
  <c r="A18" i="34" s="1"/>
  <c r="A19" i="34" s="1"/>
  <c r="A3" i="34"/>
  <c r="A2" i="34"/>
  <c r="A1" i="34"/>
  <c r="A24" i="30"/>
  <c r="A11" i="30"/>
  <c r="A7" i="30"/>
  <c r="G22" i="30" s="1"/>
  <c r="A7" i="17"/>
  <c r="G20" i="17" s="1"/>
  <c r="A22" i="17"/>
  <c r="H20" i="17"/>
  <c r="D26" i="36" s="1"/>
  <c r="A11" i="17"/>
  <c r="A12" i="17" s="1"/>
  <c r="A13" i="17" s="1"/>
  <c r="A14" i="17" s="1"/>
  <c r="A15" i="17" s="1"/>
  <c r="A16" i="17" s="1"/>
  <c r="A17" i="17" s="1"/>
  <c r="A18" i="17" s="1"/>
  <c r="A19" i="17" s="1"/>
  <c r="A35" i="16"/>
  <c r="A7" i="16"/>
  <c r="G32" i="16" s="1"/>
  <c r="A24" i="16"/>
  <c r="A22" i="15"/>
  <c r="A11" i="15"/>
  <c r="A7" i="15"/>
  <c r="G20" i="15" s="1"/>
  <c r="A11" i="28"/>
  <c r="A12" i="28" s="1"/>
  <c r="A13" i="28" s="1"/>
  <c r="A14" i="28" s="1"/>
  <c r="A15" i="28" s="1"/>
  <c r="A16" i="28" s="1"/>
  <c r="A17" i="28" s="1"/>
  <c r="A18" i="28" s="1"/>
  <c r="A19" i="28" s="1"/>
  <c r="A7" i="28"/>
  <c r="F20" i="28" s="1"/>
  <c r="A11" i="29"/>
  <c r="A12" i="29" s="1"/>
  <c r="A13" i="29" s="1"/>
  <c r="A14" i="29" s="1"/>
  <c r="A15" i="29" s="1"/>
  <c r="A16" i="29" s="1"/>
  <c r="A17" i="29" s="1"/>
  <c r="A18" i="29" s="1"/>
  <c r="A7" i="29"/>
  <c r="G20" i="29" s="1"/>
  <c r="A11" i="14"/>
  <c r="A12" i="14" s="1"/>
  <c r="A13" i="14" s="1"/>
  <c r="A14" i="14" s="1"/>
  <c r="A15" i="14" s="1"/>
  <c r="A16" i="14" s="1"/>
  <c r="A17" i="14" s="1"/>
  <c r="A18" i="14" s="1"/>
  <c r="A19" i="14" s="1"/>
  <c r="A7" i="14"/>
  <c r="H20"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i="36"/>
  <c r="D25" i="36"/>
  <c r="D36" i="36"/>
  <c r="D20" i="20"/>
  <c r="D32" i="36" s="1"/>
  <c r="D20" i="18"/>
  <c r="D30" i="36" s="1"/>
  <c r="D27" i="36"/>
  <c r="H20" i="15"/>
  <c r="D24" i="36" s="1"/>
  <c r="D22" i="36"/>
  <c r="I20" i="14"/>
  <c r="D21" i="36" s="1"/>
  <c r="I20" i="5"/>
  <c r="D12" i="36" s="1"/>
  <c r="D20" i="19"/>
  <c r="I20" i="10"/>
  <c r="D17" i="36" s="1"/>
  <c r="I20" i="6"/>
  <c r="D13" i="36" s="1"/>
  <c r="I20" i="4"/>
  <c r="A12" i="15" l="1"/>
  <c r="A13" i="15" s="1"/>
  <c r="A14" i="15" s="1"/>
  <c r="A15" i="15" s="1"/>
  <c r="D43" i="36"/>
  <c r="D31" i="36"/>
  <c r="D42" i="36" s="1"/>
  <c r="D11" i="36"/>
  <c r="D35" i="36"/>
  <c r="A16" i="15" l="1"/>
  <c r="A17" i="15" s="1"/>
  <c r="A18" i="15" s="1"/>
  <c r="A19" i="15" s="1"/>
  <c r="D41" i="36"/>
  <c r="D44" i="36" s="1"/>
</calcChain>
</file>

<file path=xl/sharedStrings.xml><?xml version="1.0" encoding="utf-8"?>
<sst xmlns="http://schemas.openxmlformats.org/spreadsheetml/2006/main" count="889" uniqueCount="420">
  <si>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</si>
  <si>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</si>
  <si>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</si>
  <si>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</si>
  <si>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</si>
  <si>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</si>
  <si>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</si>
  <si>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</si>
  <si>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</si>
  <si>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</si>
  <si>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</si>
  <si>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</si>
  <si>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</si>
  <si>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</si>
  <si>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</si>
  <si>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</si>
  <si>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</si>
  <si>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</si>
  <si>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</si>
  <si>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</si>
  <si>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</si>
  <si>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</si>
  <si>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</si>
  <si>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</si>
  <si>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</si>
  <si>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</si>
  <si>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</si>
  <si>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</si>
  <si>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</si>
  <si>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</si>
  <si>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</si>
  <si>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</si>
  <si>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</si>
  <si>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</si>
  <si>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</si>
  <si>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</si>
  <si>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</si>
  <si>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</si>
  <si>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</si>
  <si>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</si>
  <si>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</si>
  <si>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</si>
  <si>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</si>
  <si>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</si>
  <si>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</si>
  <si>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</si>
  <si>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</si>
  <si>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</si>
  <si>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</si>
  <si>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</si>
  <si>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</si>
  <si>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</si>
  <si>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</si>
  <si>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</si>
  <si>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</si>
  <si>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</si>
  <si>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</si>
  <si>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</si>
  <si>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</si>
  <si>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</si>
  <si>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</si>
  <si>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</si>
  <si>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</si>
  <si>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</si>
  <si>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</si>
  <si>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</si>
  <si>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</si>
  <si>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</si>
  <si>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</si>
  <si>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</si>
  <si>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</si>
  <si>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</si>
  <si>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</si>
  <si>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</si>
  <si>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</si>
  <si>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</si>
  <si>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</si>
  <si>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</si>
  <si>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</si>
  <si>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</si>
  <si>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</si>
  <si>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</si>
  <si>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</si>
  <si>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</si>
  <si>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</si>
  <si>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</si>
  <si>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</si>
  <si>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</si>
  <si>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</si>
  <si>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</si>
  <si>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</si>
  <si>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</si>
  <si>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</si>
  <si>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</si>
  <si>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</si>
  <si>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</si>
  <si>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</si>
  <si>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</si>
  <si>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</si>
  <si>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</si>
  <si>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</si>
  <si>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</si>
  <si>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</si>
  <si>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</si>
  <si>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</si>
  <si>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</si>
  <si>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</si>
  <si>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</si>
  <si>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</si>
  <si>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</si>
  <si>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</si>
  <si>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</si>
  <si>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</si>
  <si>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</si>
  <si>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</si>
  <si>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</si>
  <si>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</si>
  <si>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</si>
  <si>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</si>
  <si>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</si>
  <si>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</si>
  <si>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</si>
  <si>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</si>
  <si>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</si>
  <si>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</si>
  <si>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</si>
  <si>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</si>
  <si>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</si>
  <si>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</si>
  <si>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</si>
  <si>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</si>
  <si>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</si>
  <si>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</si>
  <si>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</si>
  <si>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</si>
  <si>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</si>
  <si>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</si>
  <si>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</si>
  <si>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</si>
  <si>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</si>
  <si>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</si>
  <si>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</si>
  <si>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</si>
  <si>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</si>
  <si>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</si>
  <si>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</si>
  <si>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</si>
  <si>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</si>
  <si>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</si>
  <si>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</si>
  <si>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</si>
  <si>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</si>
  <si>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</si>
  <si>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</si>
  <si>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</si>
  <si>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</si>
  <si>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</si>
  <si>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</si>
  <si>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</si>
  <si>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</si>
  <si>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</si>
  <si>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</si>
  <si>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</si>
  <si>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</si>
  <si>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</si>
  <si>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</si>
  <si>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</si>
  <si>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</si>
  <si>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</si>
  <si>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</si>
  <si>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</si>
  <si>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</si>
  <si>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</si>
  <si>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</si>
  <si>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</si>
  <si>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</si>
  <si>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</si>
  <si>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</si>
  <si>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</si>
  <si>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</si>
  <si>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</si>
  <si>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</si>
  <si>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</si>
  <si>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</si>
  <si>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</si>
  <si>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</si>
  <si>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</si>
  <si>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</si>
  <si>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</si>
  <si>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</si>
  <si>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</si>
  <si>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</si>
  <si>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</si>
  <si>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</si>
  <si>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</si>
  <si>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</si>
  <si>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</si>
  <si>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</si>
  <si>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</si>
  <si>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</si>
  <si>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</si>
  <si>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</si>
  <si>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</si>
  <si>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</si>
  <si>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</si>
  <si>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</si>
  <si>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</si>
  <si>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</si>
  <si>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</si>
  <si>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</si>
  <si>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</si>
  <si>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</si>
  <si>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</si>
  <si>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</si>
  <si>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</si>
  <si>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</si>
  <si>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</si>
  <si>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</si>
  <si>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</si>
  <si>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</si>
  <si>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</si>
  <si>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</si>
  <si>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</si>
  <si>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</si>
  <si>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</si>
  <si>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</si>
  <si>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</si>
  <si>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</si>
  <si>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</si>
  <si>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</si>
  <si>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</si>
  <si>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</si>
  <si>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</si>
  <si>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</si>
  <si>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</si>
  <si>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</si>
  <si>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</si>
  <si>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</si>
  <si>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</si>
  <si>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</si>
  <si>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</si>
  <si>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</si>
  <si>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</si>
  <si>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</si>
  <si>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</si>
  <si>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</si>
  <si>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</si>
  <si>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</si>
  <si>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</si>
  <si>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</si>
  <si>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</si>
  <si>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</si>
  <si>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</si>
  <si>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</si>
  <si>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</si>
  <si>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</si>
  <si>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</si>
  <si>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</si>
  <si>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</si>
  <si>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</si>
  <si>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</si>
  <si>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</si>
  <si>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</si>
  <si>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</si>
  <si>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</si>
  <si>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</si>
  <si>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</si>
  <si>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</si>
  <si>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</si>
  <si>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</si>
  <si>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</si>
  <si>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</si>
  <si>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Sinteza proiectarii de arhitectura</t>
  </si>
  <si>
    <t>NĂSTASE Radu-Petre</t>
  </si>
  <si>
    <t>ISBN 978-973-1884-45-5</t>
  </si>
  <si>
    <t>Editura Universitara “Ion Mincu”</t>
  </si>
  <si>
    <t>Radu Petre Nastase</t>
  </si>
  <si>
    <t>231</t>
  </si>
  <si>
    <t>Radu-Petre Nastase</t>
  </si>
  <si>
    <t>Arhitectura</t>
  </si>
  <si>
    <t>ISSN: 1220-3254</t>
  </si>
  <si>
    <t>„Cartier pentru Justiție” - Studiu de amplasament realizat de UAUIM</t>
  </si>
  <si>
    <t>Argument</t>
  </si>
  <si>
    <t>ISSN 2067-4252</t>
  </si>
  <si>
    <t xml:space="preserve">“ Casa Braicoff Proiect de reconversie functionala” </t>
  </si>
  <si>
    <t xml:space="preserve">"Model de regenerare urbană în Olanda. Studiu de caz: Breda” </t>
  </si>
  <si>
    <t>Catalogul monumentelor istorice restaurate receptionate in perioada 2014-2015</t>
  </si>
  <si>
    <t>Editura Institutului National al Patrimoniului</t>
  </si>
  <si>
    <t xml:space="preserve"> “Model de regenerare urbană în Olanda. Studiu de caz: Breda” </t>
  </si>
  <si>
    <t>“ Casa Braicoff Proiect de reconversie functionala”</t>
  </si>
  <si>
    <t xml:space="preserve">Sesiunea de comunicari stiintifice a UAUIM: “Valori de Patrimoniu si Arhitectura Contemporana” </t>
  </si>
  <si>
    <t>"Sesiunea de comunicari stiintifice a UAUIM: “Regenerarea spatiului urban/arhitectural</t>
  </si>
  <si>
    <t>"Restaurarea interioarelor Conacului Cornea Brăiloiu, Com. Vădeni, J. Gorj prin Programul National de Restaurare”</t>
  </si>
  <si>
    <t xml:space="preserve">RIFF 2014 </t>
  </si>
  <si>
    <t>RIFF 2015</t>
  </si>
  <si>
    <t>"Restaurarea patrimoniului arhitectural o prioritate nationala”</t>
  </si>
  <si>
    <t>„The role of the Architects in the preservation of the historical heritage”</t>
  </si>
  <si>
    <t>GIS 2015 International Interior architecture, design, furniture and lighting Expo Conference</t>
  </si>
  <si>
    <t>LAUD 2015 – International Landscape Architecture and Urban Design Conference</t>
  </si>
  <si>
    <t>"Project : Postindustrial landscapes" - masa rotunda cu Peter Latz</t>
  </si>
  <si>
    <t>Proiect de arhitectura de interior a „Salii de conferinte Gafencu” a  M.A.E.</t>
  </si>
  <si>
    <t>M.A.E.</t>
  </si>
  <si>
    <t>Autor</t>
  </si>
  <si>
    <t>Coautor</t>
  </si>
  <si>
    <t>Masterplanul Universitatii Oradea</t>
  </si>
  <si>
    <t>Amenajare interioara Galerie Comerciala Auchan - Brasov</t>
  </si>
  <si>
    <t>Amenajare interioara Galerie Comerciala Auchan –Vitan, Bucuresti</t>
  </si>
  <si>
    <t xml:space="preserve">Biserica „Sfanta Treime” Dudesti – Sector 3, Bucureşti </t>
  </si>
  <si>
    <t>executat</t>
  </si>
  <si>
    <t>Imobil de birouri S+P+3E – Str. Cameliei, sect. 1, Bucureşti</t>
  </si>
  <si>
    <t xml:space="preserve">Imobil de locuinte si comert - Bd. Ferdinand - 2S+P+10, 12.500 mp, 78 apartamente de lux, Sector 2 </t>
  </si>
  <si>
    <t xml:space="preserve">Locuinte cuplate – P+2, 600 mp, Str. Ion Besu, Mogoşoaia </t>
  </si>
  <si>
    <t xml:space="preserve">Imobil de locuinte de lux Str. Gh. Bratianu – Sector 1 - 2S+P+5,  4.600 mp Sector 1 </t>
  </si>
  <si>
    <t>„Baneasa Shopping City” –  107.000 mp în zona Băneasa, Sector 1, Bucureşti –  în Asociere cu Chapman Taylor</t>
  </si>
  <si>
    <t xml:space="preserve">Centru Sportiv si de Agrement pe malul lacului Floreasca, Str. Tarmului 1 A– Sector 1 </t>
  </si>
  <si>
    <t>2005-2019</t>
  </si>
  <si>
    <t>Ansamblu rezidential Hipodrom Ploiesti 2S+P+13, 35.000 mp, faza DTAC &amp; PT</t>
  </si>
  <si>
    <t>autorizat</t>
  </si>
  <si>
    <t>Centrul comercial Armonia Satu Mare, Faza 1/ 53.000 mp,  faza PT</t>
  </si>
  <si>
    <t>Imobil de locuinte S+P+3-4r - Str Barbu Stefănescu Delavrancea 42 , 5.000 mp</t>
  </si>
  <si>
    <t>Strauss Office Building - Strauss</t>
  </si>
  <si>
    <t>P.U.Z. INOX, Bd. Tudor Vladimirescu Nr.29</t>
  </si>
  <si>
    <t>PUZ Bucurestii Noi nr. 25, Sector 1</t>
  </si>
  <si>
    <t>Aprobat</t>
  </si>
  <si>
    <t>PUZ Str. Inclnata nr. 12, Sector 5</t>
  </si>
  <si>
    <t>PUZ Bd. Pipera, Voluntari</t>
  </si>
  <si>
    <t>PUZ Sos. Pipera nr. 46D-46E-48-48C</t>
  </si>
  <si>
    <t>„Studiu de amplasament pentru Cartierul de Justitie” – CCPEC/UAUIM. Director de proiect: Conf. Dr. Arh T. Florescu; Coordonator proiect Lect. Dr. Arh. R.-P. Nastase</t>
  </si>
  <si>
    <t>PUZ Barbu Vacarescu 164</t>
  </si>
  <si>
    <t>Proiectul “SUSTCULT” privind Imbunatatirea Managementului obiectelor culturale prin elaborarea de planuri de management si implementarea acestora / din Romania: BACAU si HUREZI; Prin INP ca partner // Coordonare si management echipa (2014); finantare: SEE Transnational Cooperation Programme</t>
  </si>
  <si>
    <t xml:space="preserve">Prooiectul „Danube Limes Brand” – proiect finantat MDRAP - proiect de grup de  nivel  international realizat prin INP/ coordonare si management echipa  </t>
  </si>
  <si>
    <t>Pe urmele curtii itinerante a lui Constantin Brancoveanu. Trasee culturale si memoriale” – proiect AFCN - proiect de grup de nivel national realizat prin INP</t>
  </si>
  <si>
    <t xml:space="preserve">„Muzee şi colecţii religioase. Tezaurul brâncovenesc și post-brâncovenesc de la Mănăstirile Hurezi şi Brâncoveni” – proiect AFCN proiect de grup de nivel national realizat prin INP </t>
  </si>
  <si>
    <t>Premiul 1 la „Competiţia de Idei” pentru selectarea soluţiei conceptuale integrate a pavilionului României la Expo Milano 2015, co-autor impreuna cu arh. Radu Teaca</t>
  </si>
  <si>
    <t>Expozitie intineranta in cadrul proiectului finantat de UAR //  Restauratori români: Arhitectul Horia Teodoru 12 de ani de la nastere, Bucuresti</t>
  </si>
  <si>
    <t>Expozitie intineranta in cadrul proiectului finantat de UAR //  Restauratori români: Arhitectul Ion D. Trajanescu / Bucuresti si Iasi</t>
  </si>
  <si>
    <t>Expozitie de fotodocumentare “Pe urmele curtii itinerate a lui Constantin Brancoveanu. Trasee Culturale si Memoriale”, Hurezi / Institutul National al Patrimoniului- 2015 ( in parteneriat cu Manastirea Hurezi si Complexul National Muzeal “Curtea Domneasca” din Targoviste) PROIECT AFCN</t>
  </si>
  <si>
    <t>Expoziţia „Peisaje la Dunărea de Jos” – Oltenita, Muzeul Civilizaţiei Gumelniţa / Institutul Naţional al Patrimoniului, 2015 // Sub egida proiectului European ArcLand (ArchaeoLandscapes Europe)</t>
  </si>
  <si>
    <t>Expozitie Nationala de Arta Naiva si Icoane „Craciunul si Anul Nou in Creatia Populara Contemporana” / Institutul National al Patrimoniului, in parteneriat - Editia 2014</t>
  </si>
  <si>
    <t>Expozitia Nationala de icoane si arta naiva „Patimile si invierea mantuitorului in creatia populara contemporana” / Institutul National al Patrimoniului, in parteneriat. Editia 2015</t>
  </si>
  <si>
    <t>Expozitia Nationala de icoane si arta naiva „Patimile si invierea mantuitorului in creatia populara contemporana” / Institutul National al Patrimoniului, in parteneriat. Editia 2014</t>
  </si>
  <si>
    <t xml:space="preserve">Expozitia Nationala „Icoana - Credinta si traditie” - Institutul National al Patrimoniului, in parteneriat. - Editia 2014 </t>
  </si>
  <si>
    <t>Salonul International de arta naiva editia a XIII-a / Institutul National al Patrimoniului, in parteneriat. Editia - 2015</t>
  </si>
  <si>
    <t>Membru in Comisia  Nationala de Dezvoltare Teritoriala a M.D.R.A.P.</t>
  </si>
  <si>
    <t>Membru in Comisia  Nationala a Monumentelor Istorice //  Min. Culturii</t>
  </si>
  <si>
    <t>Presedinte - Comisia  Zonala a Monumentelor Istorice Nr 5 -  IASI // Min.Culturii</t>
  </si>
  <si>
    <t>2014</t>
  </si>
  <si>
    <t>32</t>
  </si>
  <si>
    <t>articol despre studiu aparut in revista Arhitectura</t>
  </si>
  <si>
    <t>in executie</t>
  </si>
  <si>
    <t>Pavilionul de la Expo Milano 2015</t>
  </si>
  <si>
    <t>privat</t>
  </si>
  <si>
    <t>Imobil locuinte S+P+2 - Frederic Chopin, - sector 2</t>
  </si>
  <si>
    <t>Adama Group</t>
  </si>
  <si>
    <t>Bratianu 22 Residential</t>
  </si>
  <si>
    <t xml:space="preserve">Ansamblu Evocasa Aromonia - Aleea Ion Agarbiceanu </t>
  </si>
  <si>
    <t>2012-2019</t>
  </si>
  <si>
    <t>Immochan</t>
  </si>
  <si>
    <t>Patriarhia Romana</t>
  </si>
  <si>
    <t>Baneasa Development</t>
  </si>
  <si>
    <t>P.U.Z. Hipodromului Ploiesti</t>
  </si>
  <si>
    <t>Coordonator si manager echipa</t>
  </si>
  <si>
    <t>Proiect de arhitectura "Sala polivalenta" - Municipiul Constanta (studiu de fezabilitate)</t>
  </si>
  <si>
    <t>Proiect de arhitectura "Sala polivalenta" - Municipiul Oradea (studiu de fezabilitate)</t>
  </si>
  <si>
    <t>Ministerul Justitiei</t>
  </si>
  <si>
    <t>2014-2016</t>
  </si>
  <si>
    <t>2014-2015</t>
  </si>
  <si>
    <t>Co-organizare /  Masa rotunda in cadrul proiectului finantat de UAR, Restauratori români: Arhitectul Ion D. Trajanescu 140 de ani de la nastere / Bucuresti si Iasi - INP</t>
  </si>
  <si>
    <t>Organizare si promovare Concurs studentesc de proiecte „Cartierul de Justitie 2014” - UAUIM</t>
  </si>
  <si>
    <t>Co-organizare /  Masa rotunda in cadrul proiectului finantat de UAR, Restauratori români: Arhitectul Horia Teodoru 12 ani de la nastere / Bucuresti - INP</t>
  </si>
  <si>
    <t>Sesiune internationala de comunicari stiintifice "Arhitectura si design - Design si arhitectura/ Interferente</t>
  </si>
  <si>
    <t>"Rolul tehnologiei in mediul construit"</t>
  </si>
  <si>
    <t xml:space="preserve">Arhitectura si Regenerarea urbana </t>
  </si>
  <si>
    <t>"Cartierul pentru justitie"</t>
  </si>
  <si>
    <t>TDLC - Tokio - organizat de Banca Mondiala</t>
  </si>
  <si>
    <t>Elemente de strategie municipala  - Oradea Universitara</t>
  </si>
  <si>
    <t>ISSN 1220-3254</t>
  </si>
  <si>
    <t>"Conținut vs. Context. Selecție proiecte 2015-2020"</t>
  </si>
  <si>
    <t xml:space="preserve">Sesiunea de comunicari stiintifice a UAUIM: Teoria Proiectului  - an V </t>
  </si>
  <si>
    <t xml:space="preserve">       </t>
  </si>
  <si>
    <t xml:space="preserve">Proiect de arhitectura „Locuințe cu chirie pentru tineri, Ansamblul Romanescu-Potelu”   </t>
  </si>
  <si>
    <t>Primăria Oradea</t>
  </si>
  <si>
    <t>Primăria Constanta</t>
  </si>
  <si>
    <t>Primăria Craiova</t>
  </si>
  <si>
    <t xml:space="preserve">Proiect de arhitectura si inginerie pentru Pavilionul României la „Expo Milano 2015” –  Italia, realizat in asociere cu Prof Dr Arh Radu Teaca </t>
  </si>
  <si>
    <t>Premiul 1 la „Competiţia de Idei” pentru selectarea soluţiei conceptuale integrate a pavilionului României la Expo Milano 2015, co-autor impreuna cu Prof dr arh Radu Teaca</t>
  </si>
  <si>
    <t>ianuarie/2022</t>
  </si>
  <si>
    <t>2008-2022</t>
  </si>
  <si>
    <t xml:space="preserve"> </t>
  </si>
  <si>
    <t xml:space="preserve">Imobil de locuinte S+P+3E  in str. Alexandru Constantinescu, Sector 1, Bucuresti </t>
  </si>
  <si>
    <t>2020-2022</t>
  </si>
  <si>
    <t>2021-</t>
  </si>
  <si>
    <t>Imobil de birouri, Str. Paris nr. 27 – Restaurare  monument istoric, S+P+M</t>
  </si>
  <si>
    <t>2019-</t>
  </si>
  <si>
    <t>Ansamblu Rezidențial cu funcțiuni mixte  2S+P+11E – Str. Înclinată nr. 12, sector 5, București, 5 turnuri</t>
  </si>
  <si>
    <t>Ansamblu Rezidențial 2S+P+7E+8R Faza 1, NUSCO CITY – Bd. Pipera Nr. 46-48 – sector 2, București</t>
  </si>
  <si>
    <t xml:space="preserve">Ansamblu rezidential cu comert la parter 3S+P+18E, One Verdi Park, Bd. Barbu Vacarescu 164E, Sector 2 </t>
  </si>
  <si>
    <t>PUZ str. Buzoiu nr 3 si nr 5, Sector 2</t>
  </si>
  <si>
    <t>PUZ Buzesti 44, sector 1</t>
  </si>
  <si>
    <t>PUZ Calea Victoriei 176, Sector 1</t>
  </si>
  <si>
    <t>PUZ Baicului nr. 51, Sector 2</t>
  </si>
  <si>
    <t>2014-2020</t>
  </si>
  <si>
    <t>Membru - Sectiunea CNMI de Urbanism si Zone Protejate //  Min. Culturii</t>
  </si>
  <si>
    <t>Membru -Sectiunea CNMI de Arhitectura si Inginerie //  Min. Culturii</t>
  </si>
  <si>
    <t>2017-2020</t>
  </si>
  <si>
    <t>Membru/Presedinte in Comisia de Urbanism si Amenajarea Teritoriului a P.M.B.</t>
  </si>
  <si>
    <t>Membru Comisia  Zonala a Monumentelor Istorice Nr 1 - Bucuresti // Min.Culturii</t>
  </si>
  <si>
    <t>2014-2016       2017-2020</t>
  </si>
  <si>
    <t>"România Construieşte" DEVO 2021</t>
  </si>
  <si>
    <t xml:space="preserve"> Webinar "Despre Mixt-use" (Co-speakear)</t>
  </si>
  <si>
    <t>Realizat</t>
  </si>
  <si>
    <t>SF/ Realizat</t>
  </si>
  <si>
    <t>Proiect de arhitectura "Cămine Oradea" (studiu de fezabilitate)</t>
  </si>
  <si>
    <t>SF / Aropbat</t>
  </si>
  <si>
    <t>SF / In execuţie</t>
  </si>
  <si>
    <t>Co-Autor</t>
  </si>
  <si>
    <t>co-autor</t>
  </si>
  <si>
    <r>
      <rPr>
        <sz val="11"/>
        <color rgb="FF000000"/>
        <rFont val="Calibri"/>
        <family val="2"/>
      </rPr>
      <t xml:space="preserve">2017-2020    </t>
    </r>
    <r>
      <rPr>
        <sz val="11"/>
        <color indexed="8"/>
        <rFont val="Calibri"/>
        <family val="2"/>
      </rPr>
      <t xml:space="preserve">  2020 - prezent</t>
    </r>
  </si>
  <si>
    <t>Prof. Dr. Arh T. Florescu Lect. Dr. Arh. R.-P. Nastase</t>
  </si>
  <si>
    <t>C23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</si>
</sst>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1"/>
      <color theme="1"/>
      <name val="Arial Narrow"/>
      <family val="2"/>
    </font>
    <font>
      <sz val="11"/>
      <color rgb="FF000000"/>
      <name val="Calibri"/>
      <family val="2"/>
      <scheme val="minor"/>
    </font>
    <font>
      <sz val="11"/>
      <color rgb="FFFF0000"/>
      <name val="Calibri"/>
      <family val="2"/>
    </font>
    <font>
      <sz val="11"/>
      <color rgb="FF000000"/>
      <name val="Calibri"/>
      <family val="2"/>
    </font>
    <font>
      <sz val="11"/>
      <name val="Calibri"/>
      <family val="2"/>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3">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thin">
        <color indexed="64"/>
      </top>
      <bottom/>
      <diagonal/>
    </border>
    <border>
      <left/>
      <right style="thin">
        <color indexed="64"/>
      </right>
      <top style="thin">
        <color indexed="64"/>
      </top>
      <bottom style="medium">
        <color indexed="64"/>
      </bottom>
      <diagonal/>
    </border>
  </borders>
  <cellStyleXfs count="2">
    <xf numFmtId="0" fontId="0" fillId="0" borderId="0"/>
    <xf numFmtId="0" fontId="16" fillId="0" borderId="0" applyNumberFormat="0" applyFill="0" applyBorder="0" applyAlignment="0" applyProtection="0">
      <alignment vertical="top"/>
      <protection locked="0"/>
    </xf>
  </cellStyleXfs>
  <cellXfs count="512">
    <xf numFmtId="0" fontId="0" fillId="0" borderId="0" xfId="0"/>
    <xf numFmtId="0" fontId="7" fillId="0" borderId="0" xfId="0" applyFont="1"/>
    <xf numFmtId="0" fontId="5" fillId="0" borderId="0" xfId="0" applyFont="1" applyAlignment="1" applyProtection="1">
      <alignment horizontal="center" vertical="center"/>
      <protection hidden="1"/>
    </xf>
    <xf numFmtId="1" fontId="5" fillId="0" borderId="0" xfId="0" applyNumberFormat="1" applyFont="1" applyAlignment="1" applyProtection="1">
      <alignment horizontal="center" vertical="center"/>
      <protection hidden="1"/>
    </xf>
    <xf numFmtId="0" fontId="5" fillId="0" borderId="0" xfId="0" applyFont="1" applyBorder="1" applyAlignment="1" applyProtection="1">
      <alignment horizontal="center" vertical="center" wrapText="1"/>
      <protection hidden="1"/>
    </xf>
    <xf numFmtId="0" fontId="5" fillId="0" borderId="0" xfId="0" applyFont="1" applyProtection="1">
      <protection hidden="1"/>
    </xf>
    <xf numFmtId="0" fontId="5" fillId="0" borderId="0" xfId="0" applyFont="1"/>
    <xf numFmtId="2" fontId="6" fillId="0" borderId="0" xfId="0" applyNumberFormat="1" applyFont="1" applyBorder="1" applyAlignment="1" applyProtection="1">
      <alignment horizontal="center" vertical="center" wrapText="1"/>
      <protection hidden="1"/>
    </xf>
    <xf numFmtId="2" fontId="5" fillId="0" borderId="0" xfId="0" applyNumberFormat="1" applyFont="1" applyBorder="1" applyAlignment="1" applyProtection="1">
      <alignment horizontal="center" vertical="center" wrapText="1"/>
      <protection hidden="1"/>
    </xf>
    <xf numFmtId="0" fontId="5" fillId="0" borderId="0" xfId="0" quotePrefix="1" applyFont="1" applyBorder="1" applyProtection="1">
      <protection hidden="1"/>
    </xf>
    <xf numFmtId="0" fontId="5" fillId="0" borderId="0" xfId="0" applyFont="1" applyBorder="1" applyProtection="1">
      <protection hidden="1"/>
    </xf>
    <xf numFmtId="0" fontId="0" fillId="0" borderId="1" xfId="0" applyBorder="1" applyAlignment="1">
      <alignment wrapText="1"/>
    </xf>
    <xf numFmtId="0" fontId="7" fillId="0" borderId="1" xfId="0" applyFont="1" applyBorder="1" applyAlignment="1">
      <alignment wrapText="1"/>
    </xf>
    <xf numFmtId="0" fontId="0" fillId="0" borderId="2" xfId="0" applyBorder="1"/>
    <xf numFmtId="0" fontId="0" fillId="0" borderId="3" xfId="0" applyBorder="1"/>
    <xf numFmtId="0" fontId="4" fillId="0" borderId="1" xfId="0" applyFont="1" applyBorder="1" applyAlignment="1">
      <alignment wrapText="1"/>
    </xf>
    <xf numFmtId="0" fontId="4" fillId="0" borderId="0" xfId="0" applyFont="1" applyBorder="1" applyAlignment="1">
      <alignment wrapText="1"/>
    </xf>
    <xf numFmtId="0" fontId="5"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2" fillId="0" borderId="2" xfId="0" applyFont="1" applyBorder="1" applyAlignment="1">
      <alignment horizontal="center" vertical="center"/>
    </xf>
    <xf numFmtId="0" fontId="12" fillId="0" borderId="2" xfId="0" applyFont="1" applyBorder="1" applyAlignment="1">
      <alignment horizontal="center" vertical="center" wrapText="1"/>
    </xf>
    <xf numFmtId="0" fontId="0" fillId="0" borderId="0" xfId="0" applyBorder="1"/>
    <xf numFmtId="0" fontId="12" fillId="0" borderId="2" xfId="0" applyFont="1" applyBorder="1" applyAlignment="1">
      <alignment wrapText="1"/>
    </xf>
    <xf numFmtId="0" fontId="12" fillId="0" borderId="2" xfId="0" quotePrefix="1" applyFont="1" applyBorder="1" applyAlignment="1">
      <alignment horizontal="center" vertical="center"/>
    </xf>
    <xf numFmtId="0" fontId="12" fillId="0" borderId="0" xfId="0" applyFont="1" applyBorder="1" applyAlignment="1">
      <alignment horizontal="center" vertical="center" wrapText="1"/>
    </xf>
    <xf numFmtId="0" fontId="12" fillId="0" borderId="0" xfId="0" applyFont="1" applyFill="1" applyBorder="1" applyAlignment="1">
      <alignment horizontal="center" vertical="center" wrapText="1"/>
    </xf>
    <xf numFmtId="0" fontId="9" fillId="0" borderId="0" xfId="0" applyFont="1" applyBorder="1" applyAlignment="1">
      <alignment wrapText="1"/>
    </xf>
    <xf numFmtId="0" fontId="10" fillId="0" borderId="0" xfId="0" applyFont="1" applyBorder="1" applyAlignment="1">
      <alignment wrapText="1"/>
    </xf>
    <xf numFmtId="0" fontId="12" fillId="0" borderId="2" xfId="0" quotePrefix="1" applyFont="1" applyBorder="1" applyAlignment="1">
      <alignment horizontal="center" vertical="center" wrapText="1"/>
    </xf>
    <xf numFmtId="0" fontId="12" fillId="0" borderId="0" xfId="0" applyFont="1" applyAlignment="1">
      <alignment horizontal="center" vertical="center" wrapText="1"/>
    </xf>
    <xf numFmtId="0" fontId="12" fillId="0" borderId="4" xfId="0" applyFont="1" applyBorder="1" applyAlignment="1">
      <alignment horizontal="center" vertical="center" wrapText="1"/>
    </xf>
    <xf numFmtId="0" fontId="9" fillId="0" borderId="1" xfId="0" applyFont="1" applyBorder="1" applyAlignment="1">
      <alignment wrapText="1"/>
    </xf>
    <xf numFmtId="0" fontId="12"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4" fillId="0" borderId="5" xfId="0" applyFont="1" applyBorder="1" applyAlignment="1">
      <alignment wrapText="1"/>
    </xf>
    <xf numFmtId="0" fontId="12" fillId="0" borderId="0" xfId="0" applyFont="1" applyBorder="1"/>
    <xf numFmtId="0" fontId="0" fillId="0" borderId="0" xfId="0" applyAlignment="1">
      <alignment horizontal="left"/>
    </xf>
    <xf numFmtId="0" fontId="11" fillId="0" borderId="0" xfId="0" applyFont="1" applyAlignment="1" applyProtection="1">
      <alignment horizontal="center" vertical="center"/>
      <protection hidden="1"/>
    </xf>
    <xf numFmtId="0" fontId="11" fillId="0" borderId="0" xfId="0" applyFont="1" applyAlignment="1" applyProtection="1">
      <alignment vertical="center"/>
      <protection hidden="1"/>
    </xf>
    <xf numFmtId="0" fontId="11" fillId="0" borderId="0" xfId="0" applyFont="1" applyAlignment="1">
      <alignment wrapText="1"/>
    </xf>
    <xf numFmtId="0" fontId="15" fillId="0" borderId="2" xfId="0" applyFont="1" applyBorder="1" applyAlignment="1">
      <alignment horizontal="center" vertical="center" wrapText="1"/>
    </xf>
    <xf numFmtId="0" fontId="5" fillId="0" borderId="0" xfId="0" applyFont="1" applyAlignment="1" applyProtection="1">
      <alignment vertical="center"/>
      <protection hidden="1"/>
    </xf>
    <xf numFmtId="0" fontId="0" fillId="0" borderId="0" xfId="0" applyBorder="1" applyAlignment="1">
      <alignment horizontal="center" vertical="center"/>
    </xf>
    <xf numFmtId="2" fontId="7" fillId="0" borderId="0" xfId="0" applyNumberFormat="1" applyFont="1" applyBorder="1" applyAlignment="1">
      <alignment horizontal="center" vertical="center"/>
    </xf>
    <xf numFmtId="0" fontId="0" fillId="0" borderId="0" xfId="0" applyFill="1" applyBorder="1" applyAlignment="1">
      <alignment horizontal="center" vertical="center"/>
    </xf>
    <xf numFmtId="0" fontId="12" fillId="0" borderId="0" xfId="0" applyFont="1"/>
    <xf numFmtId="0" fontId="12" fillId="0" borderId="0" xfId="0" applyFont="1" applyBorder="1" applyAlignment="1">
      <alignment wrapText="1"/>
    </xf>
    <xf numFmtId="0" fontId="13" fillId="0" borderId="0" xfId="0" applyFont="1" applyBorder="1" applyAlignment="1">
      <alignment wrapText="1"/>
    </xf>
    <xf numFmtId="0" fontId="12" fillId="0" borderId="0" xfId="0" applyFont="1" applyFill="1" applyBorder="1" applyAlignment="1">
      <alignment wrapText="1"/>
    </xf>
    <xf numFmtId="0" fontId="5" fillId="0" borderId="0" xfId="0" applyFont="1" applyAlignment="1">
      <alignment horizontal="center"/>
    </xf>
    <xf numFmtId="0" fontId="12" fillId="0" borderId="6" xfId="0" applyFont="1" applyBorder="1" applyAlignment="1">
      <alignment horizontal="center" vertical="center" wrapText="1"/>
    </xf>
    <xf numFmtId="0" fontId="12" fillId="0" borderId="4" xfId="0" applyFont="1" applyBorder="1" applyAlignment="1">
      <alignment horizontal="center" wrapText="1"/>
    </xf>
    <xf numFmtId="0" fontId="5" fillId="0" borderId="0" xfId="0" applyNumberFormat="1" applyFont="1" applyFill="1" applyBorder="1" applyAlignment="1" applyProtection="1">
      <alignment horizontal="center" vertical="center" wrapText="1"/>
      <protection locked="0"/>
    </xf>
    <xf numFmtId="0" fontId="11" fillId="0" borderId="0" xfId="0" applyFont="1" applyAlignment="1">
      <alignment horizontal="center" vertical="center" wrapText="1"/>
    </xf>
    <xf numFmtId="0" fontId="12"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1" fillId="0" borderId="0" xfId="0" applyFont="1" applyBorder="1" applyAlignment="1">
      <alignment horizontal="center" vertical="center" wrapText="1"/>
    </xf>
    <xf numFmtId="0" fontId="11" fillId="0" borderId="0" xfId="0" applyFont="1" applyBorder="1" applyAlignment="1">
      <alignment horizontal="center" wrapText="1"/>
    </xf>
    <xf numFmtId="0" fontId="7" fillId="0" borderId="0" xfId="0" applyFont="1" applyAlignment="1">
      <alignment horizontal="center" vertical="center" wrapText="1"/>
    </xf>
    <xf numFmtId="0" fontId="8" fillId="0" borderId="0" xfId="0" applyFont="1"/>
    <xf numFmtId="0" fontId="11" fillId="0" borderId="0" xfId="0" applyFont="1" applyBorder="1" applyAlignment="1" applyProtection="1">
      <alignment horizontal="center" vertical="center" wrapText="1"/>
      <protection hidden="1"/>
    </xf>
    <xf numFmtId="0" fontId="12" fillId="0" borderId="4" xfId="0" applyFont="1" applyBorder="1" applyAlignment="1">
      <alignment horizontal="center" vertical="center"/>
    </xf>
    <xf numFmtId="0" fontId="12" fillId="0" borderId="4" xfId="0" quotePrefix="1"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6" xfId="0" applyFont="1" applyBorder="1" applyAlignment="1">
      <alignment horizontal="center" vertical="center"/>
    </xf>
    <xf numFmtId="0" fontId="11" fillId="0" borderId="0" xfId="0" applyFont="1" applyBorder="1" applyAlignment="1">
      <alignment wrapText="1"/>
    </xf>
    <xf numFmtId="0" fontId="0" fillId="0" borderId="10" xfId="0" applyBorder="1" applyAlignment="1">
      <alignment wrapText="1"/>
    </xf>
    <xf numFmtId="0" fontId="7" fillId="0" borderId="0" xfId="0" applyFont="1" applyBorder="1" applyAlignment="1">
      <alignment horizontal="center" wrapText="1"/>
    </xf>
    <xf numFmtId="0" fontId="5" fillId="0" borderId="2" xfId="0" applyFont="1" applyFill="1" applyBorder="1" applyAlignment="1" applyProtection="1">
      <alignment horizontal="left" vertical="center" wrapText="1"/>
    </xf>
    <xf numFmtId="0" fontId="11" fillId="0" borderId="11" xfId="0" applyFont="1" applyBorder="1" applyAlignment="1">
      <alignment horizontal="center" vertical="center" wrapText="1"/>
    </xf>
    <xf numFmtId="0" fontId="7" fillId="0" borderId="1" xfId="0" applyFont="1" applyBorder="1" applyAlignment="1">
      <alignment horizontal="center" wrapText="1"/>
    </xf>
    <xf numFmtId="0" fontId="0" fillId="0" borderId="0" xfId="0" applyAlignment="1">
      <alignment horizontal="center"/>
    </xf>
    <xf numFmtId="0" fontId="4"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4" fillId="0" borderId="14" xfId="0" applyFont="1" applyBorder="1" applyAlignment="1">
      <alignment vertical="top" wrapText="1"/>
    </xf>
    <xf numFmtId="0" fontId="4" fillId="0" borderId="10" xfId="0" applyFont="1" applyBorder="1" applyAlignment="1">
      <alignment vertical="top" wrapText="1"/>
    </xf>
    <xf numFmtId="0" fontId="19" fillId="0" borderId="0" xfId="0" applyFont="1"/>
    <xf numFmtId="0" fontId="7" fillId="0" borderId="2" xfId="0" applyFont="1" applyBorder="1"/>
    <xf numFmtId="0" fontId="7" fillId="0" borderId="2" xfId="0" applyFont="1" applyBorder="1" applyAlignment="1">
      <alignment horizontal="center"/>
    </xf>
    <xf numFmtId="0" fontId="7" fillId="0" borderId="2" xfId="0" applyFont="1" applyBorder="1" applyAlignment="1">
      <alignment horizontal="center" wrapText="1"/>
    </xf>
    <xf numFmtId="0" fontId="7" fillId="0" borderId="1" xfId="0" applyFont="1" applyBorder="1" applyAlignment="1">
      <alignment horizontal="center" vertical="top" wrapText="1"/>
    </xf>
    <xf numFmtId="0" fontId="4" fillId="0" borderId="10" xfId="0" applyFont="1" applyBorder="1" applyAlignment="1">
      <alignment horizontal="center" vertical="top" wrapText="1"/>
    </xf>
    <xf numFmtId="0" fontId="4" fillId="0" borderId="1" xfId="0" applyFont="1" applyBorder="1" applyAlignment="1">
      <alignment horizontal="center" vertical="top" wrapText="1"/>
    </xf>
    <xf numFmtId="0" fontId="4" fillId="0" borderId="5" xfId="0" applyFont="1" applyBorder="1" applyAlignment="1">
      <alignment horizontal="center" vertical="top" wrapText="1"/>
    </xf>
    <xf numFmtId="0" fontId="4" fillId="0" borderId="12" xfId="0" applyFont="1" applyBorder="1" applyAlignment="1">
      <alignment horizontal="center" vertical="top" wrapText="1"/>
    </xf>
    <xf numFmtId="0" fontId="4" fillId="0" borderId="2" xfId="0" applyFont="1" applyBorder="1" applyAlignment="1">
      <alignment horizontal="center" vertical="top" wrapText="1"/>
    </xf>
    <xf numFmtId="0" fontId="4"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9" fillId="0" borderId="16" xfId="0" applyNumberFormat="1" applyFont="1" applyBorder="1" applyAlignment="1">
      <alignment horizontal="center"/>
    </xf>
    <xf numFmtId="0" fontId="15" fillId="0" borderId="17" xfId="0" applyNumberFormat="1" applyFont="1" applyBorder="1" applyAlignment="1" applyProtection="1">
      <alignment horizontal="center" vertical="center" wrapText="1"/>
      <protection locked="0"/>
    </xf>
    <xf numFmtId="49" fontId="15" fillId="0" borderId="18" xfId="0" applyNumberFormat="1" applyFont="1" applyBorder="1" applyAlignment="1" applyProtection="1">
      <alignment horizontal="left" vertical="center" wrapText="1"/>
      <protection locked="0"/>
    </xf>
    <xf numFmtId="49" fontId="15" fillId="0" borderId="18" xfId="0" applyNumberFormat="1" applyFont="1" applyBorder="1" applyAlignment="1" applyProtection="1">
      <alignment horizontal="center" vertical="center" wrapText="1"/>
      <protection locked="0"/>
    </xf>
    <xf numFmtId="1" fontId="15" fillId="0" borderId="18" xfId="0" applyNumberFormat="1" applyFont="1" applyBorder="1" applyAlignment="1" applyProtection="1">
      <alignment horizontal="center" vertical="center" wrapText="1"/>
      <protection locked="0"/>
    </xf>
    <xf numFmtId="0" fontId="15" fillId="0" borderId="7" xfId="0" applyNumberFormat="1" applyFont="1" applyBorder="1" applyAlignment="1" applyProtection="1">
      <alignment horizontal="center" vertical="center" wrapText="1"/>
      <protection locked="0"/>
    </xf>
    <xf numFmtId="49" fontId="15" fillId="0" borderId="4" xfId="0" applyNumberFormat="1" applyFont="1" applyBorder="1" applyAlignment="1" applyProtection="1">
      <alignment horizontal="left" vertical="center" wrapText="1"/>
      <protection locked="0"/>
    </xf>
    <xf numFmtId="0" fontId="15" fillId="0" borderId="2" xfId="0" applyFont="1" applyBorder="1" applyAlignment="1" applyProtection="1">
      <alignment horizontal="left" vertical="center" wrapText="1"/>
      <protection locked="0"/>
    </xf>
    <xf numFmtId="0" fontId="15" fillId="0" borderId="2" xfId="0" applyFont="1" applyBorder="1" applyAlignment="1" applyProtection="1">
      <alignment horizontal="center" vertical="center" wrapText="1"/>
      <protection locked="0"/>
    </xf>
    <xf numFmtId="1" fontId="15" fillId="0" borderId="2" xfId="0" applyNumberFormat="1" applyFont="1" applyBorder="1" applyAlignment="1" applyProtection="1">
      <alignment horizontal="center" vertical="center" wrapText="1"/>
      <protection locked="0"/>
    </xf>
    <xf numFmtId="1" fontId="15" fillId="0" borderId="4" xfId="0" applyNumberFormat="1" applyFont="1" applyBorder="1" applyAlignment="1" applyProtection="1">
      <alignment horizontal="center" vertical="center" wrapText="1"/>
      <protection locked="0"/>
    </xf>
    <xf numFmtId="0" fontId="15" fillId="0" borderId="19" xfId="0" applyNumberFormat="1" applyFont="1" applyBorder="1" applyAlignment="1" applyProtection="1">
      <alignment horizontal="center" vertical="center" wrapText="1"/>
      <protection locked="0"/>
    </xf>
    <xf numFmtId="0" fontId="15" fillId="0" borderId="6" xfId="0" applyFont="1" applyBorder="1" applyAlignment="1" applyProtection="1">
      <alignment horizontal="left" vertical="center" wrapText="1"/>
      <protection locked="0"/>
    </xf>
    <xf numFmtId="0" fontId="15" fillId="0" borderId="6" xfId="0" applyFont="1" applyBorder="1" applyAlignment="1" applyProtection="1">
      <alignment horizontal="center" vertical="center" wrapText="1"/>
      <protection locked="0"/>
    </xf>
    <xf numFmtId="1" fontId="15" fillId="0" borderId="6" xfId="0" applyNumberFormat="1" applyFont="1" applyBorder="1" applyAlignment="1" applyProtection="1">
      <alignment horizontal="center" vertical="center" wrapText="1"/>
      <protection locked="0"/>
    </xf>
    <xf numFmtId="1" fontId="15" fillId="0" borderId="20" xfId="0" applyNumberFormat="1" applyFont="1" applyBorder="1" applyAlignment="1" applyProtection="1">
      <alignment horizontal="center" vertical="center" wrapText="1"/>
      <protection locked="0"/>
    </xf>
    <xf numFmtId="0" fontId="21" fillId="0" borderId="0" xfId="0" applyFont="1"/>
    <xf numFmtId="0" fontId="15" fillId="0" borderId="4" xfId="0" applyFont="1" applyBorder="1" applyAlignment="1" applyProtection="1">
      <alignment horizontal="left" vertical="center" wrapText="1"/>
      <protection locked="0"/>
    </xf>
    <xf numFmtId="0" fontId="15" fillId="0" borderId="9" xfId="0" applyNumberFormat="1" applyFont="1" applyBorder="1" applyAlignment="1" applyProtection="1">
      <alignment horizontal="center" vertical="center" wrapText="1"/>
      <protection locked="0"/>
    </xf>
    <xf numFmtId="0" fontId="18" fillId="0" borderId="21" xfId="0" applyFont="1" applyBorder="1"/>
    <xf numFmtId="165" fontId="18" fillId="0" borderId="22" xfId="0" applyNumberFormat="1" applyFont="1" applyBorder="1" applyAlignment="1">
      <alignment horizontal="center"/>
    </xf>
    <xf numFmtId="0" fontId="4" fillId="0" borderId="7" xfId="0" applyNumberFormat="1" applyFont="1" applyBorder="1" applyAlignment="1" applyProtection="1">
      <alignment horizontal="center" vertical="center" wrapText="1"/>
      <protection locked="0"/>
    </xf>
    <xf numFmtId="49" fontId="4" fillId="0" borderId="4" xfId="0" applyNumberFormat="1" applyFont="1" applyBorder="1" applyAlignment="1">
      <alignment horizontal="center" vertical="center" wrapText="1"/>
    </xf>
    <xf numFmtId="0" fontId="4" fillId="0" borderId="4" xfId="0" applyFont="1" applyBorder="1" applyAlignment="1">
      <alignment horizontal="center" vertical="center" wrapText="1"/>
    </xf>
    <xf numFmtId="1" fontId="4" fillId="0" borderId="4" xfId="0" applyNumberFormat="1" applyFont="1" applyBorder="1" applyAlignment="1">
      <alignment horizontal="center" vertical="center" wrapText="1"/>
    </xf>
    <xf numFmtId="0" fontId="4" fillId="0" borderId="8" xfId="0" applyNumberFormat="1" applyFont="1" applyBorder="1" applyAlignment="1" applyProtection="1">
      <alignment horizontal="center" vertical="center" wrapText="1"/>
      <protection locked="0"/>
    </xf>
    <xf numFmtId="49"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 fontId="4" fillId="0" borderId="2" xfId="0" applyNumberFormat="1" applyFont="1" applyBorder="1" applyAlignment="1">
      <alignment horizontal="center" vertical="center" wrapText="1"/>
    </xf>
    <xf numFmtId="0" fontId="4" fillId="0" borderId="2" xfId="0" applyNumberFormat="1" applyFont="1" applyBorder="1" applyAlignment="1">
      <alignment horizontal="center" vertical="center" wrapText="1"/>
    </xf>
    <xf numFmtId="49" fontId="4" fillId="0" borderId="2" xfId="0" applyNumberFormat="1" applyFont="1" applyBorder="1" applyAlignment="1" applyProtection="1">
      <alignment horizontal="center" vertical="center" wrapText="1"/>
      <protection locked="0"/>
    </xf>
    <xf numFmtId="0" fontId="4" fillId="0" borderId="9" xfId="0" applyNumberFormat="1" applyFont="1" applyBorder="1" applyAlignment="1" applyProtection="1">
      <alignment horizontal="center" vertical="center" wrapText="1"/>
      <protection locked="0"/>
    </xf>
    <xf numFmtId="49" fontId="4" fillId="0" borderId="6" xfId="0" applyNumberFormat="1" applyFont="1" applyBorder="1" applyAlignment="1" applyProtection="1">
      <alignment horizontal="center" vertical="center" wrapText="1"/>
      <protection locked="0"/>
    </xf>
    <xf numFmtId="0" fontId="4" fillId="0" borderId="6" xfId="0" applyFont="1" applyBorder="1" applyAlignment="1">
      <alignment horizontal="center" vertical="center" wrapText="1"/>
    </xf>
    <xf numFmtId="1" fontId="4" fillId="0" borderId="6" xfId="0" applyNumberFormat="1" applyFont="1" applyBorder="1" applyAlignment="1" applyProtection="1">
      <alignment horizontal="center" vertical="center" wrapText="1"/>
      <protection locked="0"/>
    </xf>
    <xf numFmtId="0" fontId="15" fillId="0" borderId="4" xfId="0" applyFont="1" applyBorder="1" applyAlignment="1">
      <alignment horizontal="center" vertical="center" wrapText="1"/>
    </xf>
    <xf numFmtId="49" fontId="15" fillId="0" borderId="4" xfId="0" applyNumberFormat="1" applyFont="1" applyBorder="1" applyAlignment="1" applyProtection="1">
      <alignment horizontal="center" vertical="center" wrapText="1"/>
      <protection locked="0"/>
    </xf>
    <xf numFmtId="0" fontId="15" fillId="0" borderId="4" xfId="0" applyFont="1" applyBorder="1" applyAlignment="1">
      <alignment horizontal="center" wrapText="1"/>
    </xf>
    <xf numFmtId="49" fontId="15" fillId="0" borderId="2" xfId="0" applyNumberFormat="1" applyFont="1" applyBorder="1" applyAlignment="1" applyProtection="1">
      <alignment horizontal="center" vertical="center" wrapText="1"/>
      <protection locked="0"/>
    </xf>
    <xf numFmtId="0" fontId="17" fillId="0" borderId="2" xfId="1" applyFont="1" applyBorder="1" applyAlignment="1" applyProtection="1">
      <alignment horizontal="center" vertical="center" wrapText="1"/>
    </xf>
    <xf numFmtId="49" fontId="15" fillId="0" borderId="18" xfId="0" applyNumberFormat="1" applyFont="1" applyBorder="1" applyAlignment="1">
      <alignment horizontal="center" vertical="center" wrapText="1"/>
    </xf>
    <xf numFmtId="1" fontId="15" fillId="0" borderId="18" xfId="0" applyNumberFormat="1" applyFont="1" applyBorder="1" applyAlignment="1">
      <alignment horizontal="center" vertical="center" wrapText="1"/>
    </xf>
    <xf numFmtId="0" fontId="15" fillId="0" borderId="18" xfId="0" applyNumberFormat="1" applyFont="1" applyBorder="1" applyAlignment="1">
      <alignment horizontal="center" vertical="center" wrapText="1"/>
    </xf>
    <xf numFmtId="2" fontId="18" fillId="0" borderId="23" xfId="0" applyNumberFormat="1" applyFont="1" applyBorder="1" applyAlignment="1">
      <alignment horizontal="center" vertical="center" wrapText="1"/>
    </xf>
    <xf numFmtId="49" fontId="15" fillId="0" borderId="7" xfId="0" applyNumberFormat="1" applyFont="1" applyBorder="1" applyAlignment="1" applyProtection="1">
      <alignment horizontal="center" vertical="center" wrapText="1"/>
      <protection locked="0"/>
    </xf>
    <xf numFmtId="0" fontId="15" fillId="0" borderId="0" xfId="0" applyFont="1" applyBorder="1" applyAlignment="1">
      <alignment horizontal="center" vertical="center" wrapText="1"/>
    </xf>
    <xf numFmtId="49" fontId="15" fillId="0" borderId="9" xfId="0" applyNumberFormat="1" applyFont="1" applyBorder="1" applyAlignment="1" applyProtection="1">
      <alignment horizontal="center" vertical="center" wrapText="1"/>
      <protection locked="0"/>
    </xf>
    <xf numFmtId="49" fontId="15" fillId="0" borderId="6" xfId="0" applyNumberFormat="1" applyFont="1" applyBorder="1" applyAlignment="1" applyProtection="1">
      <alignment horizontal="center" vertical="center" wrapText="1"/>
      <protection locked="0"/>
    </xf>
    <xf numFmtId="0" fontId="15" fillId="0" borderId="6" xfId="0" applyFont="1" applyBorder="1" applyAlignment="1">
      <alignment horizontal="center" vertical="center" wrapText="1"/>
    </xf>
    <xf numFmtId="0" fontId="7" fillId="0" borderId="0" xfId="0" applyFont="1" applyBorder="1" applyAlignment="1">
      <alignment horizontal="center"/>
    </xf>
    <xf numFmtId="1" fontId="15" fillId="0" borderId="2" xfId="0" applyNumberFormat="1" applyFont="1" applyBorder="1" applyAlignment="1">
      <alignment horizontal="center" vertical="center" wrapText="1"/>
    </xf>
    <xf numFmtId="0" fontId="15" fillId="0" borderId="24" xfId="0" applyFont="1" applyBorder="1" applyAlignment="1">
      <alignment horizontal="center" vertical="center" wrapText="1"/>
    </xf>
    <xf numFmtId="0" fontId="15" fillId="0" borderId="25" xfId="0" applyFont="1" applyBorder="1" applyAlignment="1">
      <alignment horizontal="center" vertical="center" wrapText="1"/>
    </xf>
    <xf numFmtId="1" fontId="15" fillId="0" borderId="25" xfId="0" applyNumberFormat="1" applyFont="1" applyBorder="1" applyAlignment="1">
      <alignment horizontal="center" vertical="center" wrapText="1"/>
    </xf>
    <xf numFmtId="0" fontId="15" fillId="0" borderId="26" xfId="0" applyFont="1" applyBorder="1" applyAlignment="1" applyProtection="1">
      <alignment horizontal="center" vertical="center" wrapText="1"/>
      <protection hidden="1"/>
    </xf>
    <xf numFmtId="0" fontId="7" fillId="0" borderId="21" xfId="0" applyFont="1" applyBorder="1"/>
    <xf numFmtId="165" fontId="7" fillId="0" borderId="22" xfId="0" applyNumberFormat="1" applyFont="1" applyBorder="1" applyAlignment="1">
      <alignment horizont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8" xfId="0" applyFont="1" applyBorder="1" applyAlignment="1">
      <alignment horizontal="center" vertical="center" wrapText="1"/>
    </xf>
    <xf numFmtId="49" fontId="15" fillId="0" borderId="8" xfId="0" applyNumberFormat="1" applyFont="1" applyBorder="1" applyAlignment="1">
      <alignment horizontal="center" vertical="center" wrapText="1"/>
    </xf>
    <xf numFmtId="49" fontId="15" fillId="0" borderId="2" xfId="0" applyNumberFormat="1" applyFont="1" applyBorder="1" applyAlignment="1" applyProtection="1">
      <alignment horizontal="left" vertical="center" wrapText="1"/>
      <protection locked="0"/>
    </xf>
    <xf numFmtId="49" fontId="15" fillId="0" borderId="2" xfId="0" applyNumberFormat="1" applyFont="1" applyBorder="1" applyAlignment="1">
      <alignment horizontal="center" vertical="center" wrapText="1"/>
    </xf>
    <xf numFmtId="0" fontId="15" fillId="0" borderId="8" xfId="0" applyNumberFormat="1" applyFont="1" applyBorder="1" applyAlignment="1" applyProtection="1">
      <alignment horizontal="center" vertical="center" wrapText="1"/>
      <protection locked="0"/>
    </xf>
    <xf numFmtId="0" fontId="15" fillId="0" borderId="9" xfId="0" applyNumberFormat="1" applyFont="1" applyFill="1" applyBorder="1" applyAlignment="1" applyProtection="1">
      <alignment horizontal="center" vertical="center" wrapText="1"/>
      <protection locked="0"/>
    </xf>
    <xf numFmtId="0" fontId="15" fillId="0" borderId="6" xfId="0" applyFont="1" applyBorder="1"/>
    <xf numFmtId="0" fontId="15" fillId="0" borderId="6" xfId="0" applyFont="1" applyBorder="1" applyAlignment="1">
      <alignment horizontal="center"/>
    </xf>
    <xf numFmtId="2" fontId="15"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6" fillId="0" borderId="0" xfId="0" applyFont="1" applyBorder="1" applyAlignment="1">
      <alignment horizontal="center"/>
    </xf>
    <xf numFmtId="1" fontId="15" fillId="0" borderId="17" xfId="0" applyNumberFormat="1" applyFont="1" applyBorder="1" applyAlignment="1" applyProtection="1">
      <alignment horizontal="center" vertical="center" wrapText="1"/>
      <protection locked="0"/>
    </xf>
    <xf numFmtId="1" fontId="15" fillId="0" borderId="7" xfId="0" applyNumberFormat="1" applyFont="1" applyBorder="1" applyAlignment="1" applyProtection="1">
      <alignment horizontal="center" vertical="center" wrapText="1"/>
      <protection locked="0"/>
    </xf>
    <xf numFmtId="1" fontId="15" fillId="0" borderId="19" xfId="0" applyNumberFormat="1" applyFont="1" applyBorder="1" applyAlignment="1" applyProtection="1">
      <alignment horizontal="center" vertical="center" wrapText="1"/>
      <protection locked="0"/>
    </xf>
    <xf numFmtId="49" fontId="15" fillId="0" borderId="19" xfId="0" applyNumberFormat="1" applyFont="1" applyBorder="1" applyAlignment="1" applyProtection="1">
      <alignment horizontal="center" vertical="center" wrapText="1"/>
      <protection locked="0"/>
    </xf>
    <xf numFmtId="0" fontId="15" fillId="0" borderId="28" xfId="0" applyNumberFormat="1" applyFont="1" applyBorder="1" applyAlignment="1">
      <alignment horizontal="center" vertical="center" wrapText="1"/>
    </xf>
    <xf numFmtId="49" fontId="15" fillId="0" borderId="18" xfId="0" applyNumberFormat="1" applyFont="1" applyBorder="1" applyAlignment="1">
      <alignment horizontal="left" vertical="center" wrapText="1"/>
    </xf>
    <xf numFmtId="1" fontId="15" fillId="0" borderId="29" xfId="0" applyNumberFormat="1" applyFont="1" applyBorder="1" applyAlignment="1">
      <alignment horizontal="center" vertical="center" wrapText="1"/>
    </xf>
    <xf numFmtId="0" fontId="15" fillId="0" borderId="2" xfId="0" applyFont="1" applyBorder="1" applyAlignment="1">
      <alignment horizontal="center" vertical="center"/>
    </xf>
    <xf numFmtId="0" fontId="15" fillId="0" borderId="2" xfId="0" applyFont="1" applyFill="1" applyBorder="1" applyAlignment="1">
      <alignment horizontal="center" vertical="center" wrapText="1"/>
    </xf>
    <xf numFmtId="2" fontId="15" fillId="0" borderId="2" xfId="0" applyNumberFormat="1" applyFont="1" applyBorder="1" applyAlignment="1">
      <alignment horizontal="center" vertical="center" wrapText="1"/>
    </xf>
    <xf numFmtId="0" fontId="15" fillId="0" borderId="6" xfId="0" applyFont="1" applyBorder="1" applyAlignment="1">
      <alignment horizontal="center" vertical="center"/>
    </xf>
    <xf numFmtId="0" fontId="15" fillId="0" borderId="0" xfId="0" applyFont="1" applyBorder="1" applyAlignment="1">
      <alignment horizontal="center" vertical="center"/>
    </xf>
    <xf numFmtId="0" fontId="11" fillId="0" borderId="0" xfId="0" applyFont="1" applyAlignment="1" applyProtection="1">
      <alignment horizontal="center" vertical="center" wrapText="1"/>
      <protection hidden="1"/>
    </xf>
    <xf numFmtId="0" fontId="0" fillId="0" borderId="0" xfId="0"/>
    <xf numFmtId="0" fontId="11" fillId="0" borderId="0" xfId="0" applyFont="1" applyAlignment="1" applyProtection="1">
      <alignment vertical="center" wrapText="1"/>
      <protection hidden="1"/>
    </xf>
    <xf numFmtId="0" fontId="15" fillId="0" borderId="17" xfId="0" applyNumberFormat="1" applyFont="1" applyBorder="1" applyAlignment="1">
      <alignment horizontal="center" vertical="center" wrapText="1"/>
    </xf>
    <xf numFmtId="49" fontId="15" fillId="0" borderId="8" xfId="0" applyNumberFormat="1" applyFont="1" applyBorder="1" applyAlignment="1" applyProtection="1">
      <alignment horizontal="center" vertical="center" wrapText="1"/>
      <protection locked="0"/>
    </xf>
    <xf numFmtId="0" fontId="21" fillId="0" borderId="2" xfId="0" applyFont="1" applyBorder="1"/>
    <xf numFmtId="0" fontId="21" fillId="0" borderId="6" xfId="0" applyFont="1" applyBorder="1"/>
    <xf numFmtId="0" fontId="15" fillId="0" borderId="30" xfId="0" applyFont="1" applyBorder="1" applyAlignment="1">
      <alignment horizontal="center" vertical="center" wrapText="1"/>
    </xf>
    <xf numFmtId="0" fontId="15" fillId="0" borderId="31" xfId="0" applyFont="1" applyBorder="1" applyAlignment="1">
      <alignment horizontal="center" vertical="center" wrapText="1"/>
    </xf>
    <xf numFmtId="1" fontId="15" fillId="0" borderId="31" xfId="0" applyNumberFormat="1" applyFont="1" applyBorder="1" applyAlignment="1">
      <alignment horizontal="center" vertical="center" wrapText="1"/>
    </xf>
    <xf numFmtId="0" fontId="15" fillId="0" borderId="32" xfId="0" applyFont="1" applyBorder="1" applyAlignment="1" applyProtection="1">
      <alignment horizontal="center" vertical="center" wrapText="1"/>
      <protection hidden="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1" fontId="9" fillId="0" borderId="25" xfId="0" applyNumberFormat="1" applyFont="1" applyBorder="1" applyAlignment="1">
      <alignment horizontal="center" vertical="center" wrapText="1"/>
    </xf>
    <xf numFmtId="0" fontId="9" fillId="0" borderId="26" xfId="0" applyFont="1" applyBorder="1" applyAlignment="1" applyProtection="1">
      <alignment horizontal="center" vertical="center" wrapText="1"/>
      <protection hidden="1"/>
    </xf>
    <xf numFmtId="49" fontId="5" fillId="0" borderId="0" xfId="0" applyNumberFormat="1" applyFont="1" applyFill="1" applyBorder="1" applyAlignment="1">
      <alignment horizontal="center" vertical="center" wrapText="1"/>
    </xf>
    <xf numFmtId="0" fontId="4" fillId="0" borderId="7" xfId="0" applyFont="1" applyBorder="1" applyAlignment="1">
      <alignment horizontal="center"/>
    </xf>
    <xf numFmtId="0" fontId="4" fillId="0" borderId="4" xfId="0" applyFont="1" applyBorder="1" applyAlignment="1">
      <alignment horizontal="center" wrapText="1"/>
    </xf>
    <xf numFmtId="0" fontId="4" fillId="0" borderId="8" xfId="0" applyFont="1" applyBorder="1" applyAlignment="1">
      <alignment horizontal="center" vertical="center" wrapText="1"/>
    </xf>
    <xf numFmtId="0" fontId="4" fillId="0" borderId="2" xfId="0" quotePrefix="1" applyFont="1" applyBorder="1" applyAlignment="1">
      <alignment horizontal="center" vertical="center" wrapText="1"/>
    </xf>
    <xf numFmtId="0" fontId="4" fillId="0" borderId="34" xfId="0" quotePrefix="1" applyFont="1" applyBorder="1" applyAlignment="1">
      <alignment horizontal="center" vertical="center" wrapText="1"/>
    </xf>
    <xf numFmtId="2" fontId="7" fillId="0" borderId="23"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34" xfId="0" quotePrefix="1" applyFont="1" applyBorder="1" applyAlignment="1">
      <alignment horizontal="center" vertical="center" wrapText="1"/>
    </xf>
    <xf numFmtId="0" fontId="4" fillId="0" borderId="9" xfId="0" applyFont="1" applyBorder="1" applyAlignment="1">
      <alignment horizontal="center" vertical="center" wrapText="1"/>
    </xf>
    <xf numFmtId="2" fontId="7" fillId="0" borderId="35" xfId="0" applyNumberFormat="1" applyFont="1" applyBorder="1" applyAlignment="1">
      <alignment horizontal="center" vertical="center" wrapText="1"/>
    </xf>
    <xf numFmtId="0" fontId="4" fillId="0" borderId="0" xfId="0" applyFont="1" applyBorder="1" applyAlignment="1">
      <alignment horizontal="center" vertical="center" wrapText="1"/>
    </xf>
    <xf numFmtId="0" fontId="0" fillId="0" borderId="0" xfId="0" applyFont="1"/>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8" xfId="0" applyFont="1" applyBorder="1" applyAlignment="1">
      <alignment horizontal="center" vertical="center"/>
    </xf>
    <xf numFmtId="0" fontId="4" fillId="0" borderId="2" xfId="0" applyFont="1" applyBorder="1" applyAlignment="1">
      <alignment horizontal="center" wrapText="1"/>
    </xf>
    <xf numFmtId="0" fontId="4" fillId="0" borderId="2" xfId="0" applyFont="1" applyBorder="1" applyAlignment="1">
      <alignment horizontal="center"/>
    </xf>
    <xf numFmtId="0" fontId="4" fillId="0" borderId="9" xfId="0" applyFont="1" applyBorder="1" applyAlignment="1">
      <alignment horizontal="center" vertical="center"/>
    </xf>
    <xf numFmtId="0" fontId="9" fillId="0" borderId="6" xfId="0" applyFont="1" applyBorder="1" applyAlignment="1">
      <alignment horizontal="center" vertical="center" wrapText="1"/>
    </xf>
    <xf numFmtId="0" fontId="4" fillId="0" borderId="6" xfId="0" quotePrefix="1" applyFont="1" applyBorder="1" applyAlignment="1">
      <alignment horizontal="center" vertical="center" wrapText="1"/>
    </xf>
    <xf numFmtId="0" fontId="0" fillId="0" borderId="0" xfId="0" applyFont="1" applyFill="1" applyBorder="1" applyAlignment="1">
      <alignment wrapText="1"/>
    </xf>
    <xf numFmtId="0" fontId="12" fillId="0" borderId="24" xfId="0" applyFont="1" applyBorder="1" applyAlignment="1" applyProtection="1">
      <alignment horizontal="center" vertical="center" wrapText="1"/>
      <protection hidden="1"/>
    </xf>
    <xf numFmtId="0" fontId="12" fillId="0" borderId="25" xfId="0" applyFont="1" applyBorder="1" applyAlignment="1" applyProtection="1">
      <alignment horizontal="center" vertical="center"/>
      <protection hidden="1"/>
    </xf>
    <xf numFmtId="0" fontId="12" fillId="0" borderId="25" xfId="0" applyFont="1" applyBorder="1" applyAlignment="1" applyProtection="1">
      <alignment horizontal="center" vertical="center" wrapText="1"/>
      <protection hidden="1"/>
    </xf>
    <xf numFmtId="0" fontId="4"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4" fillId="0" borderId="8" xfId="0" applyFont="1" applyBorder="1" applyAlignment="1">
      <alignment horizontal="center"/>
    </xf>
    <xf numFmtId="0" fontId="0" fillId="0" borderId="8" xfId="0" applyFont="1" applyBorder="1" applyAlignment="1">
      <alignment horizontal="center" vertical="center" wrapText="1"/>
    </xf>
    <xf numFmtId="0" fontId="4" fillId="0" borderId="25" xfId="0" applyFont="1" applyBorder="1" applyAlignment="1">
      <alignment horizontal="center" vertical="center"/>
    </xf>
    <xf numFmtId="0" fontId="4" fillId="0" borderId="26" xfId="0" applyFont="1" applyFill="1" applyBorder="1" applyAlignment="1">
      <alignment horizontal="center" vertical="center" wrapText="1"/>
    </xf>
    <xf numFmtId="0" fontId="15" fillId="0" borderId="18" xfId="0" applyFont="1" applyBorder="1" applyAlignment="1" applyProtection="1">
      <alignment horizontal="center" vertical="center" wrapText="1"/>
      <protection locked="0"/>
    </xf>
    <xf numFmtId="0" fontId="15" fillId="0" borderId="18" xfId="0" applyFont="1" applyBorder="1" applyAlignment="1">
      <alignment horizontal="center" vertical="center"/>
    </xf>
    <xf numFmtId="0" fontId="15" fillId="0" borderId="8" xfId="0" applyNumberFormat="1" applyFont="1" applyBorder="1" applyAlignment="1">
      <alignment horizontal="center" vertical="center" wrapText="1"/>
    </xf>
    <xf numFmtId="0" fontId="15" fillId="0" borderId="9" xfId="0" applyNumberFormat="1" applyFont="1" applyBorder="1" applyAlignment="1">
      <alignment horizontal="center" vertical="center" wrapText="1"/>
    </xf>
    <xf numFmtId="0" fontId="15" fillId="0" borderId="0" xfId="0" applyFont="1" applyFill="1" applyBorder="1" applyAlignment="1">
      <alignment horizontal="center" vertical="center" wrapText="1"/>
    </xf>
    <xf numFmtId="165" fontId="18" fillId="0" borderId="22" xfId="0" applyNumberFormat="1" applyFont="1" applyBorder="1" applyAlignment="1">
      <alignment horizontal="center" vertical="center"/>
    </xf>
    <xf numFmtId="0" fontId="4" fillId="0" borderId="2" xfId="0" applyFont="1" applyBorder="1" applyAlignment="1">
      <alignment horizontal="left" vertical="center" wrapText="1"/>
    </xf>
    <xf numFmtId="0" fontId="0" fillId="0" borderId="0" xfId="0" applyFont="1" applyBorder="1"/>
    <xf numFmtId="0" fontId="4" fillId="0" borderId="18" xfId="0" applyFont="1" applyBorder="1" applyAlignment="1">
      <alignment horizontal="center" vertical="center" wrapText="1"/>
    </xf>
    <xf numFmtId="0" fontId="4" fillId="0" borderId="2" xfId="0" quotePrefix="1" applyFont="1" applyBorder="1" applyAlignment="1">
      <alignment horizontal="center"/>
    </xf>
    <xf numFmtId="0" fontId="4" fillId="0" borderId="2" xfId="0" applyFont="1" applyBorder="1"/>
    <xf numFmtId="0" fontId="4" fillId="0" borderId="17" xfId="0" applyFont="1" applyBorder="1" applyAlignment="1">
      <alignment horizontal="center"/>
    </xf>
    <xf numFmtId="0" fontId="4" fillId="0" borderId="18" xfId="0" applyFont="1" applyBorder="1" applyAlignment="1"/>
    <xf numFmtId="0" fontId="4" fillId="0" borderId="27" xfId="0" applyFont="1" applyBorder="1" applyAlignment="1"/>
    <xf numFmtId="0" fontId="4" fillId="0" borderId="9" xfId="0" applyFont="1" applyBorder="1" applyAlignment="1">
      <alignment horizontal="center"/>
    </xf>
    <xf numFmtId="0" fontId="15" fillId="0" borderId="0" xfId="0" applyFont="1" applyAlignment="1" applyProtection="1">
      <alignment vertical="center"/>
      <protection hidden="1"/>
    </xf>
    <xf numFmtId="0" fontId="15" fillId="0" borderId="0" xfId="0" applyFont="1" applyAlignment="1" applyProtection="1">
      <alignment horizontal="left" vertical="center"/>
      <protection hidden="1"/>
    </xf>
    <xf numFmtId="0" fontId="21" fillId="0" borderId="0" xfId="0" applyFont="1" applyAlignment="1"/>
    <xf numFmtId="0" fontId="15" fillId="0" borderId="0" xfId="0" applyFont="1" applyAlignment="1"/>
    <xf numFmtId="0" fontId="15"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4" fillId="0" borderId="2" xfId="0" applyFont="1" applyBorder="1" applyAlignment="1">
      <alignment wrapText="1"/>
    </xf>
    <xf numFmtId="0" fontId="0" fillId="0" borderId="2" xfId="0" applyFont="1" applyBorder="1" applyAlignment="1">
      <alignment wrapText="1"/>
    </xf>
    <xf numFmtId="0" fontId="4" fillId="0" borderId="18" xfId="0" applyFont="1" applyBorder="1" applyAlignment="1">
      <alignment wrapText="1"/>
    </xf>
    <xf numFmtId="0" fontId="4" fillId="0" borderId="18" xfId="0" applyFont="1" applyBorder="1" applyAlignment="1">
      <alignment horizontal="center"/>
    </xf>
    <xf numFmtId="0" fontId="0" fillId="0" borderId="6" xfId="0" applyFont="1" applyBorder="1" applyAlignment="1">
      <alignment wrapText="1"/>
    </xf>
    <xf numFmtId="165" fontId="7" fillId="0" borderId="22" xfId="0" applyNumberFormat="1" applyFont="1" applyBorder="1" applyAlignment="1">
      <alignment horizontal="center" vertical="center" wrapText="1"/>
    </xf>
    <xf numFmtId="0" fontId="7" fillId="0" borderId="36" xfId="0" applyFont="1" applyBorder="1" applyAlignment="1">
      <alignment horizontal="center"/>
    </xf>
    <xf numFmtId="0" fontId="0" fillId="0" borderId="0" xfId="0" applyFill="1" applyBorder="1" applyAlignment="1">
      <alignment horizontal="center"/>
    </xf>
    <xf numFmtId="0" fontId="22" fillId="0" borderId="0" xfId="0" applyFont="1"/>
    <xf numFmtId="0" fontId="11" fillId="0" borderId="0" xfId="0" applyFont="1" applyBorder="1" applyAlignment="1" applyProtection="1">
      <alignment vertical="center" wrapText="1"/>
      <protection hidden="1"/>
    </xf>
    <xf numFmtId="0" fontId="4" fillId="0" borderId="2" xfId="0" applyNumberFormat="1" applyFont="1" applyBorder="1" applyAlignment="1">
      <alignment wrapText="1"/>
    </xf>
    <xf numFmtId="0" fontId="0" fillId="0" borderId="0" xfId="0" applyFont="1" applyAlignment="1">
      <alignment horizontal="right"/>
    </xf>
    <xf numFmtId="0" fontId="4" fillId="0" borderId="17" xfId="0" applyFont="1" applyBorder="1" applyAlignment="1">
      <alignment horizontal="center" vertical="center" wrapText="1"/>
    </xf>
    <xf numFmtId="0" fontId="4" fillId="0" borderId="18" xfId="0" applyFont="1" applyBorder="1" applyAlignment="1">
      <alignment horizontal="left" vertical="center" wrapText="1"/>
    </xf>
    <xf numFmtId="0" fontId="4" fillId="0" borderId="18" xfId="0" applyNumberFormat="1" applyFont="1" applyBorder="1" applyAlignment="1">
      <alignment wrapText="1"/>
    </xf>
    <xf numFmtId="0" fontId="4" fillId="0" borderId="6" xfId="0" applyFont="1" applyBorder="1" applyAlignment="1">
      <alignment horizontal="left" vertical="center" wrapText="1"/>
    </xf>
    <xf numFmtId="0" fontId="4" fillId="0" borderId="6" xfId="0" applyNumberFormat="1" applyFont="1" applyBorder="1" applyAlignment="1">
      <alignment wrapText="1"/>
    </xf>
    <xf numFmtId="0" fontId="15" fillId="0" borderId="37"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2" xfId="0" applyFont="1" applyBorder="1" applyAlignment="1"/>
    <xf numFmtId="0" fontId="15" fillId="0" borderId="0" xfId="0" applyFont="1" applyBorder="1" applyAlignment="1">
      <alignment wrapText="1"/>
    </xf>
    <xf numFmtId="0" fontId="18" fillId="0" borderId="0" xfId="0" applyFont="1"/>
    <xf numFmtId="0" fontId="21" fillId="0" borderId="17" xfId="0" applyFont="1" applyBorder="1" applyAlignment="1">
      <alignment horizontal="center"/>
    </xf>
    <xf numFmtId="0" fontId="21" fillId="0" borderId="18" xfId="0" applyFont="1" applyBorder="1" applyAlignment="1"/>
    <xf numFmtId="0" fontId="21" fillId="0" borderId="8" xfId="0" applyFont="1" applyBorder="1" applyAlignment="1">
      <alignment horizontal="center"/>
    </xf>
    <xf numFmtId="0" fontId="15" fillId="0" borderId="2" xfId="0" applyFont="1" applyBorder="1" applyAlignment="1">
      <alignment horizontal="left" vertical="center" wrapText="1"/>
    </xf>
    <xf numFmtId="0" fontId="15" fillId="0" borderId="2" xfId="0" applyFont="1" applyFill="1" applyBorder="1" applyAlignment="1">
      <alignment horizontal="left" vertical="center" wrapText="1"/>
    </xf>
    <xf numFmtId="0" fontId="21" fillId="0" borderId="9" xfId="0" applyFont="1" applyBorder="1" applyAlignment="1">
      <alignment horizontal="center"/>
    </xf>
    <xf numFmtId="0" fontId="15" fillId="0" borderId="6" xfId="0" applyFont="1" applyFill="1" applyBorder="1" applyAlignment="1">
      <alignment horizontal="left" vertical="center" wrapText="1"/>
    </xf>
    <xf numFmtId="0" fontId="15" fillId="0" borderId="6" xfId="0" applyFont="1" applyFill="1" applyBorder="1" applyAlignment="1">
      <alignment horizontal="center" vertical="center" wrapText="1"/>
    </xf>
    <xf numFmtId="17" fontId="15" fillId="0" borderId="2" xfId="0" quotePrefix="1" applyNumberFormat="1" applyFont="1" applyBorder="1" applyAlignment="1">
      <alignment horizontal="center" vertical="center" wrapText="1"/>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15" fillId="0" borderId="18" xfId="0" applyFont="1" applyBorder="1" applyAlignment="1">
      <alignment horizontal="left" vertical="center" wrapText="1"/>
    </xf>
    <xf numFmtId="14" fontId="15" fillId="0" borderId="18" xfId="0" applyNumberFormat="1" applyFont="1" applyBorder="1" applyAlignment="1">
      <alignment horizontal="center" vertical="center" wrapText="1"/>
    </xf>
    <xf numFmtId="0" fontId="15" fillId="0" borderId="9" xfId="0" applyFont="1" applyBorder="1" applyAlignment="1">
      <alignment horizontal="center" vertical="center" wrapText="1"/>
    </xf>
    <xf numFmtId="0" fontId="15" fillId="0" borderId="6" xfId="0" applyFont="1" applyBorder="1" applyAlignment="1">
      <alignment horizontal="left" vertical="center" wrapText="1"/>
    </xf>
    <xf numFmtId="166" fontId="18" fillId="0" borderId="22" xfId="0" applyNumberFormat="1" applyFont="1" applyBorder="1" applyAlignment="1">
      <alignment horizontal="center"/>
    </xf>
    <xf numFmtId="49" fontId="0" fillId="0" borderId="0" xfId="0" applyNumberFormat="1"/>
    <xf numFmtId="0" fontId="20" fillId="0" borderId="0" xfId="0" applyFont="1"/>
    <xf numFmtId="0" fontId="21" fillId="0" borderId="17" xfId="0" applyFont="1" applyBorder="1" applyAlignment="1">
      <alignment horizontal="center" vertical="center"/>
    </xf>
    <xf numFmtId="0" fontId="21" fillId="0" borderId="8" xfId="0" applyFont="1" applyBorder="1" applyAlignment="1">
      <alignment horizontal="center" vertical="center"/>
    </xf>
    <xf numFmtId="0" fontId="21" fillId="0" borderId="9" xfId="0" applyFont="1" applyBorder="1" applyAlignment="1">
      <alignment horizontal="center" vertical="center"/>
    </xf>
    <xf numFmtId="0" fontId="21" fillId="0" borderId="0" xfId="0" applyFont="1" applyBorder="1" applyAlignment="1">
      <alignment horizontal="left" vertical="center" wrapText="1"/>
    </xf>
    <xf numFmtId="165" fontId="18" fillId="0" borderId="22" xfId="0" applyNumberFormat="1" applyFont="1" applyBorder="1" applyAlignment="1">
      <alignment horizontal="center" vertical="center" wrapText="1"/>
    </xf>
    <xf numFmtId="2" fontId="9" fillId="0" borderId="27" xfId="0" applyNumberFormat="1" applyFont="1" applyBorder="1" applyAlignment="1" applyProtection="1">
      <alignment horizontal="center" vertical="center" wrapText="1"/>
      <protection hidden="1"/>
    </xf>
    <xf numFmtId="2" fontId="4" fillId="0" borderId="23" xfId="0" applyNumberFormat="1" applyFont="1" applyBorder="1" applyAlignment="1" applyProtection="1">
      <alignment horizontal="center" vertical="center" wrapText="1"/>
      <protection hidden="1"/>
    </xf>
    <xf numFmtId="2" fontId="4" fillId="0" borderId="35" xfId="0" applyNumberFormat="1" applyFont="1" applyBorder="1" applyAlignment="1" applyProtection="1">
      <alignment horizontal="center" vertical="center" wrapText="1"/>
      <protection hidden="1"/>
    </xf>
    <xf numFmtId="2" fontId="4" fillId="0" borderId="23" xfId="0" applyNumberFormat="1" applyFont="1" applyBorder="1" applyAlignment="1" applyProtection="1">
      <alignment horizontal="center" vertical="center"/>
      <protection hidden="1"/>
    </xf>
    <xf numFmtId="2" fontId="4" fillId="0" borderId="35" xfId="0" applyNumberFormat="1" applyFont="1" applyBorder="1" applyAlignment="1" applyProtection="1">
      <alignment horizontal="center" vertical="center"/>
      <protection hidden="1"/>
    </xf>
    <xf numFmtId="2" fontId="4" fillId="0" borderId="27" xfId="0" applyNumberFormat="1" applyFont="1" applyBorder="1" applyAlignment="1" applyProtection="1">
      <alignment horizontal="center" vertical="center" wrapText="1"/>
      <protection hidden="1"/>
    </xf>
    <xf numFmtId="2" fontId="4" fillId="0" borderId="23" xfId="0" applyNumberFormat="1" applyFont="1" applyBorder="1" applyAlignment="1">
      <alignment horizontal="center" vertical="center" wrapText="1"/>
    </xf>
    <xf numFmtId="2" fontId="9" fillId="0" borderId="38" xfId="0" applyNumberFormat="1" applyFont="1" applyBorder="1" applyAlignment="1" applyProtection="1">
      <alignment horizontal="center" vertical="center" wrapText="1"/>
      <protection hidden="1"/>
    </xf>
    <xf numFmtId="2" fontId="9" fillId="0" borderId="23" xfId="0" applyNumberFormat="1" applyFont="1" applyBorder="1" applyAlignment="1" applyProtection="1">
      <alignment horizontal="center" vertical="center" wrapText="1"/>
      <protection hidden="1"/>
    </xf>
    <xf numFmtId="2" fontId="4" fillId="0" borderId="27" xfId="0" applyNumberFormat="1" applyFont="1" applyBorder="1" applyAlignment="1" applyProtection="1">
      <alignment horizontal="center" vertical="center"/>
      <protection hidden="1"/>
    </xf>
    <xf numFmtId="2" fontId="4" fillId="0" borderId="35" xfId="0" applyNumberFormat="1" applyFont="1" applyBorder="1" applyAlignment="1">
      <alignment horizontal="center"/>
    </xf>
    <xf numFmtId="2" fontId="4" fillId="0" borderId="23" xfId="0" applyNumberFormat="1" applyFont="1" applyBorder="1" applyAlignment="1">
      <alignment horizontal="center" vertical="center"/>
    </xf>
    <xf numFmtId="0" fontId="0" fillId="0" borderId="23" xfId="0" applyFont="1" applyBorder="1"/>
    <xf numFmtId="0" fontId="0" fillId="0" borderId="35" xfId="0" applyFont="1" applyBorder="1"/>
    <xf numFmtId="2" fontId="4" fillId="0" borderId="27" xfId="0" applyNumberFormat="1" applyFont="1" applyBorder="1" applyAlignment="1">
      <alignment horizontal="center" vertical="center" wrapText="1"/>
    </xf>
    <xf numFmtId="2" fontId="12" fillId="0" borderId="38" xfId="0" applyNumberFormat="1" applyFont="1" applyBorder="1" applyAlignment="1">
      <alignment horizontal="center" vertical="center"/>
    </xf>
    <xf numFmtId="2" fontId="12" fillId="0" borderId="23" xfId="0" applyNumberFormat="1" applyFont="1" applyBorder="1" applyAlignment="1">
      <alignment horizontal="center" vertical="center"/>
    </xf>
    <xf numFmtId="2" fontId="12" fillId="0" borderId="23" xfId="0" applyNumberFormat="1" applyFont="1" applyBorder="1" applyAlignment="1">
      <alignment horizontal="center" vertical="center" wrapText="1"/>
    </xf>
    <xf numFmtId="2" fontId="12" fillId="0" borderId="35" xfId="0" applyNumberFormat="1" applyFont="1" applyBorder="1" applyAlignment="1">
      <alignment horizontal="center" vertical="center"/>
    </xf>
    <xf numFmtId="2" fontId="9" fillId="0" borderId="23" xfId="0" applyNumberFormat="1" applyFont="1" applyBorder="1" applyAlignment="1">
      <alignment horizontal="center" vertical="center" wrapText="1"/>
    </xf>
    <xf numFmtId="2" fontId="4" fillId="0" borderId="35" xfId="0" applyNumberFormat="1" applyFont="1" applyBorder="1" applyAlignment="1">
      <alignment horizontal="center" vertical="center" wrapText="1"/>
    </xf>
    <xf numFmtId="2" fontId="4" fillId="0" borderId="23" xfId="0" applyNumberFormat="1" applyFont="1" applyBorder="1" applyAlignment="1">
      <alignment horizontal="center"/>
    </xf>
    <xf numFmtId="2" fontId="4" fillId="0" borderId="38" xfId="0" applyNumberFormat="1" applyFont="1" applyBorder="1" applyAlignment="1">
      <alignment horizontal="center" vertical="center" wrapText="1"/>
    </xf>
    <xf numFmtId="2" fontId="4" fillId="0" borderId="27" xfId="0" applyNumberFormat="1" applyFont="1" applyBorder="1" applyAlignment="1">
      <alignment horizontal="center" vertical="center"/>
    </xf>
    <xf numFmtId="2" fontId="9" fillId="0" borderId="35" xfId="0" applyNumberFormat="1" applyFont="1" applyBorder="1" applyAlignment="1">
      <alignment horizontal="center" vertical="center" wrapText="1"/>
    </xf>
    <xf numFmtId="2" fontId="4" fillId="0" borderId="27" xfId="0" applyNumberFormat="1" applyFont="1" applyBorder="1" applyAlignment="1">
      <alignment horizontal="center"/>
    </xf>
    <xf numFmtId="2" fontId="9" fillId="0" borderId="27" xfId="0" applyNumberFormat="1" applyFont="1" applyBorder="1" applyAlignment="1">
      <alignment horizontal="center" vertical="center" wrapText="1"/>
    </xf>
    <xf numFmtId="0" fontId="0" fillId="0" borderId="27" xfId="0" applyFont="1" applyBorder="1" applyAlignment="1"/>
    <xf numFmtId="0" fontId="4" fillId="0" borderId="23" xfId="0" applyFont="1" applyBorder="1" applyAlignment="1">
      <alignment horizontal="center"/>
    </xf>
    <xf numFmtId="0" fontId="4" fillId="0" borderId="23" xfId="0" applyFont="1" applyBorder="1" applyAlignment="1">
      <alignment horizontal="center" vertical="center" wrapText="1"/>
    </xf>
    <xf numFmtId="0" fontId="4" fillId="0" borderId="23" xfId="0" applyFont="1" applyFill="1" applyBorder="1" applyAlignment="1">
      <alignment horizontal="center" vertical="center" wrapText="1"/>
    </xf>
    <xf numFmtId="0" fontId="4" fillId="0" borderId="35" xfId="0" applyFont="1" applyFill="1" applyBorder="1" applyAlignment="1">
      <alignment horizontal="center" vertical="center" wrapText="1"/>
    </xf>
    <xf numFmtId="164" fontId="4" fillId="0" borderId="23" xfId="0" applyNumberFormat="1" applyFont="1" applyBorder="1" applyAlignment="1">
      <alignment horizontal="center" vertical="center" wrapText="1"/>
    </xf>
    <xf numFmtId="164" fontId="4" fillId="0" borderId="35"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23" xfId="0" applyNumberFormat="1" applyFont="1" applyBorder="1" applyAlignment="1">
      <alignment horizontal="center" vertical="center" wrapText="1"/>
    </xf>
    <xf numFmtId="4" fontId="4" fillId="0" borderId="35" xfId="0" applyNumberFormat="1" applyFont="1" applyBorder="1" applyAlignment="1">
      <alignment horizontal="center" vertical="center" wrapText="1"/>
    </xf>
    <xf numFmtId="0" fontId="21" fillId="0" borderId="39" xfId="0" applyFont="1" applyBorder="1"/>
    <xf numFmtId="0" fontId="15" fillId="0" borderId="39" xfId="0" applyFont="1" applyBorder="1"/>
    <xf numFmtId="0" fontId="0" fillId="0" borderId="39" xfId="0" applyFont="1" applyBorder="1"/>
    <xf numFmtId="0" fontId="21" fillId="0" borderId="39" xfId="0" applyFont="1" applyBorder="1" applyAlignment="1">
      <alignment horizontal="center" vertical="center" wrapText="1"/>
    </xf>
    <xf numFmtId="0" fontId="4" fillId="0" borderId="39" xfId="0" applyFont="1" applyBorder="1"/>
    <xf numFmtId="0" fontId="0" fillId="0" borderId="39" xfId="0" applyFont="1" applyFill="1" applyBorder="1" applyAlignment="1">
      <alignment horizontal="center" vertical="center" wrapText="1"/>
    </xf>
    <xf numFmtId="0" fontId="4" fillId="0" borderId="39" xfId="0" applyFont="1" applyBorder="1" applyAlignment="1">
      <alignment horizontal="center" vertical="center" wrapText="1"/>
    </xf>
    <xf numFmtId="0" fontId="12" fillId="0" borderId="39" xfId="0" applyFont="1" applyFill="1" applyBorder="1" applyAlignment="1">
      <alignment horizontal="center" vertical="center"/>
    </xf>
    <xf numFmtId="0" fontId="15" fillId="0" borderId="39" xfId="0" applyFont="1" applyBorder="1" applyAlignment="1">
      <alignment horizontal="center" vertical="center"/>
    </xf>
    <xf numFmtId="0" fontId="15" fillId="0" borderId="39" xfId="0" applyNumberFormat="1" applyFont="1" applyFill="1" applyBorder="1" applyAlignment="1" applyProtection="1">
      <alignment horizontal="center" vertical="center" wrapText="1"/>
      <protection locked="0"/>
    </xf>
    <xf numFmtId="0" fontId="5" fillId="0" borderId="39" xfId="0" applyNumberFormat="1" applyFont="1" applyFill="1" applyBorder="1" applyAlignment="1" applyProtection="1">
      <alignment horizontal="center" vertical="center" wrapText="1"/>
      <protection locked="0"/>
    </xf>
    <xf numFmtId="2" fontId="4" fillId="0" borderId="39" xfId="0" applyNumberFormat="1" applyFont="1" applyBorder="1" applyAlignment="1" applyProtection="1">
      <alignment horizontal="center" vertical="center" wrapText="1"/>
      <protection hidden="1"/>
    </xf>
    <xf numFmtId="0" fontId="5" fillId="3" borderId="2" xfId="0" applyFont="1" applyFill="1" applyBorder="1" applyAlignment="1" applyProtection="1">
      <alignment horizontal="left" vertical="top"/>
      <protection hidden="1"/>
    </xf>
    <xf numFmtId="0" fontId="5" fillId="3" borderId="2" xfId="0" applyFont="1" applyFill="1" applyBorder="1" applyAlignment="1" applyProtection="1">
      <alignment horizontal="left" vertical="center"/>
      <protection hidden="1"/>
    </xf>
    <xf numFmtId="0" fontId="5" fillId="3" borderId="2" xfId="0" applyFont="1" applyFill="1" applyBorder="1" applyAlignment="1" applyProtection="1">
      <alignment vertical="center"/>
      <protection hidden="1"/>
    </xf>
    <xf numFmtId="0" fontId="25" fillId="0" borderId="0" xfId="0" applyFont="1" applyAlignment="1" applyProtection="1">
      <alignment horizontal="left" vertical="center"/>
      <protection hidden="1"/>
    </xf>
    <xf numFmtId="0" fontId="5" fillId="5" borderId="2" xfId="0" applyFont="1" applyFill="1" applyBorder="1" applyAlignment="1" applyProtection="1">
      <alignment horizontal="left" vertical="center"/>
      <protection locked="0"/>
    </xf>
    <xf numFmtId="49" fontId="5" fillId="5" borderId="2" xfId="0" applyNumberFormat="1" applyFont="1" applyFill="1" applyBorder="1" applyAlignment="1" applyProtection="1">
      <alignment horizontal="left" vertical="center"/>
      <protection locked="0"/>
    </xf>
    <xf numFmtId="0" fontId="5" fillId="5" borderId="2" xfId="0" applyFont="1" applyFill="1" applyBorder="1" applyAlignment="1" applyProtection="1">
      <alignment vertical="center"/>
      <protection locked="0"/>
    </xf>
    <xf numFmtId="0" fontId="4" fillId="0" borderId="42" xfId="0" applyFont="1" applyBorder="1" applyAlignment="1">
      <alignment horizontal="center" vertical="top"/>
    </xf>
    <xf numFmtId="0" fontId="15" fillId="0" borderId="0" xfId="0" applyFont="1" applyAlignment="1" applyProtection="1">
      <alignment horizontal="left" vertical="center"/>
      <protection hidden="1"/>
    </xf>
    <xf numFmtId="0" fontId="5" fillId="0" borderId="0" xfId="0" applyFont="1" applyAlignment="1" applyProtection="1">
      <alignment horizontal="left" vertical="center"/>
      <protection hidden="1"/>
    </xf>
    <xf numFmtId="0" fontId="26" fillId="0" borderId="0" xfId="0" applyFont="1"/>
    <xf numFmtId="0" fontId="27" fillId="0" borderId="0" xfId="0" applyFont="1"/>
    <xf numFmtId="0" fontId="28" fillId="0" borderId="0" xfId="0" applyFont="1"/>
    <xf numFmtId="0" fontId="23" fillId="0" borderId="0" xfId="0" applyFont="1"/>
    <xf numFmtId="0" fontId="23" fillId="0" borderId="2" xfId="0" applyFont="1" applyBorder="1"/>
    <xf numFmtId="0" fontId="23" fillId="0" borderId="2" xfId="0" applyFont="1" applyBorder="1" applyAlignment="1">
      <alignment horizontal="center"/>
    </xf>
    <xf numFmtId="0" fontId="6" fillId="0" borderId="0" xfId="0" quotePrefix="1" applyFont="1" applyBorder="1" applyProtection="1">
      <protection hidden="1"/>
    </xf>
    <xf numFmtId="2" fontId="11" fillId="0" borderId="22" xfId="0" applyNumberFormat="1" applyFont="1" applyBorder="1" applyAlignment="1">
      <alignment horizontal="center"/>
    </xf>
    <xf numFmtId="0" fontId="11" fillId="0" borderId="0" xfId="0" applyFont="1" applyAlignment="1" applyProtection="1">
      <alignment horizontal="center" vertical="center" wrapText="1"/>
      <protection hidden="1"/>
    </xf>
    <xf numFmtId="0" fontId="11" fillId="0" borderId="0" xfId="0" applyFont="1" applyBorder="1" applyAlignment="1">
      <alignment horizontal="center" wrapText="1"/>
    </xf>
    <xf numFmtId="0" fontId="15" fillId="0" borderId="0" xfId="0" applyFont="1" applyAlignment="1" applyProtection="1">
      <alignment vertical="center" wrapText="1"/>
      <protection hidden="1"/>
    </xf>
    <xf numFmtId="0" fontId="15" fillId="0" borderId="0" xfId="0" applyFont="1" applyAlignment="1" applyProtection="1">
      <alignment horizontal="left" vertical="center" wrapText="1"/>
      <protection hidden="1"/>
    </xf>
    <xf numFmtId="0" fontId="4" fillId="0" borderId="0" xfId="0" quotePrefix="1" applyFont="1" applyBorder="1" applyAlignment="1" applyProtection="1">
      <alignment wrapText="1"/>
      <protection hidden="1"/>
    </xf>
    <xf numFmtId="0" fontId="5" fillId="0" borderId="0" xfId="0" quotePrefix="1" applyFont="1" applyBorder="1" applyAlignment="1" applyProtection="1">
      <alignment wrapText="1"/>
      <protection hidden="1"/>
    </xf>
    <xf numFmtId="0" fontId="5" fillId="0" borderId="0" xfId="0" applyFont="1" applyAlignment="1" applyProtection="1">
      <alignment horizontal="center" vertical="center" wrapText="1"/>
      <protection hidden="1"/>
    </xf>
    <xf numFmtId="1" fontId="5" fillId="0" borderId="0" xfId="0" applyNumberFormat="1" applyFont="1" applyAlignment="1" applyProtection="1">
      <alignment horizontal="center" vertical="center" wrapText="1"/>
      <protection hidden="1"/>
    </xf>
    <xf numFmtId="0" fontId="36" fillId="0" borderId="0" xfId="0" applyFont="1" applyAlignment="1">
      <alignment wrapText="1"/>
    </xf>
    <xf numFmtId="2" fontId="4" fillId="0" borderId="38" xfId="0" applyNumberFormat="1" applyFont="1" applyBorder="1" applyAlignment="1" applyProtection="1">
      <alignment horizontal="center" vertical="center" wrapText="1"/>
      <protection hidden="1"/>
    </xf>
    <xf numFmtId="0" fontId="18" fillId="0" borderId="21" xfId="0" applyFont="1" applyBorder="1" applyAlignment="1">
      <alignment wrapText="1"/>
    </xf>
    <xf numFmtId="165" fontId="7" fillId="0" borderId="22" xfId="0" quotePrefix="1" applyNumberFormat="1" applyFont="1" applyBorder="1" applyAlignment="1" applyProtection="1">
      <alignment horizontal="center" wrapText="1"/>
      <protection hidden="1"/>
    </xf>
    <xf numFmtId="0" fontId="9" fillId="0" borderId="2" xfId="0" applyFont="1" applyBorder="1" applyAlignment="1">
      <alignment horizontal="center" vertical="center"/>
    </xf>
    <xf numFmtId="16" fontId="4" fillId="0" borderId="4" xfId="0" quotePrefix="1" applyNumberFormat="1" applyFont="1" applyBorder="1" applyAlignment="1">
      <alignment horizontal="center" wrapText="1"/>
    </xf>
    <xf numFmtId="16" fontId="4" fillId="0" borderId="33" xfId="0" quotePrefix="1" applyNumberFormat="1" applyFont="1" applyBorder="1" applyAlignment="1">
      <alignment horizontal="center" wrapText="1"/>
    </xf>
    <xf numFmtId="2" fontId="4" fillId="0" borderId="38" xfId="0" applyNumberFormat="1" applyFont="1" applyBorder="1" applyAlignment="1">
      <alignment horizontal="center" wrapText="1"/>
    </xf>
    <xf numFmtId="0" fontId="9" fillId="0" borderId="2"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7" fillId="0" borderId="45" xfId="0" applyFont="1" applyBorder="1"/>
    <xf numFmtId="0" fontId="0" fillId="0" borderId="7" xfId="0" applyFont="1" applyBorder="1" applyAlignment="1">
      <alignment horizontal="center" vertical="center" wrapText="1"/>
    </xf>
    <xf numFmtId="2" fontId="4" fillId="0" borderId="38" xfId="0" applyNumberFormat="1" applyFont="1" applyBorder="1" applyAlignment="1">
      <alignment horizontal="center" vertical="center"/>
    </xf>
    <xf numFmtId="0" fontId="4" fillId="0" borderId="31" xfId="0" applyFont="1" applyBorder="1" applyAlignment="1">
      <alignment horizontal="center" vertical="center" wrapText="1"/>
    </xf>
    <xf numFmtId="0" fontId="4" fillId="0" borderId="31" xfId="0" applyFont="1" applyBorder="1" applyAlignment="1">
      <alignment horizontal="center" vertical="center"/>
    </xf>
    <xf numFmtId="0" fontId="4" fillId="0" borderId="32" xfId="0" applyFont="1" applyFill="1" applyBorder="1" applyAlignment="1">
      <alignment horizontal="center" vertical="center" wrapText="1"/>
    </xf>
    <xf numFmtId="0" fontId="9" fillId="0" borderId="0" xfId="0" applyFont="1"/>
    <xf numFmtId="0" fontId="9" fillId="0" borderId="3" xfId="0" applyFont="1" applyFill="1" applyBorder="1" applyAlignment="1">
      <alignment horizontal="center" vertical="center" wrapText="1"/>
    </xf>
    <xf numFmtId="2" fontId="9" fillId="0" borderId="47" xfId="0" applyNumberFormat="1" applyFont="1" applyBorder="1" applyAlignment="1">
      <alignment horizontal="center" vertical="center" wrapText="1"/>
    </xf>
    <xf numFmtId="165" fontId="11" fillId="0" borderId="44" xfId="0" applyNumberFormat="1" applyFont="1" applyBorder="1" applyAlignment="1">
      <alignment horizontal="center"/>
    </xf>
    <xf numFmtId="2" fontId="4" fillId="0" borderId="2" xfId="0" applyNumberFormat="1" applyFont="1" applyBorder="1" applyAlignment="1">
      <alignment horizontal="center" vertical="center" wrapText="1"/>
    </xf>
    <xf numFmtId="0" fontId="0" fillId="0" borderId="2" xfId="0" applyBorder="1" applyAlignment="1">
      <alignment wrapText="1"/>
    </xf>
    <xf numFmtId="0" fontId="4" fillId="0" borderId="2" xfId="0" quotePrefix="1" applyFont="1" applyBorder="1" applyAlignment="1">
      <alignment horizontal="center" wrapText="1"/>
    </xf>
    <xf numFmtId="0" fontId="4" fillId="0" borderId="2" xfId="0" applyFont="1" applyBorder="1" applyAlignment="1">
      <alignment horizontal="left" wrapText="1"/>
    </xf>
    <xf numFmtId="0" fontId="15" fillId="0" borderId="2" xfId="0" applyFont="1" applyBorder="1" applyAlignment="1">
      <alignment wrapText="1"/>
    </xf>
    <xf numFmtId="0" fontId="0" fillId="0" borderId="4" xfId="0" applyBorder="1" applyAlignment="1">
      <alignment horizontal="center" vertical="center"/>
    </xf>
    <xf numFmtId="0" fontId="9" fillId="0" borderId="18" xfId="0" applyFont="1" applyFill="1" applyBorder="1" applyAlignment="1">
      <alignment horizontal="center" vertical="center" wrapText="1"/>
    </xf>
    <xf numFmtId="165" fontId="7" fillId="0" borderId="44" xfId="0" applyNumberFormat="1" applyFont="1" applyBorder="1" applyAlignment="1">
      <alignment horizontal="center" vertical="center"/>
    </xf>
    <xf numFmtId="0" fontId="0" fillId="0" borderId="0" xfId="0" applyAlignment="1">
      <alignment horizontal="center" vertical="center"/>
    </xf>
    <xf numFmtId="0" fontId="8" fillId="0" borderId="0" xfId="0" applyFont="1" applyAlignment="1">
      <alignment horizontal="center" vertical="center"/>
    </xf>
    <xf numFmtId="0" fontId="9" fillId="0" borderId="48" xfId="0" applyFont="1" applyFill="1" applyBorder="1" applyAlignment="1">
      <alignment horizontal="center" vertical="center" wrapText="1"/>
    </xf>
    <xf numFmtId="0" fontId="0" fillId="0" borderId="2" xfId="0" applyBorder="1" applyAlignment="1">
      <alignment horizontal="center" vertical="center" wrapText="1"/>
    </xf>
    <xf numFmtId="0" fontId="9" fillId="0" borderId="17" xfId="0" applyFont="1" applyBorder="1" applyAlignment="1">
      <alignment horizontal="center" vertical="center"/>
    </xf>
    <xf numFmtId="0" fontId="9" fillId="0" borderId="8" xfId="0" applyFont="1" applyBorder="1" applyAlignment="1">
      <alignment horizontal="center" vertical="center"/>
    </xf>
    <xf numFmtId="0" fontId="9" fillId="0" borderId="46" xfId="0" applyFont="1" applyBorder="1" applyAlignment="1">
      <alignment horizontal="center" vertical="center"/>
    </xf>
    <xf numFmtId="0" fontId="9" fillId="0" borderId="6" xfId="0" applyFont="1" applyBorder="1" applyAlignment="1">
      <alignment horizontal="center" vertical="center"/>
    </xf>
    <xf numFmtId="0" fontId="0" fillId="0" borderId="0" xfId="0" applyFont="1" applyAlignment="1">
      <alignment horizontal="center" vertical="center"/>
    </xf>
    <xf numFmtId="0" fontId="15" fillId="0" borderId="0" xfId="0" applyFont="1" applyAlignment="1" applyProtection="1">
      <alignment horizontal="center" vertical="center"/>
      <protection hidden="1"/>
    </xf>
    <xf numFmtId="0" fontId="21" fillId="0" borderId="0" xfId="0" applyFont="1" applyAlignment="1">
      <alignment horizontal="center" vertical="center"/>
    </xf>
    <xf numFmtId="0" fontId="9" fillId="0" borderId="18" xfId="0" applyFont="1" applyBorder="1" applyAlignment="1">
      <alignment horizontal="center" vertical="center"/>
    </xf>
    <xf numFmtId="0" fontId="0" fillId="0" borderId="7" xfId="0" applyBorder="1" applyAlignment="1">
      <alignment horizontal="center" vertical="center"/>
    </xf>
    <xf numFmtId="0" fontId="9" fillId="0" borderId="3" xfId="0" applyFont="1" applyBorder="1" applyAlignment="1">
      <alignment horizontal="center" vertical="center"/>
    </xf>
    <xf numFmtId="0" fontId="9" fillId="0" borderId="20" xfId="0" applyFont="1" applyBorder="1" applyAlignment="1">
      <alignment horizontal="center" vertical="center"/>
    </xf>
    <xf numFmtId="0" fontId="7" fillId="0" borderId="45" xfId="0" applyFont="1" applyBorder="1" applyAlignment="1">
      <alignment horizontal="center" vertical="center"/>
    </xf>
    <xf numFmtId="0" fontId="0" fillId="0" borderId="0" xfId="0" applyFont="1" applyBorder="1" applyAlignment="1">
      <alignment horizontal="center" vertical="center"/>
    </xf>
    <xf numFmtId="2" fontId="0" fillId="0" borderId="38" xfId="0" applyNumberFormat="1" applyBorder="1" applyAlignment="1">
      <alignment horizontal="center" vertical="center"/>
    </xf>
    <xf numFmtId="2" fontId="9" fillId="0" borderId="35" xfId="0" applyNumberFormat="1" applyFont="1" applyBorder="1" applyAlignment="1">
      <alignment horizontal="center" vertical="center"/>
    </xf>
    <xf numFmtId="0" fontId="12" fillId="0" borderId="0" xfId="0" applyFont="1" applyAlignment="1">
      <alignment horizontal="center"/>
    </xf>
    <xf numFmtId="0" fontId="7" fillId="0" borderId="21" xfId="0" applyFont="1" applyBorder="1" applyAlignment="1">
      <alignment horizontal="center"/>
    </xf>
    <xf numFmtId="0" fontId="5" fillId="0" borderId="0" xfId="0" applyFont="1" applyAlignment="1" applyProtection="1">
      <alignment horizontal="left" vertical="center" wrapText="1"/>
      <protection hidden="1"/>
    </xf>
    <xf numFmtId="0" fontId="0" fillId="0" borderId="0" xfId="0" applyFont="1" applyAlignment="1">
      <alignment wrapText="1"/>
    </xf>
    <xf numFmtId="0" fontId="4" fillId="0" borderId="17" xfId="0" applyFont="1" applyBorder="1" applyAlignment="1">
      <alignment horizontal="center" vertical="center"/>
    </xf>
    <xf numFmtId="0" fontId="4" fillId="0" borderId="18" xfId="0" applyFont="1" applyBorder="1" applyAlignment="1">
      <alignment vertical="center"/>
    </xf>
    <xf numFmtId="0" fontId="4" fillId="0" borderId="18" xfId="0" applyFont="1" applyBorder="1" applyAlignment="1">
      <alignment vertical="center" wrapText="1"/>
    </xf>
    <xf numFmtId="0" fontId="4" fillId="0" borderId="18" xfId="0" applyFont="1" applyBorder="1" applyAlignment="1">
      <alignment horizontal="center" vertical="center"/>
    </xf>
    <xf numFmtId="0" fontId="4" fillId="0" borderId="8" xfId="0" applyFont="1" applyBorder="1" applyAlignment="1">
      <alignment horizontal="center" wrapText="1"/>
    </xf>
    <xf numFmtId="0" fontId="1" fillId="0" borderId="18" xfId="0" applyFont="1" applyBorder="1" applyAlignment="1"/>
    <xf numFmtId="2" fontId="18" fillId="0" borderId="23" xfId="0" applyNumberFormat="1" applyFont="1" applyBorder="1" applyAlignment="1">
      <alignment horizontal="center"/>
    </xf>
    <xf numFmtId="2" fontId="18" fillId="0" borderId="23" xfId="0" applyNumberFormat="1" applyFont="1" applyFill="1" applyBorder="1" applyAlignment="1">
      <alignment horizontal="center" vertical="center" wrapText="1"/>
    </xf>
    <xf numFmtId="2" fontId="18" fillId="0" borderId="35" xfId="0" applyNumberFormat="1" applyFont="1" applyFill="1" applyBorder="1" applyAlignment="1">
      <alignment horizontal="center" vertical="center" wrapText="1"/>
    </xf>
    <xf numFmtId="0" fontId="36" fillId="0" borderId="4" xfId="0" applyFont="1" applyBorder="1" applyAlignment="1">
      <alignment vertical="center" wrapText="1"/>
    </xf>
    <xf numFmtId="2" fontId="4" fillId="0" borderId="0" xfId="0" applyNumberFormat="1" applyFont="1" applyBorder="1" applyAlignment="1">
      <alignment horizontal="center" vertical="center" wrapText="1"/>
    </xf>
    <xf numFmtId="0" fontId="4" fillId="0" borderId="18" xfId="0" quotePrefix="1" applyFont="1" applyBorder="1" applyAlignment="1">
      <alignment horizontal="center" vertical="center" wrapText="1"/>
    </xf>
    <xf numFmtId="0" fontId="4" fillId="0" borderId="42" xfId="0" applyFont="1" applyFill="1" applyBorder="1" applyAlignment="1">
      <alignment horizontal="center" vertical="center" wrapText="1"/>
    </xf>
    <xf numFmtId="2" fontId="4" fillId="0" borderId="49" xfId="0" applyNumberFormat="1" applyFont="1" applyFill="1" applyBorder="1" applyAlignment="1">
      <alignment horizontal="center" vertical="center" wrapText="1"/>
    </xf>
    <xf numFmtId="0" fontId="4" fillId="0" borderId="4" xfId="0" applyFont="1" applyBorder="1" applyAlignment="1">
      <alignment horizontal="left" vertical="center" wrapText="1"/>
    </xf>
    <xf numFmtId="0" fontId="4" fillId="0" borderId="7" xfId="0" applyFont="1" applyBorder="1" applyAlignment="1">
      <alignment horizontal="center" vertical="center"/>
    </xf>
    <xf numFmtId="0" fontId="15" fillId="0" borderId="0" xfId="0" applyFont="1" applyBorder="1"/>
    <xf numFmtId="0" fontId="21" fillId="0" borderId="0" xfId="0" applyFont="1" applyBorder="1" applyAlignment="1">
      <alignment horizontal="center"/>
    </xf>
    <xf numFmtId="0" fontId="9" fillId="0" borderId="20" xfId="0" applyFont="1" applyBorder="1" applyAlignment="1">
      <alignment horizontal="center" vertical="center" wrapText="1"/>
    </xf>
    <xf numFmtId="0" fontId="4" fillId="0" borderId="20" xfId="0" applyFont="1" applyFill="1" applyBorder="1" applyAlignment="1">
      <alignment horizontal="center" vertical="center" wrapText="1"/>
    </xf>
    <xf numFmtId="0" fontId="4" fillId="0" borderId="20" xfId="0" applyFont="1" applyBorder="1" applyAlignment="1">
      <alignment horizontal="center" vertical="center" wrapText="1"/>
    </xf>
    <xf numFmtId="0" fontId="4" fillId="0" borderId="20" xfId="0" quotePrefix="1" applyFont="1" applyBorder="1" applyAlignment="1">
      <alignment horizontal="center" vertical="center" wrapText="1"/>
    </xf>
    <xf numFmtId="2" fontId="4" fillId="0" borderId="50" xfId="0" applyNumberFormat="1" applyFont="1" applyBorder="1" applyAlignment="1">
      <alignment horizontal="center" vertical="center" wrapText="1"/>
    </xf>
    <xf numFmtId="16" fontId="4" fillId="0" borderId="2" xfId="0" applyNumberFormat="1" applyFont="1" applyBorder="1" applyAlignment="1">
      <alignment horizontal="center" vertical="center" wrapText="1"/>
    </xf>
    <xf numFmtId="0" fontId="9" fillId="0" borderId="7" xfId="0" applyFont="1" applyBorder="1" applyAlignment="1">
      <alignment horizontal="center" vertical="center"/>
    </xf>
    <xf numFmtId="0" fontId="9" fillId="0" borderId="4" xfId="0" applyFont="1" applyBorder="1" applyAlignment="1">
      <alignment horizontal="center" vertical="center"/>
    </xf>
    <xf numFmtId="0" fontId="9" fillId="0" borderId="4" xfId="0" applyFont="1" applyFill="1" applyBorder="1" applyAlignment="1">
      <alignment horizontal="center" vertical="center" wrapText="1"/>
    </xf>
    <xf numFmtId="2" fontId="9" fillId="0" borderId="38" xfId="0" applyNumberFormat="1" applyFont="1" applyBorder="1" applyAlignment="1">
      <alignment horizontal="center" vertical="center" wrapText="1"/>
    </xf>
    <xf numFmtId="0" fontId="0" fillId="0" borderId="4" xfId="0" applyBorder="1" applyAlignment="1">
      <alignment horizontal="center" vertical="center" wrapText="1"/>
    </xf>
    <xf numFmtId="0" fontId="0" fillId="2" borderId="42" xfId="0" applyFill="1" applyBorder="1" applyAlignment="1">
      <alignment horizontal="center"/>
    </xf>
    <xf numFmtId="0" fontId="0" fillId="0" borderId="18" xfId="0" applyBorder="1" applyAlignment="1">
      <alignment horizontal="center" wrapText="1"/>
    </xf>
    <xf numFmtId="0" fontId="0" fillId="0" borderId="2" xfId="0" applyBorder="1" applyAlignment="1">
      <alignment horizontal="center" wrapText="1"/>
    </xf>
    <xf numFmtId="0" fontId="9" fillId="0" borderId="51" xfId="0" applyFont="1" applyBorder="1" applyAlignment="1">
      <alignment horizontal="center" vertical="center"/>
    </xf>
    <xf numFmtId="0" fontId="9" fillId="0" borderId="52" xfId="0" applyFont="1" applyBorder="1" applyAlignment="1">
      <alignment horizontal="center" vertical="center"/>
    </xf>
    <xf numFmtId="0" fontId="9" fillId="0" borderId="2" xfId="0" applyFont="1" applyBorder="1" applyAlignment="1">
      <alignment horizontal="center"/>
    </xf>
    <xf numFmtId="0" fontId="38" fillId="0" borderId="2" xfId="0" applyFont="1" applyBorder="1" applyAlignment="1">
      <alignment horizontal="center" vertical="center" wrapText="1"/>
    </xf>
    <xf numFmtId="0" fontId="37" fillId="0" borderId="0" xfId="0" applyFont="1" applyAlignment="1">
      <alignment horizontal="left" vertical="center"/>
    </xf>
    <xf numFmtId="0" fontId="37" fillId="0" borderId="18" xfId="0" applyFont="1" applyBorder="1" applyAlignment="1">
      <alignment horizontal="left" vertical="center"/>
    </xf>
    <xf numFmtId="0" fontId="0" fillId="0" borderId="18" xfId="0" applyBorder="1" applyAlignment="1">
      <alignment vertical="center" wrapText="1"/>
    </xf>
    <xf numFmtId="0" fontId="4" fillId="0" borderId="25" xfId="0" applyFont="1" applyBorder="1" applyAlignment="1">
      <alignment horizontal="left" vertical="center"/>
    </xf>
    <xf numFmtId="0" fontId="40" fillId="0" borderId="2" xfId="0" applyFont="1" applyBorder="1" applyAlignment="1">
      <alignment wrapText="1"/>
    </xf>
    <xf numFmtId="2" fontId="9" fillId="0" borderId="2" xfId="0" applyNumberFormat="1" applyFont="1" applyBorder="1" applyAlignment="1">
      <alignment horizontal="center" vertical="center" wrapText="1"/>
    </xf>
    <xf numFmtId="0" fontId="27" fillId="7" borderId="0" xfId="0" applyFont="1" applyFill="1" applyAlignment="1">
      <alignment horizontal="left" vertical="top" wrapText="1"/>
    </xf>
    <xf numFmtId="0" fontId="27" fillId="4" borderId="0" xfId="0" applyFont="1" applyFill="1" applyAlignment="1">
      <alignment horizontal="left" vertical="top" wrapText="1"/>
    </xf>
    <xf numFmtId="0" fontId="27" fillId="6" borderId="0" xfId="0" applyFont="1" applyFill="1" applyAlignment="1">
      <alignment horizontal="left" vertical="top" wrapText="1"/>
    </xf>
    <xf numFmtId="0" fontId="27" fillId="8" borderId="0" xfId="0" applyFont="1" applyFill="1" applyAlignment="1">
      <alignment horizontal="left" vertical="top" wrapText="1"/>
    </xf>
    <xf numFmtId="0" fontId="25" fillId="0" borderId="0" xfId="0" applyFont="1" applyAlignment="1" applyProtection="1">
      <alignment horizontal="left" vertical="center"/>
      <protection hidden="1"/>
    </xf>
    <xf numFmtId="0" fontId="2" fillId="0" borderId="40" xfId="0" applyFont="1" applyBorder="1" applyAlignment="1">
      <alignment horizontal="center" vertical="top" wrapText="1"/>
    </xf>
    <xf numFmtId="0" fontId="0" fillId="0" borderId="40" xfId="0" applyBorder="1" applyAlignment="1">
      <alignment horizontal="center" vertical="top" wrapText="1"/>
    </xf>
    <xf numFmtId="0" fontId="24"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3" fillId="0" borderId="0" xfId="0" applyFont="1" applyFill="1" applyBorder="1" applyAlignment="1">
      <alignment horizontal="left" vertical="top"/>
    </xf>
    <xf numFmtId="0" fontId="2" fillId="0" borderId="0" xfId="0" applyFont="1" applyAlignment="1">
      <alignment horizontal="left" wrapText="1"/>
    </xf>
    <xf numFmtId="0" fontId="32" fillId="0" borderId="0" xfId="0" applyFont="1" applyAlignment="1">
      <alignment horizontal="left" wrapText="1"/>
    </xf>
    <xf numFmtId="0" fontId="0" fillId="0" borderId="0" xfId="0" applyFont="1" applyAlignment="1">
      <alignment horizontal="left" wrapText="1"/>
    </xf>
    <xf numFmtId="0" fontId="3" fillId="0" borderId="0" xfId="0" applyFont="1" applyAlignment="1">
      <alignment horizontal="left" wrapText="1"/>
    </xf>
    <xf numFmtId="0" fontId="11" fillId="0" borderId="0" xfId="0" applyFont="1" applyAlignment="1" applyProtection="1">
      <alignment horizontal="center" vertical="center"/>
      <protection hidden="1"/>
    </xf>
    <xf numFmtId="0" fontId="15" fillId="0" borderId="0" xfId="0" applyFont="1" applyAlignment="1" applyProtection="1">
      <alignment horizontal="left" vertical="center"/>
      <protection hidden="1"/>
    </xf>
    <xf numFmtId="0" fontId="0" fillId="0" borderId="0" xfId="0" applyAlignment="1">
      <alignment horizontal="left" vertical="top" wrapText="1"/>
    </xf>
    <xf numFmtId="0" fontId="11" fillId="0" borderId="0" xfId="0" applyFont="1" applyAlignment="1" applyProtection="1">
      <alignment horizontal="center" vertical="center" wrapText="1"/>
      <protection hidden="1"/>
    </xf>
    <xf numFmtId="0" fontId="6" fillId="0" borderId="0" xfId="0" applyFont="1" applyAlignment="1" applyProtection="1">
      <alignment horizontal="center" vertical="center"/>
      <protection hidden="1"/>
    </xf>
    <xf numFmtId="0" fontId="11" fillId="0" borderId="0" xfId="0" applyFont="1" applyAlignment="1">
      <alignment horizontal="center" wrapText="1"/>
    </xf>
    <xf numFmtId="0" fontId="22" fillId="0" borderId="0" xfId="0" applyFont="1" applyAlignment="1">
      <alignment horizontal="center" vertical="center"/>
    </xf>
    <xf numFmtId="0" fontId="0" fillId="0" borderId="0" xfId="0" applyAlignment="1">
      <alignment horizontal="center" vertical="center" wrapText="1"/>
    </xf>
    <xf numFmtId="0" fontId="11" fillId="0" borderId="0" xfId="0" applyFont="1" applyAlignment="1">
      <alignment horizontal="center"/>
    </xf>
    <xf numFmtId="0" fontId="11" fillId="0" borderId="0" xfId="0" applyFont="1" applyBorder="1" applyAlignment="1">
      <alignment horizontal="center" wrapText="1"/>
    </xf>
    <xf numFmtId="0" fontId="7" fillId="0" borderId="0" xfId="0" applyFont="1" applyBorder="1" applyAlignment="1">
      <alignment horizontal="center" wrapText="1"/>
    </xf>
    <xf numFmtId="0" fontId="11" fillId="0" borderId="0" xfId="0" applyFont="1" applyBorder="1" applyAlignment="1" applyProtection="1">
      <alignment horizontal="center" vertical="center" wrapText="1"/>
      <protection hidden="1"/>
    </xf>
    <xf numFmtId="0" fontId="5" fillId="0" borderId="0" xfId="0" applyFont="1" applyAlignment="1" applyProtection="1">
      <alignment horizontal="left" vertical="center"/>
      <protection hidden="1"/>
    </xf>
    <xf numFmtId="0" fontId="22" fillId="0" borderId="0" xfId="0" applyFont="1" applyAlignment="1">
      <alignment horizontal="center"/>
    </xf>
    <xf numFmtId="0" fontId="11" fillId="0" borderId="41" xfId="0" applyFont="1" applyBorder="1" applyAlignment="1">
      <alignment horizontal="center" vertical="center" wrapText="1"/>
    </xf>
    <xf numFmtId="0" fontId="11" fillId="0" borderId="42" xfId="0" applyFont="1" applyBorder="1" applyAlignment="1">
      <alignment horizontal="center" vertical="center" wrapText="1"/>
    </xf>
    <xf numFmtId="0" fontId="11" fillId="0" borderId="43"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__PETREs_PROJECTS__\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sheetPr>
  <dimension ref="B1:L12"/>
  <sheetViews>
    <sheetView showGridLines="0" showRowColHeaders="0" zoomScale="145" zoomScaleNormal="145" workbookViewId="0">
      <selection activeCell="C18" sqref="C18"/>
    </sheetView>
  </sheetViews>
  <sheetFormatPr defaultColWidth="9.140625" defaultRowHeight="15"/>
  <cols>
    <col min="1" max="16384" width="9.140625" style="371"/>
  </cols>
  <sheetData>
    <row r="1" spans="2:12" ht="15.75">
      <c r="B1" s="369" t="s">
        <v>180</v>
      </c>
      <c r="C1" s="370"/>
      <c r="D1" s="370"/>
      <c r="E1" s="370"/>
      <c r="F1" s="370"/>
      <c r="G1" s="370"/>
      <c r="H1" s="370"/>
      <c r="I1" s="370"/>
      <c r="J1" s="370"/>
      <c r="K1" s="370"/>
    </row>
    <row r="2" spans="2:12" ht="15.75">
      <c r="B2" s="370"/>
      <c r="C2" s="370"/>
      <c r="D2" s="370"/>
      <c r="E2" s="370"/>
      <c r="F2" s="370"/>
      <c r="G2" s="370"/>
      <c r="H2" s="370"/>
      <c r="I2" s="370"/>
      <c r="J2" s="370"/>
      <c r="K2" s="370"/>
    </row>
    <row r="3" spans="2:12" ht="90" customHeight="1">
      <c r="B3" s="479" t="s">
        <v>184</v>
      </c>
      <c r="C3" s="479"/>
      <c r="D3" s="479"/>
      <c r="E3" s="479"/>
      <c r="F3" s="479"/>
      <c r="G3" s="479"/>
      <c r="H3" s="479"/>
      <c r="I3" s="479"/>
      <c r="J3" s="479"/>
      <c r="K3" s="479"/>
      <c r="L3" s="479"/>
    </row>
    <row r="4" spans="2:12" ht="135" customHeight="1">
      <c r="B4" s="480" t="s">
        <v>269</v>
      </c>
      <c r="C4" s="480"/>
      <c r="D4" s="480"/>
      <c r="E4" s="480"/>
      <c r="F4" s="480"/>
      <c r="G4" s="480"/>
      <c r="H4" s="480"/>
      <c r="I4" s="480"/>
      <c r="J4" s="480"/>
      <c r="K4" s="480"/>
      <c r="L4" s="480"/>
    </row>
    <row r="5" spans="2:12" ht="60" customHeight="1">
      <c r="B5" s="481" t="s">
        <v>270</v>
      </c>
      <c r="C5" s="481"/>
      <c r="D5" s="481"/>
      <c r="E5" s="481"/>
      <c r="F5" s="481"/>
      <c r="G5" s="481"/>
      <c r="H5" s="481"/>
      <c r="I5" s="481"/>
      <c r="J5" s="481"/>
      <c r="K5" s="481"/>
      <c r="L5" s="481"/>
    </row>
    <row r="6" spans="2:12" ht="60" customHeight="1">
      <c r="B6" s="481" t="s">
        <v>181</v>
      </c>
      <c r="C6" s="481"/>
      <c r="D6" s="481"/>
      <c r="E6" s="481"/>
      <c r="F6" s="481"/>
      <c r="G6" s="481"/>
      <c r="H6" s="481"/>
      <c r="I6" s="481"/>
      <c r="J6" s="481"/>
      <c r="K6" s="481"/>
      <c r="L6" s="481"/>
    </row>
    <row r="7" spans="2:12" ht="60" customHeight="1">
      <c r="B7" s="478" t="s">
        <v>185</v>
      </c>
      <c r="C7" s="478"/>
      <c r="D7" s="478"/>
      <c r="E7" s="478"/>
      <c r="F7" s="478"/>
      <c r="G7" s="478"/>
      <c r="H7" s="478"/>
      <c r="I7" s="478"/>
      <c r="J7" s="478"/>
      <c r="K7" s="478"/>
      <c r="L7" s="478"/>
    </row>
    <row r="8" spans="2:12" ht="15.75">
      <c r="B8" s="370"/>
      <c r="C8" s="370"/>
      <c r="D8" s="370"/>
      <c r="E8" s="370"/>
      <c r="F8" s="370"/>
      <c r="G8" s="370"/>
      <c r="H8" s="370"/>
      <c r="I8" s="370"/>
      <c r="J8" s="370"/>
      <c r="K8" s="370"/>
    </row>
    <row r="9" spans="2:12" ht="15.75">
      <c r="B9" s="370"/>
      <c r="C9" s="370"/>
      <c r="D9" s="370"/>
      <c r="E9" s="370"/>
      <c r="F9" s="370"/>
      <c r="G9" s="370"/>
      <c r="H9" s="370"/>
      <c r="I9" s="370"/>
      <c r="J9" s="370"/>
      <c r="K9" s="370"/>
    </row>
    <row r="10" spans="2:12" ht="15.75">
      <c r="B10" s="370"/>
      <c r="C10" s="370"/>
      <c r="D10" s="370"/>
      <c r="E10" s="370"/>
      <c r="F10" s="370"/>
      <c r="G10" s="370"/>
      <c r="H10" s="370"/>
      <c r="I10" s="370"/>
      <c r="J10" s="370"/>
      <c r="K10" s="370"/>
    </row>
    <row r="11" spans="2:12" ht="15.75">
      <c r="B11" s="370"/>
      <c r="C11" s="370"/>
      <c r="D11" s="370"/>
      <c r="E11" s="370"/>
      <c r="F11" s="370"/>
      <c r="G11" s="370"/>
      <c r="H11" s="370"/>
      <c r="I11" s="370"/>
      <c r="J11" s="370"/>
      <c r="K11" s="370"/>
    </row>
    <row r="12" spans="2:12" ht="15.75">
      <c r="B12" s="370"/>
      <c r="C12" s="370"/>
      <c r="D12" s="370"/>
      <c r="E12" s="370"/>
      <c r="F12" s="370"/>
      <c r="G12" s="370"/>
      <c r="H12" s="370"/>
      <c r="I12" s="370"/>
      <c r="J12" s="370"/>
      <c r="K12" s="370"/>
    </row>
  </sheetData>
  <mergeCells count="5">
    <mergeCell ref="B7:L7"/>
    <mergeCell ref="B3:L3"/>
    <mergeCell ref="B4:L4"/>
    <mergeCell ref="B5:L5"/>
    <mergeCell ref="B6:L6"/>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6"/>
  </sheetPr>
  <dimension ref="A1:L22"/>
  <sheetViews>
    <sheetView workbookViewId="0">
      <selection activeCell="L10" sqref="L10"/>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proiectarii de arhitectura</v>
      </c>
      <c r="B3" s="255"/>
      <c r="C3" s="255"/>
    </row>
    <row r="4" spans="1:12">
      <c r="A4" s="126" t="str">
        <f>'Date initiale'!C6&amp;", "&amp;'Date initiale'!C7</f>
        <v>NĂSTASE Radu-Petre, C23</v>
      </c>
      <c r="B4" s="126"/>
      <c r="C4" s="126"/>
    </row>
    <row r="5" spans="1:12" s="193" customFormat="1">
      <c r="A5" s="126"/>
      <c r="B5" s="126"/>
      <c r="C5" s="126"/>
    </row>
    <row r="6" spans="1:12" ht="15.75">
      <c r="A6" s="495" t="s">
        <v>110</v>
      </c>
      <c r="B6" s="495"/>
      <c r="C6" s="495"/>
      <c r="D6" s="495"/>
      <c r="E6" s="495"/>
      <c r="F6" s="495"/>
      <c r="G6" s="495"/>
      <c r="H6" s="495"/>
      <c r="I6" s="495"/>
    </row>
    <row r="7" spans="1:12" ht="35.25" customHeight="1">
      <c r="A7" s="498"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98"/>
      <c r="C7" s="498"/>
      <c r="D7" s="498"/>
      <c r="E7" s="498"/>
      <c r="F7" s="498"/>
      <c r="G7" s="498"/>
      <c r="H7" s="498"/>
      <c r="I7" s="498"/>
    </row>
    <row r="8" spans="1:12" ht="15.75" thickBot="1">
      <c r="A8" s="73"/>
      <c r="B8" s="73"/>
      <c r="C8" s="73"/>
      <c r="D8" s="73"/>
      <c r="E8" s="73"/>
      <c r="F8" s="73"/>
      <c r="G8" s="73"/>
      <c r="H8" s="73"/>
      <c r="I8" s="73"/>
    </row>
    <row r="9" spans="1:12" ht="30.75" thickBot="1">
      <c r="A9" s="161" t="s">
        <v>55</v>
      </c>
      <c r="B9" s="162" t="s">
        <v>83</v>
      </c>
      <c r="C9" s="162" t="s">
        <v>52</v>
      </c>
      <c r="D9" s="162" t="s">
        <v>57</v>
      </c>
      <c r="E9" s="162" t="s">
        <v>80</v>
      </c>
      <c r="F9" s="163" t="s">
        <v>87</v>
      </c>
      <c r="G9" s="162" t="s">
        <v>58</v>
      </c>
      <c r="H9" s="162" t="s">
        <v>111</v>
      </c>
      <c r="I9" s="164" t="s">
        <v>90</v>
      </c>
      <c r="K9" s="261" t="s">
        <v>108</v>
      </c>
    </row>
    <row r="10" spans="1:12">
      <c r="A10" s="167">
        <v>1</v>
      </c>
      <c r="B10" s="168"/>
      <c r="C10" s="168"/>
      <c r="D10" s="168"/>
      <c r="E10" s="168"/>
      <c r="F10" s="151"/>
      <c r="G10" s="168"/>
      <c r="H10" s="168"/>
      <c r="I10" s="177"/>
      <c r="K10" s="262">
        <v>10</v>
      </c>
      <c r="L10" s="372" t="s">
        <v>248</v>
      </c>
    </row>
    <row r="11" spans="1:12">
      <c r="A11" s="169">
        <f>A10+1</f>
        <v>2</v>
      </c>
      <c r="B11" s="117"/>
      <c r="C11" s="42"/>
      <c r="D11" s="118"/>
      <c r="E11" s="42"/>
      <c r="F11" s="119"/>
      <c r="G11" s="119"/>
      <c r="H11" s="119"/>
      <c r="I11" s="311"/>
      <c r="K11" s="58"/>
    </row>
    <row r="12" spans="1:12">
      <c r="A12" s="170">
        <f t="shared" ref="A12:A19" si="0">A11+1</f>
        <v>3</v>
      </c>
      <c r="B12" s="171"/>
      <c r="C12" s="172"/>
      <c r="D12" s="118"/>
      <c r="E12" s="172"/>
      <c r="F12" s="160"/>
      <c r="G12" s="172"/>
      <c r="H12" s="160"/>
      <c r="I12" s="311"/>
    </row>
    <row r="13" spans="1:12">
      <c r="A13" s="173">
        <f t="shared" si="0"/>
        <v>4</v>
      </c>
      <c r="B13" s="117"/>
      <c r="C13" s="118"/>
      <c r="D13" s="118"/>
      <c r="E13" s="118"/>
      <c r="F13" s="119"/>
      <c r="G13" s="119"/>
      <c r="H13" s="119"/>
      <c r="I13" s="311"/>
    </row>
    <row r="14" spans="1:12">
      <c r="A14" s="169">
        <f t="shared" si="0"/>
        <v>5</v>
      </c>
      <c r="B14" s="117"/>
      <c r="C14" s="42"/>
      <c r="D14" s="118"/>
      <c r="E14" s="42"/>
      <c r="F14" s="119"/>
      <c r="G14" s="119"/>
      <c r="H14" s="119"/>
      <c r="I14" s="311"/>
    </row>
    <row r="15" spans="1:12">
      <c r="A15" s="173">
        <f t="shared" si="0"/>
        <v>6</v>
      </c>
      <c r="B15" s="117"/>
      <c r="C15" s="118"/>
      <c r="D15" s="118"/>
      <c r="E15" s="118"/>
      <c r="F15" s="119"/>
      <c r="G15" s="119"/>
      <c r="H15" s="119"/>
      <c r="I15" s="311"/>
    </row>
    <row r="16" spans="1:12">
      <c r="A16" s="169">
        <f t="shared" si="0"/>
        <v>7</v>
      </c>
      <c r="B16" s="117"/>
      <c r="C16" s="42"/>
      <c r="D16" s="118"/>
      <c r="E16" s="42"/>
      <c r="F16" s="119"/>
      <c r="G16" s="119"/>
      <c r="H16" s="119"/>
      <c r="I16" s="311"/>
    </row>
    <row r="17" spans="1:9">
      <c r="A17" s="170">
        <f t="shared" si="0"/>
        <v>8</v>
      </c>
      <c r="B17" s="171"/>
      <c r="C17" s="172"/>
      <c r="D17" s="118"/>
      <c r="E17" s="172"/>
      <c r="F17" s="160"/>
      <c r="G17" s="172"/>
      <c r="H17" s="160"/>
      <c r="I17" s="311"/>
    </row>
    <row r="18" spans="1:9">
      <c r="A18" s="173">
        <f t="shared" si="0"/>
        <v>9</v>
      </c>
      <c r="B18" s="117"/>
      <c r="C18" s="118"/>
      <c r="D18" s="118"/>
      <c r="E18" s="118"/>
      <c r="F18" s="119"/>
      <c r="G18" s="119"/>
      <c r="H18" s="119"/>
      <c r="I18" s="311"/>
    </row>
    <row r="19" spans="1:9" ht="15.75" thickBot="1">
      <c r="A19" s="174">
        <f t="shared" si="0"/>
        <v>10</v>
      </c>
      <c r="B19" s="122"/>
      <c r="C19" s="123"/>
      <c r="D19" s="158"/>
      <c r="E19" s="175"/>
      <c r="F19" s="175"/>
      <c r="G19" s="176"/>
      <c r="H19" s="176"/>
      <c r="I19" s="320"/>
    </row>
    <row r="20" spans="1:9" ht="16.5" thickBot="1">
      <c r="A20" s="357"/>
      <c r="H20" s="129" t="str">
        <f>"Total "&amp;LEFT(A7,2)</f>
        <v>Total I5</v>
      </c>
      <c r="I20" s="166">
        <f>SUM(I10:I19)</f>
        <v>0</v>
      </c>
    </row>
    <row r="21" spans="1:9" ht="15.75">
      <c r="A21" s="54"/>
    </row>
    <row r="22" spans="1:9" ht="33.75" customHeight="1">
      <c r="A22" s="49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7"/>
      <c r="C22" s="497"/>
      <c r="D22" s="497"/>
      <c r="E22" s="497"/>
      <c r="F22" s="497"/>
      <c r="G22" s="497"/>
      <c r="H22" s="497"/>
      <c r="I22" s="49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6"/>
  </sheetPr>
  <dimension ref="A1:L20"/>
  <sheetViews>
    <sheetView workbookViewId="0">
      <selection activeCell="L10" sqref="L10"/>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proiectarii de arhitectura</v>
      </c>
      <c r="B3" s="255"/>
      <c r="C3" s="255"/>
    </row>
    <row r="4" spans="1:12">
      <c r="A4" s="126" t="str">
        <f>'Date initiale'!C6&amp;", "&amp;'Date initiale'!C7</f>
        <v>NĂSTASE Radu-Petre, C23</v>
      </c>
      <c r="B4" s="126"/>
      <c r="C4" s="126"/>
    </row>
    <row r="5" spans="1:12" s="193" customFormat="1">
      <c r="A5" s="126"/>
      <c r="B5" s="126"/>
      <c r="C5" s="126"/>
    </row>
    <row r="6" spans="1:12" ht="15.75">
      <c r="A6" s="495" t="s">
        <v>110</v>
      </c>
      <c r="B6" s="495"/>
      <c r="C6" s="495"/>
      <c r="D6" s="495"/>
      <c r="E6" s="495"/>
      <c r="F6" s="495"/>
      <c r="G6" s="495"/>
      <c r="H6" s="495"/>
      <c r="I6" s="495"/>
    </row>
    <row r="7" spans="1:12" ht="15.75">
      <c r="A7" s="498" t="str">
        <f>'Descriere indicatori'!B9&amp;". "&amp;'Descriere indicatori'!C9</f>
        <v xml:space="preserve">I6. Articole in extenso în reviste ştiinţifice indexate ERIH şi clasificate în categoria NAT </v>
      </c>
      <c r="B7" s="498"/>
      <c r="C7" s="498"/>
      <c r="D7" s="498"/>
      <c r="E7" s="498"/>
      <c r="F7" s="498"/>
      <c r="G7" s="498"/>
      <c r="H7" s="498"/>
      <c r="I7" s="498"/>
    </row>
    <row r="8" spans="1:12" ht="15.75" thickBot="1">
      <c r="A8" s="178"/>
      <c r="B8" s="178"/>
      <c r="C8" s="178"/>
      <c r="D8" s="178"/>
      <c r="E8" s="178"/>
      <c r="F8" s="178"/>
      <c r="G8" s="178"/>
      <c r="H8" s="178"/>
      <c r="I8" s="178"/>
    </row>
    <row r="9" spans="1:12" ht="30.75" thickBot="1">
      <c r="A9" s="161" t="s">
        <v>55</v>
      </c>
      <c r="B9" s="162" t="s">
        <v>83</v>
      </c>
      <c r="C9" s="162" t="s">
        <v>52</v>
      </c>
      <c r="D9" s="162" t="s">
        <v>57</v>
      </c>
      <c r="E9" s="162" t="s">
        <v>80</v>
      </c>
      <c r="F9" s="163" t="s">
        <v>87</v>
      </c>
      <c r="G9" s="162" t="s">
        <v>58</v>
      </c>
      <c r="H9" s="162" t="s">
        <v>111</v>
      </c>
      <c r="I9" s="164" t="s">
        <v>90</v>
      </c>
      <c r="K9" s="261" t="s">
        <v>108</v>
      </c>
    </row>
    <row r="10" spans="1:12">
      <c r="A10" s="180">
        <v>1</v>
      </c>
      <c r="B10" s="112"/>
      <c r="C10" s="112"/>
      <c r="D10" s="112"/>
      <c r="E10" s="113"/>
      <c r="F10" s="114"/>
      <c r="G10" s="114"/>
      <c r="H10" s="114"/>
      <c r="I10" s="315"/>
      <c r="K10" s="262">
        <v>5</v>
      </c>
      <c r="L10" s="372" t="s">
        <v>248</v>
      </c>
    </row>
    <row r="11" spans="1:12">
      <c r="A11" s="181">
        <f>A10+1</f>
        <v>2</v>
      </c>
      <c r="B11" s="116"/>
      <c r="C11" s="117"/>
      <c r="D11" s="116"/>
      <c r="E11" s="118"/>
      <c r="F11" s="119"/>
      <c r="G11" s="120"/>
      <c r="H11" s="120"/>
      <c r="I11" s="311"/>
      <c r="K11" s="58"/>
    </row>
    <row r="12" spans="1:12">
      <c r="A12" s="181">
        <f t="shared" ref="A12:A19" si="0">A11+1</f>
        <v>3</v>
      </c>
      <c r="B12" s="117"/>
      <c r="C12" s="117"/>
      <c r="D12" s="117"/>
      <c r="E12" s="118"/>
      <c r="F12" s="119"/>
      <c r="G12" s="120"/>
      <c r="H12" s="120"/>
      <c r="I12" s="311"/>
    </row>
    <row r="13" spans="1:12">
      <c r="A13" s="181">
        <f t="shared" si="0"/>
        <v>4</v>
      </c>
      <c r="B13" s="117"/>
      <c r="C13" s="117"/>
      <c r="D13" s="117"/>
      <c r="E13" s="118"/>
      <c r="F13" s="119"/>
      <c r="G13" s="119"/>
      <c r="H13" s="119"/>
      <c r="I13" s="311"/>
    </row>
    <row r="14" spans="1:12">
      <c r="A14" s="181">
        <f t="shared" si="0"/>
        <v>5</v>
      </c>
      <c r="B14" s="117"/>
      <c r="C14" s="117"/>
      <c r="D14" s="117"/>
      <c r="E14" s="118"/>
      <c r="F14" s="119"/>
      <c r="G14" s="119"/>
      <c r="H14" s="119"/>
      <c r="I14" s="311"/>
    </row>
    <row r="15" spans="1:12">
      <c r="A15" s="181">
        <f t="shared" si="0"/>
        <v>6</v>
      </c>
      <c r="B15" s="117"/>
      <c r="C15" s="117"/>
      <c r="D15" s="117"/>
      <c r="E15" s="118"/>
      <c r="F15" s="119"/>
      <c r="G15" s="119"/>
      <c r="H15" s="119"/>
      <c r="I15" s="311"/>
    </row>
    <row r="16" spans="1:12">
      <c r="A16" s="181">
        <f t="shared" si="0"/>
        <v>7</v>
      </c>
      <c r="B16" s="117"/>
      <c r="C16" s="117"/>
      <c r="D16" s="117"/>
      <c r="E16" s="118"/>
      <c r="F16" s="119"/>
      <c r="G16" s="119"/>
      <c r="H16" s="119"/>
      <c r="I16" s="311"/>
    </row>
    <row r="17" spans="1:9">
      <c r="A17" s="181">
        <f t="shared" si="0"/>
        <v>8</v>
      </c>
      <c r="B17" s="117"/>
      <c r="C17" s="117"/>
      <c r="D17" s="117"/>
      <c r="E17" s="118"/>
      <c r="F17" s="119"/>
      <c r="G17" s="119"/>
      <c r="H17" s="119"/>
      <c r="I17" s="311"/>
    </row>
    <row r="18" spans="1:9">
      <c r="A18" s="181">
        <f t="shared" si="0"/>
        <v>9</v>
      </c>
      <c r="B18" s="117"/>
      <c r="C18" s="117"/>
      <c r="D18" s="117"/>
      <c r="E18" s="118"/>
      <c r="F18" s="119"/>
      <c r="G18" s="119"/>
      <c r="H18" s="119"/>
      <c r="I18" s="311"/>
    </row>
    <row r="19" spans="1:9" ht="15.75" thickBot="1">
      <c r="A19" s="182">
        <f t="shared" si="0"/>
        <v>10</v>
      </c>
      <c r="B19" s="122"/>
      <c r="C19" s="122"/>
      <c r="D19" s="122"/>
      <c r="E19" s="123"/>
      <c r="F19" s="124"/>
      <c r="G19" s="124"/>
      <c r="H19" s="124"/>
      <c r="I19" s="312"/>
    </row>
    <row r="20" spans="1:9" ht="15.75" thickBot="1">
      <c r="A20" s="356"/>
      <c r="B20" s="126"/>
      <c r="C20" s="126"/>
      <c r="D20" s="126"/>
      <c r="E20" s="126"/>
      <c r="F20" s="126"/>
      <c r="G20" s="126"/>
      <c r="H20" s="129" t="str">
        <f>"Total "&amp;LEFT(A7,2)</f>
        <v>Total I6</v>
      </c>
      <c r="I20" s="130">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theme="6"/>
  </sheetPr>
  <dimension ref="A1:L24"/>
  <sheetViews>
    <sheetView workbookViewId="0">
      <selection activeCell="L10" sqref="L10"/>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55" t="str">
        <f>'Date initiale'!C3</f>
        <v>Universitatea de Arhitectură și Urbanism "Ion Mincu" București</v>
      </c>
      <c r="B1" s="255"/>
      <c r="C1" s="255"/>
      <c r="D1" s="6"/>
      <c r="E1" s="6"/>
      <c r="F1" s="6"/>
      <c r="G1" s="6"/>
      <c r="H1" s="6"/>
      <c r="I1" s="6"/>
      <c r="J1" s="6"/>
    </row>
    <row r="2" spans="1:12" ht="15.75">
      <c r="A2" s="255" t="str">
        <f>'Date initiale'!B4&amp;" "&amp;'Date initiale'!C4</f>
        <v>Facultatea ARHITECTURA</v>
      </c>
      <c r="B2" s="255"/>
      <c r="C2" s="255"/>
      <c r="D2" s="6"/>
      <c r="E2" s="6"/>
      <c r="F2" s="6"/>
      <c r="G2" s="6"/>
      <c r="H2" s="6"/>
      <c r="I2" s="6"/>
      <c r="J2" s="6"/>
    </row>
    <row r="3" spans="1:12" ht="15.75">
      <c r="A3" s="255" t="str">
        <f>'Date initiale'!B5&amp;" "&amp;'Date initiale'!C5</f>
        <v>Departamentul Sinteza proiectarii de arhitectura</v>
      </c>
      <c r="B3" s="255"/>
      <c r="C3" s="255"/>
      <c r="D3" s="6"/>
      <c r="E3" s="6"/>
      <c r="F3" s="6"/>
      <c r="G3" s="6"/>
      <c r="H3" s="6"/>
      <c r="I3" s="6"/>
      <c r="J3" s="6"/>
    </row>
    <row r="4" spans="1:12" ht="15.75">
      <c r="A4" s="259" t="str">
        <f>'Date initiale'!C6&amp;", "&amp;'Date initiale'!C7</f>
        <v>NĂSTASE Radu-Petre, C23</v>
      </c>
      <c r="B4" s="259"/>
      <c r="C4" s="259"/>
      <c r="D4" s="6"/>
      <c r="E4" s="6"/>
      <c r="F4" s="6"/>
      <c r="G4" s="6"/>
      <c r="H4" s="6"/>
      <c r="I4" s="6"/>
      <c r="J4" s="6"/>
    </row>
    <row r="5" spans="1:12" s="193" customFormat="1" ht="15.75">
      <c r="A5" s="259"/>
      <c r="B5" s="259"/>
      <c r="C5" s="259"/>
      <c r="D5" s="6"/>
      <c r="E5" s="6"/>
      <c r="F5" s="6"/>
      <c r="G5" s="6"/>
      <c r="H5" s="6"/>
      <c r="I5" s="6"/>
      <c r="J5" s="6"/>
    </row>
    <row r="6" spans="1:12" ht="15.75">
      <c r="A6" s="499" t="s">
        <v>110</v>
      </c>
      <c r="B6" s="499"/>
      <c r="C6" s="499"/>
      <c r="D6" s="499"/>
      <c r="E6" s="499"/>
      <c r="F6" s="499"/>
      <c r="G6" s="499"/>
      <c r="H6" s="499"/>
      <c r="I6" s="499"/>
      <c r="J6" s="6"/>
    </row>
    <row r="7" spans="1:12" ht="15.75">
      <c r="A7" s="498" t="str">
        <f>'Descriere indicatori'!B10&amp;". "&amp;'Descriere indicatori'!C10</f>
        <v xml:space="preserve">I7. Articole in extenso în reviste ştiinţifice recunoscute în domenii conexe* </v>
      </c>
      <c r="B7" s="498"/>
      <c r="C7" s="498"/>
      <c r="D7" s="498"/>
      <c r="E7" s="498"/>
      <c r="F7" s="498"/>
      <c r="G7" s="498"/>
      <c r="H7" s="498"/>
      <c r="I7" s="498"/>
      <c r="J7" s="6"/>
    </row>
    <row r="8" spans="1:12" ht="16.5" thickBot="1">
      <c r="A8" s="179"/>
      <c r="B8" s="179"/>
      <c r="C8" s="179"/>
      <c r="D8" s="179"/>
      <c r="E8" s="179"/>
      <c r="F8" s="179"/>
      <c r="G8" s="179"/>
      <c r="H8" s="179"/>
      <c r="I8" s="179"/>
      <c r="J8" s="6"/>
    </row>
    <row r="9" spans="1:12" ht="30.75" thickBot="1">
      <c r="A9" s="161" t="s">
        <v>55</v>
      </c>
      <c r="B9" s="162" t="s">
        <v>83</v>
      </c>
      <c r="C9" s="162" t="s">
        <v>52</v>
      </c>
      <c r="D9" s="162" t="s">
        <v>57</v>
      </c>
      <c r="E9" s="162" t="s">
        <v>80</v>
      </c>
      <c r="F9" s="163" t="s">
        <v>87</v>
      </c>
      <c r="G9" s="162" t="s">
        <v>58</v>
      </c>
      <c r="H9" s="162" t="s">
        <v>111</v>
      </c>
      <c r="I9" s="164" t="s">
        <v>90</v>
      </c>
      <c r="J9" s="6"/>
      <c r="K9" s="261" t="s">
        <v>108</v>
      </c>
    </row>
    <row r="10" spans="1:12" ht="15.75">
      <c r="A10" s="184">
        <v>1</v>
      </c>
      <c r="B10" s="185"/>
      <c r="C10" s="150"/>
      <c r="D10" s="150"/>
      <c r="E10" s="150"/>
      <c r="F10" s="151"/>
      <c r="G10" s="150"/>
      <c r="H10" s="186"/>
      <c r="I10" s="315"/>
      <c r="J10" s="6"/>
      <c r="K10" s="262">
        <v>5</v>
      </c>
      <c r="L10" s="372" t="s">
        <v>248</v>
      </c>
    </row>
    <row r="11" spans="1:12" ht="15.75">
      <c r="A11" s="154">
        <f>A10+1</f>
        <v>2</v>
      </c>
      <c r="B11" s="146"/>
      <c r="C11" s="146"/>
      <c r="D11" s="146"/>
      <c r="E11" s="42"/>
      <c r="F11" s="120"/>
      <c r="G11" s="120"/>
      <c r="H11" s="120"/>
      <c r="I11" s="311"/>
      <c r="J11" s="51"/>
      <c r="K11" s="58"/>
    </row>
    <row r="12" spans="1:12" ht="15.75">
      <c r="A12" s="154">
        <f t="shared" ref="A12:A19" si="0">A11+1</f>
        <v>3</v>
      </c>
      <c r="B12" s="146"/>
      <c r="C12" s="118"/>
      <c r="D12" s="146"/>
      <c r="E12" s="187"/>
      <c r="F12" s="119"/>
      <c r="G12" s="120"/>
      <c r="H12" s="120"/>
      <c r="I12" s="311"/>
      <c r="J12" s="51"/>
    </row>
    <row r="13" spans="1:12" ht="15.75">
      <c r="A13" s="154">
        <f t="shared" si="0"/>
        <v>4</v>
      </c>
      <c r="B13" s="118"/>
      <c r="C13" s="118"/>
      <c r="D13" s="118"/>
      <c r="E13" s="187"/>
      <c r="F13" s="119"/>
      <c r="G13" s="120"/>
      <c r="H13" s="120"/>
      <c r="I13" s="311"/>
      <c r="J13" s="6"/>
    </row>
    <row r="14" spans="1:12" ht="15.75">
      <c r="A14" s="154">
        <f t="shared" si="0"/>
        <v>5</v>
      </c>
      <c r="B14" s="118"/>
      <c r="C14" s="118"/>
      <c r="D14" s="118"/>
      <c r="E14" s="187"/>
      <c r="F14" s="119"/>
      <c r="G14" s="119"/>
      <c r="H14" s="119"/>
      <c r="I14" s="311"/>
      <c r="J14" s="6"/>
    </row>
    <row r="15" spans="1:12" ht="15.75">
      <c r="A15" s="154">
        <f t="shared" si="0"/>
        <v>6</v>
      </c>
      <c r="B15" s="118"/>
      <c r="C15" s="118"/>
      <c r="D15" s="118"/>
      <c r="E15" s="187"/>
      <c r="F15" s="119"/>
      <c r="G15" s="119"/>
      <c r="H15" s="119"/>
      <c r="I15" s="311"/>
      <c r="J15" s="6"/>
    </row>
    <row r="16" spans="1:12" ht="15.75">
      <c r="A16" s="154">
        <f t="shared" si="0"/>
        <v>7</v>
      </c>
      <c r="B16" s="118"/>
      <c r="C16" s="118"/>
      <c r="D16" s="118"/>
      <c r="E16" s="42"/>
      <c r="F16" s="119"/>
      <c r="G16" s="119"/>
      <c r="H16" s="119"/>
      <c r="I16" s="311"/>
      <c r="J16" s="6"/>
    </row>
    <row r="17" spans="1:10" ht="15.75">
      <c r="A17" s="154">
        <f t="shared" si="0"/>
        <v>8</v>
      </c>
      <c r="B17" s="118"/>
      <c r="C17" s="118"/>
      <c r="D17" s="118"/>
      <c r="E17" s="187"/>
      <c r="F17" s="119"/>
      <c r="G17" s="119"/>
      <c r="H17" s="119"/>
      <c r="I17" s="311"/>
      <c r="J17" s="6"/>
    </row>
    <row r="18" spans="1:10" ht="15.75">
      <c r="A18" s="154">
        <f t="shared" si="0"/>
        <v>9</v>
      </c>
      <c r="B18" s="188"/>
      <c r="C18" s="189"/>
      <c r="D18" s="118"/>
      <c r="E18" s="187"/>
      <c r="F18" s="187"/>
      <c r="G18" s="187"/>
      <c r="H18" s="187"/>
      <c r="I18" s="321"/>
      <c r="J18" s="6"/>
    </row>
    <row r="19" spans="1:10" ht="16.5" thickBot="1">
      <c r="A19" s="183">
        <f t="shared" si="0"/>
        <v>10</v>
      </c>
      <c r="B19" s="123"/>
      <c r="C19" s="123"/>
      <c r="D19" s="123"/>
      <c r="E19" s="190"/>
      <c r="F19" s="124"/>
      <c r="G19" s="124"/>
      <c r="H19" s="124"/>
      <c r="I19" s="312"/>
      <c r="J19" s="6"/>
    </row>
    <row r="20" spans="1:10" ht="16.5" thickBot="1">
      <c r="A20" s="355"/>
      <c r="B20" s="126"/>
      <c r="C20" s="126"/>
      <c r="D20" s="126"/>
      <c r="E20" s="126"/>
      <c r="F20" s="126"/>
      <c r="G20" s="126"/>
      <c r="H20" s="129" t="str">
        <f>"Total "&amp;LEFT(A7,2)</f>
        <v>Total I7</v>
      </c>
      <c r="I20" s="130">
        <f>SUM(I10:I19)</f>
        <v>0</v>
      </c>
      <c r="J20" s="6"/>
    </row>
    <row r="21" spans="1:10">
      <c r="A21" s="44"/>
      <c r="B21" s="44"/>
      <c r="C21" s="44"/>
      <c r="D21" s="44"/>
      <c r="E21" s="44"/>
      <c r="F21" s="44"/>
      <c r="G21" s="44"/>
      <c r="H21" s="44"/>
      <c r="I21" s="45"/>
    </row>
    <row r="22" spans="1:10" ht="33.75" customHeight="1">
      <c r="A22" s="49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7"/>
      <c r="C22" s="497"/>
      <c r="D22" s="497"/>
      <c r="E22" s="497"/>
      <c r="F22" s="497"/>
      <c r="G22" s="497"/>
      <c r="H22" s="497"/>
      <c r="I22" s="497"/>
    </row>
    <row r="23" spans="1:10">
      <c r="A23" s="46"/>
    </row>
    <row r="24" spans="1:10">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theme="6"/>
  </sheetPr>
  <dimension ref="A1:L22"/>
  <sheetViews>
    <sheetView workbookViewId="0">
      <selection activeCell="L10" sqref="L10"/>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proiectarii de arhitectura</v>
      </c>
      <c r="B3" s="255"/>
      <c r="C3" s="255"/>
    </row>
    <row r="4" spans="1:12">
      <c r="A4" s="126" t="str">
        <f>'Date initiale'!C6&amp;", "&amp;'Date initiale'!C7</f>
        <v>NĂSTASE Radu-Petre, C23</v>
      </c>
      <c r="B4" s="126"/>
      <c r="C4" s="126"/>
    </row>
    <row r="5" spans="1:12" s="193" customFormat="1">
      <c r="A5" s="126"/>
      <c r="B5" s="126"/>
      <c r="C5" s="126"/>
    </row>
    <row r="6" spans="1:12" ht="15.75">
      <c r="A6" s="495" t="s">
        <v>110</v>
      </c>
      <c r="B6" s="495"/>
      <c r="C6" s="495"/>
      <c r="D6" s="495"/>
      <c r="E6" s="495"/>
      <c r="F6" s="495"/>
      <c r="G6" s="495"/>
      <c r="H6" s="495"/>
      <c r="I6" s="495"/>
    </row>
    <row r="7" spans="1:12" ht="15.75">
      <c r="A7" s="498" t="str">
        <f>'Descriere indicatori'!B11&amp;". "&amp;'Descriere indicatori'!C11</f>
        <v xml:space="preserve">I8. Studii in extenso apărute în volume colective publicate la edituri de prestigiu internaţional* </v>
      </c>
      <c r="B7" s="498"/>
      <c r="C7" s="498"/>
      <c r="D7" s="498"/>
      <c r="E7" s="498"/>
      <c r="F7" s="498"/>
      <c r="G7" s="498"/>
      <c r="H7" s="498"/>
      <c r="I7" s="498"/>
    </row>
    <row r="8" spans="1:12" ht="15.75" thickBot="1">
      <c r="A8" s="178"/>
      <c r="B8" s="178"/>
      <c r="C8" s="178"/>
      <c r="D8" s="178"/>
      <c r="E8" s="178"/>
      <c r="F8" s="178"/>
      <c r="G8" s="178"/>
      <c r="H8" s="178"/>
      <c r="I8" s="178"/>
    </row>
    <row r="9" spans="1:12" ht="30.75" thickBot="1">
      <c r="A9" s="161" t="s">
        <v>55</v>
      </c>
      <c r="B9" s="162" t="s">
        <v>83</v>
      </c>
      <c r="C9" s="162" t="s">
        <v>52</v>
      </c>
      <c r="D9" s="162" t="s">
        <v>57</v>
      </c>
      <c r="E9" s="162" t="s">
        <v>80</v>
      </c>
      <c r="F9" s="163" t="s">
        <v>87</v>
      </c>
      <c r="G9" s="162" t="s">
        <v>58</v>
      </c>
      <c r="H9" s="162" t="s">
        <v>111</v>
      </c>
      <c r="I9" s="164" t="s">
        <v>90</v>
      </c>
      <c r="K9" s="261" t="s">
        <v>108</v>
      </c>
    </row>
    <row r="10" spans="1:12">
      <c r="A10" s="111">
        <v>1</v>
      </c>
      <c r="B10" s="112"/>
      <c r="C10" s="112"/>
      <c r="D10" s="112"/>
      <c r="E10" s="113"/>
      <c r="F10" s="114"/>
      <c r="G10" s="114"/>
      <c r="H10" s="114"/>
      <c r="I10" s="315"/>
      <c r="K10" s="262">
        <v>10</v>
      </c>
      <c r="L10" s="372" t="s">
        <v>249</v>
      </c>
    </row>
    <row r="11" spans="1:12">
      <c r="A11" s="173">
        <f>A10+1</f>
        <v>2</v>
      </c>
      <c r="B11" s="171"/>
      <c r="C11" s="117"/>
      <c r="D11" s="171"/>
      <c r="E11" s="118"/>
      <c r="F11" s="119"/>
      <c r="G11" s="119"/>
      <c r="H11" s="119"/>
      <c r="I11" s="311"/>
      <c r="K11" s="58"/>
    </row>
    <row r="12" spans="1:12">
      <c r="A12" s="173">
        <f t="shared" ref="A12:A18" si="0">A11+1</f>
        <v>3</v>
      </c>
      <c r="B12" s="117"/>
      <c r="C12" s="117"/>
      <c r="D12" s="117"/>
      <c r="E12" s="118"/>
      <c r="F12" s="119"/>
      <c r="G12" s="119"/>
      <c r="H12" s="119"/>
      <c r="I12" s="311"/>
    </row>
    <row r="13" spans="1:12">
      <c r="A13" s="173">
        <f t="shared" si="0"/>
        <v>4</v>
      </c>
      <c r="B13" s="117"/>
      <c r="C13" s="117"/>
      <c r="D13" s="117"/>
      <c r="E13" s="118"/>
      <c r="F13" s="119"/>
      <c r="G13" s="119"/>
      <c r="H13" s="119"/>
      <c r="I13" s="311"/>
    </row>
    <row r="14" spans="1:12">
      <c r="A14" s="173">
        <f t="shared" si="0"/>
        <v>5</v>
      </c>
      <c r="B14" s="117"/>
      <c r="C14" s="117"/>
      <c r="D14" s="117"/>
      <c r="E14" s="118"/>
      <c r="F14" s="119"/>
      <c r="G14" s="119"/>
      <c r="H14" s="119"/>
      <c r="I14" s="311"/>
    </row>
    <row r="15" spans="1:12">
      <c r="A15" s="173">
        <f t="shared" si="0"/>
        <v>6</v>
      </c>
      <c r="B15" s="117"/>
      <c r="C15" s="117"/>
      <c r="D15" s="117"/>
      <c r="E15" s="118"/>
      <c r="F15" s="119"/>
      <c r="G15" s="119"/>
      <c r="H15" s="119"/>
      <c r="I15" s="311"/>
    </row>
    <row r="16" spans="1:12">
      <c r="A16" s="173">
        <f t="shared" si="0"/>
        <v>7</v>
      </c>
      <c r="B16" s="117"/>
      <c r="C16" s="117"/>
      <c r="D16" s="117"/>
      <c r="E16" s="118"/>
      <c r="F16" s="119"/>
      <c r="G16" s="119"/>
      <c r="H16" s="119"/>
      <c r="I16" s="311"/>
    </row>
    <row r="17" spans="1:10">
      <c r="A17" s="173">
        <f t="shared" si="0"/>
        <v>8</v>
      </c>
      <c r="B17" s="117"/>
      <c r="C17" s="117"/>
      <c r="D17" s="117"/>
      <c r="E17" s="118"/>
      <c r="F17" s="119"/>
      <c r="G17" s="119"/>
      <c r="H17" s="119"/>
      <c r="I17" s="311"/>
    </row>
    <row r="18" spans="1:10">
      <c r="A18" s="173">
        <f t="shared" si="0"/>
        <v>9</v>
      </c>
      <c r="B18" s="117"/>
      <c r="C18" s="117"/>
      <c r="D18" s="117"/>
      <c r="E18" s="118"/>
      <c r="F18" s="119"/>
      <c r="G18" s="119"/>
      <c r="H18" s="119"/>
      <c r="I18" s="311"/>
    </row>
    <row r="19" spans="1:10" ht="15.75" thickBot="1">
      <c r="A19" s="128">
        <f>A18+1</f>
        <v>10</v>
      </c>
      <c r="B19" s="122"/>
      <c r="C19" s="122"/>
      <c r="D19" s="122"/>
      <c r="E19" s="123"/>
      <c r="F19" s="124"/>
      <c r="G19" s="124"/>
      <c r="H19" s="124"/>
      <c r="I19" s="312"/>
    </row>
    <row r="20" spans="1:10" ht="16.5" thickBot="1">
      <c r="A20" s="355"/>
      <c r="B20" s="126"/>
      <c r="C20" s="126"/>
      <c r="D20" s="126"/>
      <c r="E20" s="126"/>
      <c r="F20" s="126"/>
      <c r="G20" s="126"/>
      <c r="H20" s="129" t="str">
        <f>"Total "&amp;LEFT(A7,2)</f>
        <v>Total I8</v>
      </c>
      <c r="I20" s="130">
        <f>SUM(I10:I19)</f>
        <v>0</v>
      </c>
      <c r="J20" s="6"/>
    </row>
    <row r="22" spans="1:10" ht="33.75" customHeight="1">
      <c r="A22" s="49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7"/>
      <c r="C22" s="497"/>
      <c r="D22" s="497"/>
      <c r="E22" s="497"/>
      <c r="F22" s="497"/>
      <c r="G22" s="497"/>
      <c r="H22" s="497"/>
      <c r="I22" s="49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6"/>
  </sheetPr>
  <dimension ref="A1:L22"/>
  <sheetViews>
    <sheetView workbookViewId="0">
      <selection activeCell="M10" sqref="M10"/>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93" customWidth="1"/>
    <col min="8" max="8" width="10" customWidth="1"/>
    <col min="9" max="10"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proiectarii de arhitectura</v>
      </c>
      <c r="B3" s="255"/>
      <c r="C3" s="255"/>
    </row>
    <row r="4" spans="1:12">
      <c r="A4" s="126" t="str">
        <f>'Date initiale'!C6&amp;", "&amp;'Date initiale'!C7</f>
        <v>NĂSTASE Radu-Petre, C23</v>
      </c>
      <c r="B4" s="126"/>
      <c r="C4" s="126"/>
    </row>
    <row r="5" spans="1:12" s="193" customFormat="1">
      <c r="A5" s="126"/>
      <c r="B5" s="126"/>
      <c r="C5" s="126"/>
    </row>
    <row r="6" spans="1:12" ht="15.75">
      <c r="A6" s="495" t="s">
        <v>110</v>
      </c>
      <c r="B6" s="495"/>
      <c r="C6" s="495"/>
      <c r="D6" s="495"/>
      <c r="E6" s="495"/>
      <c r="F6" s="495"/>
      <c r="G6" s="495"/>
      <c r="H6" s="495"/>
      <c r="I6" s="495"/>
    </row>
    <row r="7" spans="1:12" ht="15.75" customHeight="1">
      <c r="A7" s="498" t="str">
        <f>'Descriere indicatori'!B12&amp;". "&amp;'Descriere indicatori'!C12</f>
        <v xml:space="preserve">I9. Studii in extenso apărute în volume colective publicate la edituri de prestigiu naţional* </v>
      </c>
      <c r="B7" s="498"/>
      <c r="C7" s="498"/>
      <c r="D7" s="498"/>
      <c r="E7" s="498"/>
      <c r="F7" s="498"/>
      <c r="G7" s="498"/>
      <c r="H7" s="498"/>
      <c r="I7" s="498"/>
      <c r="J7" s="194"/>
    </row>
    <row r="8" spans="1:12" ht="16.5" thickBot="1">
      <c r="A8" s="192"/>
      <c r="B8" s="192"/>
      <c r="C8" s="192"/>
      <c r="D8" s="192"/>
      <c r="E8" s="192"/>
      <c r="F8" s="192"/>
      <c r="G8" s="178"/>
      <c r="H8" s="192"/>
      <c r="I8" s="192"/>
      <c r="J8" s="192"/>
    </row>
    <row r="9" spans="1:12" ht="30.75" thickBot="1">
      <c r="A9" s="161" t="s">
        <v>55</v>
      </c>
      <c r="B9" s="162" t="s">
        <v>83</v>
      </c>
      <c r="C9" s="162" t="s">
        <v>56</v>
      </c>
      <c r="D9" s="162" t="s">
        <v>57</v>
      </c>
      <c r="E9" s="162" t="s">
        <v>80</v>
      </c>
      <c r="F9" s="163" t="s">
        <v>87</v>
      </c>
      <c r="G9" s="162" t="s">
        <v>58</v>
      </c>
      <c r="H9" s="162" t="s">
        <v>111</v>
      </c>
      <c r="I9" s="164" t="s">
        <v>90</v>
      </c>
      <c r="K9" s="261" t="s">
        <v>108</v>
      </c>
    </row>
    <row r="10" spans="1:12">
      <c r="A10" s="195">
        <v>1</v>
      </c>
      <c r="B10" s="185"/>
      <c r="C10" s="185"/>
      <c r="D10" s="185"/>
      <c r="E10" s="150"/>
      <c r="F10" s="151"/>
      <c r="G10" s="114"/>
      <c r="H10" s="151"/>
      <c r="I10" s="315"/>
      <c r="K10" s="262">
        <v>7</v>
      </c>
      <c r="L10" s="372" t="s">
        <v>249</v>
      </c>
    </row>
    <row r="11" spans="1:12">
      <c r="A11" s="196">
        <f>A10+1</f>
        <v>2</v>
      </c>
      <c r="B11" s="171"/>
      <c r="C11" s="171"/>
      <c r="D11" s="171"/>
      <c r="E11" s="187"/>
      <c r="F11" s="119"/>
      <c r="G11" s="119"/>
      <c r="H11" s="119"/>
      <c r="I11" s="311"/>
      <c r="K11" s="58"/>
    </row>
    <row r="12" spans="1:12">
      <c r="A12" s="196">
        <f t="shared" ref="A12:A19" si="0">A11+1</f>
        <v>3</v>
      </c>
      <c r="B12" s="171"/>
      <c r="C12" s="117"/>
      <c r="D12" s="171"/>
      <c r="E12" s="187"/>
      <c r="F12" s="119"/>
      <c r="G12" s="119"/>
      <c r="H12" s="119"/>
      <c r="I12" s="311"/>
    </row>
    <row r="13" spans="1:12">
      <c r="A13" s="196">
        <f t="shared" si="0"/>
        <v>4</v>
      </c>
      <c r="B13" s="171"/>
      <c r="C13" s="117"/>
      <c r="D13" s="171"/>
      <c r="E13" s="187"/>
      <c r="F13" s="119"/>
      <c r="G13" s="119"/>
      <c r="H13" s="119"/>
      <c r="I13" s="311"/>
    </row>
    <row r="14" spans="1:12">
      <c r="A14" s="196">
        <f t="shared" si="0"/>
        <v>5</v>
      </c>
      <c r="B14" s="197"/>
      <c r="C14" s="197"/>
      <c r="D14" s="197"/>
      <c r="E14" s="197"/>
      <c r="F14" s="197"/>
      <c r="G14" s="119"/>
      <c r="H14" s="197"/>
      <c r="I14" s="322"/>
    </row>
    <row r="15" spans="1:12">
      <c r="A15" s="196">
        <f t="shared" si="0"/>
        <v>6</v>
      </c>
      <c r="B15" s="197"/>
      <c r="C15" s="197"/>
      <c r="D15" s="197"/>
      <c r="E15" s="197"/>
      <c r="F15" s="197"/>
      <c r="G15" s="119"/>
      <c r="H15" s="197"/>
      <c r="I15" s="322"/>
    </row>
    <row r="16" spans="1:12">
      <c r="A16" s="196">
        <f t="shared" si="0"/>
        <v>7</v>
      </c>
      <c r="B16" s="197"/>
      <c r="C16" s="197"/>
      <c r="D16" s="197"/>
      <c r="E16" s="197"/>
      <c r="F16" s="197"/>
      <c r="G16" s="119"/>
      <c r="H16" s="197"/>
      <c r="I16" s="322"/>
    </row>
    <row r="17" spans="1:10">
      <c r="A17" s="196">
        <f t="shared" si="0"/>
        <v>8</v>
      </c>
      <c r="B17" s="197"/>
      <c r="C17" s="197"/>
      <c r="D17" s="197"/>
      <c r="E17" s="197"/>
      <c r="F17" s="197"/>
      <c r="G17" s="119"/>
      <c r="H17" s="197"/>
      <c r="I17" s="322"/>
    </row>
    <row r="18" spans="1:10">
      <c r="A18" s="196">
        <f t="shared" si="0"/>
        <v>9</v>
      </c>
      <c r="B18" s="197"/>
      <c r="C18" s="197"/>
      <c r="D18" s="197"/>
      <c r="E18" s="197"/>
      <c r="F18" s="197"/>
      <c r="G18" s="119"/>
      <c r="H18" s="197"/>
      <c r="I18" s="322"/>
    </row>
    <row r="19" spans="1:10" ht="15.75" thickBot="1">
      <c r="A19" s="156">
        <f t="shared" si="0"/>
        <v>10</v>
      </c>
      <c r="B19" s="198"/>
      <c r="C19" s="198"/>
      <c r="D19" s="198"/>
      <c r="E19" s="198"/>
      <c r="F19" s="198"/>
      <c r="G19" s="124"/>
      <c r="H19" s="198"/>
      <c r="I19" s="323"/>
    </row>
    <row r="20" spans="1:10" s="193" customFormat="1" ht="16.5" thickBot="1">
      <c r="A20" s="355"/>
      <c r="B20" s="126"/>
      <c r="C20" s="126"/>
      <c r="D20" s="126"/>
      <c r="E20" s="126"/>
      <c r="F20" s="126"/>
      <c r="G20" s="126"/>
      <c r="H20" s="129" t="str">
        <f>"Total "&amp;LEFT(A7,2)</f>
        <v>Total I9</v>
      </c>
      <c r="I20" s="130">
        <f>SUM(I10:I19)</f>
        <v>0</v>
      </c>
      <c r="J20" s="6"/>
    </row>
    <row r="22" spans="1:10" ht="33.75" customHeight="1">
      <c r="A22" s="49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7"/>
      <c r="C22" s="497"/>
      <c r="D22" s="497"/>
      <c r="E22" s="497"/>
      <c r="F22" s="497"/>
      <c r="G22" s="497"/>
      <c r="H22" s="497"/>
      <c r="I22" s="497"/>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theme="6"/>
  </sheetPr>
  <dimension ref="A1:L25"/>
  <sheetViews>
    <sheetView workbookViewId="0">
      <selection activeCell="P19" sqref="P19"/>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proiectarii de arhitectura</v>
      </c>
      <c r="B3" s="255"/>
      <c r="C3" s="255"/>
    </row>
    <row r="4" spans="1:12">
      <c r="A4" s="126" t="str">
        <f>'Date initiale'!C6&amp;", "&amp;'Date initiale'!C7</f>
        <v>NĂSTASE Radu-Petre, C23</v>
      </c>
      <c r="B4" s="126"/>
      <c r="C4" s="126"/>
    </row>
    <row r="5" spans="1:12" s="193" customFormat="1">
      <c r="A5" s="126"/>
      <c r="B5" s="126"/>
      <c r="C5" s="126"/>
    </row>
    <row r="6" spans="1:12" ht="15.75">
      <c r="A6" s="495" t="s">
        <v>110</v>
      </c>
      <c r="B6" s="495"/>
      <c r="C6" s="495"/>
      <c r="D6" s="495"/>
      <c r="E6" s="495"/>
      <c r="F6" s="495"/>
      <c r="G6" s="495"/>
      <c r="H6" s="495"/>
      <c r="I6" s="495"/>
    </row>
    <row r="7" spans="1:12" ht="39" customHeight="1">
      <c r="A7" s="498" t="str">
        <f>'Descriere indicatori'!B13&amp;". "&amp;'Descriere indicatori'!C13</f>
        <v xml:space="preserve">I10. Studii in extenso apărute în volume colective publicate la edituri recunoscute în domeniu*, precum şi studiile aferente proiectelor* </v>
      </c>
      <c r="B7" s="498"/>
      <c r="C7" s="498"/>
      <c r="D7" s="498"/>
      <c r="E7" s="498"/>
      <c r="F7" s="498"/>
      <c r="G7" s="498"/>
      <c r="H7" s="498"/>
      <c r="I7" s="498"/>
    </row>
    <row r="8" spans="1:12" s="193" customFormat="1" ht="17.25" customHeight="1" thickBot="1">
      <c r="A8" s="39"/>
      <c r="B8" s="192"/>
      <c r="C8" s="192"/>
      <c r="D8" s="192"/>
      <c r="E8" s="192"/>
      <c r="F8" s="192"/>
      <c r="G8" s="192"/>
      <c r="H8" s="192"/>
      <c r="I8" s="192"/>
    </row>
    <row r="9" spans="1:12" ht="30.75" thickBot="1">
      <c r="A9" s="161" t="s">
        <v>55</v>
      </c>
      <c r="B9" s="162" t="s">
        <v>83</v>
      </c>
      <c r="C9" s="162" t="s">
        <v>56</v>
      </c>
      <c r="D9" s="162" t="s">
        <v>57</v>
      </c>
      <c r="E9" s="162" t="s">
        <v>80</v>
      </c>
      <c r="F9" s="163" t="s">
        <v>87</v>
      </c>
      <c r="G9" s="162" t="s">
        <v>58</v>
      </c>
      <c r="H9" s="162" t="s">
        <v>111</v>
      </c>
      <c r="I9" s="164" t="s">
        <v>90</v>
      </c>
      <c r="K9" s="261" t="s">
        <v>108</v>
      </c>
    </row>
    <row r="10" spans="1:12" ht="105">
      <c r="A10" s="195">
        <v>1</v>
      </c>
      <c r="B10" s="113" t="s">
        <v>418</v>
      </c>
      <c r="C10" s="406" t="s">
        <v>327</v>
      </c>
      <c r="D10" s="240" t="s">
        <v>348</v>
      </c>
      <c r="E10" s="241"/>
      <c r="F10" s="150" t="s">
        <v>346</v>
      </c>
      <c r="G10" s="150"/>
      <c r="H10" s="150" t="s">
        <v>347</v>
      </c>
      <c r="I10" s="324">
        <v>3.5</v>
      </c>
      <c r="J10" s="207"/>
      <c r="K10" s="262" t="s">
        <v>160</v>
      </c>
      <c r="L10" s="372" t="s">
        <v>250</v>
      </c>
    </row>
    <row r="11" spans="1:12" ht="15.75">
      <c r="A11" s="242">
        <f>A10+1</f>
        <v>2</v>
      </c>
      <c r="B11" s="148"/>
      <c r="C11" s="172"/>
      <c r="D11" s="118"/>
      <c r="E11" s="187"/>
      <c r="F11" s="172"/>
      <c r="G11" s="172"/>
      <c r="H11" s="172"/>
      <c r="I11" s="316"/>
      <c r="J11" s="207"/>
      <c r="K11" s="58"/>
      <c r="L11" s="372" t="s">
        <v>251</v>
      </c>
    </row>
    <row r="12" spans="1:12">
      <c r="A12" s="242">
        <f t="shared" ref="A12:A19" si="0">A11+1</f>
        <v>3</v>
      </c>
      <c r="B12" s="148"/>
      <c r="C12" s="148"/>
      <c r="D12" s="148"/>
      <c r="E12" s="42"/>
      <c r="F12" s="119"/>
      <c r="G12" s="119"/>
      <c r="H12" s="119"/>
      <c r="I12" s="311"/>
    </row>
    <row r="13" spans="1:12">
      <c r="A13" s="242">
        <f t="shared" si="0"/>
        <v>4</v>
      </c>
      <c r="B13" s="118"/>
      <c r="C13" s="118"/>
      <c r="D13" s="148"/>
      <c r="E13" s="42"/>
      <c r="F13" s="119"/>
      <c r="G13" s="119"/>
      <c r="H13" s="119"/>
      <c r="I13" s="311"/>
    </row>
    <row r="14" spans="1:12">
      <c r="A14" s="242">
        <f t="shared" si="0"/>
        <v>5</v>
      </c>
      <c r="B14" s="148"/>
      <c r="C14" s="118"/>
      <c r="D14" s="118"/>
      <c r="E14" s="187"/>
      <c r="F14" s="119"/>
      <c r="G14" s="119"/>
      <c r="H14" s="119"/>
      <c r="I14" s="311"/>
    </row>
    <row r="15" spans="1:12">
      <c r="A15" s="242">
        <f t="shared" si="0"/>
        <v>6</v>
      </c>
      <c r="B15" s="171"/>
      <c r="C15" s="171"/>
      <c r="D15" s="171"/>
      <c r="E15" s="187"/>
      <c r="F15" s="119"/>
      <c r="G15" s="119"/>
      <c r="H15" s="119"/>
      <c r="I15" s="311"/>
    </row>
    <row r="16" spans="1:12">
      <c r="A16" s="242">
        <f t="shared" si="0"/>
        <v>7</v>
      </c>
      <c r="B16" s="171"/>
      <c r="C16" s="117"/>
      <c r="D16" s="171"/>
      <c r="E16" s="187"/>
      <c r="F16" s="119"/>
      <c r="G16" s="119"/>
      <c r="H16" s="119"/>
      <c r="I16" s="311"/>
    </row>
    <row r="17" spans="1:9">
      <c r="A17" s="242">
        <f t="shared" si="0"/>
        <v>8</v>
      </c>
      <c r="B17" s="171"/>
      <c r="C17" s="117"/>
      <c r="D17" s="171"/>
      <c r="E17" s="187"/>
      <c r="F17" s="119"/>
      <c r="G17" s="119"/>
      <c r="H17" s="119"/>
      <c r="I17" s="311"/>
    </row>
    <row r="18" spans="1:9">
      <c r="A18" s="242">
        <f t="shared" si="0"/>
        <v>9</v>
      </c>
      <c r="B18" s="187"/>
      <c r="C18" s="42"/>
      <c r="D18" s="42"/>
      <c r="E18" s="42"/>
      <c r="F18" s="119"/>
      <c r="G18" s="119"/>
      <c r="H18" s="119"/>
      <c r="I18" s="311"/>
    </row>
    <row r="19" spans="1:9" ht="15.75" thickBot="1">
      <c r="A19" s="243">
        <f t="shared" si="0"/>
        <v>10</v>
      </c>
      <c r="B19" s="157"/>
      <c r="C19" s="123"/>
      <c r="D19" s="123"/>
      <c r="E19" s="190"/>
      <c r="F19" s="124"/>
      <c r="G19" s="124"/>
      <c r="H19" s="124"/>
      <c r="I19" s="312"/>
    </row>
    <row r="20" spans="1:9" ht="15.75" thickBot="1">
      <c r="A20" s="355"/>
      <c r="B20" s="244"/>
      <c r="C20" s="155"/>
      <c r="D20" s="191"/>
      <c r="E20" s="191"/>
      <c r="F20" s="191"/>
      <c r="G20" s="191"/>
      <c r="H20" s="129" t="str">
        <f>"Total "&amp;LEFT(A7,3)</f>
        <v>Total I10</v>
      </c>
      <c r="I20" s="245">
        <f>SUM(I10:I19)</f>
        <v>3.5</v>
      </c>
    </row>
    <row r="21" spans="1:9">
      <c r="A21" s="22"/>
      <c r="B21" s="16"/>
      <c r="C21" s="18"/>
      <c r="D21" s="22"/>
    </row>
    <row r="22" spans="1:9" ht="33.75" customHeight="1">
      <c r="A22" s="49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7"/>
      <c r="C22" s="497"/>
      <c r="D22" s="497"/>
      <c r="E22" s="497"/>
      <c r="F22" s="497"/>
      <c r="G22" s="497"/>
      <c r="H22" s="497"/>
      <c r="I22" s="497"/>
    </row>
    <row r="23" spans="1:9" ht="48" customHeight="1">
      <c r="A23" s="49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97"/>
      <c r="C23" s="497"/>
      <c r="D23" s="497"/>
      <c r="E23" s="497"/>
      <c r="F23" s="497"/>
      <c r="G23" s="497"/>
      <c r="H23" s="497"/>
      <c r="I23" s="497"/>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theme="6"/>
  </sheetPr>
  <dimension ref="A1:L26"/>
  <sheetViews>
    <sheetView workbookViewId="0">
      <selection activeCell="I20" sqref="I20"/>
    </sheetView>
  </sheetViews>
  <sheetFormatPr defaultColWidth="8.85546875"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proiectarii de arhitectura</v>
      </c>
      <c r="B3" s="255"/>
      <c r="C3" s="255"/>
    </row>
    <row r="4" spans="1:12">
      <c r="A4" s="126" t="str">
        <f>'Date initiale'!C6&amp;", "&amp;'Date initiale'!C7</f>
        <v>NĂSTASE Radu-Petre, C23</v>
      </c>
      <c r="B4" s="126"/>
      <c r="C4" s="126"/>
    </row>
    <row r="5" spans="1:12" s="193" customFormat="1">
      <c r="A5" s="126"/>
      <c r="B5" s="126"/>
      <c r="C5" s="126"/>
    </row>
    <row r="6" spans="1:12" ht="15.75">
      <c r="A6" s="495" t="s">
        <v>110</v>
      </c>
      <c r="B6" s="495"/>
      <c r="C6" s="495"/>
      <c r="D6" s="495"/>
      <c r="E6" s="495"/>
      <c r="F6" s="495"/>
      <c r="G6" s="495"/>
      <c r="H6" s="495"/>
      <c r="I6" s="495"/>
      <c r="J6" s="40"/>
    </row>
    <row r="7" spans="1:12" ht="39" customHeight="1">
      <c r="A7" s="498"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98"/>
      <c r="C7" s="498"/>
      <c r="D7" s="498"/>
      <c r="E7" s="498"/>
      <c r="F7" s="498"/>
      <c r="G7" s="498"/>
      <c r="H7" s="498"/>
      <c r="I7" s="498"/>
      <c r="J7" s="39"/>
    </row>
    <row r="8" spans="1:12" ht="19.5" customHeight="1" thickBot="1">
      <c r="A8" s="64"/>
      <c r="B8" s="64"/>
      <c r="C8" s="64"/>
      <c r="D8" s="64"/>
      <c r="E8" s="64"/>
      <c r="F8" s="64"/>
      <c r="G8" s="64"/>
      <c r="H8" s="64"/>
      <c r="I8" s="64"/>
      <c r="J8" s="39"/>
    </row>
    <row r="9" spans="1:12" ht="63" customHeight="1" thickBot="1">
      <c r="A9" s="231" t="s">
        <v>55</v>
      </c>
      <c r="B9" s="232" t="s">
        <v>83</v>
      </c>
      <c r="C9" s="233" t="s">
        <v>52</v>
      </c>
      <c r="D9" s="233" t="s">
        <v>134</v>
      </c>
      <c r="E9" s="232" t="s">
        <v>87</v>
      </c>
      <c r="F9" s="233" t="s">
        <v>53</v>
      </c>
      <c r="G9" s="233" t="s">
        <v>79</v>
      </c>
      <c r="H9" s="232" t="s">
        <v>54</v>
      </c>
      <c r="I9" s="239" t="s">
        <v>147</v>
      </c>
      <c r="J9" s="2"/>
      <c r="K9" s="261" t="s">
        <v>108</v>
      </c>
    </row>
    <row r="10" spans="1:12" ht="15.75">
      <c r="A10" s="67">
        <v>1</v>
      </c>
      <c r="B10" s="31"/>
      <c r="C10" s="53"/>
      <c r="D10" s="53"/>
      <c r="E10" s="65"/>
      <c r="F10" s="66"/>
      <c r="G10" s="31"/>
      <c r="H10" s="31"/>
      <c r="I10" s="325"/>
      <c r="K10" s="262" t="s">
        <v>161</v>
      </c>
      <c r="L10" s="372" t="s">
        <v>252</v>
      </c>
    </row>
    <row r="11" spans="1:12" ht="15.75">
      <c r="A11" s="68">
        <f>A10+1</f>
        <v>2</v>
      </c>
      <c r="B11" s="21"/>
      <c r="C11" s="21"/>
      <c r="D11" s="21"/>
      <c r="E11" s="20"/>
      <c r="F11" s="29"/>
      <c r="G11" s="21"/>
      <c r="H11" s="20"/>
      <c r="I11" s="326"/>
      <c r="K11" s="58"/>
    </row>
    <row r="12" spans="1:12" ht="15.75">
      <c r="A12" s="68">
        <f t="shared" ref="A12:A19" si="0">A11+1</f>
        <v>3</v>
      </c>
      <c r="B12" s="21"/>
      <c r="C12" s="21"/>
      <c r="D12" s="21"/>
      <c r="E12" s="20"/>
      <c r="F12" s="24"/>
      <c r="G12" s="21"/>
      <c r="H12" s="20"/>
      <c r="I12" s="326"/>
    </row>
    <row r="13" spans="1:12" ht="15.75">
      <c r="A13" s="68">
        <f t="shared" si="0"/>
        <v>4</v>
      </c>
      <c r="B13" s="21"/>
      <c r="C13" s="21"/>
      <c r="D13" s="21"/>
      <c r="E13" s="21"/>
      <c r="F13" s="24"/>
      <c r="G13" s="21"/>
      <c r="H13" s="21"/>
      <c r="I13" s="326"/>
    </row>
    <row r="14" spans="1:12" ht="15.75">
      <c r="A14" s="68">
        <f t="shared" si="0"/>
        <v>5</v>
      </c>
      <c r="B14" s="21"/>
      <c r="C14" s="21"/>
      <c r="D14" s="21"/>
      <c r="E14" s="21"/>
      <c r="F14" s="21"/>
      <c r="G14" s="21"/>
      <c r="H14" s="21"/>
      <c r="I14" s="326"/>
    </row>
    <row r="15" spans="1:12" ht="15.75">
      <c r="A15" s="68">
        <f t="shared" si="0"/>
        <v>6</v>
      </c>
      <c r="B15" s="20"/>
      <c r="C15" s="21"/>
      <c r="D15" s="21"/>
      <c r="E15" s="20"/>
      <c r="F15" s="20"/>
      <c r="G15" s="20"/>
      <c r="H15" s="20"/>
      <c r="I15" s="326"/>
    </row>
    <row r="16" spans="1:12" ht="15.75">
      <c r="A16" s="68">
        <f t="shared" si="0"/>
        <v>7</v>
      </c>
      <c r="B16" s="20"/>
      <c r="C16" s="20"/>
      <c r="D16" s="21"/>
      <c r="E16" s="20"/>
      <c r="F16" s="20"/>
      <c r="G16" s="21"/>
      <c r="H16" s="20"/>
      <c r="I16" s="326"/>
    </row>
    <row r="17" spans="1:10" ht="15.75">
      <c r="A17" s="68">
        <f t="shared" si="0"/>
        <v>8</v>
      </c>
      <c r="B17" s="21"/>
      <c r="C17" s="21"/>
      <c r="D17" s="21"/>
      <c r="E17" s="20"/>
      <c r="F17" s="20"/>
      <c r="G17" s="21"/>
      <c r="H17" s="20"/>
      <c r="I17" s="326"/>
    </row>
    <row r="18" spans="1:10" ht="15.75">
      <c r="A18" s="68">
        <f t="shared" si="0"/>
        <v>9</v>
      </c>
      <c r="B18" s="21"/>
      <c r="C18" s="21"/>
      <c r="D18" s="21"/>
      <c r="E18" s="21"/>
      <c r="F18" s="29"/>
      <c r="G18" s="23"/>
      <c r="H18" s="21"/>
      <c r="I18" s="327"/>
      <c r="J18" s="25"/>
    </row>
    <row r="19" spans="1:10" ht="16.5" thickBot="1">
      <c r="A19" s="69">
        <f t="shared" si="0"/>
        <v>10</v>
      </c>
      <c r="B19" s="52"/>
      <c r="C19" s="70"/>
      <c r="D19" s="52"/>
      <c r="E19" s="52"/>
      <c r="F19" s="70"/>
      <c r="G19" s="70"/>
      <c r="H19" s="70"/>
      <c r="I19" s="328"/>
    </row>
    <row r="20" spans="1:10" ht="16.5" thickBot="1">
      <c r="A20" s="354"/>
      <c r="C20" s="22"/>
      <c r="D20" s="27"/>
      <c r="E20" s="18"/>
      <c r="H20" s="129" t="str">
        <f>"Total "&amp;LEFT(A7,4)</f>
        <v>Total I11a</v>
      </c>
      <c r="I20" s="376">
        <f>SUM(I10:I19)</f>
        <v>0</v>
      </c>
    </row>
    <row r="21" spans="1:10" ht="15.75">
      <c r="A21" s="56"/>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theme="6"/>
    <pageSetUpPr fitToPage="1"/>
  </sheetPr>
  <dimension ref="A1:K21"/>
  <sheetViews>
    <sheetView topLeftCell="A4" workbookViewId="0">
      <selection activeCell="A19" sqref="A19"/>
    </sheetView>
  </sheetViews>
  <sheetFormatPr defaultColWidth="8.85546875"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93" customWidth="1"/>
    <col min="8" max="8" width="9.7109375" customWidth="1"/>
  </cols>
  <sheetData>
    <row r="1" spans="1:11" ht="15.75">
      <c r="A1" s="255" t="str">
        <f>'Date initiale'!C3</f>
        <v>Universitatea de Arhitectură și Urbanism "Ion Mincu" București</v>
      </c>
      <c r="B1" s="255"/>
      <c r="C1" s="255"/>
      <c r="D1" s="17"/>
    </row>
    <row r="2" spans="1:11" ht="15.75">
      <c r="A2" s="255" t="str">
        <f>'Date initiale'!B4&amp;" "&amp;'Date initiale'!C4</f>
        <v>Facultatea ARHITECTURA</v>
      </c>
      <c r="B2" s="255"/>
      <c r="C2" s="255"/>
      <c r="D2" s="17"/>
    </row>
    <row r="3" spans="1:11" ht="15.75">
      <c r="A3" s="255" t="str">
        <f>'Date initiale'!B5&amp;" "&amp;'Date initiale'!C5</f>
        <v>Departamentul Sinteza proiectarii de arhitectura</v>
      </c>
      <c r="B3" s="255"/>
      <c r="C3" s="255"/>
      <c r="D3" s="17"/>
    </row>
    <row r="4" spans="1:11">
      <c r="A4" s="126" t="str">
        <f>'Date initiale'!C6&amp;", "&amp;'Date initiale'!C7</f>
        <v>NĂSTASE Radu-Petre, C23</v>
      </c>
      <c r="B4" s="126"/>
      <c r="C4" s="126"/>
    </row>
    <row r="5" spans="1:11" s="193" customFormat="1">
      <c r="A5" s="126"/>
      <c r="B5" s="126"/>
      <c r="C5" s="126"/>
    </row>
    <row r="6" spans="1:11" ht="15.75">
      <c r="A6" s="495" t="s">
        <v>110</v>
      </c>
      <c r="B6" s="495"/>
      <c r="C6" s="495"/>
      <c r="D6" s="495"/>
      <c r="E6" s="495"/>
      <c r="F6" s="495"/>
      <c r="G6" s="495"/>
      <c r="H6" s="495"/>
      <c r="I6" s="40"/>
      <c r="J6" s="40"/>
    </row>
    <row r="7" spans="1:11" ht="48" customHeight="1">
      <c r="A7" s="498"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98"/>
      <c r="C7" s="498"/>
      <c r="D7" s="498"/>
      <c r="E7" s="498"/>
      <c r="F7" s="498"/>
      <c r="G7" s="498"/>
      <c r="H7" s="498"/>
      <c r="I7" s="194"/>
      <c r="J7" s="194"/>
    </row>
    <row r="8" spans="1:11" ht="21.75" customHeight="1" thickBot="1">
      <c r="A8" s="62"/>
      <c r="B8" s="62"/>
      <c r="C8" s="62"/>
      <c r="D8" s="62"/>
      <c r="E8" s="62"/>
      <c r="F8" s="62"/>
      <c r="G8" s="62"/>
      <c r="H8" s="62"/>
    </row>
    <row r="9" spans="1:11" ht="30.75" thickBot="1">
      <c r="A9" s="161" t="s">
        <v>55</v>
      </c>
      <c r="B9" s="222" t="s">
        <v>83</v>
      </c>
      <c r="C9" s="222" t="s">
        <v>136</v>
      </c>
      <c r="D9" s="222" t="s">
        <v>137</v>
      </c>
      <c r="E9" s="222" t="s">
        <v>75</v>
      </c>
      <c r="F9" s="222" t="s">
        <v>76</v>
      </c>
      <c r="G9" s="234" t="s">
        <v>135</v>
      </c>
      <c r="H9" s="239" t="s">
        <v>147</v>
      </c>
      <c r="J9" s="261" t="s">
        <v>108</v>
      </c>
    </row>
    <row r="10" spans="1:11" ht="45">
      <c r="A10" s="208">
        <v>1</v>
      </c>
      <c r="B10" s="133" t="s">
        <v>276</v>
      </c>
      <c r="C10" s="133" t="s">
        <v>286</v>
      </c>
      <c r="D10" s="209" t="s">
        <v>287</v>
      </c>
      <c r="E10" s="209">
        <v>2015</v>
      </c>
      <c r="F10" s="390"/>
      <c r="G10" s="391"/>
      <c r="H10" s="392">
        <v>15</v>
      </c>
      <c r="J10" s="262" t="s">
        <v>253</v>
      </c>
      <c r="K10" s="372" t="s">
        <v>256</v>
      </c>
    </row>
    <row r="11" spans="1:11" ht="60">
      <c r="A11" s="210">
        <f>A10+1</f>
        <v>2</v>
      </c>
      <c r="B11" s="137" t="s">
        <v>276</v>
      </c>
      <c r="C11" s="137" t="s">
        <v>288</v>
      </c>
      <c r="D11" s="137" t="s">
        <v>291</v>
      </c>
      <c r="E11" s="137">
        <v>2009</v>
      </c>
      <c r="F11" s="211"/>
      <c r="G11" s="212"/>
      <c r="H11" s="316">
        <v>8</v>
      </c>
      <c r="J11" s="262" t="s">
        <v>254</v>
      </c>
    </row>
    <row r="12" spans="1:11" ht="60">
      <c r="A12" s="210">
        <f t="shared" ref="A12:A18" si="0">A11+1</f>
        <v>3</v>
      </c>
      <c r="B12" s="214" t="s">
        <v>276</v>
      </c>
      <c r="C12" s="214" t="s">
        <v>289</v>
      </c>
      <c r="D12" s="214" t="s">
        <v>290</v>
      </c>
      <c r="E12" s="214">
        <v>2010</v>
      </c>
      <c r="F12" s="215"/>
      <c r="G12" s="216"/>
      <c r="H12" s="329">
        <v>8</v>
      </c>
      <c r="I12" s="26"/>
      <c r="J12" s="262" t="s">
        <v>255</v>
      </c>
    </row>
    <row r="13" spans="1:11" ht="60">
      <c r="A13" s="210">
        <f t="shared" si="0"/>
        <v>4</v>
      </c>
      <c r="B13" s="137" t="s">
        <v>276</v>
      </c>
      <c r="C13" s="137" t="s">
        <v>292</v>
      </c>
      <c r="D13" s="137" t="s">
        <v>293</v>
      </c>
      <c r="E13" s="137">
        <v>2014</v>
      </c>
      <c r="F13" s="211"/>
      <c r="G13" s="212"/>
      <c r="H13" s="316">
        <v>10</v>
      </c>
      <c r="I13" s="26"/>
    </row>
    <row r="14" spans="1:11" s="193" customFormat="1" ht="45">
      <c r="A14" s="210">
        <f t="shared" si="0"/>
        <v>5</v>
      </c>
      <c r="B14" s="137" t="s">
        <v>276</v>
      </c>
      <c r="C14" s="137" t="s">
        <v>295</v>
      </c>
      <c r="D14" s="137" t="s">
        <v>294</v>
      </c>
      <c r="E14" s="137">
        <v>2015</v>
      </c>
      <c r="F14" s="211"/>
      <c r="G14" s="212"/>
      <c r="H14" s="316">
        <v>10</v>
      </c>
    </row>
    <row r="15" spans="1:11" s="193" customFormat="1" ht="60">
      <c r="A15" s="210">
        <f t="shared" si="0"/>
        <v>6</v>
      </c>
      <c r="B15" s="137" t="s">
        <v>276</v>
      </c>
      <c r="C15" s="137" t="s">
        <v>296</v>
      </c>
      <c r="D15" s="137" t="s">
        <v>297</v>
      </c>
      <c r="E15" s="137">
        <v>2015</v>
      </c>
      <c r="F15" s="211"/>
      <c r="G15" s="212"/>
      <c r="H15" s="316">
        <v>10</v>
      </c>
      <c r="I15" s="26"/>
    </row>
    <row r="16" spans="1:11" s="193" customFormat="1" ht="45">
      <c r="A16" s="210">
        <f t="shared" si="0"/>
        <v>7</v>
      </c>
      <c r="B16" s="137" t="s">
        <v>276</v>
      </c>
      <c r="C16" s="137" t="s">
        <v>299</v>
      </c>
      <c r="D16" s="137" t="s">
        <v>298</v>
      </c>
      <c r="E16" s="137">
        <v>2015</v>
      </c>
      <c r="F16" s="211"/>
      <c r="G16" s="212"/>
      <c r="H16" s="316">
        <v>10</v>
      </c>
    </row>
    <row r="17" spans="1:9" s="193" customFormat="1" ht="75">
      <c r="A17" s="210">
        <f t="shared" si="0"/>
        <v>8</v>
      </c>
      <c r="B17" s="214" t="s">
        <v>276</v>
      </c>
      <c r="C17" s="214" t="s">
        <v>371</v>
      </c>
      <c r="D17" s="214" t="s">
        <v>370</v>
      </c>
      <c r="E17" s="214">
        <v>2018</v>
      </c>
      <c r="F17" s="215"/>
      <c r="G17" s="216"/>
      <c r="H17" s="329">
        <v>10</v>
      </c>
      <c r="I17" s="26"/>
    </row>
    <row r="18" spans="1:9" s="193" customFormat="1" ht="30">
      <c r="A18" s="210">
        <f t="shared" si="0"/>
        <v>9</v>
      </c>
      <c r="B18" s="137" t="s">
        <v>276</v>
      </c>
      <c r="C18" s="137" t="s">
        <v>373</v>
      </c>
      <c r="D18" s="137" t="s">
        <v>374</v>
      </c>
      <c r="E18" s="137">
        <v>2018</v>
      </c>
      <c r="F18" s="211"/>
      <c r="G18" s="212"/>
      <c r="H18" s="316">
        <v>10</v>
      </c>
      <c r="I18" s="26"/>
    </row>
    <row r="19" spans="1:9" ht="15.75" thickBot="1">
      <c r="A19" s="217"/>
    </row>
    <row r="20" spans="1:9" ht="15.75" thickBot="1">
      <c r="A20" s="353"/>
      <c r="B20" s="219"/>
      <c r="C20" s="219"/>
      <c r="D20" s="219"/>
      <c r="E20" s="219"/>
      <c r="F20" s="220"/>
      <c r="G20" s="165" t="str">
        <f>"Total "&amp;LEFT(A7,4)</f>
        <v>Total I11b</v>
      </c>
      <c r="H20" s="270">
        <f>SUM(H10:H18)</f>
        <v>91</v>
      </c>
    </row>
    <row r="21" spans="1:9" ht="15.7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scale="72"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theme="6"/>
    <pageSetUpPr fitToPage="1"/>
  </sheetPr>
  <dimension ref="A1:J26"/>
  <sheetViews>
    <sheetView topLeftCell="A4" workbookViewId="0">
      <selection activeCell="K18" sqref="K18"/>
    </sheetView>
  </sheetViews>
  <sheetFormatPr defaultColWidth="8.85546875"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55" t="str">
        <f>'Date initiale'!C3</f>
        <v>Universitatea de Arhitectură și Urbanism "Ion Mincu" București</v>
      </c>
      <c r="B1" s="255"/>
      <c r="C1" s="255"/>
    </row>
    <row r="2" spans="1:10">
      <c r="A2" s="255" t="str">
        <f>'Date initiale'!B4&amp;" "&amp;'Date initiale'!C4</f>
        <v>Facultatea ARHITECTURA</v>
      </c>
      <c r="B2" s="255"/>
      <c r="C2" s="255"/>
    </row>
    <row r="3" spans="1:10">
      <c r="A3" s="255" t="str">
        <f>'Date initiale'!B5&amp;" "&amp;'Date initiale'!C5</f>
        <v>Departamentul Sinteza proiectarii de arhitectura</v>
      </c>
      <c r="B3" s="255"/>
      <c r="C3" s="255"/>
    </row>
    <row r="4" spans="1:10">
      <c r="A4" s="126" t="str">
        <f>'Date initiale'!C6&amp;", "&amp;'Date initiale'!C7</f>
        <v>NĂSTASE Radu-Petre, C23</v>
      </c>
      <c r="B4" s="126"/>
      <c r="C4" s="126"/>
    </row>
    <row r="5" spans="1:10" s="193" customFormat="1">
      <c r="A5" s="126"/>
      <c r="B5" s="126"/>
      <c r="C5" s="126"/>
    </row>
    <row r="6" spans="1:10" ht="15.75">
      <c r="A6" s="500" t="s">
        <v>110</v>
      </c>
      <c r="B6" s="500"/>
      <c r="C6" s="500"/>
      <c r="D6" s="500"/>
      <c r="E6" s="500"/>
      <c r="F6" s="500"/>
      <c r="G6" s="500"/>
    </row>
    <row r="7" spans="1:10" ht="15.75">
      <c r="A7" s="498" t="str">
        <f>'Descriere indicatori'!B14&amp;"c. "&amp;'Descriere indicatori'!C16</f>
        <v>I11c. Susţinere comunicare publică în cadrul conferinţelor, colocviilor, seminariilor internaţionale/naţionale</v>
      </c>
      <c r="B7" s="498"/>
      <c r="C7" s="498"/>
      <c r="D7" s="498"/>
      <c r="E7" s="498"/>
      <c r="F7" s="498"/>
      <c r="G7" s="498"/>
      <c r="H7" s="194"/>
    </row>
    <row r="8" spans="1:10" s="193" customFormat="1" ht="16.5" thickBot="1">
      <c r="A8" s="192"/>
      <c r="B8" s="192"/>
      <c r="C8" s="192"/>
      <c r="D8" s="192"/>
      <c r="E8" s="192"/>
      <c r="F8" s="192"/>
      <c r="G8" s="192"/>
      <c r="H8" s="192"/>
    </row>
    <row r="9" spans="1:10" ht="30.75" thickBot="1">
      <c r="A9" s="161" t="s">
        <v>55</v>
      </c>
      <c r="B9" s="222" t="s">
        <v>83</v>
      </c>
      <c r="C9" s="222" t="s">
        <v>73</v>
      </c>
      <c r="D9" s="222" t="s">
        <v>74</v>
      </c>
      <c r="E9" s="222" t="s">
        <v>75</v>
      </c>
      <c r="F9" s="222" t="s">
        <v>76</v>
      </c>
      <c r="G9" s="239" t="s">
        <v>147</v>
      </c>
      <c r="I9" s="261" t="s">
        <v>108</v>
      </c>
    </row>
    <row r="10" spans="1:10" ht="45">
      <c r="A10" s="436">
        <v>1</v>
      </c>
      <c r="B10" s="248" t="s">
        <v>276</v>
      </c>
      <c r="C10" s="248" t="s">
        <v>288</v>
      </c>
      <c r="D10" s="248" t="s">
        <v>291</v>
      </c>
      <c r="E10" s="248">
        <v>2009</v>
      </c>
      <c r="F10" s="447"/>
      <c r="G10" s="324">
        <v>3</v>
      </c>
      <c r="I10" s="262" t="s">
        <v>163</v>
      </c>
      <c r="J10" s="372" t="s">
        <v>257</v>
      </c>
    </row>
    <row r="11" spans="1:10" ht="45">
      <c r="A11" s="224">
        <f>A10+1</f>
        <v>2</v>
      </c>
      <c r="B11" s="214" t="s">
        <v>276</v>
      </c>
      <c r="C11" s="214" t="s">
        <v>289</v>
      </c>
      <c r="D11" s="214" t="s">
        <v>290</v>
      </c>
      <c r="E11" s="214">
        <v>2010</v>
      </c>
      <c r="F11" s="215"/>
      <c r="G11" s="329">
        <v>3</v>
      </c>
    </row>
    <row r="12" spans="1:10" ht="60">
      <c r="A12" s="224">
        <f t="shared" ref="A12:A19" si="0">A11+1</f>
        <v>3</v>
      </c>
      <c r="B12" s="137" t="s">
        <v>276</v>
      </c>
      <c r="C12" s="137" t="s">
        <v>292</v>
      </c>
      <c r="D12" s="137" t="s">
        <v>293</v>
      </c>
      <c r="E12" s="137">
        <v>2014</v>
      </c>
      <c r="F12" s="211"/>
      <c r="G12" s="316">
        <v>5</v>
      </c>
    </row>
    <row r="13" spans="1:10" ht="30">
      <c r="A13" s="224">
        <f t="shared" si="0"/>
        <v>4</v>
      </c>
      <c r="B13" s="137" t="s">
        <v>276</v>
      </c>
      <c r="C13" s="137" t="s">
        <v>295</v>
      </c>
      <c r="D13" s="137" t="s">
        <v>294</v>
      </c>
      <c r="E13" s="137">
        <v>2015</v>
      </c>
      <c r="F13" s="211"/>
      <c r="G13" s="316">
        <v>5</v>
      </c>
    </row>
    <row r="14" spans="1:10" ht="45">
      <c r="A14" s="224">
        <f t="shared" si="0"/>
        <v>5</v>
      </c>
      <c r="B14" s="137" t="s">
        <v>276</v>
      </c>
      <c r="C14" s="137" t="s">
        <v>296</v>
      </c>
      <c r="D14" s="137" t="s">
        <v>297</v>
      </c>
      <c r="E14" s="137">
        <v>2015</v>
      </c>
      <c r="F14" s="211"/>
      <c r="G14" s="316">
        <v>5</v>
      </c>
    </row>
    <row r="15" spans="1:10" ht="45">
      <c r="A15" s="224">
        <f t="shared" si="0"/>
        <v>6</v>
      </c>
      <c r="B15" s="137" t="s">
        <v>276</v>
      </c>
      <c r="C15" s="137" t="s">
        <v>299</v>
      </c>
      <c r="D15" s="137" t="s">
        <v>298</v>
      </c>
      <c r="E15" s="137">
        <v>2015</v>
      </c>
      <c r="F15" s="211"/>
      <c r="G15" s="316">
        <v>5</v>
      </c>
    </row>
    <row r="16" spans="1:10" ht="30">
      <c r="A16" s="224">
        <f t="shared" si="0"/>
        <v>7</v>
      </c>
      <c r="B16" s="137" t="s">
        <v>276</v>
      </c>
      <c r="C16" s="137" t="s">
        <v>373</v>
      </c>
      <c r="D16" s="137" t="s">
        <v>374</v>
      </c>
      <c r="E16" s="137">
        <v>2018</v>
      </c>
      <c r="F16" s="211"/>
      <c r="G16" s="316">
        <v>5</v>
      </c>
      <c r="H16" s="446"/>
    </row>
    <row r="17" spans="1:8" ht="30">
      <c r="A17" s="224">
        <f t="shared" si="0"/>
        <v>8</v>
      </c>
      <c r="B17" s="137" t="s">
        <v>276</v>
      </c>
      <c r="C17" s="137" t="s">
        <v>377</v>
      </c>
      <c r="D17" s="137" t="s">
        <v>378</v>
      </c>
      <c r="E17" s="137">
        <v>2020</v>
      </c>
      <c r="F17" s="211"/>
      <c r="G17" s="316">
        <v>3</v>
      </c>
    </row>
    <row r="18" spans="1:8" ht="30">
      <c r="A18" s="224">
        <f t="shared" si="0"/>
        <v>9</v>
      </c>
      <c r="B18" s="137" t="s">
        <v>276</v>
      </c>
      <c r="C18" s="137" t="s">
        <v>409</v>
      </c>
      <c r="D18" s="137" t="s">
        <v>408</v>
      </c>
      <c r="E18" s="137">
        <v>2021</v>
      </c>
      <c r="F18" s="459"/>
      <c r="G18" s="316">
        <v>3</v>
      </c>
      <c r="H18" s="446"/>
    </row>
    <row r="19" spans="1:8" ht="15.75" thickBot="1">
      <c r="A19" s="227">
        <f t="shared" si="0"/>
        <v>10</v>
      </c>
      <c r="B19" s="143"/>
      <c r="C19" s="454"/>
      <c r="D19" s="455"/>
      <c r="E19" s="456"/>
      <c r="F19" s="457"/>
      <c r="G19" s="458"/>
    </row>
    <row r="20" spans="1:8" ht="15.75" thickBot="1">
      <c r="A20" s="349"/>
      <c r="B20" s="220"/>
      <c r="C20" s="220"/>
      <c r="D20" s="230"/>
      <c r="E20" s="220"/>
      <c r="F20" s="165" t="str">
        <f>"Total "&amp;LEFT(A7,4)</f>
        <v>Total I11c</v>
      </c>
      <c r="G20" s="166">
        <f>SUM(G10:G19)</f>
        <v>37</v>
      </c>
    </row>
    <row r="21" spans="1:8">
      <c r="D21" s="35"/>
    </row>
    <row r="22" spans="1:8">
      <c r="D22" s="35"/>
    </row>
    <row r="23" spans="1:8">
      <c r="B23" s="35"/>
      <c r="D23" s="35"/>
    </row>
    <row r="24" spans="1:8">
      <c r="B24" s="35"/>
      <c r="D24" s="35"/>
    </row>
    <row r="25" spans="1:8">
      <c r="B25" s="18"/>
      <c r="D25" s="18"/>
    </row>
    <row r="26" spans="1:8">
      <c r="B26"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scale="94"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tabColor theme="6"/>
  </sheetPr>
  <dimension ref="A1:P22"/>
  <sheetViews>
    <sheetView workbookViewId="0">
      <selection activeCell="M17" sqref="M17"/>
    </sheetView>
  </sheetViews>
  <sheetFormatPr defaultColWidth="8.85546875" defaultRowHeight="15"/>
  <cols>
    <col min="1" max="1" width="5.140625" customWidth="1"/>
    <col min="2" max="2" width="10.5703125" customWidth="1"/>
    <col min="3" max="3" width="43.140625" customWidth="1"/>
    <col min="4" max="4" width="24" customWidth="1"/>
    <col min="5" max="5" width="14.28515625" customWidth="1"/>
    <col min="6" max="6" width="11.85546875" style="193" customWidth="1"/>
    <col min="7" max="7" width="10" customWidth="1"/>
    <col min="8" max="8" width="9.7109375" customWidth="1"/>
  </cols>
  <sheetData>
    <row r="1" spans="1:11" ht="15.75">
      <c r="A1" s="255" t="str">
        <f>'Date initiale'!C3</f>
        <v>Universitatea de Arhitectură și Urbanism "Ion Mincu" București</v>
      </c>
      <c r="B1" s="255"/>
      <c r="C1" s="255"/>
      <c r="D1" s="17"/>
      <c r="E1" s="17"/>
      <c r="F1" s="17"/>
    </row>
    <row r="2" spans="1:11" ht="15.75">
      <c r="A2" s="255" t="str">
        <f>'Date initiale'!B4&amp;" "&amp;'Date initiale'!C4</f>
        <v>Facultatea ARHITECTURA</v>
      </c>
      <c r="B2" s="255"/>
      <c r="C2" s="255"/>
      <c r="D2" s="17"/>
      <c r="E2" s="17"/>
      <c r="F2" s="17"/>
    </row>
    <row r="3" spans="1:11" ht="15.75">
      <c r="A3" s="255" t="str">
        <f>'Date initiale'!B5&amp;" "&amp;'Date initiale'!C5</f>
        <v>Departamentul Sinteza proiectarii de arhitectura</v>
      </c>
      <c r="B3" s="255"/>
      <c r="C3" s="255"/>
      <c r="D3" s="17"/>
      <c r="E3" s="17"/>
      <c r="F3" s="17"/>
    </row>
    <row r="4" spans="1:11" ht="15.75">
      <c r="A4" s="256" t="str">
        <f>'Date initiale'!C6&amp;", "&amp;'Date initiale'!C7</f>
        <v>NĂSTASE Radu-Petre, C23</v>
      </c>
      <c r="B4" s="256"/>
      <c r="C4" s="256"/>
      <c r="D4" s="17"/>
      <c r="E4" s="17"/>
      <c r="F4" s="17"/>
    </row>
    <row r="5" spans="1:11" s="193" customFormat="1" ht="15.75">
      <c r="A5" s="256"/>
      <c r="B5" s="256"/>
      <c r="C5" s="256"/>
      <c r="D5" s="17"/>
      <c r="E5" s="17"/>
      <c r="F5" s="17"/>
    </row>
    <row r="6" spans="1:11" ht="15.75">
      <c r="A6" s="495" t="s">
        <v>110</v>
      </c>
      <c r="B6" s="495"/>
      <c r="C6" s="495"/>
      <c r="D6" s="495"/>
      <c r="E6" s="495"/>
      <c r="F6" s="495"/>
      <c r="G6" s="495"/>
      <c r="H6" s="495"/>
    </row>
    <row r="7" spans="1:11" ht="50.25" customHeight="1">
      <c r="A7" s="498"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98"/>
      <c r="C7" s="498"/>
      <c r="D7" s="498"/>
      <c r="E7" s="498"/>
      <c r="F7" s="498"/>
      <c r="G7" s="498"/>
      <c r="H7" s="498"/>
      <c r="I7" s="33"/>
      <c r="K7" s="33"/>
    </row>
    <row r="8" spans="1:11" ht="16.5" thickBot="1">
      <c r="A8" s="55"/>
      <c r="B8" s="55"/>
      <c r="C8" s="55"/>
      <c r="D8" s="55"/>
      <c r="E8" s="55"/>
      <c r="F8" s="55"/>
      <c r="G8" s="55"/>
      <c r="H8" s="55"/>
    </row>
    <row r="9" spans="1:11" ht="46.5" customHeight="1" thickBot="1">
      <c r="A9" s="161" t="s">
        <v>55</v>
      </c>
      <c r="B9" s="222" t="s">
        <v>72</v>
      </c>
      <c r="C9" s="238" t="s">
        <v>70</v>
      </c>
      <c r="D9" s="238" t="s">
        <v>71</v>
      </c>
      <c r="E9" s="222" t="s">
        <v>139</v>
      </c>
      <c r="F9" s="222" t="s">
        <v>138</v>
      </c>
      <c r="G9" s="238" t="s">
        <v>87</v>
      </c>
      <c r="H9" s="239" t="s">
        <v>147</v>
      </c>
      <c r="J9" s="261" t="s">
        <v>108</v>
      </c>
    </row>
    <row r="10" spans="1:11" ht="30">
      <c r="A10" s="451">
        <v>1</v>
      </c>
      <c r="B10" s="133"/>
      <c r="C10" s="450" t="s">
        <v>300</v>
      </c>
      <c r="D10" s="133" t="s">
        <v>301</v>
      </c>
      <c r="E10" s="133" t="s">
        <v>410</v>
      </c>
      <c r="F10" s="133" t="s">
        <v>302</v>
      </c>
      <c r="G10" s="133">
        <v>2010</v>
      </c>
      <c r="H10" s="332">
        <v>30</v>
      </c>
      <c r="J10" s="262" t="s">
        <v>164</v>
      </c>
      <c r="K10" s="372" t="s">
        <v>258</v>
      </c>
    </row>
    <row r="11" spans="1:11" ht="42.6" customHeight="1">
      <c r="A11" s="224">
        <f>A10+1</f>
        <v>2</v>
      </c>
      <c r="B11" s="137"/>
      <c r="C11" s="246" t="s">
        <v>384</v>
      </c>
      <c r="D11" s="137" t="s">
        <v>301</v>
      </c>
      <c r="E11" s="137" t="s">
        <v>410</v>
      </c>
      <c r="F11" s="137" t="s">
        <v>303</v>
      </c>
      <c r="G11" s="137">
        <v>2015</v>
      </c>
      <c r="H11" s="316">
        <v>30</v>
      </c>
      <c r="J11" s="58"/>
    </row>
    <row r="12" spans="1:11" ht="30">
      <c r="A12" s="224">
        <f>A11+1</f>
        <v>3</v>
      </c>
      <c r="B12" s="137"/>
      <c r="C12" s="246" t="s">
        <v>363</v>
      </c>
      <c r="D12" s="137" t="s">
        <v>381</v>
      </c>
      <c r="E12" s="137" t="s">
        <v>411</v>
      </c>
      <c r="F12" s="137" t="s">
        <v>302</v>
      </c>
      <c r="G12" s="137">
        <v>2015</v>
      </c>
      <c r="H12" s="316">
        <v>20</v>
      </c>
    </row>
    <row r="13" spans="1:11" ht="30">
      <c r="A13" s="224">
        <f>A12+1</f>
        <v>4</v>
      </c>
      <c r="B13" s="211"/>
      <c r="C13" s="246" t="s">
        <v>362</v>
      </c>
      <c r="D13" s="137" t="s">
        <v>382</v>
      </c>
      <c r="E13" s="137" t="s">
        <v>414</v>
      </c>
      <c r="F13" s="137" t="s">
        <v>302</v>
      </c>
      <c r="G13" s="137">
        <v>2015</v>
      </c>
      <c r="H13" s="316">
        <v>20</v>
      </c>
    </row>
    <row r="14" spans="1:11" ht="30">
      <c r="A14" s="224">
        <f t="shared" ref="A14:A19" si="0">A13+1</f>
        <v>5</v>
      </c>
      <c r="B14" s="211"/>
      <c r="C14" s="246" t="s">
        <v>380</v>
      </c>
      <c r="D14" s="137" t="s">
        <v>383</v>
      </c>
      <c r="E14" s="448" t="s">
        <v>413</v>
      </c>
      <c r="F14" s="448" t="s">
        <v>302</v>
      </c>
      <c r="G14" s="448">
        <v>2018</v>
      </c>
      <c r="H14" s="449">
        <v>20</v>
      </c>
    </row>
    <row r="15" spans="1:11">
      <c r="A15" s="224">
        <f>A14+1</f>
        <v>6</v>
      </c>
      <c r="B15" s="137"/>
      <c r="C15" s="246" t="s">
        <v>304</v>
      </c>
      <c r="D15" s="137" t="s">
        <v>381</v>
      </c>
      <c r="E15" s="137" t="s">
        <v>323</v>
      </c>
      <c r="F15" s="137" t="s">
        <v>302</v>
      </c>
      <c r="G15" s="137">
        <v>2018</v>
      </c>
      <c r="H15" s="316">
        <v>30</v>
      </c>
    </row>
    <row r="16" spans="1:11" s="193" customFormat="1" ht="30">
      <c r="A16" s="224">
        <f>A15+1</f>
        <v>7</v>
      </c>
      <c r="B16" s="211"/>
      <c r="C16" s="246" t="s">
        <v>412</v>
      </c>
      <c r="D16" s="137" t="s">
        <v>381</v>
      </c>
      <c r="E16" s="137" t="s">
        <v>414</v>
      </c>
      <c r="F16" s="137" t="s">
        <v>302</v>
      </c>
      <c r="G16" s="137">
        <v>2019</v>
      </c>
      <c r="H16" s="316">
        <v>20</v>
      </c>
    </row>
    <row r="17" spans="1:16" s="193" customFormat="1">
      <c r="A17" s="224">
        <f>A16+1</f>
        <v>8</v>
      </c>
      <c r="B17" s="137"/>
      <c r="C17" s="137"/>
      <c r="D17" s="137"/>
      <c r="E17" s="137"/>
      <c r="F17" s="137"/>
      <c r="G17" s="137"/>
      <c r="H17" s="316"/>
    </row>
    <row r="18" spans="1:16">
      <c r="A18" s="237">
        <f t="shared" si="0"/>
        <v>9</v>
      </c>
      <c r="B18" s="211"/>
      <c r="C18" s="137"/>
      <c r="D18" s="137"/>
      <c r="E18" s="137"/>
      <c r="F18" s="137"/>
      <c r="G18" s="137"/>
      <c r="H18" s="316"/>
    </row>
    <row r="19" spans="1:16" ht="15.75" thickBot="1">
      <c r="A19" s="227">
        <f t="shared" si="0"/>
        <v>10</v>
      </c>
      <c r="B19" s="229"/>
      <c r="C19" s="228"/>
      <c r="D19" s="143"/>
      <c r="E19" s="143"/>
      <c r="F19" s="143"/>
      <c r="G19" s="143"/>
      <c r="H19" s="330"/>
    </row>
    <row r="20" spans="1:16" ht="15.75" thickBot="1">
      <c r="A20" s="349"/>
      <c r="B20" s="220"/>
      <c r="C20" s="220"/>
      <c r="D20" s="220"/>
      <c r="E20" s="220"/>
      <c r="F20" s="220"/>
      <c r="G20" s="165" t="str">
        <f>"Total "&amp;LEFT(A7,3)</f>
        <v>Total I12</v>
      </c>
      <c r="H20" s="166">
        <f>SUM(H10:H19)</f>
        <v>170</v>
      </c>
      <c r="P20" t="s">
        <v>388</v>
      </c>
    </row>
    <row r="22" spans="1:16" ht="53.25" customHeight="1">
      <c r="A22" s="49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7"/>
      <c r="C22" s="497"/>
      <c r="D22" s="497"/>
      <c r="E22" s="497"/>
      <c r="F22" s="497"/>
      <c r="G22" s="497"/>
      <c r="H22" s="497"/>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6" tint="0.39997558519241921"/>
  </sheetPr>
  <dimension ref="A1:C21"/>
  <sheetViews>
    <sheetView showGridLines="0" showRowColHeaders="0" tabSelected="1" zoomScale="130" zoomScaleNormal="130" workbookViewId="0">
      <selection activeCell="G21" sqref="G21"/>
    </sheetView>
  </sheetViews>
  <sheetFormatPr defaultColWidth="8.85546875" defaultRowHeight="15"/>
  <cols>
    <col min="1" max="1" width="9.140625" style="193"/>
    <col min="2" max="2" width="28.5703125" customWidth="1"/>
    <col min="3" max="3" width="39" customWidth="1"/>
  </cols>
  <sheetData>
    <row r="1" spans="2:3">
      <c r="B1" s="91" t="s">
        <v>101</v>
      </c>
    </row>
    <row r="3" spans="2:3" ht="31.5">
      <c r="B3" s="359" t="s">
        <v>91</v>
      </c>
      <c r="C3" s="74" t="s">
        <v>102</v>
      </c>
    </row>
    <row r="4" spans="2:3" ht="15.75">
      <c r="B4" s="359" t="s">
        <v>92</v>
      </c>
      <c r="C4" s="363" t="s">
        <v>51</v>
      </c>
    </row>
    <row r="5" spans="2:3" ht="15.75">
      <c r="B5" s="359" t="s">
        <v>93</v>
      </c>
      <c r="C5" s="363" t="s">
        <v>272</v>
      </c>
    </row>
    <row r="6" spans="2:3" ht="15.75">
      <c r="B6" s="360" t="s">
        <v>96</v>
      </c>
      <c r="C6" s="363" t="s">
        <v>273</v>
      </c>
    </row>
    <row r="7" spans="2:3" ht="15.75">
      <c r="B7" s="359" t="s">
        <v>176</v>
      </c>
      <c r="C7" s="363" t="s">
        <v>419</v>
      </c>
    </row>
    <row r="8" spans="2:3" ht="15.75">
      <c r="B8" s="359" t="s">
        <v>105</v>
      </c>
      <c r="C8" s="363" t="s">
        <v>143</v>
      </c>
    </row>
    <row r="9" spans="2:3" ht="15.75">
      <c r="B9" s="361" t="s">
        <v>95</v>
      </c>
      <c r="C9" s="364" t="s">
        <v>386</v>
      </c>
    </row>
    <row r="10" spans="2:3" ht="15" customHeight="1">
      <c r="B10" s="361" t="s">
        <v>94</v>
      </c>
      <c r="C10" s="365" t="s">
        <v>387</v>
      </c>
    </row>
    <row r="21" spans="2:2">
      <c r="B21" t="s">
        <v>388</v>
      </c>
    </row>
  </sheetData>
  <phoneticPr fontId="0" type="noConversion"/>
  <pageMargins left="0.78740157480314998" right="0.59055118110236204" top="0.78740157480314998" bottom="0.78740157480314998" header="0.31496062992126" footer="0.31496062992126"/>
  <pageSetup paperSize="9"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tabColor theme="6"/>
    <pageSetUpPr fitToPage="1"/>
  </sheetPr>
  <dimension ref="A1:K37"/>
  <sheetViews>
    <sheetView topLeftCell="A13" workbookViewId="0">
      <selection activeCell="N15" sqref="N15"/>
    </sheetView>
  </sheetViews>
  <sheetFormatPr defaultColWidth="8.85546875" defaultRowHeight="15"/>
  <cols>
    <col min="1" max="1" width="5.140625" style="413" customWidth="1"/>
    <col min="2" max="2" width="10.5703125" style="413" customWidth="1"/>
    <col min="3" max="3" width="46.140625" style="413" customWidth="1"/>
    <col min="4" max="4" width="24" style="413" customWidth="1"/>
    <col min="5" max="5" width="14.28515625" style="413" customWidth="1"/>
    <col min="6" max="6" width="11.85546875" style="413" customWidth="1"/>
    <col min="7" max="7" width="10" style="413" customWidth="1"/>
    <col min="8" max="8" width="9.7109375" style="413" customWidth="1"/>
  </cols>
  <sheetData>
    <row r="1" spans="1:11" ht="15.75">
      <c r="A1" s="422" t="str">
        <f>'Date initiale'!C3</f>
        <v>Universitatea de Arhitectură și Urbanism "Ion Mincu" București</v>
      </c>
      <c r="B1" s="422"/>
      <c r="C1" s="422"/>
      <c r="D1" s="2"/>
    </row>
    <row r="2" spans="1:11" ht="15.75">
      <c r="A2" s="422" t="str">
        <f>'Date initiale'!B4&amp;" "&amp;'Date initiale'!C4</f>
        <v>Facultatea ARHITECTURA</v>
      </c>
      <c r="B2" s="422"/>
      <c r="C2" s="422"/>
      <c r="D2" s="2"/>
    </row>
    <row r="3" spans="1:11" ht="15.75">
      <c r="A3" s="422" t="str">
        <f>'Date initiale'!B5&amp;" "&amp;'Date initiale'!C5</f>
        <v>Departamentul Sinteza proiectarii de arhitectura</v>
      </c>
      <c r="B3" s="422"/>
      <c r="C3" s="422"/>
      <c r="D3" s="2"/>
    </row>
    <row r="4" spans="1:11">
      <c r="A4" s="423" t="str">
        <f>'Date initiale'!C6&amp;", "&amp;'Date initiale'!C7</f>
        <v>NĂSTASE Radu-Petre, C23</v>
      </c>
      <c r="B4" s="423"/>
      <c r="C4" s="423"/>
    </row>
    <row r="5" spans="1:11" s="193" customFormat="1">
      <c r="A5" s="423"/>
      <c r="B5" s="423"/>
      <c r="C5" s="423"/>
      <c r="D5" s="413"/>
      <c r="E5" s="413"/>
      <c r="F5" s="413"/>
      <c r="G5" s="413"/>
      <c r="H5" s="413"/>
    </row>
    <row r="6" spans="1:11" ht="15.75">
      <c r="A6" s="501" t="s">
        <v>110</v>
      </c>
      <c r="B6" s="501"/>
      <c r="C6" s="501"/>
      <c r="D6" s="501"/>
      <c r="E6" s="501"/>
      <c r="F6" s="501"/>
      <c r="G6" s="501"/>
      <c r="H6" s="501"/>
    </row>
    <row r="7" spans="1:11" ht="36" customHeight="1">
      <c r="A7" s="498"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98"/>
      <c r="C7" s="498"/>
      <c r="D7" s="498"/>
      <c r="E7" s="498"/>
      <c r="F7" s="498"/>
      <c r="G7" s="498"/>
      <c r="H7" s="498"/>
    </row>
    <row r="8" spans="1:11" ht="16.5" thickBot="1">
      <c r="A8" s="55"/>
      <c r="B8" s="55"/>
      <c r="C8" s="55"/>
      <c r="D8" s="55"/>
      <c r="E8" s="55"/>
      <c r="F8" s="55"/>
      <c r="G8" s="55"/>
      <c r="H8" s="55"/>
    </row>
    <row r="9" spans="1:11" ht="54" customHeight="1" thickBot="1">
      <c r="A9" s="161" t="s">
        <v>55</v>
      </c>
      <c r="B9" s="222" t="s">
        <v>72</v>
      </c>
      <c r="C9" s="238" t="s">
        <v>70</v>
      </c>
      <c r="D9" s="238" t="s">
        <v>71</v>
      </c>
      <c r="E9" s="222" t="s">
        <v>139</v>
      </c>
      <c r="F9" s="222" t="s">
        <v>138</v>
      </c>
      <c r="G9" s="238" t="s">
        <v>87</v>
      </c>
      <c r="H9" s="239" t="s">
        <v>147</v>
      </c>
      <c r="J9" s="261" t="s">
        <v>108</v>
      </c>
    </row>
    <row r="10" spans="1:11" ht="45">
      <c r="A10" s="417">
        <v>1</v>
      </c>
      <c r="B10" s="424"/>
      <c r="C10" s="466" t="s">
        <v>394</v>
      </c>
      <c r="D10" s="411" t="s">
        <v>351</v>
      </c>
      <c r="E10" s="411" t="s">
        <v>349</v>
      </c>
      <c r="F10" s="411" t="s">
        <v>302</v>
      </c>
      <c r="G10" s="411" t="s">
        <v>393</v>
      </c>
      <c r="H10" s="336">
        <v>10</v>
      </c>
      <c r="J10" s="262" t="s">
        <v>162</v>
      </c>
      <c r="K10" t="s">
        <v>258</v>
      </c>
    </row>
    <row r="11" spans="1:11" s="193" customFormat="1" ht="30">
      <c r="A11" s="460">
        <v>3</v>
      </c>
      <c r="B11" s="461"/>
      <c r="C11" s="467" t="s">
        <v>395</v>
      </c>
      <c r="D11" s="393" t="s">
        <v>351</v>
      </c>
      <c r="E11" s="393" t="s">
        <v>349</v>
      </c>
      <c r="F11" s="393" t="s">
        <v>415</v>
      </c>
      <c r="G11" s="393" t="s">
        <v>393</v>
      </c>
      <c r="H11" s="329">
        <v>5</v>
      </c>
      <c r="J11" s="272"/>
    </row>
    <row r="12" spans="1:11" s="193" customFormat="1" ht="30">
      <c r="A12" s="460">
        <v>4</v>
      </c>
      <c r="B12" s="461"/>
      <c r="C12" s="467" t="s">
        <v>389</v>
      </c>
      <c r="D12" s="393" t="s">
        <v>351</v>
      </c>
      <c r="E12" s="393" t="s">
        <v>308</v>
      </c>
      <c r="F12" s="393" t="s">
        <v>302</v>
      </c>
      <c r="G12" s="393" t="s">
        <v>390</v>
      </c>
      <c r="H12" s="329">
        <v>15</v>
      </c>
      <c r="J12" s="272"/>
    </row>
    <row r="13" spans="1:11" s="193" customFormat="1" ht="30">
      <c r="A13" s="460">
        <v>5</v>
      </c>
      <c r="B13" s="461"/>
      <c r="C13" s="467" t="s">
        <v>392</v>
      </c>
      <c r="D13" s="393" t="s">
        <v>351</v>
      </c>
      <c r="E13" s="393" t="s">
        <v>349</v>
      </c>
      <c r="F13" s="393" t="s">
        <v>302</v>
      </c>
      <c r="G13" s="393" t="s">
        <v>391</v>
      </c>
      <c r="H13" s="329">
        <v>10</v>
      </c>
      <c r="J13" s="272"/>
    </row>
    <row r="14" spans="1:11" s="193" customFormat="1" ht="45">
      <c r="A14" s="460">
        <v>7</v>
      </c>
      <c r="B14" s="461"/>
      <c r="C14" s="57" t="s">
        <v>396</v>
      </c>
      <c r="D14" s="393" t="s">
        <v>351</v>
      </c>
      <c r="E14" s="393" t="s">
        <v>349</v>
      </c>
      <c r="F14" s="393" t="s">
        <v>416</v>
      </c>
      <c r="G14" s="393" t="s">
        <v>393</v>
      </c>
      <c r="H14" s="329">
        <v>5</v>
      </c>
      <c r="J14" s="272"/>
    </row>
    <row r="15" spans="1:11" s="193" customFormat="1" ht="30">
      <c r="A15" s="425">
        <v>8</v>
      </c>
      <c r="B15" s="461"/>
      <c r="C15" s="393" t="s">
        <v>314</v>
      </c>
      <c r="D15" s="462" t="s">
        <v>351</v>
      </c>
      <c r="E15" s="462" t="s">
        <v>308</v>
      </c>
      <c r="F15" s="462" t="s">
        <v>302</v>
      </c>
      <c r="G15" s="462" t="s">
        <v>315</v>
      </c>
      <c r="H15" s="463">
        <v>15</v>
      </c>
      <c r="J15" s="272"/>
    </row>
    <row r="16" spans="1:11" s="193" customFormat="1">
      <c r="A16" s="425">
        <v>9</v>
      </c>
      <c r="B16" s="410"/>
      <c r="C16" s="410" t="s">
        <v>352</v>
      </c>
      <c r="D16" s="410" t="s">
        <v>351</v>
      </c>
      <c r="E16" s="410" t="s">
        <v>317</v>
      </c>
      <c r="F16" s="410" t="s">
        <v>302</v>
      </c>
      <c r="G16" s="410">
        <v>2019</v>
      </c>
      <c r="H16" s="430">
        <v>10</v>
      </c>
      <c r="J16" s="272"/>
    </row>
    <row r="17" spans="1:10" s="193" customFormat="1">
      <c r="A17" s="425">
        <v>10</v>
      </c>
      <c r="B17" s="410"/>
      <c r="C17" s="410" t="s">
        <v>350</v>
      </c>
      <c r="D17" s="410" t="s">
        <v>301</v>
      </c>
      <c r="E17" s="410" t="s">
        <v>308</v>
      </c>
      <c r="F17" s="410" t="s">
        <v>303</v>
      </c>
      <c r="G17" s="410">
        <v>2015</v>
      </c>
      <c r="H17" s="430">
        <v>7.5</v>
      </c>
      <c r="J17" s="272"/>
    </row>
    <row r="18" spans="1:10" s="193" customFormat="1" ht="30">
      <c r="A18" s="396">
        <v>11</v>
      </c>
      <c r="B18" s="410"/>
      <c r="C18" s="464" t="s">
        <v>355</v>
      </c>
      <c r="D18" s="410" t="s">
        <v>353</v>
      </c>
      <c r="E18" s="410" t="s">
        <v>308</v>
      </c>
      <c r="F18" s="410" t="s">
        <v>302</v>
      </c>
      <c r="G18" s="410" t="s">
        <v>356</v>
      </c>
      <c r="H18" s="430">
        <v>15</v>
      </c>
    </row>
    <row r="19" spans="1:10" s="193" customFormat="1" ht="30">
      <c r="A19" s="237">
        <v>12</v>
      </c>
      <c r="B19" s="133"/>
      <c r="C19" s="133" t="s">
        <v>305</v>
      </c>
      <c r="D19" s="133" t="s">
        <v>357</v>
      </c>
      <c r="E19" s="133" t="s">
        <v>308</v>
      </c>
      <c r="F19" s="133" t="s">
        <v>302</v>
      </c>
      <c r="G19" s="133">
        <v>2013</v>
      </c>
      <c r="H19" s="397">
        <v>15</v>
      </c>
    </row>
    <row r="20" spans="1:10" s="193" customFormat="1" ht="30">
      <c r="A20" s="237">
        <v>13</v>
      </c>
      <c r="B20" s="137"/>
      <c r="C20" s="137" t="s">
        <v>306</v>
      </c>
      <c r="D20" s="137" t="s">
        <v>357</v>
      </c>
      <c r="E20" s="137" t="s">
        <v>308</v>
      </c>
      <c r="F20" s="137" t="s">
        <v>302</v>
      </c>
      <c r="G20" s="137">
        <v>2013</v>
      </c>
      <c r="H20" s="321">
        <v>15</v>
      </c>
    </row>
    <row r="21" spans="1:10" s="193" customFormat="1" ht="30">
      <c r="A21" s="237">
        <v>14</v>
      </c>
      <c r="B21" s="211"/>
      <c r="C21" s="137" t="s">
        <v>307</v>
      </c>
      <c r="D21" s="137" t="s">
        <v>358</v>
      </c>
      <c r="E21" s="137" t="s">
        <v>308</v>
      </c>
      <c r="F21" s="137" t="s">
        <v>302</v>
      </c>
      <c r="G21" s="137">
        <v>2012</v>
      </c>
      <c r="H21" s="321">
        <v>15</v>
      </c>
    </row>
    <row r="22" spans="1:10" ht="30">
      <c r="A22" s="237">
        <v>15</v>
      </c>
      <c r="B22" s="215"/>
      <c r="C22" s="214" t="s">
        <v>309</v>
      </c>
      <c r="D22" s="137" t="s">
        <v>351</v>
      </c>
      <c r="E22" s="137" t="s">
        <v>317</v>
      </c>
      <c r="F22" s="137" t="s">
        <v>302</v>
      </c>
      <c r="G22" s="137">
        <v>2012</v>
      </c>
      <c r="H22" s="321">
        <v>10</v>
      </c>
    </row>
    <row r="23" spans="1:10" ht="45">
      <c r="A23" s="237">
        <v>16</v>
      </c>
      <c r="B23" s="211"/>
      <c r="C23" s="137" t="s">
        <v>310</v>
      </c>
      <c r="D23" s="137" t="s">
        <v>353</v>
      </c>
      <c r="E23" s="137" t="s">
        <v>308</v>
      </c>
      <c r="F23" s="137" t="s">
        <v>302</v>
      </c>
      <c r="G23" s="137">
        <v>2010</v>
      </c>
      <c r="H23" s="321">
        <v>15</v>
      </c>
    </row>
    <row r="24" spans="1:10" ht="30">
      <c r="A24" s="237">
        <f t="shared" ref="A24" si="0">A23+1</f>
        <v>17</v>
      </c>
      <c r="B24" s="215"/>
      <c r="C24" s="214" t="s">
        <v>311</v>
      </c>
      <c r="D24" s="214" t="s">
        <v>351</v>
      </c>
      <c r="E24" s="214" t="s">
        <v>308</v>
      </c>
      <c r="F24" s="214" t="s">
        <v>302</v>
      </c>
      <c r="G24" s="214">
        <v>2010</v>
      </c>
      <c r="H24" s="321">
        <v>15</v>
      </c>
    </row>
    <row r="25" spans="1:10" ht="30">
      <c r="A25" s="418">
        <v>18</v>
      </c>
      <c r="B25" s="214"/>
      <c r="C25" s="214" t="s">
        <v>312</v>
      </c>
      <c r="D25" s="214" t="s">
        <v>351</v>
      </c>
      <c r="E25" s="214" t="s">
        <v>308</v>
      </c>
      <c r="F25" s="214" t="s">
        <v>302</v>
      </c>
      <c r="G25" s="214">
        <v>2010</v>
      </c>
      <c r="H25" s="329">
        <v>15</v>
      </c>
    </row>
    <row r="26" spans="1:10" ht="30">
      <c r="A26" s="419">
        <v>19</v>
      </c>
      <c r="B26" s="389"/>
      <c r="C26" s="393" t="s">
        <v>316</v>
      </c>
      <c r="D26" s="393" t="s">
        <v>351</v>
      </c>
      <c r="E26" s="393" t="s">
        <v>317</v>
      </c>
      <c r="F26" s="393" t="s">
        <v>302</v>
      </c>
      <c r="G26" s="393">
        <v>2009</v>
      </c>
      <c r="H26" s="329">
        <v>10</v>
      </c>
    </row>
    <row r="27" spans="1:10" ht="30">
      <c r="A27" s="418">
        <v>20</v>
      </c>
      <c r="B27" s="426"/>
      <c r="C27" s="402" t="s">
        <v>318</v>
      </c>
      <c r="D27" s="402" t="s">
        <v>351</v>
      </c>
      <c r="E27" s="402" t="s">
        <v>317</v>
      </c>
      <c r="F27" s="402" t="s">
        <v>302</v>
      </c>
      <c r="G27" s="402">
        <v>2009</v>
      </c>
      <c r="H27" s="403">
        <v>10</v>
      </c>
    </row>
    <row r="28" spans="1:10" s="193" customFormat="1" ht="30">
      <c r="A28" s="418">
        <v>21</v>
      </c>
      <c r="B28" s="389"/>
      <c r="C28" s="393" t="s">
        <v>319</v>
      </c>
      <c r="D28" s="393" t="s">
        <v>351</v>
      </c>
      <c r="E28" s="393" t="s">
        <v>308</v>
      </c>
      <c r="F28" s="393" t="s">
        <v>302</v>
      </c>
      <c r="G28" s="393">
        <v>2010</v>
      </c>
      <c r="H28" s="329">
        <v>15</v>
      </c>
    </row>
    <row r="29" spans="1:10" s="193" customFormat="1" ht="45">
      <c r="A29" s="419">
        <v>22</v>
      </c>
      <c r="B29" s="389"/>
      <c r="C29" s="402" t="s">
        <v>313</v>
      </c>
      <c r="D29" s="393" t="s">
        <v>359</v>
      </c>
      <c r="E29" s="393" t="s">
        <v>308</v>
      </c>
      <c r="F29" s="393" t="s">
        <v>303</v>
      </c>
      <c r="G29" s="393">
        <v>2008</v>
      </c>
      <c r="H29" s="329">
        <v>7.5</v>
      </c>
    </row>
    <row r="30" spans="1:10" s="63" customFormat="1">
      <c r="A30" s="389">
        <v>23</v>
      </c>
      <c r="B30" s="468"/>
      <c r="C30" s="416" t="s">
        <v>354</v>
      </c>
      <c r="D30" s="415" t="s">
        <v>351</v>
      </c>
      <c r="E30" s="402" t="s">
        <v>308</v>
      </c>
      <c r="F30" s="402" t="s">
        <v>302</v>
      </c>
      <c r="G30" s="402">
        <v>2008</v>
      </c>
      <c r="H30" s="403">
        <v>15</v>
      </c>
    </row>
    <row r="31" spans="1:10" s="63" customFormat="1" ht="15.75" thickBot="1">
      <c r="A31" s="470">
        <v>24</v>
      </c>
      <c r="B31" s="469"/>
      <c r="C31" s="427" t="s">
        <v>320</v>
      </c>
      <c r="D31" s="420" t="s">
        <v>351</v>
      </c>
      <c r="E31" s="420" t="s">
        <v>308</v>
      </c>
      <c r="F31" s="420" t="s">
        <v>302</v>
      </c>
      <c r="G31" s="420">
        <v>2008</v>
      </c>
      <c r="H31" s="431">
        <v>15</v>
      </c>
    </row>
    <row r="32" spans="1:10" s="63" customFormat="1" ht="15.75" thickBot="1">
      <c r="A32" s="414"/>
      <c r="B32" s="414"/>
      <c r="C32" s="414"/>
      <c r="D32" s="414"/>
      <c r="E32" s="414"/>
      <c r="F32" s="414"/>
      <c r="G32" s="428" t="str">
        <f>"Total "&amp;LEFT(A7,3)</f>
        <v>Total I13</v>
      </c>
      <c r="H32" s="412">
        <f>SUM(H12:H31)</f>
        <v>250</v>
      </c>
    </row>
    <row r="33" spans="1:8" s="401" customFormat="1">
      <c r="A33" s="394"/>
      <c r="B33" s="429"/>
      <c r="C33" s="421"/>
      <c r="D33" s="421"/>
      <c r="E33" s="421"/>
      <c r="F33" s="421"/>
      <c r="G33" s="413"/>
      <c r="H33" s="413"/>
    </row>
    <row r="34" spans="1:8" s="63" customFormat="1">
      <c r="A34" s="413"/>
      <c r="B34" s="413"/>
      <c r="C34" s="413"/>
      <c r="D34" s="413"/>
      <c r="E34" s="413"/>
      <c r="F34" s="413"/>
      <c r="G34" s="413"/>
      <c r="H34" s="413"/>
    </row>
    <row r="35" spans="1:8" ht="45" customHeight="1">
      <c r="A35" s="50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5" s="502"/>
      <c r="C35" s="502"/>
      <c r="D35" s="502"/>
      <c r="E35" s="502"/>
      <c r="F35" s="502"/>
      <c r="G35" s="502"/>
      <c r="H35" s="502"/>
    </row>
    <row r="37" spans="1:8" ht="53.25" customHeight="1"/>
  </sheetData>
  <mergeCells count="3">
    <mergeCell ref="A7:H7"/>
    <mergeCell ref="A6:H6"/>
    <mergeCell ref="A35:H35"/>
  </mergeCells>
  <phoneticPr fontId="0" type="noConversion"/>
  <printOptions horizontalCentered="1"/>
  <pageMargins left="0.74803149606299213" right="0.74803149606299213" top="0.78740157480314965" bottom="0.59055118110236227" header="0.31496062992125984" footer="0.31496062992125984"/>
  <pageSetup paperSize="9" scale="54"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theme="6"/>
  </sheetPr>
  <dimension ref="A1:K41"/>
  <sheetViews>
    <sheetView topLeftCell="A4" workbookViewId="0">
      <selection activeCell="K19" sqref="K19"/>
    </sheetView>
  </sheetViews>
  <sheetFormatPr defaultColWidth="8.85546875" defaultRowHeight="15"/>
  <cols>
    <col min="1" max="1" width="5.140625" customWidth="1"/>
    <col min="2" max="2" width="10.5703125" customWidth="1"/>
    <col min="3" max="3" width="43.140625" customWidth="1"/>
    <col min="4" max="4" width="24" customWidth="1"/>
    <col min="5" max="5" width="14.28515625" customWidth="1"/>
    <col min="6" max="6" width="11.85546875" style="193" customWidth="1"/>
    <col min="7" max="7" width="10" customWidth="1"/>
    <col min="8" max="8" width="9.7109375" customWidth="1"/>
    <col min="10" max="10" width="10.42578125" customWidth="1"/>
  </cols>
  <sheetData>
    <row r="1" spans="1:11" ht="15.75">
      <c r="A1" s="255" t="str">
        <f>'Date initiale'!C3</f>
        <v>Universitatea de Arhitectură și Urbanism "Ion Mincu" București</v>
      </c>
      <c r="B1" s="255"/>
      <c r="C1" s="255"/>
      <c r="D1" s="17"/>
      <c r="E1" s="17"/>
      <c r="F1" s="17"/>
    </row>
    <row r="2" spans="1:11" ht="15.75">
      <c r="A2" s="255" t="str">
        <f>'Date initiale'!B4&amp;" "&amp;'Date initiale'!C4</f>
        <v>Facultatea ARHITECTURA</v>
      </c>
      <c r="B2" s="255"/>
      <c r="C2" s="255"/>
      <c r="D2" s="17"/>
      <c r="E2" s="17"/>
      <c r="F2" s="17"/>
    </row>
    <row r="3" spans="1:11" ht="15.75">
      <c r="A3" s="255" t="str">
        <f>'Date initiale'!B5&amp;" "&amp;'Date initiale'!C5</f>
        <v>Departamentul Sinteza proiectarii de arhitectura</v>
      </c>
      <c r="B3" s="255"/>
      <c r="C3" s="255"/>
      <c r="D3" s="17"/>
      <c r="E3" s="17"/>
      <c r="F3" s="17"/>
    </row>
    <row r="4" spans="1:11" ht="15.75">
      <c r="A4" s="256" t="str">
        <f>'Date initiale'!C6&amp;", "&amp;'Date initiale'!C7</f>
        <v>NĂSTASE Radu-Petre, C23</v>
      </c>
      <c r="B4" s="256"/>
      <c r="C4" s="256"/>
      <c r="D4" s="17"/>
      <c r="E4" s="17"/>
      <c r="F4" s="17"/>
    </row>
    <row r="5" spans="1:11" s="193" customFormat="1" ht="15.75">
      <c r="A5" s="256"/>
      <c r="B5" s="256"/>
      <c r="C5" s="256"/>
      <c r="D5" s="17"/>
      <c r="E5" s="17"/>
      <c r="F5" s="17"/>
    </row>
    <row r="6" spans="1:11" ht="15.75">
      <c r="A6" s="495" t="s">
        <v>110</v>
      </c>
      <c r="B6" s="495"/>
      <c r="C6" s="495"/>
      <c r="D6" s="495"/>
      <c r="E6" s="495"/>
      <c r="F6" s="495"/>
      <c r="G6" s="495"/>
      <c r="H6" s="495"/>
    </row>
    <row r="7" spans="1:11" ht="54" customHeight="1">
      <c r="A7" s="498"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98"/>
      <c r="C7" s="498"/>
      <c r="D7" s="498"/>
      <c r="E7" s="498"/>
      <c r="F7" s="498"/>
      <c r="G7" s="498"/>
      <c r="H7" s="498"/>
    </row>
    <row r="8" spans="1:11" s="193" customFormat="1" ht="16.5" thickBot="1">
      <c r="A8" s="60"/>
      <c r="B8" s="60"/>
      <c r="C8" s="60"/>
      <c r="D8" s="60"/>
      <c r="E8" s="60"/>
      <c r="F8" s="75"/>
      <c r="G8" s="75"/>
      <c r="H8" s="75"/>
    </row>
    <row r="9" spans="1:11" ht="60.75" thickBot="1">
      <c r="A9" s="199" t="s">
        <v>55</v>
      </c>
      <c r="B9" s="222" t="s">
        <v>72</v>
      </c>
      <c r="C9" s="238" t="s">
        <v>70</v>
      </c>
      <c r="D9" s="238" t="s">
        <v>71</v>
      </c>
      <c r="E9" s="222" t="s">
        <v>140</v>
      </c>
      <c r="F9" s="222" t="s">
        <v>138</v>
      </c>
      <c r="G9" s="238" t="s">
        <v>87</v>
      </c>
      <c r="H9" s="239" t="s">
        <v>147</v>
      </c>
      <c r="J9" s="261" t="s">
        <v>108</v>
      </c>
    </row>
    <row r="10" spans="1:11">
      <c r="A10" s="251">
        <v>1</v>
      </c>
      <c r="B10" s="252"/>
      <c r="C10" s="252"/>
      <c r="D10" s="252"/>
      <c r="E10" s="252"/>
      <c r="F10" s="252"/>
      <c r="G10" s="252"/>
      <c r="H10" s="253"/>
      <c r="J10" s="262" t="s">
        <v>165</v>
      </c>
      <c r="K10" s="372" t="s">
        <v>258</v>
      </c>
    </row>
    <row r="11" spans="1:11">
      <c r="A11" s="236">
        <f>A10+1</f>
        <v>2</v>
      </c>
      <c r="B11" s="249"/>
      <c r="C11" s="226"/>
      <c r="D11" s="226"/>
      <c r="E11" s="250"/>
      <c r="F11" s="250"/>
      <c r="G11" s="226"/>
      <c r="H11" s="213"/>
      <c r="J11" s="58"/>
    </row>
    <row r="12" spans="1:11">
      <c r="A12" s="236">
        <f t="shared" ref="A12:A19" si="0">A11+1</f>
        <v>3</v>
      </c>
      <c r="B12" s="211"/>
      <c r="C12" s="137"/>
      <c r="D12" s="137"/>
      <c r="E12" s="137"/>
      <c r="F12" s="137"/>
      <c r="G12" s="137"/>
      <c r="H12" s="213"/>
    </row>
    <row r="13" spans="1:11">
      <c r="A13" s="236">
        <f t="shared" si="0"/>
        <v>4</v>
      </c>
      <c r="B13" s="137"/>
      <c r="C13" s="137"/>
      <c r="D13" s="137"/>
      <c r="E13" s="137"/>
      <c r="F13" s="137"/>
      <c r="G13" s="137"/>
      <c r="H13" s="213"/>
    </row>
    <row r="14" spans="1:11" s="193" customFormat="1">
      <c r="A14" s="236">
        <f t="shared" si="0"/>
        <v>5</v>
      </c>
      <c r="B14" s="211"/>
      <c r="C14" s="137"/>
      <c r="D14" s="137"/>
      <c r="E14" s="137"/>
      <c r="F14" s="137"/>
      <c r="G14" s="137"/>
      <c r="H14" s="213"/>
    </row>
    <row r="15" spans="1:11" s="193" customFormat="1">
      <c r="A15" s="236">
        <f t="shared" si="0"/>
        <v>6</v>
      </c>
      <c r="B15" s="137"/>
      <c r="C15" s="137"/>
      <c r="D15" s="137"/>
      <c r="E15" s="137"/>
      <c r="F15" s="137"/>
      <c r="G15" s="137"/>
      <c r="H15" s="213"/>
    </row>
    <row r="16" spans="1:11" s="193" customFormat="1">
      <c r="A16" s="236">
        <f t="shared" si="0"/>
        <v>7</v>
      </c>
      <c r="B16" s="211"/>
      <c r="C16" s="137"/>
      <c r="D16" s="137"/>
      <c r="E16" s="137"/>
      <c r="F16" s="137"/>
      <c r="G16" s="137"/>
      <c r="H16" s="213"/>
    </row>
    <row r="17" spans="1:8" s="193" customFormat="1">
      <c r="A17" s="236">
        <f t="shared" si="0"/>
        <v>8</v>
      </c>
      <c r="B17" s="137"/>
      <c r="C17" s="137"/>
      <c r="D17" s="137"/>
      <c r="E17" s="137"/>
      <c r="F17" s="137"/>
      <c r="G17" s="137"/>
      <c r="H17" s="213"/>
    </row>
    <row r="18" spans="1:8" s="193" customFormat="1">
      <c r="A18" s="236">
        <f t="shared" si="0"/>
        <v>9</v>
      </c>
      <c r="B18" s="211"/>
      <c r="C18" s="137"/>
      <c r="D18" s="137"/>
      <c r="E18" s="137"/>
      <c r="F18" s="137"/>
      <c r="G18" s="137"/>
      <c r="H18" s="213"/>
    </row>
    <row r="19" spans="1:8" s="193" customFormat="1" ht="15.75" thickBot="1">
      <c r="A19" s="254">
        <f t="shared" si="0"/>
        <v>10</v>
      </c>
      <c r="B19" s="143"/>
      <c r="C19" s="143"/>
      <c r="D19" s="143"/>
      <c r="E19" s="143"/>
      <c r="F19" s="143"/>
      <c r="G19" s="143"/>
      <c r="H19" s="218"/>
    </row>
    <row r="20" spans="1:8" s="193" customFormat="1" ht="15.75" thickBot="1">
      <c r="A20" s="352"/>
      <c r="B20" s="247"/>
      <c r="C20" s="220"/>
      <c r="D20" s="220"/>
      <c r="E20" s="220"/>
      <c r="F20" s="220"/>
      <c r="G20" s="165" t="str">
        <f>"Total "&amp;LEFT(A7,4)</f>
        <v>Total I14a</v>
      </c>
      <c r="H20" s="166">
        <f>SUM(H10:H19)</f>
        <v>0</v>
      </c>
    </row>
    <row r="21" spans="1:8" s="193" customFormat="1"/>
    <row r="22" spans="1:8" s="193" customFormat="1" ht="53.25" customHeight="1">
      <c r="A22" s="49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7"/>
      <c r="C22" s="497"/>
      <c r="D22" s="497"/>
      <c r="E22" s="497"/>
      <c r="F22" s="497"/>
      <c r="G22" s="497"/>
      <c r="H22" s="497"/>
    </row>
    <row r="40" spans="1:9" ht="15.75" thickBot="1"/>
    <row r="41" spans="1:9" s="193" customFormat="1" ht="54" customHeight="1" thickBot="1">
      <c r="A41" s="221" t="s">
        <v>69</v>
      </c>
      <c r="B41" s="222" t="s">
        <v>72</v>
      </c>
      <c r="C41" s="238" t="s">
        <v>70</v>
      </c>
      <c r="D41" s="238" t="s">
        <v>71</v>
      </c>
      <c r="E41" s="222" t="s">
        <v>139</v>
      </c>
      <c r="F41" s="222" t="s">
        <v>139</v>
      </c>
      <c r="G41" s="222" t="s">
        <v>138</v>
      </c>
      <c r="H41" s="238" t="s">
        <v>87</v>
      </c>
      <c r="I41" s="239"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tabColor theme="6"/>
    <pageSetUpPr fitToPage="1"/>
  </sheetPr>
  <dimension ref="A1:K28"/>
  <sheetViews>
    <sheetView topLeftCell="A4" zoomScale="115" zoomScaleNormal="115" workbookViewId="0">
      <selection activeCell="L24" sqref="L24"/>
    </sheetView>
  </sheetViews>
  <sheetFormatPr defaultColWidth="8.85546875" defaultRowHeight="15"/>
  <cols>
    <col min="1" max="1" width="5.140625" customWidth="1"/>
    <col min="2" max="2" width="10.5703125" customWidth="1"/>
    <col min="3" max="3" width="43.140625" customWidth="1"/>
    <col min="4" max="4" width="24" customWidth="1"/>
    <col min="5" max="5" width="14.28515625" style="77" customWidth="1"/>
    <col min="6" max="6" width="11.85546875" style="193" customWidth="1"/>
    <col min="7" max="7" width="10" customWidth="1"/>
    <col min="8" max="8" width="9.7109375" customWidth="1"/>
  </cols>
  <sheetData>
    <row r="1" spans="1:11" ht="15.75">
      <c r="A1" s="258" t="str">
        <f>'Date initiale'!C3</f>
        <v>Universitatea de Arhitectură și Urbanism "Ion Mincu" București</v>
      </c>
      <c r="B1" s="258"/>
      <c r="C1" s="258"/>
      <c r="D1" s="47"/>
      <c r="E1" s="432"/>
      <c r="F1" s="47"/>
      <c r="G1" s="47"/>
      <c r="H1" s="47"/>
    </row>
    <row r="2" spans="1:11" ht="15.75">
      <c r="A2" s="258" t="str">
        <f>'Date initiale'!B4&amp;" "&amp;'Date initiale'!C4</f>
        <v>Facultatea ARHITECTURA</v>
      </c>
      <c r="B2" s="258"/>
      <c r="C2" s="258"/>
      <c r="D2" s="47"/>
      <c r="E2" s="432"/>
      <c r="F2" s="47"/>
      <c r="G2" s="47"/>
      <c r="H2" s="47"/>
    </row>
    <row r="3" spans="1:11" ht="15.75">
      <c r="A3" s="258" t="str">
        <f>'Date initiale'!B5&amp;" "&amp;'Date initiale'!C5</f>
        <v>Departamentul Sinteza proiectarii de arhitectura</v>
      </c>
      <c r="B3" s="258"/>
      <c r="C3" s="258"/>
      <c r="D3" s="47"/>
      <c r="E3" s="432"/>
      <c r="F3" s="47"/>
      <c r="G3" s="47"/>
      <c r="H3" s="47"/>
    </row>
    <row r="4" spans="1:11" ht="15.75">
      <c r="A4" s="259" t="str">
        <f>'Date initiale'!C6&amp;", "&amp;'Date initiale'!C7</f>
        <v>NĂSTASE Radu-Petre, C23</v>
      </c>
      <c r="B4" s="259"/>
      <c r="C4" s="259"/>
      <c r="D4" s="47"/>
      <c r="E4" s="432"/>
      <c r="F4" s="47"/>
      <c r="G4" s="47"/>
      <c r="H4" s="47"/>
    </row>
    <row r="5" spans="1:11" s="193" customFormat="1" ht="15.75">
      <c r="A5" s="259"/>
      <c r="B5" s="259"/>
      <c r="C5" s="259"/>
      <c r="D5" s="47"/>
      <c r="E5" s="432"/>
      <c r="F5" s="47"/>
      <c r="G5" s="47"/>
      <c r="H5" s="47"/>
    </row>
    <row r="6" spans="1:11" ht="15.75">
      <c r="A6" s="503" t="s">
        <v>110</v>
      </c>
      <c r="B6" s="503"/>
      <c r="C6" s="503"/>
      <c r="D6" s="503"/>
      <c r="E6" s="503"/>
      <c r="F6" s="503"/>
      <c r="G6" s="503"/>
      <c r="H6" s="503"/>
    </row>
    <row r="7" spans="1:11" ht="36.75" customHeight="1">
      <c r="A7" s="498" t="str">
        <f>'Descriere indicatori'!B19&amp;"b. "&amp;'Descriere indicatori'!C20</f>
        <v xml:space="preserve">I14b. Proiect urbanistic şi peisagistic la nivelul Planurilor Generale / Zonale ale Localităţilor (inclusiv studii de fundamentare, de inserţie, de oportunitate) avizate** </v>
      </c>
      <c r="B7" s="498"/>
      <c r="C7" s="498"/>
      <c r="D7" s="498"/>
      <c r="E7" s="498"/>
      <c r="F7" s="498"/>
      <c r="G7" s="498"/>
      <c r="H7" s="498"/>
    </row>
    <row r="8" spans="1:11" ht="19.5" customHeight="1" thickBot="1">
      <c r="A8" s="61"/>
      <c r="B8" s="61"/>
      <c r="C8" s="61"/>
      <c r="D8" s="61"/>
      <c r="E8" s="378"/>
      <c r="F8" s="61"/>
      <c r="G8" s="61"/>
      <c r="H8" s="61"/>
    </row>
    <row r="9" spans="1:11" ht="60">
      <c r="A9" s="199" t="s">
        <v>55</v>
      </c>
      <c r="B9" s="398" t="s">
        <v>72</v>
      </c>
      <c r="C9" s="399" t="s">
        <v>70</v>
      </c>
      <c r="D9" s="399" t="s">
        <v>71</v>
      </c>
      <c r="E9" s="398" t="s">
        <v>140</v>
      </c>
      <c r="F9" s="398" t="s">
        <v>138</v>
      </c>
      <c r="G9" s="399" t="s">
        <v>87</v>
      </c>
      <c r="H9" s="400" t="s">
        <v>147</v>
      </c>
      <c r="J9" s="261" t="s">
        <v>108</v>
      </c>
    </row>
    <row r="10" spans="1:11" s="193" customFormat="1">
      <c r="A10" s="137">
        <v>1</v>
      </c>
      <c r="B10" s="407"/>
      <c r="C10" s="406" t="s">
        <v>322</v>
      </c>
      <c r="D10" s="225" t="s">
        <v>351</v>
      </c>
      <c r="E10" s="225" t="s">
        <v>323</v>
      </c>
      <c r="F10" s="137" t="s">
        <v>302</v>
      </c>
      <c r="G10" s="225">
        <v>2019</v>
      </c>
      <c r="H10" s="405">
        <v>15</v>
      </c>
      <c r="J10" s="465" t="s">
        <v>166</v>
      </c>
      <c r="K10" s="372" t="s">
        <v>258</v>
      </c>
    </row>
    <row r="11" spans="1:11" s="193" customFormat="1">
      <c r="A11" s="137">
        <f>A10+1</f>
        <v>2</v>
      </c>
      <c r="B11" s="211"/>
      <c r="C11" s="406" t="s">
        <v>324</v>
      </c>
      <c r="D11" s="225" t="s">
        <v>351</v>
      </c>
      <c r="E11" s="225" t="s">
        <v>323</v>
      </c>
      <c r="F11" s="137" t="s">
        <v>302</v>
      </c>
      <c r="G11" s="137">
        <v>2019</v>
      </c>
      <c r="H11" s="405">
        <v>15</v>
      </c>
      <c r="J11" s="272"/>
    </row>
    <row r="12" spans="1:11" s="193" customFormat="1">
      <c r="A12" s="137">
        <v>3</v>
      </c>
      <c r="B12" s="211"/>
      <c r="C12" s="406" t="s">
        <v>397</v>
      </c>
      <c r="D12" s="225" t="s">
        <v>351</v>
      </c>
      <c r="E12" s="225" t="s">
        <v>323</v>
      </c>
      <c r="F12" s="137" t="s">
        <v>302</v>
      </c>
      <c r="G12" s="137">
        <v>2019</v>
      </c>
      <c r="H12" s="405">
        <v>15</v>
      </c>
      <c r="J12" s="272"/>
    </row>
    <row r="13" spans="1:11">
      <c r="A13" s="137">
        <v>4</v>
      </c>
      <c r="B13" s="211"/>
      <c r="C13" s="406" t="s">
        <v>325</v>
      </c>
      <c r="D13" s="225" t="s">
        <v>351</v>
      </c>
      <c r="E13" s="225" t="s">
        <v>323</v>
      </c>
      <c r="F13" s="137" t="s">
        <v>302</v>
      </c>
      <c r="G13" s="137">
        <v>2020</v>
      </c>
      <c r="H13" s="405">
        <v>15</v>
      </c>
    </row>
    <row r="14" spans="1:11" s="193" customFormat="1">
      <c r="A14" s="137">
        <v>6</v>
      </c>
      <c r="B14" s="211"/>
      <c r="C14" s="406" t="s">
        <v>326</v>
      </c>
      <c r="D14" s="225" t="s">
        <v>351</v>
      </c>
      <c r="E14" s="225" t="s">
        <v>323</v>
      </c>
      <c r="F14" s="137" t="s">
        <v>302</v>
      </c>
      <c r="G14" s="137">
        <v>2019</v>
      </c>
      <c r="H14" s="405">
        <v>15</v>
      </c>
    </row>
    <row r="15" spans="1:11" s="193" customFormat="1">
      <c r="A15" s="137">
        <v>7</v>
      </c>
      <c r="B15" s="211"/>
      <c r="C15" s="406" t="s">
        <v>398</v>
      </c>
      <c r="D15" s="225" t="s">
        <v>351</v>
      </c>
      <c r="E15" s="137" t="s">
        <v>323</v>
      </c>
      <c r="F15" s="137" t="s">
        <v>302</v>
      </c>
      <c r="G15" s="137">
        <v>2019</v>
      </c>
      <c r="H15" s="405">
        <v>15</v>
      </c>
    </row>
    <row r="16" spans="1:11" s="193" customFormat="1">
      <c r="A16" s="137">
        <v>8</v>
      </c>
      <c r="B16" s="211"/>
      <c r="C16" s="406" t="s">
        <v>399</v>
      </c>
      <c r="D16" s="225" t="s">
        <v>351</v>
      </c>
      <c r="E16" s="137" t="s">
        <v>323</v>
      </c>
      <c r="F16" s="137" t="s">
        <v>302</v>
      </c>
      <c r="G16" s="137">
        <v>2019</v>
      </c>
      <c r="H16" s="405">
        <v>15</v>
      </c>
    </row>
    <row r="17" spans="1:9" s="193" customFormat="1">
      <c r="A17" s="137">
        <v>9</v>
      </c>
      <c r="B17" s="211"/>
      <c r="C17" s="406" t="s">
        <v>400</v>
      </c>
      <c r="D17" s="225" t="s">
        <v>351</v>
      </c>
      <c r="E17" s="225" t="s">
        <v>323</v>
      </c>
      <c r="F17" s="137" t="s">
        <v>302</v>
      </c>
      <c r="G17" s="137">
        <v>2020</v>
      </c>
      <c r="H17" s="405">
        <v>15</v>
      </c>
    </row>
    <row r="18" spans="1:9" s="193" customFormat="1">
      <c r="A18" s="137">
        <v>10</v>
      </c>
      <c r="B18" s="211"/>
      <c r="C18" s="406" t="s">
        <v>328</v>
      </c>
      <c r="D18" s="225" t="s">
        <v>351</v>
      </c>
      <c r="E18" s="137" t="s">
        <v>323</v>
      </c>
      <c r="F18" s="137" t="s">
        <v>302</v>
      </c>
      <c r="G18" s="137">
        <v>2018</v>
      </c>
      <c r="H18" s="405">
        <v>15</v>
      </c>
    </row>
    <row r="19" spans="1:9" s="193" customFormat="1">
      <c r="A19" s="137">
        <v>11</v>
      </c>
      <c r="B19" s="211"/>
      <c r="C19" s="408" t="s">
        <v>321</v>
      </c>
      <c r="D19" s="225" t="s">
        <v>351</v>
      </c>
      <c r="E19" s="137" t="s">
        <v>323</v>
      </c>
      <c r="F19" s="137" t="s">
        <v>302</v>
      </c>
      <c r="G19" s="137">
        <v>2015</v>
      </c>
      <c r="H19" s="405">
        <v>15</v>
      </c>
    </row>
    <row r="20" spans="1:9" s="193" customFormat="1">
      <c r="A20" s="137">
        <v>12</v>
      </c>
      <c r="B20" s="211"/>
      <c r="C20" s="408" t="s">
        <v>360</v>
      </c>
      <c r="D20" s="225" t="s">
        <v>351</v>
      </c>
      <c r="E20" s="137" t="s">
        <v>323</v>
      </c>
      <c r="F20" s="137" t="s">
        <v>302</v>
      </c>
      <c r="G20" s="137">
        <v>2008</v>
      </c>
      <c r="H20" s="405">
        <v>15</v>
      </c>
      <c r="I20" s="448" t="s">
        <v>379</v>
      </c>
    </row>
    <row r="21" spans="1:9" s="193" customFormat="1" ht="60">
      <c r="A21" s="137">
        <v>13</v>
      </c>
      <c r="B21" s="471"/>
      <c r="C21" s="476" t="s">
        <v>327</v>
      </c>
      <c r="D21" s="214" t="s">
        <v>364</v>
      </c>
      <c r="E21" s="214" t="s">
        <v>323</v>
      </c>
      <c r="F21" s="214" t="s">
        <v>303</v>
      </c>
      <c r="G21" s="214">
        <v>2012</v>
      </c>
      <c r="H21" s="477">
        <v>3</v>
      </c>
    </row>
    <row r="22" spans="1:9" s="193" customFormat="1" ht="16.5" thickBot="1">
      <c r="A22" s="22"/>
      <c r="B22"/>
      <c r="C22"/>
      <c r="D22"/>
      <c r="E22" s="77"/>
      <c r="G22" s="395" t="str">
        <f>"Total "&amp;LEFT(A7,4)</f>
        <v>Total I14b</v>
      </c>
      <c r="H22" s="404">
        <f>SUM(H10:H21)</f>
        <v>168</v>
      </c>
    </row>
    <row r="23" spans="1:9" s="193" customFormat="1">
      <c r="A23"/>
      <c r="B23"/>
      <c r="C23"/>
      <c r="D23"/>
      <c r="E23" s="77"/>
      <c r="G23"/>
      <c r="H23"/>
    </row>
    <row r="24" spans="1:9" s="193" customFormat="1" ht="52.5" customHeight="1">
      <c r="A24" s="49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4" s="497"/>
      <c r="C24" s="497"/>
      <c r="D24" s="497"/>
      <c r="E24" s="497"/>
      <c r="F24" s="497"/>
      <c r="G24" s="497"/>
      <c r="H24" s="497"/>
    </row>
    <row r="25" spans="1:9" ht="47.45" customHeight="1"/>
    <row r="26" spans="1:9" ht="70.5" customHeight="1"/>
    <row r="28" spans="1:9" ht="53.25" customHeight="1"/>
  </sheetData>
  <mergeCells count="3">
    <mergeCell ref="A7:H7"/>
    <mergeCell ref="A6:H6"/>
    <mergeCell ref="A24:H24"/>
  </mergeCells>
  <phoneticPr fontId="0" type="noConversion"/>
  <printOptions horizontalCentered="1"/>
  <pageMargins left="0.74803149606299213" right="0.74803149606299213" top="0.78740157480314965" bottom="0.59055118110236227" header="0.31496062992125984" footer="0.31496062992125984"/>
  <pageSetup paperSize="9" scale="98"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tabColor theme="6"/>
    <pageSetUpPr fitToPage="1"/>
  </sheetPr>
  <dimension ref="A1:K41"/>
  <sheetViews>
    <sheetView topLeftCell="A4" workbookViewId="0">
      <selection activeCell="K12" sqref="K12"/>
    </sheetView>
  </sheetViews>
  <sheetFormatPr defaultColWidth="9.140625" defaultRowHeight="15"/>
  <cols>
    <col min="1" max="1" width="5.140625" style="193" customWidth="1"/>
    <col min="2" max="2" width="10.5703125" style="193" customWidth="1"/>
    <col min="3" max="3" width="43.140625" style="193" customWidth="1"/>
    <col min="4" max="4" width="24" style="193" customWidth="1"/>
    <col min="5" max="5" width="14.28515625" style="193" customWidth="1"/>
    <col min="6" max="6" width="11.85546875" style="57" customWidth="1"/>
    <col min="7" max="7" width="10" style="77" customWidth="1"/>
    <col min="8" max="8" width="9.7109375" style="77" customWidth="1"/>
    <col min="9" max="9" width="9.140625" style="193"/>
    <col min="10" max="10" width="10.28515625" style="193" customWidth="1"/>
    <col min="11" max="16384" width="9.140625" style="193"/>
  </cols>
  <sheetData>
    <row r="1" spans="1:11" ht="15.75">
      <c r="A1" s="255" t="str">
        <f>'Date initiale'!C3</f>
        <v>Universitatea de Arhitectură și Urbanism "Ion Mincu" București</v>
      </c>
      <c r="B1" s="255"/>
      <c r="C1" s="255"/>
      <c r="D1" s="17"/>
      <c r="E1" s="17"/>
      <c r="F1" s="434"/>
    </row>
    <row r="2" spans="1:11" ht="15.75">
      <c r="A2" s="255" t="str">
        <f>'Date initiale'!B4&amp;" "&amp;'Date initiale'!C4</f>
        <v>Facultatea ARHITECTURA</v>
      </c>
      <c r="B2" s="255"/>
      <c r="C2" s="255"/>
      <c r="D2" s="17"/>
      <c r="E2" s="17"/>
      <c r="F2" s="434"/>
    </row>
    <row r="3" spans="1:11" ht="15.75">
      <c r="A3" s="255" t="str">
        <f>'Date initiale'!B5&amp;" "&amp;'Date initiale'!C5</f>
        <v>Departamentul Sinteza proiectarii de arhitectura</v>
      </c>
      <c r="B3" s="255"/>
      <c r="C3" s="255"/>
      <c r="D3" s="17"/>
      <c r="E3" s="17"/>
      <c r="F3" s="434"/>
    </row>
    <row r="4" spans="1:11" ht="15.75">
      <c r="A4" s="256" t="str">
        <f>'Date initiale'!C6&amp;", "&amp;'Date initiale'!C7</f>
        <v>NĂSTASE Radu-Petre, C23</v>
      </c>
      <c r="B4" s="256"/>
      <c r="C4" s="256"/>
      <c r="D4" s="17"/>
      <c r="E4" s="17"/>
      <c r="F4" s="434"/>
    </row>
    <row r="5" spans="1:11" ht="15.75">
      <c r="A5" s="256"/>
      <c r="B5" s="256"/>
      <c r="C5" s="256"/>
      <c r="D5" s="17"/>
      <c r="E5" s="17"/>
      <c r="F5" s="434"/>
    </row>
    <row r="6" spans="1:11" ht="15.75">
      <c r="A6" s="495" t="s">
        <v>110</v>
      </c>
      <c r="B6" s="495"/>
      <c r="C6" s="495"/>
      <c r="D6" s="495"/>
      <c r="E6" s="495"/>
      <c r="F6" s="495"/>
      <c r="G6" s="495"/>
      <c r="H6" s="495"/>
    </row>
    <row r="7" spans="1:11" ht="52.5" customHeight="1">
      <c r="A7" s="498"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98"/>
      <c r="C7" s="498"/>
      <c r="D7" s="498"/>
      <c r="E7" s="498"/>
      <c r="F7" s="498"/>
      <c r="G7" s="498"/>
      <c r="H7" s="498"/>
    </row>
    <row r="8" spans="1:11" ht="16.5" thickBot="1">
      <c r="A8" s="60"/>
      <c r="B8" s="60"/>
      <c r="C8" s="60"/>
      <c r="D8" s="60"/>
      <c r="E8" s="60"/>
      <c r="F8" s="75"/>
      <c r="G8" s="75"/>
      <c r="H8" s="75"/>
    </row>
    <row r="9" spans="1:11" ht="60.75" thickBot="1">
      <c r="A9" s="199" t="s">
        <v>55</v>
      </c>
      <c r="B9" s="222" t="s">
        <v>72</v>
      </c>
      <c r="C9" s="475" t="s">
        <v>141</v>
      </c>
      <c r="D9" s="238" t="s">
        <v>71</v>
      </c>
      <c r="E9" s="222" t="s">
        <v>140</v>
      </c>
      <c r="F9" s="222" t="s">
        <v>138</v>
      </c>
      <c r="G9" s="238" t="s">
        <v>87</v>
      </c>
      <c r="H9" s="239" t="s">
        <v>147</v>
      </c>
      <c r="J9" s="261" t="s">
        <v>108</v>
      </c>
    </row>
    <row r="10" spans="1:11" ht="120.75" thickBot="1">
      <c r="A10" s="436">
        <v>1</v>
      </c>
      <c r="B10" s="437"/>
      <c r="C10" s="278" t="s">
        <v>329</v>
      </c>
      <c r="D10" s="437"/>
      <c r="E10" s="437"/>
      <c r="F10" s="438" t="s">
        <v>361</v>
      </c>
      <c r="G10" s="439">
        <v>2014</v>
      </c>
      <c r="H10" s="333">
        <v>10</v>
      </c>
      <c r="J10" s="262" t="s">
        <v>167</v>
      </c>
      <c r="K10" s="372" t="s">
        <v>258</v>
      </c>
    </row>
    <row r="11" spans="1:11" ht="60.75" thickBot="1">
      <c r="A11" s="440">
        <f>A10+1</f>
        <v>2</v>
      </c>
      <c r="B11" s="407"/>
      <c r="C11" s="246" t="s">
        <v>330</v>
      </c>
      <c r="D11" s="225"/>
      <c r="E11" s="265"/>
      <c r="F11" s="438" t="s">
        <v>361</v>
      </c>
      <c r="G11" s="225">
        <v>2014</v>
      </c>
      <c r="H11" s="316">
        <v>15</v>
      </c>
    </row>
    <row r="12" spans="1:11" ht="60.75" thickBot="1">
      <c r="A12" s="236">
        <f t="shared" ref="A12:A19" si="0">A11+1</f>
        <v>3</v>
      </c>
      <c r="B12" s="211"/>
      <c r="C12" s="246" t="s">
        <v>331</v>
      </c>
      <c r="D12" s="137"/>
      <c r="E12" s="137"/>
      <c r="F12" s="438" t="s">
        <v>361</v>
      </c>
      <c r="G12" s="137">
        <v>2015</v>
      </c>
      <c r="H12" s="316">
        <v>15</v>
      </c>
    </row>
    <row r="13" spans="1:11" ht="75">
      <c r="A13" s="236">
        <f t="shared" si="0"/>
        <v>4</v>
      </c>
      <c r="B13" s="137"/>
      <c r="C13" s="246" t="s">
        <v>332</v>
      </c>
      <c r="D13" s="137"/>
      <c r="E13" s="137"/>
      <c r="F13" s="438" t="s">
        <v>361</v>
      </c>
      <c r="G13" s="137">
        <v>2015</v>
      </c>
      <c r="H13" s="316">
        <v>15</v>
      </c>
    </row>
    <row r="14" spans="1:11">
      <c r="A14" s="236">
        <f t="shared" si="0"/>
        <v>5</v>
      </c>
      <c r="B14" s="211"/>
      <c r="C14" s="137"/>
      <c r="D14" s="137"/>
      <c r="E14" s="137"/>
      <c r="F14" s="137"/>
      <c r="G14" s="137"/>
      <c r="H14" s="316"/>
    </row>
    <row r="15" spans="1:11">
      <c r="A15" s="236">
        <f t="shared" si="0"/>
        <v>6</v>
      </c>
      <c r="B15" s="137"/>
      <c r="C15" s="137"/>
      <c r="D15" s="137"/>
      <c r="E15" s="137"/>
      <c r="F15" s="137"/>
      <c r="G15" s="137"/>
      <c r="H15" s="316"/>
    </row>
    <row r="16" spans="1:11">
      <c r="A16" s="236">
        <f t="shared" si="0"/>
        <v>7</v>
      </c>
      <c r="B16" s="211"/>
      <c r="C16" s="137"/>
      <c r="D16" s="137"/>
      <c r="E16" s="137"/>
      <c r="F16" s="137"/>
      <c r="G16" s="137"/>
      <c r="H16" s="316"/>
    </row>
    <row r="17" spans="1:8">
      <c r="A17" s="236">
        <f t="shared" si="0"/>
        <v>8</v>
      </c>
      <c r="B17" s="137"/>
      <c r="C17" s="137"/>
      <c r="D17" s="137"/>
      <c r="E17" s="137"/>
      <c r="F17" s="137"/>
      <c r="G17" s="137"/>
      <c r="H17" s="316"/>
    </row>
    <row r="18" spans="1:8">
      <c r="A18" s="236">
        <f t="shared" si="0"/>
        <v>9</v>
      </c>
      <c r="B18" s="211"/>
      <c r="C18" s="137"/>
      <c r="D18" s="137"/>
      <c r="E18" s="137"/>
      <c r="F18" s="137"/>
      <c r="G18" s="137"/>
      <c r="H18" s="316"/>
    </row>
    <row r="19" spans="1:8" ht="15.75" thickBot="1">
      <c r="A19" s="254">
        <f t="shared" si="0"/>
        <v>10</v>
      </c>
      <c r="B19" s="143"/>
      <c r="C19" s="143"/>
      <c r="D19" s="143"/>
      <c r="E19" s="143"/>
      <c r="F19" s="143"/>
      <c r="G19" s="143"/>
      <c r="H19" s="330"/>
    </row>
    <row r="20" spans="1:8" ht="15.75" thickBot="1">
      <c r="A20" s="352"/>
      <c r="B20" s="247"/>
      <c r="C20" s="220"/>
      <c r="D20" s="220"/>
      <c r="E20" s="220"/>
      <c r="F20" s="435"/>
      <c r="G20" s="433" t="str">
        <f>"Total "&amp;LEFT(A7,4)</f>
        <v>Total I14c</v>
      </c>
      <c r="H20" s="166">
        <f>SUM(H10:H19)</f>
        <v>55</v>
      </c>
    </row>
    <row r="22" spans="1:8" ht="53.25" customHeight="1">
      <c r="A22" s="49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7"/>
      <c r="C22" s="497"/>
      <c r="D22" s="497"/>
      <c r="E22" s="497"/>
      <c r="F22" s="497"/>
      <c r="G22" s="497"/>
      <c r="H22" s="497"/>
    </row>
    <row r="40" spans="1:9" ht="15.75" thickBot="1"/>
    <row r="41" spans="1:9" ht="54" customHeight="1" thickBot="1">
      <c r="A41" s="221" t="s">
        <v>69</v>
      </c>
      <c r="B41" s="222" t="s">
        <v>72</v>
      </c>
      <c r="C41" s="238" t="s">
        <v>70</v>
      </c>
      <c r="D41" s="238" t="s">
        <v>71</v>
      </c>
      <c r="E41" s="222" t="s">
        <v>139</v>
      </c>
      <c r="F41" s="222" t="s">
        <v>139</v>
      </c>
      <c r="G41" s="222" t="s">
        <v>138</v>
      </c>
      <c r="H41" s="238" t="s">
        <v>87</v>
      </c>
      <c r="I41" s="239"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scale="71"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tabColor theme="6"/>
  </sheetPr>
  <dimension ref="A1:K41"/>
  <sheetViews>
    <sheetView topLeftCell="A4" workbookViewId="0">
      <selection activeCell="L11" sqref="L11"/>
    </sheetView>
  </sheetViews>
  <sheetFormatPr defaultColWidth="9.140625" defaultRowHeight="15"/>
  <cols>
    <col min="1" max="1" width="5.140625" style="193" customWidth="1"/>
    <col min="2" max="2" width="10.5703125" style="193" customWidth="1"/>
    <col min="3" max="3" width="43.140625" style="193" customWidth="1"/>
    <col min="4" max="4" width="24" style="193" customWidth="1"/>
    <col min="5" max="5" width="14.28515625" style="193" customWidth="1"/>
    <col min="6" max="6" width="11.85546875" style="193" customWidth="1"/>
    <col min="7" max="7" width="10" style="193" customWidth="1"/>
    <col min="8" max="8" width="9.7109375" style="193" customWidth="1"/>
    <col min="9" max="9" width="9.140625" style="193"/>
    <col min="10" max="10" width="10.28515625" style="193" customWidth="1"/>
    <col min="11" max="16384" width="9.140625" style="193"/>
  </cols>
  <sheetData>
    <row r="1" spans="1:11" ht="15.75">
      <c r="A1" s="255" t="str">
        <f>'Date initiale'!C3</f>
        <v>Universitatea de Arhitectură și Urbanism "Ion Mincu" București</v>
      </c>
      <c r="B1" s="255"/>
      <c r="C1" s="255"/>
      <c r="D1" s="368"/>
      <c r="E1" s="368"/>
      <c r="F1" s="368"/>
    </row>
    <row r="2" spans="1:11" ht="15.75">
      <c r="A2" s="255" t="str">
        <f>'Date initiale'!B4&amp;" "&amp;'Date initiale'!C4</f>
        <v>Facultatea ARHITECTURA</v>
      </c>
      <c r="B2" s="255"/>
      <c r="C2" s="255"/>
      <c r="D2" s="368"/>
      <c r="E2" s="368"/>
      <c r="F2" s="368"/>
    </row>
    <row r="3" spans="1:11" ht="15.75">
      <c r="A3" s="255" t="str">
        <f>'Date initiale'!B5&amp;" "&amp;'Date initiale'!C5</f>
        <v>Departamentul Sinteza proiectarii de arhitectura</v>
      </c>
      <c r="B3" s="255"/>
      <c r="C3" s="255"/>
      <c r="D3" s="368"/>
      <c r="E3" s="368"/>
      <c r="F3" s="368"/>
    </row>
    <row r="4" spans="1:11" ht="15.75">
      <c r="A4" s="367" t="str">
        <f>'Date initiale'!C6&amp;", "&amp;'Date initiale'!C7</f>
        <v>NĂSTASE Radu-Petre, C23</v>
      </c>
      <c r="B4" s="367"/>
      <c r="C4" s="367"/>
      <c r="D4" s="368"/>
      <c r="E4" s="368"/>
      <c r="F4" s="368"/>
    </row>
    <row r="5" spans="1:11" ht="15.75">
      <c r="A5" s="367"/>
      <c r="B5" s="367"/>
      <c r="C5" s="367"/>
      <c r="D5" s="368"/>
      <c r="E5" s="368"/>
      <c r="F5" s="368"/>
    </row>
    <row r="6" spans="1:11" ht="15.75">
      <c r="A6" s="495" t="s">
        <v>110</v>
      </c>
      <c r="B6" s="495"/>
      <c r="C6" s="495"/>
      <c r="D6" s="495"/>
      <c r="E6" s="495"/>
      <c r="F6" s="495"/>
      <c r="G6" s="495"/>
      <c r="H6" s="495"/>
    </row>
    <row r="7" spans="1:11" ht="52.5" customHeight="1">
      <c r="A7" s="498"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98"/>
      <c r="C7" s="498"/>
      <c r="D7" s="498"/>
      <c r="E7" s="498"/>
      <c r="F7" s="498"/>
      <c r="G7" s="498"/>
      <c r="H7" s="498"/>
    </row>
    <row r="8" spans="1:11" ht="16.5" thickBot="1">
      <c r="A8" s="60"/>
      <c r="B8" s="60"/>
      <c r="C8" s="60"/>
      <c r="D8" s="60"/>
      <c r="E8" s="60"/>
      <c r="F8" s="75"/>
      <c r="G8" s="75"/>
      <c r="H8" s="75"/>
    </row>
    <row r="9" spans="1:11" ht="60.75" thickBot="1">
      <c r="A9" s="199" t="s">
        <v>55</v>
      </c>
      <c r="B9" s="222" t="s">
        <v>72</v>
      </c>
      <c r="C9" s="238" t="s">
        <v>141</v>
      </c>
      <c r="D9" s="238" t="s">
        <v>71</v>
      </c>
      <c r="E9" s="222" t="s">
        <v>140</v>
      </c>
      <c r="F9" s="222" t="s">
        <v>138</v>
      </c>
      <c r="G9" s="238" t="s">
        <v>87</v>
      </c>
      <c r="H9" s="239" t="s">
        <v>147</v>
      </c>
      <c r="J9" s="261" t="s">
        <v>108</v>
      </c>
    </row>
    <row r="10" spans="1:11" ht="60">
      <c r="A10" s="436">
        <v>1</v>
      </c>
      <c r="B10" s="437"/>
      <c r="C10" s="474" t="s">
        <v>327</v>
      </c>
      <c r="D10" s="248" t="s">
        <v>364</v>
      </c>
      <c r="E10" s="248" t="s">
        <v>323</v>
      </c>
      <c r="F10" s="248" t="s">
        <v>303</v>
      </c>
      <c r="G10" s="248">
        <v>2012</v>
      </c>
      <c r="H10" s="324">
        <v>20</v>
      </c>
      <c r="J10" s="262">
        <v>20</v>
      </c>
      <c r="K10" s="372" t="s">
        <v>258</v>
      </c>
    </row>
    <row r="11" spans="1:11">
      <c r="A11" s="236">
        <f>A10+1</f>
        <v>2</v>
      </c>
      <c r="B11" s="249"/>
      <c r="C11" s="226"/>
      <c r="D11" s="226"/>
      <c r="E11" s="250"/>
      <c r="F11" s="250"/>
      <c r="G11" s="226"/>
      <c r="H11" s="316"/>
    </row>
    <row r="12" spans="1:11">
      <c r="A12" s="236">
        <f t="shared" ref="A12:A19" si="0">A11+1</f>
        <v>3</v>
      </c>
      <c r="B12" s="211"/>
      <c r="C12" s="137"/>
      <c r="D12" s="137"/>
      <c r="E12" s="137"/>
      <c r="F12" s="137"/>
      <c r="G12" s="137"/>
      <c r="H12" s="316"/>
    </row>
    <row r="13" spans="1:11">
      <c r="A13" s="236">
        <f t="shared" si="0"/>
        <v>4</v>
      </c>
      <c r="B13" s="137"/>
      <c r="C13" s="137"/>
      <c r="D13" s="137"/>
      <c r="E13" s="137"/>
      <c r="F13" s="137"/>
      <c r="G13" s="137"/>
      <c r="H13" s="316"/>
    </row>
    <row r="14" spans="1:11">
      <c r="A14" s="236">
        <f t="shared" si="0"/>
        <v>5</v>
      </c>
      <c r="B14" s="211"/>
      <c r="C14" s="137"/>
      <c r="D14" s="137"/>
      <c r="E14" s="137"/>
      <c r="F14" s="137"/>
      <c r="G14" s="137"/>
      <c r="H14" s="316"/>
    </row>
    <row r="15" spans="1:11">
      <c r="A15" s="236">
        <f t="shared" si="0"/>
        <v>6</v>
      </c>
      <c r="B15" s="137"/>
      <c r="C15" s="137"/>
      <c r="D15" s="137"/>
      <c r="E15" s="137"/>
      <c r="F15" s="137"/>
      <c r="G15" s="137"/>
      <c r="H15" s="316"/>
    </row>
    <row r="16" spans="1:11">
      <c r="A16" s="236">
        <f t="shared" si="0"/>
        <v>7</v>
      </c>
      <c r="B16" s="211"/>
      <c r="C16" s="137"/>
      <c r="D16" s="137"/>
      <c r="E16" s="137"/>
      <c r="F16" s="137"/>
      <c r="G16" s="137"/>
      <c r="H16" s="316"/>
    </row>
    <row r="17" spans="1:8">
      <c r="A17" s="236">
        <f t="shared" si="0"/>
        <v>8</v>
      </c>
      <c r="B17" s="137"/>
      <c r="C17" s="137"/>
      <c r="D17" s="137"/>
      <c r="E17" s="137"/>
      <c r="F17" s="137"/>
      <c r="G17" s="137"/>
      <c r="H17" s="316"/>
    </row>
    <row r="18" spans="1:8">
      <c r="A18" s="236">
        <f t="shared" si="0"/>
        <v>9</v>
      </c>
      <c r="B18" s="211"/>
      <c r="C18" s="137"/>
      <c r="D18" s="137"/>
      <c r="E18" s="137"/>
      <c r="F18" s="137"/>
      <c r="G18" s="137"/>
      <c r="H18" s="316"/>
    </row>
    <row r="19" spans="1:8" ht="15.75" thickBot="1">
      <c r="A19" s="254">
        <f t="shared" si="0"/>
        <v>10</v>
      </c>
      <c r="B19" s="143"/>
      <c r="C19" s="143"/>
      <c r="D19" s="143"/>
      <c r="E19" s="143"/>
      <c r="F19" s="143"/>
      <c r="G19" s="143"/>
      <c r="H19" s="330"/>
    </row>
    <row r="20" spans="1:8" ht="15.75" thickBot="1">
      <c r="A20" s="352"/>
      <c r="B20" s="247"/>
      <c r="C20" s="220"/>
      <c r="D20" s="220"/>
      <c r="E20" s="220"/>
      <c r="F20" s="220"/>
      <c r="G20" s="165" t="str">
        <f>"Total "&amp;LEFT(A7,4)</f>
        <v>Total I15.</v>
      </c>
      <c r="H20" s="166">
        <f>SUM(H10:H19)</f>
        <v>20</v>
      </c>
    </row>
    <row r="22" spans="1:8" ht="53.25" customHeight="1">
      <c r="A22" s="497"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97"/>
      <c r="C22" s="497"/>
      <c r="D22" s="497"/>
      <c r="E22" s="497"/>
      <c r="F22" s="497"/>
      <c r="G22" s="497"/>
      <c r="H22" s="497"/>
    </row>
    <row r="40" spans="1:9" ht="15.75" thickBot="1"/>
    <row r="41" spans="1:9" ht="54" customHeight="1" thickBot="1">
      <c r="A41" s="221" t="s">
        <v>69</v>
      </c>
      <c r="B41" s="222" t="s">
        <v>72</v>
      </c>
      <c r="C41" s="238" t="s">
        <v>70</v>
      </c>
      <c r="D41" s="238" t="s">
        <v>71</v>
      </c>
      <c r="E41" s="222" t="s">
        <v>139</v>
      </c>
      <c r="F41" s="222" t="s">
        <v>139</v>
      </c>
      <c r="G41" s="222" t="s">
        <v>138</v>
      </c>
      <c r="H41" s="238" t="s">
        <v>87</v>
      </c>
      <c r="I41" s="239"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tabColor theme="6"/>
  </sheetPr>
  <dimension ref="A1:H31"/>
  <sheetViews>
    <sheetView topLeftCell="A4" workbookViewId="0">
      <selection activeCell="F37" sqref="F37"/>
    </sheetView>
  </sheetViews>
  <sheetFormatPr defaultColWidth="8.85546875" defaultRowHeight="15"/>
  <cols>
    <col min="1" max="1" width="5.140625" customWidth="1"/>
    <col min="2" max="2" width="103.140625" customWidth="1"/>
    <col min="3" max="3" width="10.5703125" customWidth="1"/>
    <col min="4" max="4" width="9.7109375" customWidth="1"/>
    <col min="6" max="6" width="11.28515625" customWidth="1"/>
  </cols>
  <sheetData>
    <row r="1" spans="1:8" ht="15.75">
      <c r="A1" s="255" t="str">
        <f>'Date initiale'!C3</f>
        <v>Universitatea de Arhitectură și Urbanism "Ion Mincu" București</v>
      </c>
      <c r="B1" s="255"/>
      <c r="C1" s="255"/>
      <c r="D1" s="17"/>
      <c r="E1" s="43"/>
    </row>
    <row r="2" spans="1:8" ht="15.75">
      <c r="A2" s="255" t="str">
        <f>'Date initiale'!B4&amp;" "&amp;'Date initiale'!C4</f>
        <v>Facultatea ARHITECTURA</v>
      </c>
      <c r="B2" s="255"/>
      <c r="C2" s="255"/>
      <c r="D2" s="2"/>
      <c r="E2" s="43"/>
    </row>
    <row r="3" spans="1:8" ht="15.75">
      <c r="A3" s="255" t="str">
        <f>'Date initiale'!B5&amp;" "&amp;'Date initiale'!C5</f>
        <v>Departamentul Sinteza proiectarii de arhitectura</v>
      </c>
      <c r="B3" s="255"/>
      <c r="C3" s="255"/>
      <c r="D3" s="17"/>
      <c r="E3" s="43"/>
    </row>
    <row r="4" spans="1:8">
      <c r="A4" s="126" t="str">
        <f>'Date initiale'!C6&amp;", "&amp;'Date initiale'!C7</f>
        <v>NĂSTASE Radu-Petre, C23</v>
      </c>
      <c r="B4" s="126"/>
      <c r="C4" s="126"/>
    </row>
    <row r="5" spans="1:8" s="193" customFormat="1">
      <c r="A5" s="126"/>
      <c r="B5" s="126"/>
      <c r="C5" s="126"/>
    </row>
    <row r="6" spans="1:8" ht="15.75">
      <c r="A6" s="504" t="s">
        <v>110</v>
      </c>
      <c r="B6" s="504"/>
      <c r="C6" s="504"/>
      <c r="D6" s="504"/>
    </row>
    <row r="7" spans="1:8" s="193" customFormat="1" ht="90.75" customHeight="1">
      <c r="A7" s="498"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98"/>
      <c r="C7" s="498"/>
      <c r="D7" s="498"/>
      <c r="E7" s="194"/>
      <c r="F7" s="194"/>
      <c r="G7" s="194"/>
      <c r="H7" s="194"/>
    </row>
    <row r="8" spans="1:8" ht="18.75" customHeight="1" thickBot="1">
      <c r="A8" s="73"/>
      <c r="B8" s="73"/>
      <c r="C8" s="73"/>
      <c r="D8" s="73"/>
    </row>
    <row r="9" spans="1:8" ht="45.75" customHeight="1" thickBot="1">
      <c r="A9" s="199" t="s">
        <v>55</v>
      </c>
      <c r="B9" s="222" t="s">
        <v>77</v>
      </c>
      <c r="C9" s="222" t="s">
        <v>87</v>
      </c>
      <c r="D9" s="223" t="s">
        <v>147</v>
      </c>
      <c r="E9" s="34"/>
      <c r="F9" s="261" t="s">
        <v>108</v>
      </c>
    </row>
    <row r="10" spans="1:8">
      <c r="A10" s="251">
        <v>1</v>
      </c>
      <c r="F10" s="262" t="s">
        <v>168</v>
      </c>
      <c r="G10" s="372" t="s">
        <v>259</v>
      </c>
    </row>
    <row r="11" spans="1:8">
      <c r="A11" s="236">
        <f>A10+1</f>
        <v>2</v>
      </c>
      <c r="B11" s="265"/>
      <c r="C11" s="226"/>
      <c r="D11" s="331"/>
    </row>
    <row r="12" spans="1:8" s="193" customFormat="1">
      <c r="A12" s="236">
        <f t="shared" ref="A12:A19" si="0">A11+1</f>
        <v>3</v>
      </c>
      <c r="B12" s="246"/>
      <c r="C12" s="137"/>
      <c r="D12" s="316"/>
    </row>
    <row r="13" spans="1:8" s="193" customFormat="1">
      <c r="A13" s="236">
        <f t="shared" si="0"/>
        <v>4</v>
      </c>
      <c r="B13" s="266"/>
      <c r="C13" s="137"/>
      <c r="D13" s="316"/>
    </row>
    <row r="14" spans="1:8" s="193" customFormat="1">
      <c r="A14" s="236">
        <f t="shared" si="0"/>
        <v>5</v>
      </c>
      <c r="B14" s="266"/>
      <c r="C14" s="137"/>
      <c r="D14" s="316"/>
    </row>
    <row r="15" spans="1:8">
      <c r="A15" s="236">
        <f t="shared" si="0"/>
        <v>6</v>
      </c>
      <c r="B15" s="246"/>
      <c r="C15" s="137"/>
      <c r="D15" s="316"/>
    </row>
    <row r="16" spans="1:8">
      <c r="A16" s="236">
        <f t="shared" si="0"/>
        <v>7</v>
      </c>
      <c r="B16" s="266"/>
      <c r="C16" s="137"/>
      <c r="D16" s="316"/>
    </row>
    <row r="17" spans="1:4">
      <c r="A17" s="236">
        <f t="shared" si="0"/>
        <v>8</v>
      </c>
      <c r="B17" s="266"/>
      <c r="C17" s="137"/>
      <c r="D17" s="316"/>
    </row>
    <row r="18" spans="1:4">
      <c r="A18" s="236">
        <f t="shared" si="0"/>
        <v>9</v>
      </c>
      <c r="B18" s="266"/>
      <c r="C18" s="137"/>
      <c r="D18" s="316"/>
    </row>
    <row r="19" spans="1:4" ht="15.75" thickBot="1">
      <c r="A19" s="254">
        <f t="shared" si="0"/>
        <v>10</v>
      </c>
      <c r="B19" s="269"/>
      <c r="C19" s="143"/>
      <c r="D19" s="330"/>
    </row>
    <row r="20" spans="1:4" ht="15.75" thickBot="1">
      <c r="A20" s="351"/>
      <c r="B20" s="219"/>
      <c r="C20" s="165" t="str">
        <f>"Total "&amp;LEFT(A7,3)</f>
        <v>Total I16</v>
      </c>
      <c r="D20" s="270">
        <f>SUM(D11:D19)</f>
        <v>0</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tabColor theme="6"/>
  </sheetPr>
  <dimension ref="A1:K20"/>
  <sheetViews>
    <sheetView workbookViewId="0">
      <selection activeCell="G23" sqref="G23"/>
    </sheetView>
  </sheetViews>
  <sheetFormatPr defaultColWidth="8.85546875" defaultRowHeight="15"/>
  <cols>
    <col min="1" max="1" width="5.140625" customWidth="1"/>
    <col min="2" max="2" width="103.140625" customWidth="1"/>
    <col min="3" max="3" width="10.5703125" customWidth="1"/>
    <col min="4" max="4" width="9.7109375" customWidth="1"/>
    <col min="6" max="6" width="10.42578125" customWidth="1"/>
  </cols>
  <sheetData>
    <row r="1" spans="1:11" ht="15.75">
      <c r="A1" s="255" t="str">
        <f>'Date initiale'!C3</f>
        <v>Universitatea de Arhitectură și Urbanism "Ion Mincu" București</v>
      </c>
      <c r="B1" s="255"/>
      <c r="C1" s="255"/>
      <c r="D1" s="17"/>
    </row>
    <row r="2" spans="1:11" ht="15.75">
      <c r="A2" s="255" t="str">
        <f>'Date initiale'!B4&amp;" "&amp;'Date initiale'!C4</f>
        <v>Facultatea ARHITECTURA</v>
      </c>
      <c r="B2" s="255"/>
      <c r="C2" s="255"/>
      <c r="D2" s="2"/>
    </row>
    <row r="3" spans="1:11" ht="15.75">
      <c r="A3" s="255" t="str">
        <f>'Date initiale'!B5&amp;" "&amp;'Date initiale'!C5</f>
        <v>Departamentul Sinteza proiectarii de arhitectura</v>
      </c>
      <c r="B3" s="255"/>
      <c r="C3" s="255"/>
      <c r="D3" s="17"/>
    </row>
    <row r="4" spans="1:11">
      <c r="A4" s="126" t="str">
        <f>'Date initiale'!C6&amp;", "&amp;'Date initiale'!C7</f>
        <v>NĂSTASE Radu-Petre, C23</v>
      </c>
      <c r="B4" s="126"/>
      <c r="C4" s="126"/>
    </row>
    <row r="5" spans="1:11" s="193" customFormat="1">
      <c r="A5" s="126"/>
      <c r="B5" s="126"/>
      <c r="C5" s="126"/>
    </row>
    <row r="6" spans="1:11">
      <c r="A6" s="505" t="s">
        <v>110</v>
      </c>
      <c r="B6" s="505"/>
      <c r="C6" s="505"/>
      <c r="D6" s="505"/>
    </row>
    <row r="7" spans="1:11" s="193" customFormat="1" ht="40.5" customHeight="1">
      <c r="A7" s="506"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506"/>
      <c r="C7" s="506"/>
      <c r="D7" s="506"/>
    </row>
    <row r="8" spans="1:11" ht="15.75" thickBot="1"/>
    <row r="9" spans="1:11" ht="48.75" customHeight="1" thickBot="1">
      <c r="A9" s="199" t="s">
        <v>55</v>
      </c>
      <c r="B9" s="162" t="s">
        <v>77</v>
      </c>
      <c r="C9" s="162" t="s">
        <v>87</v>
      </c>
      <c r="D9" s="283" t="s">
        <v>147</v>
      </c>
      <c r="F9" s="261" t="s">
        <v>108</v>
      </c>
    </row>
    <row r="10" spans="1:11" ht="30">
      <c r="A10" s="305">
        <v>1</v>
      </c>
      <c r="B10" s="438" t="s">
        <v>333</v>
      </c>
      <c r="C10" s="439">
        <v>2015</v>
      </c>
      <c r="D10" s="333">
        <v>30</v>
      </c>
      <c r="F10" s="262" t="s">
        <v>169</v>
      </c>
      <c r="G10" s="372" t="s">
        <v>260</v>
      </c>
      <c r="K10" s="22"/>
    </row>
    <row r="11" spans="1:11" s="193" customFormat="1">
      <c r="A11" s="306">
        <f>A10+1</f>
        <v>2</v>
      </c>
      <c r="B11" s="290"/>
      <c r="C11" s="42"/>
      <c r="D11" s="329"/>
      <c r="K11" s="22"/>
    </row>
    <row r="12" spans="1:11" s="193" customFormat="1">
      <c r="A12" s="306">
        <f t="shared" ref="A12:A19" si="0">A11+1</f>
        <v>3</v>
      </c>
      <c r="B12" s="290"/>
      <c r="C12" s="42"/>
      <c r="D12" s="329"/>
      <c r="K12" s="22"/>
    </row>
    <row r="13" spans="1:11" s="193" customFormat="1">
      <c r="A13" s="306">
        <f t="shared" si="0"/>
        <v>4</v>
      </c>
      <c r="B13" s="290"/>
      <c r="C13" s="42"/>
      <c r="D13" s="329"/>
      <c r="K13" s="22"/>
    </row>
    <row r="14" spans="1:11" s="193" customFormat="1">
      <c r="A14" s="306">
        <f t="shared" si="0"/>
        <v>5</v>
      </c>
      <c r="B14" s="290"/>
      <c r="C14" s="42"/>
      <c r="D14" s="329"/>
      <c r="K14" s="22"/>
    </row>
    <row r="15" spans="1:11" s="193" customFormat="1">
      <c r="A15" s="306">
        <f t="shared" si="0"/>
        <v>6</v>
      </c>
      <c r="B15" s="290"/>
      <c r="C15" s="42"/>
      <c r="D15" s="329"/>
      <c r="K15" s="22"/>
    </row>
    <row r="16" spans="1:11" s="193" customFormat="1">
      <c r="A16" s="306">
        <f t="shared" si="0"/>
        <v>7</v>
      </c>
      <c r="B16" s="290"/>
      <c r="C16" s="42"/>
      <c r="D16" s="329"/>
      <c r="K16" s="22"/>
    </row>
    <row r="17" spans="1:11" s="193" customFormat="1">
      <c r="A17" s="306">
        <f t="shared" si="0"/>
        <v>8</v>
      </c>
      <c r="B17" s="290"/>
      <c r="C17" s="42"/>
      <c r="D17" s="329"/>
      <c r="K17" s="22"/>
    </row>
    <row r="18" spans="1:11" s="193" customFormat="1">
      <c r="A18" s="306">
        <f t="shared" si="0"/>
        <v>9</v>
      </c>
      <c r="B18" s="290"/>
      <c r="C18" s="42"/>
      <c r="D18" s="329"/>
      <c r="K18" s="22"/>
    </row>
    <row r="19" spans="1:11" ht="15.75" thickBot="1">
      <c r="A19" s="307">
        <f t="shared" si="0"/>
        <v>10</v>
      </c>
      <c r="B19" s="301"/>
      <c r="C19" s="158"/>
      <c r="D19" s="334"/>
      <c r="K19" s="22"/>
    </row>
    <row r="20" spans="1:11" ht="15.75" thickBot="1">
      <c r="A20" s="347"/>
      <c r="B20" s="126"/>
      <c r="C20" s="129" t="str">
        <f>"Total "&amp;LEFT(A7,3)</f>
        <v>Total I17</v>
      </c>
      <c r="D20" s="130">
        <f>SUM(D10:D19)</f>
        <v>30</v>
      </c>
      <c r="K20" s="5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tabColor theme="6"/>
  </sheetPr>
  <dimension ref="A1:K31"/>
  <sheetViews>
    <sheetView workbookViewId="0">
      <selection activeCell="B10" sqref="B10"/>
    </sheetView>
  </sheetViews>
  <sheetFormatPr defaultColWidth="8.85546875" defaultRowHeight="15"/>
  <cols>
    <col min="1" max="1" width="5.140625" customWidth="1"/>
    <col min="2" max="2" width="103.140625" customWidth="1"/>
    <col min="3" max="3" width="10.5703125" customWidth="1"/>
    <col min="4" max="4" width="9.7109375" customWidth="1"/>
  </cols>
  <sheetData>
    <row r="1" spans="1:11" ht="15.75">
      <c r="A1" s="255" t="str">
        <f>'Date initiale'!C3</f>
        <v>Universitatea de Arhitectură și Urbanism "Ion Mincu" București</v>
      </c>
      <c r="B1" s="255"/>
      <c r="C1" s="255"/>
      <c r="D1" s="17"/>
      <c r="E1" s="43"/>
    </row>
    <row r="2" spans="1:11" ht="15.75">
      <c r="A2" s="255" t="str">
        <f>'Date initiale'!B4&amp;" "&amp;'Date initiale'!C4</f>
        <v>Facultatea ARHITECTURA</v>
      </c>
      <c r="B2" s="255"/>
      <c r="C2" s="255"/>
      <c r="D2" s="43"/>
      <c r="E2" s="43"/>
    </row>
    <row r="3" spans="1:11" ht="15.75">
      <c r="A3" s="255" t="str">
        <f>'Date initiale'!B5&amp;" "&amp;'Date initiale'!C5</f>
        <v>Departamentul Sinteza proiectarii de arhitectura</v>
      </c>
      <c r="B3" s="255"/>
      <c r="C3" s="255"/>
      <c r="D3" s="17"/>
      <c r="E3" s="43"/>
    </row>
    <row r="4" spans="1:11">
      <c r="A4" s="126" t="str">
        <f>'Date initiale'!C6&amp;", "&amp;'Date initiale'!C7</f>
        <v>NĂSTASE Radu-Petre, C23</v>
      </c>
      <c r="B4" s="126"/>
      <c r="C4" s="126"/>
    </row>
    <row r="5" spans="1:11" s="193" customFormat="1">
      <c r="A5" s="126"/>
      <c r="B5" s="126"/>
      <c r="C5" s="126"/>
    </row>
    <row r="6" spans="1:11" ht="34.5" customHeight="1">
      <c r="A6" s="504" t="s">
        <v>110</v>
      </c>
      <c r="B6" s="504"/>
      <c r="C6" s="504"/>
      <c r="D6" s="504"/>
    </row>
    <row r="7" spans="1:11" s="193" customFormat="1" ht="34.5" customHeight="1">
      <c r="A7" s="506"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506"/>
      <c r="C7" s="506"/>
      <c r="D7" s="506"/>
    </row>
    <row r="8" spans="1:11" ht="16.5" customHeight="1" thickBot="1">
      <c r="A8" s="61"/>
      <c r="B8" s="61"/>
      <c r="C8" s="61"/>
      <c r="D8" s="61"/>
    </row>
    <row r="9" spans="1:11" ht="42.75" customHeight="1" thickBot="1">
      <c r="A9" s="199" t="s">
        <v>55</v>
      </c>
      <c r="B9" s="162" t="s">
        <v>77</v>
      </c>
      <c r="C9" s="162" t="s">
        <v>87</v>
      </c>
      <c r="D9" s="283" t="s">
        <v>78</v>
      </c>
      <c r="E9" s="34"/>
      <c r="F9" s="261" t="s">
        <v>108</v>
      </c>
    </row>
    <row r="10" spans="1:11" ht="30">
      <c r="A10" s="167">
        <v>1</v>
      </c>
      <c r="B10" s="267" t="s">
        <v>385</v>
      </c>
      <c r="C10" s="268">
        <v>2015</v>
      </c>
      <c r="D10" s="335">
        <v>10</v>
      </c>
      <c r="E10" s="34"/>
      <c r="F10" s="262" t="s">
        <v>170</v>
      </c>
      <c r="G10" s="372" t="s">
        <v>261</v>
      </c>
      <c r="K10" s="22"/>
    </row>
    <row r="11" spans="1:11">
      <c r="A11" s="169">
        <f>A10+1</f>
        <v>2</v>
      </c>
      <c r="B11" s="290"/>
      <c r="C11" s="42"/>
      <c r="D11" s="316"/>
      <c r="K11" s="22"/>
    </row>
    <row r="12" spans="1:11">
      <c r="A12" s="169">
        <f t="shared" ref="A12:A19" si="0">A11+1</f>
        <v>3</v>
      </c>
      <c r="B12" s="290"/>
      <c r="C12" s="42"/>
      <c r="D12" s="316"/>
      <c r="K12" s="58"/>
    </row>
    <row r="13" spans="1:11">
      <c r="A13" s="169">
        <f t="shared" si="0"/>
        <v>4</v>
      </c>
      <c r="B13" s="290"/>
      <c r="C13" s="42"/>
      <c r="D13" s="316"/>
    </row>
    <row r="14" spans="1:11">
      <c r="A14" s="169">
        <f t="shared" si="0"/>
        <v>5</v>
      </c>
      <c r="B14" s="290"/>
      <c r="C14" s="42"/>
      <c r="D14" s="316"/>
    </row>
    <row r="15" spans="1:11">
      <c r="A15" s="169">
        <f t="shared" si="0"/>
        <v>6</v>
      </c>
      <c r="B15" s="290"/>
      <c r="C15" s="42"/>
      <c r="D15" s="316"/>
    </row>
    <row r="16" spans="1:11">
      <c r="A16" s="169">
        <f t="shared" si="0"/>
        <v>7</v>
      </c>
      <c r="B16" s="290"/>
      <c r="C16" s="42"/>
      <c r="D16" s="316"/>
    </row>
    <row r="17" spans="1:8" s="38" customFormat="1">
      <c r="A17" s="169">
        <f t="shared" si="0"/>
        <v>8</v>
      </c>
      <c r="B17" s="290"/>
      <c r="C17" s="42"/>
      <c r="D17" s="316"/>
    </row>
    <row r="18" spans="1:8">
      <c r="A18" s="169">
        <f t="shared" si="0"/>
        <v>9</v>
      </c>
      <c r="B18" s="290"/>
      <c r="C18" s="42"/>
      <c r="D18" s="316"/>
    </row>
    <row r="19" spans="1:8" ht="15.75" thickBot="1">
      <c r="A19" s="300">
        <f t="shared" si="0"/>
        <v>10</v>
      </c>
      <c r="B19" s="301"/>
      <c r="C19" s="158"/>
      <c r="D19" s="330"/>
    </row>
    <row r="20" spans="1:8" s="22" customFormat="1" ht="15.75" thickBot="1">
      <c r="A20" s="350"/>
      <c r="B20" s="308"/>
      <c r="C20" s="129" t="str">
        <f>"Total "&amp;LEFT(A7,3)</f>
        <v>Total I18</v>
      </c>
      <c r="D20" s="309">
        <f>SUM(D10:D19)</f>
        <v>10</v>
      </c>
    </row>
    <row r="21" spans="1:8">
      <c r="B21" s="18"/>
    </row>
    <row r="22" spans="1:8" ht="53.25" customHeight="1">
      <c r="A22" s="497"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97"/>
      <c r="C22" s="497"/>
      <c r="D22" s="497"/>
      <c r="E22" s="264"/>
      <c r="F22" s="264"/>
      <c r="G22" s="264"/>
      <c r="H22" s="264"/>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tabColor theme="6"/>
  </sheetPr>
  <dimension ref="A1:K20"/>
  <sheetViews>
    <sheetView workbookViewId="0">
      <selection activeCell="H10" sqref="H10"/>
    </sheetView>
  </sheetViews>
  <sheetFormatPr defaultColWidth="8.85546875" defaultRowHeight="15"/>
  <cols>
    <col min="1" max="1" width="5.140625" customWidth="1"/>
    <col min="2" max="2" width="27.140625" customWidth="1"/>
    <col min="3" max="3" width="75.7109375" customWidth="1"/>
    <col min="4" max="4" width="10.5703125" style="193" customWidth="1"/>
    <col min="5" max="5" width="9.7109375" customWidth="1"/>
    <col min="7" max="7" width="14.140625" customWidth="1"/>
  </cols>
  <sheetData>
    <row r="1" spans="1:11">
      <c r="A1" s="257" t="str">
        <f>'Date initiale'!C3</f>
        <v>Universitatea de Arhitectură și Urbanism "Ion Mincu" București</v>
      </c>
      <c r="B1" s="257"/>
      <c r="D1" s="257"/>
    </row>
    <row r="2" spans="1:11" ht="15.75">
      <c r="A2" s="255" t="str">
        <f>'Date initiale'!B4&amp;" "&amp;'Date initiale'!C4</f>
        <v>Facultatea ARHITECTURA</v>
      </c>
      <c r="B2" s="255"/>
      <c r="C2" s="17"/>
      <c r="D2" s="255"/>
      <c r="E2" s="17"/>
    </row>
    <row r="3" spans="1:11" ht="15.75">
      <c r="A3" s="255" t="str">
        <f>'Date initiale'!B5&amp;" "&amp;'Date initiale'!C5</f>
        <v>Departamentul Sinteza proiectarii de arhitectura</v>
      </c>
      <c r="B3" s="255"/>
      <c r="C3" s="17"/>
      <c r="D3" s="255"/>
      <c r="E3" s="17"/>
    </row>
    <row r="4" spans="1:11" ht="15.75">
      <c r="A4" s="496" t="str">
        <f>'Date initiale'!C6&amp;", "&amp;'Date initiale'!C7</f>
        <v>NĂSTASE Radu-Petre, C23</v>
      </c>
      <c r="B4" s="496"/>
      <c r="C4" s="507"/>
      <c r="D4" s="507"/>
      <c r="E4" s="507"/>
    </row>
    <row r="5" spans="1:11" s="193" customFormat="1" ht="15.75">
      <c r="A5" s="256"/>
      <c r="B5" s="256"/>
      <c r="C5" s="17"/>
      <c r="D5" s="256"/>
      <c r="E5" s="17"/>
    </row>
    <row r="6" spans="1:11" ht="15.75">
      <c r="A6" s="508" t="s">
        <v>110</v>
      </c>
      <c r="B6" s="508"/>
      <c r="C6" s="508"/>
      <c r="D6" s="508"/>
      <c r="E6" s="508"/>
    </row>
    <row r="7" spans="1:11" ht="67.5" customHeight="1">
      <c r="A7" s="506"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06"/>
      <c r="C7" s="506"/>
      <c r="D7" s="506"/>
      <c r="E7" s="506"/>
      <c r="F7" s="41"/>
      <c r="G7" s="41"/>
      <c r="H7" s="41"/>
      <c r="I7" s="41"/>
    </row>
    <row r="8" spans="1:11" s="22" customFormat="1" ht="20.25" customHeight="1" thickBot="1">
      <c r="A8" s="61"/>
      <c r="B8" s="61"/>
      <c r="C8" s="61"/>
      <c r="D8" s="61"/>
      <c r="E8" s="61"/>
      <c r="F8" s="71"/>
      <c r="G8" s="71"/>
      <c r="H8" s="71"/>
      <c r="I8" s="71"/>
    </row>
    <row r="9" spans="1:11" ht="30.75" thickBot="1">
      <c r="A9" s="161" t="s">
        <v>55</v>
      </c>
      <c r="B9" s="222" t="s">
        <v>150</v>
      </c>
      <c r="C9" s="222" t="s">
        <v>82</v>
      </c>
      <c r="D9" s="222" t="s">
        <v>81</v>
      </c>
      <c r="E9" s="239" t="s">
        <v>147</v>
      </c>
      <c r="G9" s="261" t="s">
        <v>108</v>
      </c>
      <c r="K9" s="22"/>
    </row>
    <row r="10" spans="1:11" s="193" customFormat="1">
      <c r="A10" s="277">
        <v>1</v>
      </c>
      <c r="B10" s="278"/>
      <c r="C10" s="279"/>
      <c r="D10" s="248"/>
      <c r="E10" s="324"/>
      <c r="G10" s="262" t="s">
        <v>171</v>
      </c>
      <c r="H10" s="372" t="s">
        <v>262</v>
      </c>
      <c r="K10" s="22"/>
    </row>
    <row r="11" spans="1:11" s="193" customFormat="1">
      <c r="A11" s="210">
        <f>A10+1</f>
        <v>2</v>
      </c>
      <c r="B11" s="246"/>
      <c r="C11" s="275"/>
      <c r="D11" s="137"/>
      <c r="E11" s="316"/>
      <c r="K11" s="22"/>
    </row>
    <row r="12" spans="1:11" s="193" customFormat="1">
      <c r="A12" s="210">
        <f t="shared" ref="A12:A19" si="0">A11+1</f>
        <v>3</v>
      </c>
      <c r="B12" s="246"/>
      <c r="C12" s="275"/>
      <c r="D12" s="137"/>
      <c r="E12" s="316"/>
      <c r="K12" s="22"/>
    </row>
    <row r="13" spans="1:11" s="193" customFormat="1">
      <c r="A13" s="210">
        <f t="shared" si="0"/>
        <v>4</v>
      </c>
      <c r="B13" s="246"/>
      <c r="C13" s="275"/>
      <c r="D13" s="137"/>
      <c r="E13" s="316"/>
      <c r="K13" s="22"/>
    </row>
    <row r="14" spans="1:11">
      <c r="A14" s="210">
        <f t="shared" si="0"/>
        <v>5</v>
      </c>
      <c r="B14" s="246"/>
      <c r="C14" s="275"/>
      <c r="D14" s="137"/>
      <c r="E14" s="316"/>
      <c r="K14" s="22"/>
    </row>
    <row r="15" spans="1:11" s="193" customFormat="1">
      <c r="A15" s="210">
        <f t="shared" si="0"/>
        <v>6</v>
      </c>
      <c r="B15" s="246"/>
      <c r="C15" s="275"/>
      <c r="D15" s="137"/>
      <c r="E15" s="316"/>
      <c r="K15" s="22"/>
    </row>
    <row r="16" spans="1:11" s="193" customFormat="1">
      <c r="A16" s="210">
        <f t="shared" si="0"/>
        <v>7</v>
      </c>
      <c r="B16" s="246"/>
      <c r="C16" s="275"/>
      <c r="D16" s="137"/>
      <c r="E16" s="316"/>
      <c r="K16" s="22"/>
    </row>
    <row r="17" spans="1:11" s="193" customFormat="1">
      <c r="A17" s="210">
        <f t="shared" si="0"/>
        <v>8</v>
      </c>
      <c r="B17" s="246"/>
      <c r="C17" s="275"/>
      <c r="D17" s="137"/>
      <c r="E17" s="316"/>
      <c r="K17" s="22"/>
    </row>
    <row r="18" spans="1:11" s="193" customFormat="1">
      <c r="A18" s="210">
        <f t="shared" si="0"/>
        <v>9</v>
      </c>
      <c r="B18" s="246"/>
      <c r="C18" s="275"/>
      <c r="D18" s="137"/>
      <c r="E18" s="316"/>
      <c r="K18" s="22"/>
    </row>
    <row r="19" spans="1:11" s="193" customFormat="1" ht="15.75" thickBot="1">
      <c r="A19" s="217">
        <f t="shared" si="0"/>
        <v>10</v>
      </c>
      <c r="B19" s="280"/>
      <c r="C19" s="281"/>
      <c r="D19" s="143"/>
      <c r="E19" s="330"/>
      <c r="K19" s="22"/>
    </row>
    <row r="20" spans="1:11" ht="15.75" thickBot="1">
      <c r="A20" s="349"/>
      <c r="B20" s="220"/>
      <c r="C20" s="276"/>
      <c r="D20" s="165" t="str">
        <f>"Total "&amp;LEFT(A7,3)</f>
        <v>Total I19</v>
      </c>
      <c r="E20" s="166">
        <f>SUM(E10:E19)</f>
        <v>0</v>
      </c>
      <c r="K20" s="59"/>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9">
    <tabColor theme="6"/>
  </sheetPr>
  <dimension ref="A1:H25"/>
  <sheetViews>
    <sheetView topLeftCell="A4" workbookViewId="0">
      <selection activeCell="B10" sqref="B10"/>
    </sheetView>
  </sheetViews>
  <sheetFormatPr defaultColWidth="8.85546875" defaultRowHeight="15"/>
  <cols>
    <col min="1" max="1" width="5.140625" customWidth="1"/>
    <col min="2" max="2" width="86.28515625" customWidth="1"/>
    <col min="3" max="3" width="17.140625" style="193" customWidth="1"/>
    <col min="4" max="4" width="10.5703125" customWidth="1"/>
    <col min="5" max="5" width="9.7109375" customWidth="1"/>
    <col min="7" max="7" width="13.42578125" customWidth="1"/>
  </cols>
  <sheetData>
    <row r="1" spans="1:8" ht="15.75">
      <c r="A1" s="255" t="str">
        <f>'Date initiale'!C3</f>
        <v>Universitatea de Arhitectură și Urbanism "Ion Mincu" București</v>
      </c>
      <c r="B1" s="255"/>
      <c r="C1" s="255"/>
      <c r="D1" s="255"/>
      <c r="E1" s="17"/>
    </row>
    <row r="2" spans="1:8" ht="15.75">
      <c r="A2" s="255" t="str">
        <f>'Date initiale'!B4&amp;" "&amp;'Date initiale'!C4</f>
        <v>Facultatea ARHITECTURA</v>
      </c>
      <c r="B2" s="255"/>
      <c r="C2" s="255"/>
      <c r="D2" s="255"/>
      <c r="E2" s="17"/>
    </row>
    <row r="3" spans="1:8" ht="15.75">
      <c r="A3" s="255" t="str">
        <f>'Date initiale'!B5&amp;" "&amp;'Date initiale'!C5</f>
        <v>Departamentul Sinteza proiectarii de arhitectura</v>
      </c>
      <c r="B3" s="255"/>
      <c r="C3" s="255"/>
      <c r="D3" s="255"/>
      <c r="E3" s="17"/>
    </row>
    <row r="4" spans="1:8">
      <c r="A4" s="126" t="str">
        <f>'Date initiale'!C6&amp;", "&amp;'Date initiale'!C7</f>
        <v>NĂSTASE Radu-Petre, C23</v>
      </c>
      <c r="B4" s="126"/>
      <c r="C4" s="126"/>
      <c r="D4" s="126"/>
    </row>
    <row r="5" spans="1:8" s="193" customFormat="1">
      <c r="A5" s="126"/>
      <c r="B5" s="126"/>
      <c r="C5" s="126"/>
      <c r="D5" s="126"/>
    </row>
    <row r="6" spans="1:8" ht="15.75">
      <c r="A6" s="509" t="s">
        <v>110</v>
      </c>
      <c r="B6" s="510"/>
      <c r="C6" s="510"/>
      <c r="D6" s="510"/>
      <c r="E6" s="511"/>
    </row>
    <row r="7" spans="1:8" s="193" customFormat="1" ht="15.75">
      <c r="A7" s="506" t="str">
        <f>'Descriere indicatori'!B27&amp;". "&amp;'Descriere indicatori'!C27</f>
        <v xml:space="preserve">I20. Expoziţii profesionale în domeniu organizate la nivel internaţional / naţional sau local în calitate de autor, coautor, curator </v>
      </c>
      <c r="B7" s="506"/>
      <c r="C7" s="506"/>
      <c r="D7" s="506"/>
      <c r="E7" s="506"/>
      <c r="F7" s="274"/>
    </row>
    <row r="8" spans="1:8" s="193" customFormat="1" ht="32.25" customHeight="1" thickBot="1">
      <c r="A8" s="60"/>
      <c r="B8" s="60"/>
      <c r="C8" s="60"/>
      <c r="D8" s="60"/>
      <c r="E8" s="60"/>
    </row>
    <row r="9" spans="1:8" ht="30.75" thickBot="1">
      <c r="A9" s="161" t="s">
        <v>55</v>
      </c>
      <c r="B9" s="282" t="s">
        <v>152</v>
      </c>
      <c r="C9" s="162" t="s">
        <v>151</v>
      </c>
      <c r="D9" s="162" t="s">
        <v>87</v>
      </c>
      <c r="E9" s="283" t="s">
        <v>147</v>
      </c>
      <c r="G9" s="261" t="s">
        <v>108</v>
      </c>
    </row>
    <row r="10" spans="1:8">
      <c r="A10" s="287">
        <v>1</v>
      </c>
      <c r="B10" s="441"/>
      <c r="C10" s="288"/>
      <c r="D10" s="288"/>
      <c r="E10" s="337"/>
      <c r="G10" s="262" t="s">
        <v>170</v>
      </c>
      <c r="H10" s="372" t="s">
        <v>263</v>
      </c>
    </row>
    <row r="11" spans="1:8">
      <c r="A11" s="289">
        <f>A10+1</f>
        <v>2</v>
      </c>
      <c r="B11" s="284"/>
      <c r="C11" s="42"/>
      <c r="D11" s="42"/>
      <c r="E11" s="338"/>
      <c r="G11" s="262" t="s">
        <v>172</v>
      </c>
    </row>
    <row r="12" spans="1:8">
      <c r="A12" s="289">
        <f t="shared" ref="A12:A19" si="0">A11+1</f>
        <v>3</v>
      </c>
      <c r="B12" s="284"/>
      <c r="C12" s="42"/>
      <c r="D12" s="42"/>
      <c r="E12" s="338"/>
      <c r="G12" s="262" t="s">
        <v>173</v>
      </c>
    </row>
    <row r="13" spans="1:8">
      <c r="A13" s="289">
        <f t="shared" si="0"/>
        <v>4</v>
      </c>
      <c r="B13" s="284"/>
      <c r="C13" s="42"/>
      <c r="D13" s="42"/>
      <c r="E13" s="338"/>
    </row>
    <row r="14" spans="1:8">
      <c r="A14" s="289">
        <f t="shared" si="0"/>
        <v>5</v>
      </c>
      <c r="B14" s="290"/>
      <c r="C14" s="42"/>
      <c r="D14" s="42"/>
      <c r="E14" s="339"/>
    </row>
    <row r="15" spans="1:8">
      <c r="A15" s="289">
        <f t="shared" si="0"/>
        <v>6</v>
      </c>
      <c r="B15" s="290"/>
      <c r="C15" s="42"/>
      <c r="D15" s="42"/>
      <c r="E15" s="339"/>
    </row>
    <row r="16" spans="1:8">
      <c r="A16" s="289">
        <f t="shared" si="0"/>
        <v>7</v>
      </c>
      <c r="B16" s="290"/>
      <c r="C16" s="42"/>
      <c r="D16" s="42"/>
      <c r="E16" s="339"/>
    </row>
    <row r="17" spans="1:5">
      <c r="A17" s="289">
        <f t="shared" si="0"/>
        <v>8</v>
      </c>
      <c r="B17" s="290"/>
      <c r="C17" s="42"/>
      <c r="D17" s="42"/>
      <c r="E17" s="316"/>
    </row>
    <row r="18" spans="1:5" s="58" customFormat="1">
      <c r="A18" s="289">
        <f t="shared" si="0"/>
        <v>9</v>
      </c>
      <c r="B18" s="291"/>
      <c r="C18" s="188"/>
      <c r="D18" s="188"/>
      <c r="E18" s="340"/>
    </row>
    <row r="19" spans="1:5" s="58" customFormat="1" ht="15.75" thickBot="1">
      <c r="A19" s="292">
        <f t="shared" si="0"/>
        <v>10</v>
      </c>
      <c r="B19" s="293"/>
      <c r="C19" s="294"/>
      <c r="D19" s="294"/>
      <c r="E19" s="341"/>
    </row>
    <row r="20" spans="1:5" ht="15.75" thickBot="1">
      <c r="A20" s="348"/>
      <c r="B20" s="285"/>
      <c r="C20" s="286"/>
      <c r="D20" s="165" t="str">
        <f>"Total "&amp;LEFT(A7,3)</f>
        <v>Total I20</v>
      </c>
      <c r="E20" s="130">
        <f>SUM(E10:E19)</f>
        <v>0</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5"/>
  </sheetPr>
  <dimension ref="A1:D47"/>
  <sheetViews>
    <sheetView showGridLines="0" showRowColHeaders="0" zoomScaleNormal="100" workbookViewId="0">
      <selection activeCell="J20" sqref="J20"/>
    </sheetView>
  </sheetViews>
  <sheetFormatPr defaultColWidth="8.85546875" defaultRowHeight="15"/>
  <cols>
    <col min="1" max="1" width="4.28515625" style="193" customWidth="1"/>
    <col min="2" max="2" width="8.7109375" customWidth="1"/>
    <col min="3" max="3" width="72" customWidth="1"/>
    <col min="4" max="4" width="7.7109375" customWidth="1"/>
  </cols>
  <sheetData>
    <row r="1" spans="2:4">
      <c r="B1" s="482" t="s">
        <v>102</v>
      </c>
      <c r="C1" s="482"/>
      <c r="D1" s="482"/>
    </row>
    <row r="2" spans="2:4" s="193" customFormat="1">
      <c r="B2" s="362" t="str">
        <f>"Facultatea de "&amp;'Date initiale'!C4</f>
        <v>Facultatea de ARHITECTURA</v>
      </c>
      <c r="C2" s="362"/>
      <c r="D2" s="362"/>
    </row>
    <row r="3" spans="2:4">
      <c r="B3" s="482" t="str">
        <f>"Departamentul "&amp;'Date initiale'!C5</f>
        <v>Departamentul Sinteza proiectarii de arhitectura</v>
      </c>
      <c r="C3" s="482"/>
      <c r="D3" s="482"/>
    </row>
    <row r="4" spans="2:4">
      <c r="B4" s="362" t="str">
        <f>"Nume și prenume: "&amp;'Date initiale'!C6</f>
        <v>Nume și prenume: NĂSTASE Radu-Petre</v>
      </c>
      <c r="C4" s="362"/>
      <c r="D4" s="362"/>
    </row>
    <row r="5" spans="2:4" s="193" customFormat="1">
      <c r="B5" s="362" t="str">
        <f>"Post: "&amp;'Date initiale'!C7</f>
        <v>Post: C23</v>
      </c>
      <c r="C5" s="362"/>
      <c r="D5" s="362"/>
    </row>
    <row r="6" spans="2:4">
      <c r="B6" s="362" t="str">
        <f>"Standard de referință: "&amp;'Date initiale'!C8</f>
        <v>Standard de referință: conferențiar universitar</v>
      </c>
      <c r="C6" s="362"/>
      <c r="D6" s="362"/>
    </row>
    <row r="7" spans="2:4">
      <c r="B7" s="193"/>
      <c r="C7" s="193"/>
      <c r="D7" s="193"/>
    </row>
    <row r="8" spans="2:4" s="193" customFormat="1" ht="15.75">
      <c r="B8" s="485" t="s">
        <v>178</v>
      </c>
      <c r="C8" s="485"/>
      <c r="D8" s="485"/>
    </row>
    <row r="9" spans="2:4" ht="34.5" customHeight="1">
      <c r="B9" s="483" t="s">
        <v>186</v>
      </c>
      <c r="C9" s="484"/>
      <c r="D9" s="484"/>
    </row>
    <row r="10" spans="2:4" ht="30">
      <c r="B10" s="95" t="s">
        <v>63</v>
      </c>
      <c r="C10" s="95" t="s">
        <v>177</v>
      </c>
      <c r="D10" s="95" t="s">
        <v>147</v>
      </c>
    </row>
    <row r="11" spans="2:4">
      <c r="B11" s="96" t="s">
        <v>19</v>
      </c>
      <c r="C11" s="11" t="s">
        <v>20</v>
      </c>
      <c r="D11" s="105">
        <f>'I1'!I20</f>
        <v>0</v>
      </c>
    </row>
    <row r="12" spans="2:4" ht="15" customHeight="1">
      <c r="B12" s="97" t="s">
        <v>21</v>
      </c>
      <c r="C12" s="11" t="s">
        <v>22</v>
      </c>
      <c r="D12" s="106">
        <f>'I2'!I20</f>
        <v>15</v>
      </c>
    </row>
    <row r="13" spans="2:4">
      <c r="B13" s="97" t="s">
        <v>23</v>
      </c>
      <c r="C13" s="32" t="s">
        <v>24</v>
      </c>
      <c r="D13" s="106">
        <f>'I3'!I20</f>
        <v>0</v>
      </c>
    </row>
    <row r="14" spans="2:4">
      <c r="B14" s="97" t="s">
        <v>26</v>
      </c>
      <c r="C14" s="11" t="s">
        <v>199</v>
      </c>
      <c r="D14" s="106">
        <f>'I4'!I20</f>
        <v>40</v>
      </c>
    </row>
    <row r="15" spans="2:4" ht="45">
      <c r="B15" s="97" t="s">
        <v>28</v>
      </c>
      <c r="C15" s="79" t="s">
        <v>200</v>
      </c>
      <c r="D15" s="106">
        <f>'I5'!I20</f>
        <v>0</v>
      </c>
    </row>
    <row r="16" spans="2:4" ht="15" customHeight="1">
      <c r="B16" s="97" t="s">
        <v>29</v>
      </c>
      <c r="C16" s="15" t="s">
        <v>201</v>
      </c>
      <c r="D16" s="106">
        <f>'I6'!I20</f>
        <v>0</v>
      </c>
    </row>
    <row r="17" spans="2:4" ht="15" customHeight="1">
      <c r="B17" s="97" t="s">
        <v>30</v>
      </c>
      <c r="C17" s="15" t="s">
        <v>203</v>
      </c>
      <c r="D17" s="106">
        <f>'I7'!I20</f>
        <v>0</v>
      </c>
    </row>
    <row r="18" spans="2:4" ht="30">
      <c r="B18" s="97" t="s">
        <v>31</v>
      </c>
      <c r="C18" s="15" t="s">
        <v>204</v>
      </c>
      <c r="D18" s="106">
        <f>'I8'!I20</f>
        <v>0</v>
      </c>
    </row>
    <row r="19" spans="2:4" ht="30">
      <c r="B19" s="97" t="s">
        <v>33</v>
      </c>
      <c r="C19" s="11" t="s">
        <v>205</v>
      </c>
      <c r="D19" s="106">
        <f>'I9'!I20</f>
        <v>0</v>
      </c>
    </row>
    <row r="20" spans="2:4" ht="30">
      <c r="B20" s="97" t="s">
        <v>34</v>
      </c>
      <c r="C20" s="78" t="s">
        <v>207</v>
      </c>
      <c r="D20" s="106">
        <f>'I10'!I20</f>
        <v>3.5</v>
      </c>
    </row>
    <row r="21" spans="2:4" ht="45">
      <c r="B21" s="98" t="s">
        <v>36</v>
      </c>
      <c r="C21" s="15" t="s">
        <v>209</v>
      </c>
      <c r="D21" s="106">
        <f>I11a!I20</f>
        <v>0</v>
      </c>
    </row>
    <row r="22" spans="2:4" ht="60" customHeight="1">
      <c r="B22" s="99"/>
      <c r="C22" s="15" t="s">
        <v>211</v>
      </c>
      <c r="D22" s="106">
        <f>I11b!H20</f>
        <v>91</v>
      </c>
    </row>
    <row r="23" spans="2:4" ht="30">
      <c r="B23" s="96"/>
      <c r="C23" s="36" t="s">
        <v>213</v>
      </c>
      <c r="D23" s="106">
        <f>I11c!G20</f>
        <v>37</v>
      </c>
    </row>
    <row r="24" spans="2:4" ht="75">
      <c r="B24" s="97" t="s">
        <v>40</v>
      </c>
      <c r="C24" s="15" t="s">
        <v>215</v>
      </c>
      <c r="D24" s="106">
        <f>'I12'!H20</f>
        <v>170</v>
      </c>
    </row>
    <row r="25" spans="2:4" ht="48" customHeight="1">
      <c r="B25" s="97" t="s">
        <v>60</v>
      </c>
      <c r="C25" s="15" t="s">
        <v>217</v>
      </c>
      <c r="D25" s="106">
        <f>'I13'!H32</f>
        <v>250</v>
      </c>
    </row>
    <row r="26" spans="2:4" ht="60">
      <c r="B26" s="98" t="s">
        <v>61</v>
      </c>
      <c r="C26" s="11" t="s">
        <v>219</v>
      </c>
      <c r="D26" s="106">
        <f>I14a!H20</f>
        <v>0</v>
      </c>
    </row>
    <row r="27" spans="2:4" ht="30" customHeight="1">
      <c r="B27" s="96"/>
      <c r="C27" s="11" t="s">
        <v>221</v>
      </c>
      <c r="D27" s="106">
        <f>I14b!H22</f>
        <v>168</v>
      </c>
    </row>
    <row r="28" spans="2:4" ht="45">
      <c r="B28" s="97" t="s">
        <v>61</v>
      </c>
      <c r="C28" s="11" t="s">
        <v>62</v>
      </c>
      <c r="D28" s="106">
        <f>I14c!H20</f>
        <v>55</v>
      </c>
    </row>
    <row r="29" spans="2:4" s="193" customFormat="1" ht="60">
      <c r="B29" s="366" t="s">
        <v>0</v>
      </c>
      <c r="C29" s="11" t="s">
        <v>224</v>
      </c>
      <c r="D29" s="107">
        <f>'I15'!H20</f>
        <v>20</v>
      </c>
    </row>
    <row r="30" spans="2:4" ht="105">
      <c r="B30" s="100" t="s">
        <v>64</v>
      </c>
      <c r="C30" s="86" t="s">
        <v>226</v>
      </c>
      <c r="D30" s="107">
        <f>'I16'!D20</f>
        <v>0</v>
      </c>
    </row>
    <row r="31" spans="2:4" ht="45">
      <c r="B31" s="100" t="s">
        <v>66</v>
      </c>
      <c r="C31" s="72" t="s">
        <v>229</v>
      </c>
      <c r="D31" s="106">
        <f>'I17'!D20</f>
        <v>30</v>
      </c>
    </row>
    <row r="32" spans="2:4" ht="45" customHeight="1">
      <c r="B32" s="96" t="s">
        <v>68</v>
      </c>
      <c r="C32" s="15" t="s">
        <v>231</v>
      </c>
      <c r="D32" s="105">
        <f>'I18'!D20</f>
        <v>10</v>
      </c>
    </row>
    <row r="33" spans="2:4" ht="75" customHeight="1">
      <c r="B33" s="97" t="s">
        <v>42</v>
      </c>
      <c r="C33" s="90" t="s">
        <v>233</v>
      </c>
      <c r="D33" s="106">
        <f>'I19'!E20</f>
        <v>0</v>
      </c>
    </row>
    <row r="34" spans="2:4" ht="30">
      <c r="B34" s="101" t="s">
        <v>44</v>
      </c>
      <c r="C34" s="89" t="s">
        <v>234</v>
      </c>
      <c r="D34" s="106">
        <f>'I20'!E20</f>
        <v>0</v>
      </c>
    </row>
    <row r="35" spans="2:4">
      <c r="B35" s="97" t="s">
        <v>45</v>
      </c>
      <c r="C35" s="81" t="s">
        <v>236</v>
      </c>
      <c r="D35" s="106">
        <f>'I21'!D20</f>
        <v>45</v>
      </c>
    </row>
    <row r="36" spans="2:4" ht="90">
      <c r="B36" s="97" t="s">
        <v>47</v>
      </c>
      <c r="C36" s="80" t="s">
        <v>271</v>
      </c>
      <c r="D36" s="106">
        <f>'I22'!D20</f>
        <v>40</v>
      </c>
    </row>
    <row r="37" spans="2:4" ht="45">
      <c r="B37" s="97" t="s">
        <v>48</v>
      </c>
      <c r="C37" s="79" t="s">
        <v>237</v>
      </c>
      <c r="D37" s="106">
        <f>'I23'!D20</f>
        <v>9</v>
      </c>
    </row>
    <row r="38" spans="2:4">
      <c r="B38" s="97" t="s">
        <v>239</v>
      </c>
      <c r="C38" s="79" t="s">
        <v>49</v>
      </c>
      <c r="D38" s="106">
        <f>'I24'!F20</f>
        <v>0</v>
      </c>
    </row>
    <row r="39" spans="2:4">
      <c r="B39" s="193"/>
      <c r="C39" s="193"/>
      <c r="D39" s="193"/>
    </row>
    <row r="40" spans="2:4">
      <c r="B40" s="271" t="s">
        <v>2</v>
      </c>
      <c r="C40" s="1" t="s">
        <v>104</v>
      </c>
      <c r="D40" s="193"/>
    </row>
    <row r="41" spans="2:4">
      <c r="B41" s="19" t="s">
        <v>5</v>
      </c>
      <c r="C41" s="13" t="s">
        <v>242</v>
      </c>
      <c r="D41" s="108">
        <f>SUM(D11:D20)+SUM(D33:D38)</f>
        <v>152.5</v>
      </c>
    </row>
    <row r="42" spans="2:4">
      <c r="B42" s="19" t="s">
        <v>6</v>
      </c>
      <c r="C42" s="13" t="s">
        <v>243</v>
      </c>
      <c r="D42" s="108">
        <f>SUM(D24:D33)</f>
        <v>703</v>
      </c>
    </row>
    <row r="43" spans="2:4" ht="15.75" thickBot="1">
      <c r="B43" s="102" t="s">
        <v>7</v>
      </c>
      <c r="C43" s="14" t="s">
        <v>9</v>
      </c>
      <c r="D43" s="109">
        <f>SUM(D21:D23)</f>
        <v>128</v>
      </c>
    </row>
    <row r="44" spans="2:4" ht="16.5" thickTop="1" thickBot="1">
      <c r="B44" s="103" t="s">
        <v>8</v>
      </c>
      <c r="C44" s="104" t="s">
        <v>244</v>
      </c>
      <c r="D44" s="110">
        <f>D41+D42+D43</f>
        <v>983.5</v>
      </c>
    </row>
    <row r="45" spans="2:4" ht="15.75" thickTop="1">
      <c r="B45" s="193"/>
      <c r="C45" s="193"/>
      <c r="D45" s="193"/>
    </row>
    <row r="46" spans="2:4">
      <c r="B46" s="272" t="s">
        <v>148</v>
      </c>
      <c r="C46" s="193" t="s">
        <v>149</v>
      </c>
      <c r="D46" s="193"/>
    </row>
    <row r="47" spans="2:4">
      <c r="B47" s="303" t="str">
        <f>'Date initiale'!C9</f>
        <v>ianuarie/2022</v>
      </c>
      <c r="C47" s="193"/>
      <c r="D47" s="193"/>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0">
    <tabColor theme="6"/>
  </sheetPr>
  <dimension ref="A1:J20"/>
  <sheetViews>
    <sheetView workbookViewId="0">
      <selection activeCell="H14" sqref="H14"/>
    </sheetView>
  </sheetViews>
  <sheetFormatPr defaultColWidth="8.85546875" defaultRowHeight="15"/>
  <cols>
    <col min="1" max="1" width="5.140625" customWidth="1"/>
    <col min="2" max="2" width="104.28515625" customWidth="1"/>
    <col min="3" max="3" width="10.5703125" customWidth="1"/>
    <col min="4" max="4" width="9.7109375" customWidth="1"/>
  </cols>
  <sheetData>
    <row r="1" spans="1:10">
      <c r="A1" s="257" t="str">
        <f>'Date initiale'!C3</f>
        <v>Universitatea de Arhitectură și Urbanism "Ion Mincu" București</v>
      </c>
      <c r="B1" s="257"/>
    </row>
    <row r="2" spans="1:10">
      <c r="A2" s="257" t="str">
        <f>'Date initiale'!B4&amp;" "&amp;'Date initiale'!C4</f>
        <v>Facultatea ARHITECTURA</v>
      </c>
      <c r="B2" s="257"/>
    </row>
    <row r="3" spans="1:10">
      <c r="A3" s="257" t="str">
        <f>'Date initiale'!B5&amp;" "&amp;'Date initiale'!C5</f>
        <v>Departamentul Sinteza proiectarii de arhitectura</v>
      </c>
      <c r="B3" s="257"/>
    </row>
    <row r="4" spans="1:10">
      <c r="A4" s="126" t="str">
        <f>'Date initiale'!C6&amp;", "&amp;'Date initiale'!C7</f>
        <v>NĂSTASE Radu-Petre, C23</v>
      </c>
      <c r="B4" s="126"/>
    </row>
    <row r="5" spans="1:10" s="193" customFormat="1">
      <c r="A5" s="126"/>
      <c r="B5" s="126"/>
    </row>
    <row r="6" spans="1:10" ht="15.75">
      <c r="A6" s="508" t="s">
        <v>110</v>
      </c>
      <c r="B6" s="508"/>
      <c r="C6" s="508"/>
      <c r="D6" s="508"/>
    </row>
    <row r="7" spans="1:10" ht="24" customHeight="1">
      <c r="A7" s="506" t="str">
        <f>'Descriere indicatori'!B28&amp;". "&amp;'Descriere indicatori'!C28</f>
        <v xml:space="preserve">I21. Organizator / curator expoziţii la nivel internaţional/naţional </v>
      </c>
      <c r="B7" s="506"/>
      <c r="C7" s="506"/>
      <c r="D7" s="506"/>
    </row>
    <row r="8" spans="1:10" ht="15.75" thickBot="1"/>
    <row r="9" spans="1:10" ht="30.75" thickBot="1">
      <c r="A9" s="161" t="s">
        <v>55</v>
      </c>
      <c r="B9" s="282" t="s">
        <v>152</v>
      </c>
      <c r="C9" s="162" t="s">
        <v>87</v>
      </c>
      <c r="D9" s="283" t="s">
        <v>147</v>
      </c>
      <c r="F9" s="261" t="s">
        <v>108</v>
      </c>
      <c r="J9" s="14"/>
    </row>
    <row r="10" spans="1:10">
      <c r="A10" s="287">
        <v>1</v>
      </c>
      <c r="B10" s="284" t="s">
        <v>342</v>
      </c>
      <c r="C10" s="42">
        <v>2015</v>
      </c>
      <c r="D10" s="442">
        <v>5</v>
      </c>
      <c r="F10" s="262" t="s">
        <v>170</v>
      </c>
      <c r="G10" s="372" t="s">
        <v>263</v>
      </c>
      <c r="J10" s="263"/>
    </row>
    <row r="11" spans="1:10">
      <c r="A11" s="289">
        <f>A10+1</f>
        <v>2</v>
      </c>
      <c r="B11" s="284" t="s">
        <v>341</v>
      </c>
      <c r="C11" s="42">
        <v>2014</v>
      </c>
      <c r="D11" s="442">
        <v>5</v>
      </c>
      <c r="J11" s="58"/>
    </row>
    <row r="12" spans="1:10" ht="30">
      <c r="A12" s="289">
        <f t="shared" ref="A12:A18" si="0">A11+1</f>
        <v>3</v>
      </c>
      <c r="B12" s="409" t="s">
        <v>340</v>
      </c>
      <c r="C12" s="42">
        <v>2014</v>
      </c>
      <c r="D12" s="442">
        <v>5</v>
      </c>
    </row>
    <row r="13" spans="1:10" ht="30">
      <c r="A13" s="289">
        <f t="shared" si="0"/>
        <v>4</v>
      </c>
      <c r="B13" s="290" t="s">
        <v>339</v>
      </c>
      <c r="C13" s="42">
        <v>2015</v>
      </c>
      <c r="D13" s="153">
        <v>5</v>
      </c>
    </row>
    <row r="14" spans="1:10" ht="30">
      <c r="A14" s="289">
        <f t="shared" si="0"/>
        <v>5</v>
      </c>
      <c r="B14" s="290" t="s">
        <v>338</v>
      </c>
      <c r="C14" s="42">
        <v>2014</v>
      </c>
      <c r="D14" s="153">
        <v>5</v>
      </c>
    </row>
    <row r="15" spans="1:10" ht="30">
      <c r="A15" s="289">
        <f t="shared" si="0"/>
        <v>6</v>
      </c>
      <c r="B15" s="290" t="s">
        <v>337</v>
      </c>
      <c r="C15" s="42">
        <v>2015</v>
      </c>
      <c r="D15" s="153">
        <v>5</v>
      </c>
    </row>
    <row r="16" spans="1:10" ht="45">
      <c r="A16" s="289">
        <f t="shared" si="0"/>
        <v>7</v>
      </c>
      <c r="B16" s="290" t="s">
        <v>336</v>
      </c>
      <c r="C16" s="42">
        <v>2015</v>
      </c>
      <c r="D16" s="153">
        <v>5</v>
      </c>
    </row>
    <row r="17" spans="1:4" ht="30">
      <c r="A17" s="289">
        <f t="shared" si="0"/>
        <v>8</v>
      </c>
      <c r="B17" s="291" t="s">
        <v>335</v>
      </c>
      <c r="C17" s="188">
        <v>2015</v>
      </c>
      <c r="D17" s="443">
        <v>5</v>
      </c>
    </row>
    <row r="18" spans="1:4" ht="30.75" thickBot="1">
      <c r="A18" s="292">
        <f t="shared" si="0"/>
        <v>9</v>
      </c>
      <c r="B18" s="293" t="s">
        <v>334</v>
      </c>
      <c r="C18" s="294">
        <v>2015</v>
      </c>
      <c r="D18" s="444">
        <v>5</v>
      </c>
    </row>
    <row r="19" spans="1:4" ht="15.75" thickBot="1">
      <c r="A19" s="453"/>
    </row>
    <row r="20" spans="1:4" ht="15.75" thickBot="1">
      <c r="A20" s="452"/>
      <c r="B20" s="285"/>
      <c r="C20" s="165" t="str">
        <f>"Total "&amp;LEFT(A7,3)</f>
        <v>Total I21</v>
      </c>
      <c r="D20" s="130">
        <f>SUM(D10:D18)</f>
        <v>45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1">
    <tabColor theme="6"/>
  </sheetPr>
  <dimension ref="A1:G65"/>
  <sheetViews>
    <sheetView workbookViewId="0">
      <selection activeCell="G18" sqref="G18"/>
    </sheetView>
  </sheetViews>
  <sheetFormatPr defaultColWidth="8.85546875" defaultRowHeight="15"/>
  <cols>
    <col min="1" max="1" width="5.140625" customWidth="1"/>
    <col min="2" max="2" width="98.28515625" customWidth="1"/>
    <col min="3" max="3" width="15.7109375" customWidth="1"/>
    <col min="4" max="4" width="9.7109375" customWidth="1"/>
  </cols>
  <sheetData>
    <row r="1" spans="1:7" ht="15.75">
      <c r="A1" s="255" t="str">
        <f>'Date initiale'!C3</f>
        <v>Universitatea de Arhitectură și Urbanism "Ion Mincu" București</v>
      </c>
      <c r="B1" s="255"/>
      <c r="C1" s="255"/>
      <c r="D1" s="17"/>
    </row>
    <row r="2" spans="1:7" ht="15.75">
      <c r="A2" s="255" t="str">
        <f>'Date initiale'!B4&amp;" "&amp;'Date initiale'!C4</f>
        <v>Facultatea ARHITECTURA</v>
      </c>
      <c r="B2" s="255"/>
      <c r="C2" s="255"/>
      <c r="D2" s="17"/>
    </row>
    <row r="3" spans="1:7" ht="15.75">
      <c r="A3" s="255" t="str">
        <f>'Date initiale'!B5&amp;" "&amp;'Date initiale'!C5</f>
        <v>Departamentul Sinteza proiectarii de arhitectura</v>
      </c>
      <c r="B3" s="255"/>
      <c r="C3" s="255"/>
      <c r="D3" s="17"/>
    </row>
    <row r="4" spans="1:7">
      <c r="A4" s="126" t="str">
        <f>'Date initiale'!C6&amp;", "&amp;'Date initiale'!C7</f>
        <v>NĂSTASE Radu-Petre, C23</v>
      </c>
      <c r="B4" s="126"/>
      <c r="C4" s="126"/>
    </row>
    <row r="5" spans="1:7" s="193" customFormat="1">
      <c r="A5" s="126"/>
      <c r="B5" s="126"/>
      <c r="C5" s="126"/>
    </row>
    <row r="6" spans="1:7" ht="15.75">
      <c r="A6" s="504" t="s">
        <v>110</v>
      </c>
      <c r="B6" s="504"/>
      <c r="C6" s="504"/>
      <c r="D6" s="504"/>
    </row>
    <row r="7" spans="1:7" s="193" customFormat="1" ht="76.150000000000006" customHeight="1">
      <c r="A7" s="506"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06"/>
      <c r="C7" s="506"/>
      <c r="D7" s="506"/>
    </row>
    <row r="8" spans="1:7" ht="16.5" thickBot="1">
      <c r="A8" s="61"/>
      <c r="B8" s="61"/>
      <c r="C8" s="61"/>
      <c r="D8" s="61"/>
    </row>
    <row r="9" spans="1:7" ht="30.75" thickBot="1">
      <c r="A9" s="161" t="s">
        <v>55</v>
      </c>
      <c r="B9" s="296" t="s">
        <v>158</v>
      </c>
      <c r="C9" s="296" t="s">
        <v>81</v>
      </c>
      <c r="D9" s="297" t="s">
        <v>147</v>
      </c>
      <c r="F9" s="261" t="s">
        <v>108</v>
      </c>
    </row>
    <row r="10" spans="1:7" ht="15.75">
      <c r="A10" s="167">
        <v>1</v>
      </c>
      <c r="B10" s="473" t="s">
        <v>343</v>
      </c>
      <c r="C10" s="299" t="s">
        <v>365</v>
      </c>
      <c r="D10" s="324">
        <v>10</v>
      </c>
      <c r="E10" s="47"/>
      <c r="F10" s="262" t="s">
        <v>174</v>
      </c>
      <c r="G10" s="372" t="s">
        <v>265</v>
      </c>
    </row>
    <row r="11" spans="1:7" ht="30">
      <c r="A11" s="169">
        <f>A10+1</f>
        <v>2</v>
      </c>
      <c r="B11" s="472" t="s">
        <v>344</v>
      </c>
      <c r="C11" s="42" t="s">
        <v>407</v>
      </c>
      <c r="D11" s="316">
        <v>5</v>
      </c>
      <c r="E11" s="47"/>
      <c r="F11" s="262" t="s">
        <v>170</v>
      </c>
    </row>
    <row r="12" spans="1:7" ht="15.75">
      <c r="A12" s="169">
        <f t="shared" ref="A12:A19" si="0">A11+1</f>
        <v>3</v>
      </c>
      <c r="B12" s="290" t="s">
        <v>345</v>
      </c>
      <c r="C12" s="295" t="s">
        <v>365</v>
      </c>
      <c r="D12" s="342">
        <v>5</v>
      </c>
      <c r="E12" s="47"/>
      <c r="F12" s="262" t="s">
        <v>170</v>
      </c>
    </row>
    <row r="13" spans="1:7" ht="15.75">
      <c r="A13" s="169">
        <f t="shared" si="0"/>
        <v>4</v>
      </c>
      <c r="B13" s="290" t="s">
        <v>402</v>
      </c>
      <c r="C13" s="42" t="s">
        <v>365</v>
      </c>
      <c r="D13" s="342">
        <v>5</v>
      </c>
      <c r="E13" s="47"/>
      <c r="F13" s="262">
        <v>20</v>
      </c>
    </row>
    <row r="14" spans="1:7" ht="15.75">
      <c r="A14" s="169">
        <f t="shared" si="0"/>
        <v>5</v>
      </c>
      <c r="B14" s="290" t="s">
        <v>405</v>
      </c>
      <c r="C14" s="42" t="s">
        <v>401</v>
      </c>
      <c r="D14" s="342">
        <v>5</v>
      </c>
      <c r="E14" s="47"/>
    </row>
    <row r="15" spans="1:7" ht="15.75">
      <c r="A15" s="169">
        <f t="shared" si="0"/>
        <v>6</v>
      </c>
      <c r="B15" s="290" t="s">
        <v>403</v>
      </c>
      <c r="C15" s="42" t="s">
        <v>404</v>
      </c>
      <c r="D15" s="342">
        <f>D14</f>
        <v>5</v>
      </c>
      <c r="E15" s="47"/>
    </row>
    <row r="16" spans="1:7" ht="30">
      <c r="A16" s="210">
        <f t="shared" si="0"/>
        <v>7</v>
      </c>
      <c r="B16" s="246" t="s">
        <v>406</v>
      </c>
      <c r="C16" s="137" t="s">
        <v>417</v>
      </c>
      <c r="D16" s="342">
        <f>D15</f>
        <v>5</v>
      </c>
      <c r="E16" s="47"/>
    </row>
    <row r="17" spans="1:5" ht="15.75">
      <c r="A17" s="169">
        <f t="shared" si="0"/>
        <v>8</v>
      </c>
      <c r="B17" s="290"/>
      <c r="C17" s="42"/>
      <c r="D17" s="342"/>
      <c r="E17" s="47"/>
    </row>
    <row r="18" spans="1:5" ht="15.75">
      <c r="A18" s="169">
        <f t="shared" si="0"/>
        <v>9</v>
      </c>
      <c r="B18" s="290"/>
      <c r="C18" s="42"/>
      <c r="D18" s="342"/>
      <c r="E18" s="47"/>
    </row>
    <row r="19" spans="1:5" ht="16.5" thickBot="1">
      <c r="A19" s="300">
        <f t="shared" si="0"/>
        <v>10</v>
      </c>
      <c r="B19" s="301"/>
      <c r="C19" s="158"/>
      <c r="D19" s="343"/>
      <c r="E19" s="47"/>
    </row>
    <row r="20" spans="1:5" ht="16.5" thickBot="1">
      <c r="A20" s="348"/>
      <c r="B20" s="285"/>
      <c r="C20" s="129" t="str">
        <f>"Total "&amp;LEFT(A7,3)</f>
        <v>Total I22</v>
      </c>
      <c r="D20" s="130">
        <f>SUM(D10:D19)</f>
        <v>40</v>
      </c>
      <c r="E20" s="47"/>
    </row>
    <row r="21" spans="1:5" ht="15.75">
      <c r="A21" s="47"/>
      <c r="B21" s="48"/>
      <c r="C21" s="47"/>
      <c r="D21" s="47"/>
      <c r="E21" s="47"/>
    </row>
    <row r="22" spans="1:5" ht="15.75">
      <c r="A22" s="47"/>
      <c r="B22" s="48"/>
      <c r="C22" s="47"/>
      <c r="D22" s="47"/>
      <c r="E22" s="47"/>
    </row>
    <row r="23" spans="1:5" ht="15.75">
      <c r="A23" s="47"/>
      <c r="B23" s="48"/>
      <c r="C23" s="47"/>
      <c r="D23" s="47"/>
      <c r="E23" s="47"/>
    </row>
    <row r="24" spans="1:5" ht="15.75">
      <c r="A24" s="47"/>
      <c r="B24" s="48"/>
      <c r="C24" s="47"/>
      <c r="D24" s="47"/>
      <c r="E24" s="47"/>
    </row>
    <row r="25" spans="1:5" ht="15.75">
      <c r="A25" s="47"/>
      <c r="B25" s="48"/>
      <c r="C25" s="47"/>
      <c r="D25" s="47"/>
      <c r="E25" s="47"/>
    </row>
    <row r="26" spans="1:5" ht="15.75">
      <c r="A26" s="47"/>
      <c r="B26" s="48"/>
      <c r="C26" s="47"/>
      <c r="D26" s="47"/>
      <c r="E26" s="47"/>
    </row>
    <row r="27" spans="1:5" ht="15.75">
      <c r="A27" s="47"/>
      <c r="B27" s="49"/>
      <c r="C27" s="47"/>
      <c r="D27" s="47"/>
      <c r="E27" s="47"/>
    </row>
    <row r="28" spans="1:5" ht="15.75">
      <c r="A28" s="47"/>
      <c r="B28" s="48"/>
      <c r="C28" s="47"/>
      <c r="D28" s="47"/>
      <c r="E28" s="47"/>
    </row>
    <row r="29" spans="1:5" ht="15.75">
      <c r="A29" s="47"/>
      <c r="B29" s="48"/>
      <c r="C29" s="47"/>
      <c r="D29" s="47"/>
      <c r="E29" s="47"/>
    </row>
    <row r="30" spans="1:5" ht="15.75">
      <c r="A30" s="47"/>
      <c r="B30" s="50"/>
      <c r="C30" s="47"/>
      <c r="D30" s="47"/>
      <c r="E30" s="47"/>
    </row>
    <row r="31" spans="1:5" ht="15.75">
      <c r="A31" s="47"/>
      <c r="B31" s="37"/>
      <c r="C31" s="47"/>
      <c r="D31" s="47"/>
      <c r="E31" s="47"/>
    </row>
    <row r="32" spans="1:5" ht="15.75">
      <c r="A32" s="47"/>
      <c r="B32" s="37"/>
      <c r="C32" s="47"/>
      <c r="D32" s="47"/>
      <c r="E32" s="47"/>
    </row>
    <row r="33" spans="1:5" ht="15.75">
      <c r="A33" s="47"/>
      <c r="B33" s="47"/>
      <c r="C33" s="47"/>
      <c r="D33" s="47"/>
      <c r="E33" s="47"/>
    </row>
    <row r="34" spans="1:5" ht="15.75">
      <c r="A34" s="47"/>
      <c r="B34" s="47"/>
      <c r="C34" s="47"/>
      <c r="D34" s="47"/>
      <c r="E34" s="47"/>
    </row>
    <row r="35" spans="1:5" ht="15.75">
      <c r="A35" s="47"/>
      <c r="B35" s="47"/>
      <c r="C35" s="47"/>
      <c r="D35" s="47"/>
      <c r="E35" s="47"/>
    </row>
    <row r="36" spans="1:5" ht="15.75">
      <c r="A36" s="47"/>
      <c r="B36" s="47"/>
      <c r="C36" s="47"/>
      <c r="D36" s="47"/>
      <c r="E36" s="47"/>
    </row>
    <row r="37" spans="1:5" ht="15.75">
      <c r="A37" s="47"/>
      <c r="B37" s="47"/>
      <c r="C37" s="47"/>
      <c r="D37" s="47"/>
      <c r="E37" s="47"/>
    </row>
    <row r="38" spans="1:5" ht="15.75">
      <c r="A38" s="47"/>
      <c r="B38" s="47"/>
      <c r="C38" s="47"/>
      <c r="D38" s="47"/>
      <c r="E38" s="47"/>
    </row>
    <row r="39" spans="1:5" ht="15.75">
      <c r="A39" s="47"/>
      <c r="B39" s="47"/>
      <c r="C39" s="47"/>
      <c r="D39" s="47"/>
      <c r="E39" s="47"/>
    </row>
    <row r="40" spans="1:5" ht="15.75">
      <c r="A40" s="47"/>
      <c r="B40" s="47"/>
      <c r="C40" s="47"/>
      <c r="D40" s="47"/>
      <c r="E40" s="47"/>
    </row>
    <row r="41" spans="1:5" ht="15.75">
      <c r="A41" s="47"/>
      <c r="B41" s="47"/>
      <c r="C41" s="47"/>
      <c r="D41" s="47"/>
      <c r="E41" s="47"/>
    </row>
    <row r="42" spans="1:5" ht="15.75">
      <c r="A42" s="47"/>
      <c r="B42" s="47"/>
      <c r="C42" s="47"/>
      <c r="D42" s="47"/>
      <c r="E42" s="47"/>
    </row>
    <row r="43" spans="1:5" ht="15.75">
      <c r="A43" s="47"/>
      <c r="B43" s="47"/>
      <c r="C43" s="47"/>
      <c r="D43" s="47"/>
      <c r="E43" s="47"/>
    </row>
    <row r="44" spans="1:5" ht="15.75">
      <c r="A44" s="47"/>
      <c r="B44" s="47"/>
      <c r="C44" s="47"/>
      <c r="D44" s="47"/>
      <c r="E44" s="47"/>
    </row>
    <row r="45" spans="1:5" ht="15.75">
      <c r="A45" s="47"/>
      <c r="B45" s="47"/>
      <c r="C45" s="47"/>
      <c r="D45" s="47"/>
      <c r="E45" s="47"/>
    </row>
    <row r="46" spans="1:5" ht="15.75">
      <c r="A46" s="47"/>
      <c r="B46" s="47"/>
      <c r="C46" s="47"/>
      <c r="D46" s="47"/>
      <c r="E46" s="47"/>
    </row>
    <row r="47" spans="1:5" ht="15.75">
      <c r="A47" s="47"/>
      <c r="B47" s="47"/>
      <c r="C47" s="47"/>
      <c r="D47" s="47"/>
      <c r="E47" s="47"/>
    </row>
    <row r="48" spans="1:5" ht="15.75">
      <c r="A48" s="47"/>
      <c r="B48" s="47"/>
      <c r="C48" s="47"/>
      <c r="D48" s="47"/>
      <c r="E48" s="47"/>
    </row>
    <row r="49" spans="1:5" ht="15.75">
      <c r="A49" s="47"/>
      <c r="B49" s="47"/>
      <c r="C49" s="47"/>
      <c r="D49" s="47"/>
      <c r="E49" s="47"/>
    </row>
    <row r="50" spans="1:5" ht="15.75">
      <c r="A50" s="47"/>
      <c r="B50" s="47"/>
      <c r="C50" s="47"/>
      <c r="D50" s="47"/>
      <c r="E50" s="47"/>
    </row>
    <row r="51" spans="1:5" ht="15.75">
      <c r="A51" s="47"/>
      <c r="B51" s="47"/>
      <c r="C51" s="47"/>
      <c r="D51" s="47"/>
      <c r="E51" s="47"/>
    </row>
    <row r="52" spans="1:5" ht="15.75">
      <c r="A52" s="47"/>
      <c r="B52" s="47"/>
      <c r="C52" s="47"/>
      <c r="D52" s="47"/>
      <c r="E52" s="47"/>
    </row>
    <row r="53" spans="1:5" ht="15.75">
      <c r="A53" s="47"/>
      <c r="B53" s="47"/>
      <c r="C53" s="47"/>
      <c r="D53" s="47"/>
      <c r="E53" s="47"/>
    </row>
    <row r="54" spans="1:5" ht="15.75">
      <c r="A54" s="47"/>
      <c r="B54" s="47"/>
      <c r="C54" s="47"/>
      <c r="D54" s="47"/>
      <c r="E54" s="47"/>
    </row>
    <row r="55" spans="1:5" ht="15.75">
      <c r="A55" s="47"/>
      <c r="B55" s="47"/>
      <c r="C55" s="47"/>
      <c r="D55" s="47"/>
      <c r="E55" s="47"/>
    </row>
    <row r="56" spans="1:5" ht="15.75">
      <c r="A56" s="47"/>
      <c r="B56" s="47"/>
      <c r="C56" s="47"/>
      <c r="D56" s="47"/>
      <c r="E56" s="47"/>
    </row>
    <row r="57" spans="1:5" ht="15.75">
      <c r="A57" s="47"/>
      <c r="B57" s="47"/>
      <c r="C57" s="47"/>
      <c r="D57" s="47"/>
      <c r="E57" s="47"/>
    </row>
    <row r="58" spans="1:5" ht="15.75">
      <c r="A58" s="47"/>
      <c r="B58" s="47"/>
      <c r="C58" s="47"/>
      <c r="D58" s="47"/>
      <c r="E58" s="47"/>
    </row>
    <row r="59" spans="1:5" ht="15.75">
      <c r="A59" s="47"/>
      <c r="B59" s="47"/>
      <c r="C59" s="47"/>
      <c r="D59" s="47"/>
      <c r="E59" s="47"/>
    </row>
    <row r="60" spans="1:5" ht="15.75">
      <c r="A60" s="47"/>
      <c r="B60" s="47"/>
      <c r="C60" s="47"/>
      <c r="D60" s="47"/>
      <c r="E60" s="47"/>
    </row>
    <row r="61" spans="1:5" ht="15.75">
      <c r="A61" s="47"/>
      <c r="B61" s="47"/>
      <c r="C61" s="47"/>
      <c r="D61" s="47"/>
      <c r="E61" s="47"/>
    </row>
    <row r="62" spans="1:5" ht="15.75">
      <c r="A62" s="47"/>
      <c r="B62" s="47"/>
      <c r="C62" s="47"/>
      <c r="D62" s="47"/>
      <c r="E62" s="47"/>
    </row>
    <row r="63" spans="1:5" ht="15.75">
      <c r="A63" s="47"/>
      <c r="B63" s="47"/>
      <c r="C63" s="47"/>
      <c r="D63" s="47"/>
      <c r="E63" s="47"/>
    </row>
    <row r="64" spans="1:5" ht="15.75">
      <c r="A64" s="47"/>
      <c r="B64" s="47"/>
      <c r="C64" s="47"/>
      <c r="D64" s="47"/>
      <c r="E64" s="47"/>
    </row>
    <row r="65" spans="1:5" ht="15.7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2">
    <tabColor theme="6"/>
  </sheetPr>
  <dimension ref="A1:G20"/>
  <sheetViews>
    <sheetView topLeftCell="A4" workbookViewId="0">
      <selection activeCell="B40" sqref="B40"/>
    </sheetView>
  </sheetViews>
  <sheetFormatPr defaultColWidth="8.85546875" defaultRowHeight="15"/>
  <cols>
    <col min="1" max="1" width="5.140625" customWidth="1"/>
    <col min="2" max="2" width="98.28515625" customWidth="1"/>
    <col min="3" max="3" width="15.7109375" customWidth="1"/>
    <col min="4" max="4" width="9.7109375" customWidth="1"/>
  </cols>
  <sheetData>
    <row r="1" spans="1:7" ht="15.75">
      <c r="A1" s="255" t="str">
        <f>'Date initiale'!C3</f>
        <v>Universitatea de Arhitectură și Urbanism "Ion Mincu" București</v>
      </c>
      <c r="B1" s="255"/>
      <c r="C1" s="255"/>
      <c r="D1" s="43"/>
    </row>
    <row r="2" spans="1:7" ht="15.75">
      <c r="A2" s="255" t="str">
        <f>'Date initiale'!B4&amp;" "&amp;'Date initiale'!C4</f>
        <v>Facultatea ARHITECTURA</v>
      </c>
      <c r="B2" s="255"/>
      <c r="C2" s="255"/>
      <c r="D2" s="17"/>
    </row>
    <row r="3" spans="1:7" ht="15.75">
      <c r="A3" s="255" t="str">
        <f>'Date initiale'!B5&amp;" "&amp;'Date initiale'!C5</f>
        <v>Departamentul Sinteza proiectarii de arhitectura</v>
      </c>
      <c r="B3" s="255"/>
      <c r="C3" s="255"/>
      <c r="D3" s="17"/>
    </row>
    <row r="4" spans="1:7">
      <c r="A4" s="126" t="str">
        <f>'Date initiale'!C6&amp;", "&amp;'Date initiale'!C7</f>
        <v>NĂSTASE Radu-Petre, C23</v>
      </c>
      <c r="B4" s="126"/>
      <c r="C4" s="126"/>
    </row>
    <row r="5" spans="1:7" s="193" customFormat="1">
      <c r="A5" s="126"/>
      <c r="B5" s="126"/>
      <c r="C5" s="126"/>
    </row>
    <row r="6" spans="1:7" ht="15.75">
      <c r="A6" s="508" t="s">
        <v>110</v>
      </c>
      <c r="B6" s="508"/>
      <c r="C6" s="508"/>
      <c r="D6" s="508"/>
    </row>
    <row r="7" spans="1:7" ht="39.75" customHeight="1">
      <c r="A7" s="506"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506"/>
      <c r="C7" s="506"/>
      <c r="D7" s="506"/>
    </row>
    <row r="8" spans="1:7" ht="15.75" customHeight="1" thickBot="1">
      <c r="A8" s="61"/>
      <c r="B8" s="61"/>
      <c r="C8" s="61"/>
      <c r="D8" s="61"/>
    </row>
    <row r="9" spans="1:7" ht="30.75" thickBot="1">
      <c r="A9" s="161" t="s">
        <v>55</v>
      </c>
      <c r="B9" s="162" t="s">
        <v>159</v>
      </c>
      <c r="C9" s="162" t="s">
        <v>81</v>
      </c>
      <c r="D9" s="283" t="s">
        <v>147</v>
      </c>
      <c r="F9" s="261" t="s">
        <v>108</v>
      </c>
    </row>
    <row r="10" spans="1:7" s="193" customFormat="1">
      <c r="A10" s="167">
        <v>1</v>
      </c>
      <c r="B10" s="298" t="s">
        <v>368</v>
      </c>
      <c r="C10" s="168">
        <v>2014</v>
      </c>
      <c r="D10" s="344">
        <v>3</v>
      </c>
      <c r="F10" s="262" t="s">
        <v>170</v>
      </c>
      <c r="G10" s="372" t="s">
        <v>262</v>
      </c>
    </row>
    <row r="11" spans="1:7" s="193" customFormat="1" ht="30">
      <c r="A11" s="169">
        <f>A10+1</f>
        <v>2</v>
      </c>
      <c r="B11" s="290" t="s">
        <v>367</v>
      </c>
      <c r="C11" s="42" t="s">
        <v>366</v>
      </c>
      <c r="D11" s="345">
        <v>3</v>
      </c>
      <c r="F11" s="262" t="s">
        <v>172</v>
      </c>
    </row>
    <row r="12" spans="1:7" ht="30">
      <c r="A12" s="169">
        <f t="shared" ref="A12:A19" si="0">A11+1</f>
        <v>3</v>
      </c>
      <c r="B12" s="290" t="s">
        <v>369</v>
      </c>
      <c r="C12" s="42" t="s">
        <v>366</v>
      </c>
      <c r="D12" s="345">
        <v>3</v>
      </c>
      <c r="F12" s="262" t="s">
        <v>173</v>
      </c>
    </row>
    <row r="13" spans="1:7" s="193" customFormat="1">
      <c r="A13" s="169">
        <f t="shared" si="0"/>
        <v>4</v>
      </c>
      <c r="B13" s="290"/>
      <c r="C13" s="42"/>
      <c r="D13" s="345"/>
    </row>
    <row r="14" spans="1:7" s="193" customFormat="1">
      <c r="A14" s="169">
        <f t="shared" si="0"/>
        <v>5</v>
      </c>
      <c r="B14" s="290"/>
      <c r="C14" s="42"/>
      <c r="D14" s="345"/>
    </row>
    <row r="15" spans="1:7" s="193" customFormat="1">
      <c r="A15" s="169">
        <f t="shared" si="0"/>
        <v>6</v>
      </c>
      <c r="B15" s="290"/>
      <c r="C15" s="42"/>
      <c r="D15" s="345"/>
    </row>
    <row r="16" spans="1:7" s="193" customFormat="1">
      <c r="A16" s="169">
        <f t="shared" si="0"/>
        <v>7</v>
      </c>
      <c r="B16" s="290"/>
      <c r="C16" s="42"/>
      <c r="D16" s="345"/>
    </row>
    <row r="17" spans="1:4" s="193" customFormat="1">
      <c r="A17" s="169">
        <f t="shared" si="0"/>
        <v>8</v>
      </c>
      <c r="B17" s="290"/>
      <c r="C17" s="42"/>
      <c r="D17" s="345"/>
    </row>
    <row r="18" spans="1:4" s="193" customFormat="1">
      <c r="A18" s="169">
        <f t="shared" si="0"/>
        <v>9</v>
      </c>
      <c r="B18" s="290"/>
      <c r="C18" s="42"/>
      <c r="D18" s="345"/>
    </row>
    <row r="19" spans="1:4" ht="15.75" thickBot="1">
      <c r="A19" s="300">
        <f t="shared" si="0"/>
        <v>10</v>
      </c>
      <c r="B19" s="301"/>
      <c r="C19" s="158"/>
      <c r="D19" s="346"/>
    </row>
    <row r="20" spans="1:4" ht="15.75" thickBot="1">
      <c r="A20" s="347"/>
      <c r="B20" s="126"/>
      <c r="C20" s="129" t="str">
        <f>"Total "&amp;LEFT(A7,3)</f>
        <v>Total I23</v>
      </c>
      <c r="D20" s="302">
        <f>SUM(D10:D19)</f>
        <v>9</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3">
    <tabColor theme="6"/>
  </sheetPr>
  <dimension ref="A1:I20"/>
  <sheetViews>
    <sheetView workbookViewId="0">
      <selection activeCell="M14" sqref="M14"/>
    </sheetView>
  </sheetViews>
  <sheetFormatPr defaultColWidth="8.85546875" defaultRowHeight="15"/>
  <cols>
    <col min="1" max="1" width="5.140625" customWidth="1"/>
    <col min="2" max="2" width="27.5703125" customWidth="1"/>
    <col min="3" max="3" width="46.85546875" style="193" customWidth="1"/>
    <col min="4" max="4" width="30" style="193" customWidth="1"/>
    <col min="5" max="5" width="10.5703125" customWidth="1"/>
    <col min="6" max="6" width="9.7109375" customWidth="1"/>
  </cols>
  <sheetData>
    <row r="1" spans="1:9">
      <c r="A1" s="257" t="str">
        <f>'Date initiale'!C3</f>
        <v>Universitatea de Arhitectură și Urbanism "Ion Mincu" București</v>
      </c>
      <c r="B1" s="257"/>
      <c r="C1" s="257"/>
      <c r="D1" s="257"/>
      <c r="E1" s="257"/>
    </row>
    <row r="2" spans="1:9">
      <c r="A2" s="257" t="str">
        <f>'Date initiale'!B4&amp;" "&amp;'Date initiale'!C4</f>
        <v>Facultatea ARHITECTURA</v>
      </c>
      <c r="B2" s="257"/>
      <c r="C2" s="257"/>
      <c r="D2" s="257"/>
      <c r="E2" s="257"/>
    </row>
    <row r="3" spans="1:9">
      <c r="A3" s="257" t="str">
        <f>'Date initiale'!B5&amp;" "&amp;'Date initiale'!C5</f>
        <v>Departamentul Sinteza proiectarii de arhitectura</v>
      </c>
      <c r="B3" s="257"/>
      <c r="C3" s="257"/>
      <c r="D3" s="257"/>
      <c r="E3" s="257"/>
    </row>
    <row r="4" spans="1:9">
      <c r="A4" s="126" t="str">
        <f>'Date initiale'!C6&amp;", "&amp;'Date initiale'!C7</f>
        <v>NĂSTASE Radu-Petre, C23</v>
      </c>
      <c r="B4" s="126"/>
      <c r="C4" s="126"/>
      <c r="D4" s="126"/>
      <c r="E4" s="126"/>
    </row>
    <row r="5" spans="1:9" s="193" customFormat="1">
      <c r="A5" s="126"/>
      <c r="B5" s="126"/>
      <c r="C5" s="126"/>
      <c r="D5" s="126"/>
      <c r="E5" s="126"/>
    </row>
    <row r="6" spans="1:9" ht="15.75">
      <c r="A6" s="273" t="s">
        <v>110</v>
      </c>
    </row>
    <row r="7" spans="1:9" ht="15.75">
      <c r="A7" s="506" t="str">
        <f>'Descriere indicatori'!B31&amp;". "&amp;'Descriere indicatori'!C31</f>
        <v xml:space="preserve">I24. Îndrumare de doctorat sau în co-tutelă la nivel internaţional/naţional </v>
      </c>
      <c r="B7" s="506"/>
      <c r="C7" s="506"/>
      <c r="D7" s="506"/>
      <c r="E7" s="506"/>
      <c r="F7" s="506"/>
    </row>
    <row r="8" spans="1:9" ht="15.75" thickBot="1"/>
    <row r="9" spans="1:9" ht="30.75" thickBot="1">
      <c r="A9" s="161" t="s">
        <v>55</v>
      </c>
      <c r="B9" s="162" t="s">
        <v>153</v>
      </c>
      <c r="C9" s="162" t="s">
        <v>155</v>
      </c>
      <c r="D9" s="162" t="s">
        <v>154</v>
      </c>
      <c r="E9" s="162" t="s">
        <v>81</v>
      </c>
      <c r="F9" s="283" t="s">
        <v>147</v>
      </c>
      <c r="H9" s="261" t="s">
        <v>108</v>
      </c>
    </row>
    <row r="10" spans="1:9">
      <c r="A10" s="167">
        <v>1</v>
      </c>
      <c r="B10" s="298"/>
      <c r="C10" s="298"/>
      <c r="D10" s="298"/>
      <c r="E10" s="168"/>
      <c r="F10" s="344"/>
      <c r="H10" s="262" t="s">
        <v>266</v>
      </c>
      <c r="I10" s="372" t="s">
        <v>267</v>
      </c>
    </row>
    <row r="11" spans="1:9">
      <c r="A11" s="169">
        <f>A10+1</f>
        <v>2</v>
      </c>
      <c r="B11" s="290"/>
      <c r="C11" s="290"/>
      <c r="D11" s="290"/>
      <c r="E11" s="42"/>
      <c r="F11" s="345"/>
      <c r="H11" s="193"/>
      <c r="I11" s="372" t="s">
        <v>268</v>
      </c>
    </row>
    <row r="12" spans="1:9">
      <c r="A12" s="169">
        <f t="shared" ref="A12:A19" si="0">A11+1</f>
        <v>3</v>
      </c>
      <c r="B12" s="290"/>
      <c r="C12" s="290"/>
      <c r="D12" s="290"/>
      <c r="E12" s="42"/>
      <c r="F12" s="345"/>
    </row>
    <row r="13" spans="1:9">
      <c r="A13" s="169">
        <f t="shared" si="0"/>
        <v>4</v>
      </c>
      <c r="B13" s="290"/>
      <c r="C13" s="290"/>
      <c r="D13" s="290"/>
      <c r="E13" s="42"/>
      <c r="F13" s="345"/>
    </row>
    <row r="14" spans="1:9">
      <c r="A14" s="169">
        <f t="shared" si="0"/>
        <v>5</v>
      </c>
      <c r="B14" s="290"/>
      <c r="C14" s="290"/>
      <c r="D14" s="290"/>
      <c r="E14" s="42"/>
      <c r="F14" s="345"/>
    </row>
    <row r="15" spans="1:9">
      <c r="A15" s="169">
        <f t="shared" si="0"/>
        <v>6</v>
      </c>
      <c r="B15" s="290"/>
      <c r="C15" s="290"/>
      <c r="D15" s="290"/>
      <c r="E15" s="42"/>
      <c r="F15" s="345"/>
    </row>
    <row r="16" spans="1:9">
      <c r="A16" s="169">
        <f t="shared" si="0"/>
        <v>7</v>
      </c>
      <c r="B16" s="290"/>
      <c r="C16" s="290"/>
      <c r="D16" s="290"/>
      <c r="E16" s="42"/>
      <c r="F16" s="345"/>
    </row>
    <row r="17" spans="1:6">
      <c r="A17" s="169">
        <f t="shared" si="0"/>
        <v>8</v>
      </c>
      <c r="B17" s="290"/>
      <c r="C17" s="290"/>
      <c r="D17" s="290"/>
      <c r="E17" s="42"/>
      <c r="F17" s="345"/>
    </row>
    <row r="18" spans="1:6">
      <c r="A18" s="169">
        <f t="shared" si="0"/>
        <v>9</v>
      </c>
      <c r="B18" s="290"/>
      <c r="C18" s="290"/>
      <c r="D18" s="290"/>
      <c r="E18" s="42"/>
      <c r="F18" s="345"/>
    </row>
    <row r="19" spans="1:6" ht="15.75" thickBot="1">
      <c r="A19" s="300">
        <f t="shared" si="0"/>
        <v>10</v>
      </c>
      <c r="B19" s="301"/>
      <c r="C19" s="301"/>
      <c r="D19" s="301"/>
      <c r="E19" s="158"/>
      <c r="F19" s="346"/>
    </row>
    <row r="20" spans="1:6" ht="15.75" thickBot="1">
      <c r="A20" s="347"/>
      <c r="B20" s="126"/>
      <c r="C20" s="126"/>
      <c r="D20" s="126"/>
      <c r="E20" s="129" t="str">
        <f>"Total "&amp;LEFT(A7,3)</f>
        <v>Total I24</v>
      </c>
      <c r="F20" s="302">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4"/>
  <dimension ref="A1:AB15"/>
  <sheetViews>
    <sheetView workbookViewId="0">
      <selection activeCell="A16" sqref="A16"/>
    </sheetView>
  </sheetViews>
  <sheetFormatPr defaultColWidth="8.85546875" defaultRowHeight="15"/>
  <sheetData>
    <row r="1" spans="1:28">
      <c r="A1" t="s">
        <v>106</v>
      </c>
      <c r="AA1" s="304"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4"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sheetPr>
  <dimension ref="A1:E62"/>
  <sheetViews>
    <sheetView showGridLines="0" showRowColHeaders="0" topLeftCell="A37" zoomScale="115" zoomScaleNormal="115" workbookViewId="0">
      <selection activeCell="M13" sqref="M13"/>
    </sheetView>
  </sheetViews>
  <sheetFormatPr defaultColWidth="8.85546875" defaultRowHeight="15"/>
  <cols>
    <col min="1" max="1" width="3.85546875" style="193" customWidth="1"/>
    <col min="2" max="2" width="9.140625" customWidth="1"/>
    <col min="3" max="3" width="55" customWidth="1"/>
    <col min="4" max="4" width="9.42578125" style="77" customWidth="1"/>
    <col min="5" max="5" width="14.28515625" customWidth="1"/>
  </cols>
  <sheetData>
    <row r="1" spans="2:5">
      <c r="B1" s="91" t="s">
        <v>187</v>
      </c>
      <c r="D1"/>
    </row>
    <row r="2" spans="2:5">
      <c r="B2" s="91"/>
      <c r="D2"/>
    </row>
    <row r="3" spans="2:5" ht="45">
      <c r="B3" s="76" t="s">
        <v>63</v>
      </c>
      <c r="C3" s="12" t="s">
        <v>17</v>
      </c>
      <c r="D3" s="76" t="s">
        <v>18</v>
      </c>
      <c r="E3" s="12" t="s">
        <v>97</v>
      </c>
    </row>
    <row r="4" spans="2:5" ht="30">
      <c r="B4" s="82" t="s">
        <v>112</v>
      </c>
      <c r="C4" s="11" t="s">
        <v>20</v>
      </c>
      <c r="D4" s="82" t="s">
        <v>196</v>
      </c>
      <c r="E4" s="79" t="s">
        <v>98</v>
      </c>
    </row>
    <row r="5" spans="2:5">
      <c r="B5" s="82" t="s">
        <v>113</v>
      </c>
      <c r="C5" s="11" t="s">
        <v>22</v>
      </c>
      <c r="D5" s="82" t="s">
        <v>197</v>
      </c>
      <c r="E5" s="79" t="s">
        <v>16</v>
      </c>
    </row>
    <row r="6" spans="2:5" ht="30">
      <c r="B6" s="82" t="s">
        <v>114</v>
      </c>
      <c r="C6" s="32" t="s">
        <v>24</v>
      </c>
      <c r="D6" s="82" t="s">
        <v>198</v>
      </c>
      <c r="E6" s="79" t="s">
        <v>25</v>
      </c>
    </row>
    <row r="7" spans="2:5">
      <c r="B7" s="82" t="s">
        <v>115</v>
      </c>
      <c r="C7" s="11" t="s">
        <v>199</v>
      </c>
      <c r="D7" s="82" t="s">
        <v>198</v>
      </c>
      <c r="E7" s="79" t="s">
        <v>27</v>
      </c>
    </row>
    <row r="8" spans="2:5" s="57" customFormat="1" ht="60">
      <c r="B8" s="82" t="s">
        <v>116</v>
      </c>
      <c r="C8" s="79" t="s">
        <v>200</v>
      </c>
      <c r="D8" s="82" t="s">
        <v>198</v>
      </c>
      <c r="E8" s="79" t="s">
        <v>27</v>
      </c>
    </row>
    <row r="9" spans="2:5" ht="30" customHeight="1">
      <c r="B9" s="82" t="s">
        <v>117</v>
      </c>
      <c r="C9" s="15" t="s">
        <v>201</v>
      </c>
      <c r="D9" s="82" t="s">
        <v>202</v>
      </c>
      <c r="E9" s="79" t="s">
        <v>27</v>
      </c>
    </row>
    <row r="10" spans="2:5" ht="30" customHeight="1">
      <c r="B10" s="82" t="s">
        <v>118</v>
      </c>
      <c r="C10" s="15" t="s">
        <v>203</v>
      </c>
      <c r="D10" s="82" t="s">
        <v>202</v>
      </c>
      <c r="E10" s="79" t="s">
        <v>27</v>
      </c>
    </row>
    <row r="11" spans="2:5" ht="30">
      <c r="B11" s="82" t="s">
        <v>119</v>
      </c>
      <c r="C11" s="15" t="s">
        <v>204</v>
      </c>
      <c r="D11" s="82" t="s">
        <v>198</v>
      </c>
      <c r="E11" s="79" t="s">
        <v>32</v>
      </c>
    </row>
    <row r="12" spans="2:5" ht="30">
      <c r="B12" s="82" t="s">
        <v>120</v>
      </c>
      <c r="C12" s="11" t="s">
        <v>205</v>
      </c>
      <c r="D12" s="82" t="s">
        <v>206</v>
      </c>
      <c r="E12" s="79" t="s">
        <v>32</v>
      </c>
    </row>
    <row r="13" spans="2:5" ht="62.25" customHeight="1">
      <c r="B13" s="82" t="s">
        <v>121</v>
      </c>
      <c r="C13" s="78" t="s">
        <v>207</v>
      </c>
      <c r="D13" s="82" t="s">
        <v>208</v>
      </c>
      <c r="E13" s="79" t="s">
        <v>35</v>
      </c>
    </row>
    <row r="14" spans="2:5" ht="60">
      <c r="B14" s="83" t="s">
        <v>122</v>
      </c>
      <c r="C14" s="15" t="s">
        <v>209</v>
      </c>
      <c r="D14" s="82" t="s">
        <v>210</v>
      </c>
      <c r="E14" s="79" t="s">
        <v>37</v>
      </c>
    </row>
    <row r="15" spans="2:5" ht="76.5" customHeight="1">
      <c r="B15" s="84"/>
      <c r="C15" s="15" t="s">
        <v>211</v>
      </c>
      <c r="D15" s="82" t="s">
        <v>212</v>
      </c>
      <c r="E15" s="79" t="s">
        <v>38</v>
      </c>
    </row>
    <row r="16" spans="2:5" ht="30">
      <c r="B16" s="85"/>
      <c r="C16" s="36" t="s">
        <v>213</v>
      </c>
      <c r="D16" s="82" t="s">
        <v>214</v>
      </c>
      <c r="E16" s="79" t="s">
        <v>39</v>
      </c>
    </row>
    <row r="17" spans="2:5" ht="90" customHeight="1">
      <c r="B17" s="82" t="s">
        <v>123</v>
      </c>
      <c r="C17" s="15" t="s">
        <v>215</v>
      </c>
      <c r="D17" s="82" t="s">
        <v>216</v>
      </c>
      <c r="E17" s="79" t="s">
        <v>59</v>
      </c>
    </row>
    <row r="18" spans="2:5" ht="61.5" customHeight="1">
      <c r="B18" s="82" t="s">
        <v>124</v>
      </c>
      <c r="C18" s="15" t="s">
        <v>217</v>
      </c>
      <c r="D18" s="82" t="s">
        <v>218</v>
      </c>
      <c r="E18" s="79" t="s">
        <v>59</v>
      </c>
    </row>
    <row r="19" spans="2:5" ht="75" customHeight="1">
      <c r="B19" s="486" t="s">
        <v>125</v>
      </c>
      <c r="C19" s="11" t="s">
        <v>219</v>
      </c>
      <c r="D19" s="82" t="s">
        <v>220</v>
      </c>
      <c r="E19" s="79" t="s">
        <v>59</v>
      </c>
    </row>
    <row r="20" spans="2:5" ht="45">
      <c r="B20" s="487"/>
      <c r="C20" s="11" t="s">
        <v>221</v>
      </c>
      <c r="D20" s="82" t="s">
        <v>222</v>
      </c>
      <c r="E20" s="79" t="s">
        <v>59</v>
      </c>
    </row>
    <row r="21" spans="2:5" ht="60">
      <c r="B21" s="235"/>
      <c r="C21" s="11" t="s">
        <v>62</v>
      </c>
      <c r="D21" s="82" t="s">
        <v>223</v>
      </c>
      <c r="E21" s="79" t="s">
        <v>59</v>
      </c>
    </row>
    <row r="22" spans="2:5" s="193" customFormat="1" ht="75">
      <c r="B22" s="82" t="s">
        <v>0</v>
      </c>
      <c r="C22" s="11" t="s">
        <v>224</v>
      </c>
      <c r="D22" s="82" t="s">
        <v>225</v>
      </c>
      <c r="E22" s="79" t="s">
        <v>59</v>
      </c>
    </row>
    <row r="23" spans="2:5" ht="135.75" customHeight="1">
      <c r="B23" s="88" t="s">
        <v>126</v>
      </c>
      <c r="C23" s="86" t="s">
        <v>226</v>
      </c>
      <c r="D23" s="87" t="s">
        <v>227</v>
      </c>
      <c r="E23" s="86" t="s">
        <v>228</v>
      </c>
    </row>
    <row r="24" spans="2:5" ht="60">
      <c r="B24" s="85" t="s">
        <v>127</v>
      </c>
      <c r="C24" s="72" t="s">
        <v>229</v>
      </c>
      <c r="D24" s="85" t="s">
        <v>230</v>
      </c>
      <c r="E24" s="81" t="s">
        <v>65</v>
      </c>
    </row>
    <row r="25" spans="2:5" ht="75">
      <c r="B25" s="82" t="s">
        <v>128</v>
      </c>
      <c r="C25" s="15" t="s">
        <v>231</v>
      </c>
      <c r="D25" s="82" t="s">
        <v>232</v>
      </c>
      <c r="E25" s="79" t="s">
        <v>67</v>
      </c>
    </row>
    <row r="26" spans="2:5" ht="106.5" customHeight="1">
      <c r="B26" s="82" t="s">
        <v>129</v>
      </c>
      <c r="C26" s="90" t="s">
        <v>233</v>
      </c>
      <c r="D26" s="82" t="s">
        <v>99</v>
      </c>
      <c r="E26" s="79" t="s">
        <v>41</v>
      </c>
    </row>
    <row r="27" spans="2:5" ht="45">
      <c r="B27" s="82" t="s">
        <v>130</v>
      </c>
      <c r="C27" s="89" t="s">
        <v>234</v>
      </c>
      <c r="D27" s="82" t="s">
        <v>235</v>
      </c>
      <c r="E27" s="79" t="s">
        <v>43</v>
      </c>
    </row>
    <row r="28" spans="2:5" ht="30">
      <c r="B28" s="82" t="s">
        <v>131</v>
      </c>
      <c r="C28" s="81" t="s">
        <v>236</v>
      </c>
      <c r="D28" s="82" t="s">
        <v>232</v>
      </c>
      <c r="E28" s="79" t="s">
        <v>43</v>
      </c>
    </row>
    <row r="29" spans="2:5" ht="107.25" customHeight="1">
      <c r="B29" s="82" t="s">
        <v>132</v>
      </c>
      <c r="C29" s="80" t="s">
        <v>264</v>
      </c>
      <c r="D29" s="82" t="s">
        <v>100</v>
      </c>
      <c r="E29" s="79" t="s">
        <v>46</v>
      </c>
    </row>
    <row r="30" spans="2:5" ht="75">
      <c r="B30" s="82" t="s">
        <v>133</v>
      </c>
      <c r="C30" s="79" t="s">
        <v>237</v>
      </c>
      <c r="D30" s="82" t="s">
        <v>238</v>
      </c>
      <c r="E30" s="79" t="s">
        <v>41</v>
      </c>
    </row>
    <row r="31" spans="2:5" ht="75">
      <c r="B31" s="82" t="s">
        <v>239</v>
      </c>
      <c r="C31" s="79" t="s">
        <v>49</v>
      </c>
      <c r="D31" s="82" t="s">
        <v>240</v>
      </c>
      <c r="E31" s="79" t="s">
        <v>241</v>
      </c>
    </row>
    <row r="33" spans="2:5" s="193" customFormat="1">
      <c r="B33" s="491" t="s">
        <v>193</v>
      </c>
      <c r="C33" s="489"/>
      <c r="D33" s="489"/>
      <c r="E33" s="489"/>
    </row>
    <row r="34" spans="2:5" s="193" customFormat="1">
      <c r="B34" s="489"/>
      <c r="C34" s="489"/>
      <c r="D34" s="489"/>
      <c r="E34" s="489"/>
    </row>
    <row r="35" spans="2:5" s="193" customFormat="1">
      <c r="B35" s="489"/>
      <c r="C35" s="489"/>
      <c r="D35" s="489"/>
      <c r="E35" s="489"/>
    </row>
    <row r="36" spans="2:5" s="193" customFormat="1">
      <c r="B36" s="489"/>
      <c r="C36" s="489"/>
      <c r="D36" s="489"/>
      <c r="E36" s="489"/>
    </row>
    <row r="37" spans="2:5" s="193" customFormat="1">
      <c r="B37" s="489"/>
      <c r="C37" s="489"/>
      <c r="D37" s="489"/>
      <c r="E37" s="489"/>
    </row>
    <row r="38" spans="2:5" s="193" customFormat="1">
      <c r="B38" s="489"/>
      <c r="C38" s="489"/>
      <c r="D38" s="489"/>
      <c r="E38" s="489"/>
    </row>
    <row r="39" spans="2:5" s="193" customFormat="1">
      <c r="B39" s="489"/>
      <c r="C39" s="489"/>
      <c r="D39" s="489"/>
      <c r="E39" s="489"/>
    </row>
    <row r="40" spans="2:5" s="193" customFormat="1" ht="128.25" customHeight="1">
      <c r="B40" s="489"/>
      <c r="C40" s="489"/>
      <c r="D40" s="489"/>
      <c r="E40" s="489"/>
    </row>
    <row r="41" spans="2:5" s="193" customFormat="1">
      <c r="B41" s="490" t="s">
        <v>191</v>
      </c>
      <c r="C41" s="490"/>
      <c r="D41" s="490"/>
      <c r="E41" s="490"/>
    </row>
    <row r="42" spans="2:5" ht="48.75" customHeight="1">
      <c r="B42" s="488" t="s">
        <v>50</v>
      </c>
      <c r="C42" s="488"/>
      <c r="D42" s="488"/>
      <c r="E42" s="488"/>
    </row>
    <row r="43" spans="2:5" ht="64.5" customHeight="1">
      <c r="B43" s="488" t="s">
        <v>188</v>
      </c>
      <c r="C43" s="488"/>
      <c r="D43" s="488"/>
      <c r="E43" s="488"/>
    </row>
    <row r="44" spans="2:5" ht="59.25" customHeight="1">
      <c r="B44" s="488" t="s">
        <v>189</v>
      </c>
      <c r="C44" s="488"/>
      <c r="D44" s="488"/>
      <c r="E44" s="488"/>
    </row>
    <row r="45" spans="2:5" s="193" customFormat="1" ht="46.5" customHeight="1">
      <c r="B45" s="488" t="s">
        <v>190</v>
      </c>
      <c r="C45" s="488"/>
      <c r="D45" s="488"/>
      <c r="E45" s="488"/>
    </row>
    <row r="46" spans="2:5" ht="32.25" customHeight="1">
      <c r="B46" s="489" t="s">
        <v>192</v>
      </c>
      <c r="C46" s="489"/>
      <c r="D46" s="489"/>
      <c r="E46" s="489"/>
    </row>
    <row r="47" spans="2:5">
      <c r="B47" s="494" t="s">
        <v>179</v>
      </c>
      <c r="C47" s="489"/>
      <c r="D47" s="489"/>
      <c r="E47" s="489"/>
    </row>
    <row r="48" spans="2:5">
      <c r="B48" s="489"/>
      <c r="C48" s="489"/>
      <c r="D48" s="489"/>
      <c r="E48" s="489"/>
    </row>
    <row r="49" spans="2:5">
      <c r="B49" s="489"/>
      <c r="C49" s="489"/>
      <c r="D49" s="489"/>
      <c r="E49" s="489"/>
    </row>
    <row r="50" spans="2:5">
      <c r="B50" s="489"/>
      <c r="C50" s="489"/>
      <c r="D50" s="489"/>
      <c r="E50" s="489"/>
    </row>
    <row r="51" spans="2:5">
      <c r="B51" s="489"/>
      <c r="C51" s="489"/>
      <c r="D51" s="489"/>
      <c r="E51" s="489"/>
    </row>
    <row r="52" spans="2:5">
      <c r="B52" s="489"/>
      <c r="C52" s="489"/>
      <c r="D52" s="489"/>
      <c r="E52" s="489"/>
    </row>
    <row r="53" spans="2:5">
      <c r="B53" s="489"/>
      <c r="C53" s="489"/>
      <c r="D53" s="489"/>
      <c r="E53" s="489"/>
    </row>
    <row r="54" spans="2:5" ht="114" customHeight="1">
      <c r="B54" s="489"/>
      <c r="C54" s="489"/>
      <c r="D54" s="489"/>
      <c r="E54" s="489"/>
    </row>
    <row r="56" spans="2:5">
      <c r="B56" s="372" t="s">
        <v>194</v>
      </c>
    </row>
    <row r="57" spans="2:5" ht="63" customHeight="1">
      <c r="B57" s="492" t="s">
        <v>195</v>
      </c>
      <c r="C57" s="493"/>
      <c r="D57" s="493"/>
      <c r="E57" s="493"/>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04" right="0.59055118110236204" top="0.78740157480314998" bottom="0.78740157480314998" header="0.31496062992126" footer="0.31496062992126"/>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sheetPr>
  <dimension ref="A1:H18"/>
  <sheetViews>
    <sheetView showGridLines="0" showRowColHeaders="0" workbookViewId="0">
      <selection activeCell="D18" sqref="D18"/>
    </sheetView>
  </sheetViews>
  <sheetFormatPr defaultColWidth="8.85546875" defaultRowHeight="15"/>
  <cols>
    <col min="2" max="2" width="46.5703125" customWidth="1"/>
    <col min="3" max="4" width="14.28515625" customWidth="1"/>
  </cols>
  <sheetData>
    <row r="1" spans="1:8">
      <c r="A1" s="91" t="s">
        <v>103</v>
      </c>
    </row>
    <row r="3" spans="1:8" ht="64.5" customHeight="1">
      <c r="A3" s="93" t="s">
        <v>2</v>
      </c>
      <c r="B3" s="92" t="s">
        <v>1</v>
      </c>
      <c r="C3" s="94" t="s">
        <v>3</v>
      </c>
      <c r="D3" s="94"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74" t="s">
        <v>8</v>
      </c>
      <c r="B7" s="373" t="s">
        <v>244</v>
      </c>
      <c r="C7" s="374" t="s">
        <v>12</v>
      </c>
      <c r="D7" s="374"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6"/>
  </sheetPr>
  <dimension ref="A1:AE22"/>
  <sheetViews>
    <sheetView workbookViewId="0">
      <selection activeCell="E30" sqref="E30"/>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55" t="str">
        <f>'Date initiale'!C3</f>
        <v>Universitatea de Arhitectură și Urbanism "Ion Mincu" București</v>
      </c>
      <c r="B1" s="255"/>
      <c r="C1" s="255"/>
      <c r="D1" s="2"/>
      <c r="E1" s="2"/>
      <c r="F1" s="3"/>
      <c r="G1" s="3"/>
      <c r="H1" s="3"/>
      <c r="I1" s="3"/>
    </row>
    <row r="2" spans="1:31" ht="15.75">
      <c r="A2" s="255" t="str">
        <f>'Date initiale'!B4&amp;" "&amp;'Date initiale'!C4</f>
        <v>Facultatea ARHITECTURA</v>
      </c>
      <c r="B2" s="255"/>
      <c r="C2" s="255"/>
      <c r="D2" s="2"/>
      <c r="E2" s="2"/>
      <c r="F2" s="3"/>
      <c r="G2" s="3"/>
      <c r="H2" s="3"/>
      <c r="I2" s="3"/>
    </row>
    <row r="3" spans="1:31" ht="15.75">
      <c r="A3" s="255" t="str">
        <f>'Date initiale'!B5&amp;" "&amp;'Date initiale'!C5</f>
        <v>Departamentul Sinteza proiectarii de arhitectura</v>
      </c>
      <c r="B3" s="255"/>
      <c r="C3" s="255"/>
      <c r="D3" s="2"/>
      <c r="E3" s="2"/>
      <c r="F3" s="2"/>
      <c r="G3" s="2"/>
      <c r="H3" s="2"/>
      <c r="I3" s="2"/>
    </row>
    <row r="4" spans="1:31" ht="15.75">
      <c r="A4" s="496" t="str">
        <f>'Date initiale'!C6&amp;", "&amp;'Date initiale'!C7</f>
        <v>NĂSTASE Radu-Petre, C23</v>
      </c>
      <c r="B4" s="496"/>
      <c r="C4" s="496"/>
      <c r="D4" s="2"/>
      <c r="E4" s="2"/>
      <c r="F4" s="3"/>
      <c r="G4" s="3"/>
      <c r="H4" s="3"/>
      <c r="I4" s="3"/>
    </row>
    <row r="5" spans="1:31" s="193" customFormat="1" ht="15.75">
      <c r="A5" s="256"/>
      <c r="B5" s="256"/>
      <c r="C5" s="256"/>
      <c r="D5" s="2"/>
      <c r="E5" s="2"/>
      <c r="F5" s="3"/>
      <c r="G5" s="3"/>
      <c r="H5" s="3"/>
      <c r="I5" s="3"/>
    </row>
    <row r="6" spans="1:31" ht="15.75">
      <c r="A6" s="495" t="s">
        <v>110</v>
      </c>
      <c r="B6" s="495"/>
      <c r="C6" s="495"/>
      <c r="D6" s="495"/>
      <c r="E6" s="495"/>
      <c r="F6" s="495"/>
      <c r="G6" s="495"/>
      <c r="H6" s="495"/>
      <c r="I6" s="495"/>
    </row>
    <row r="7" spans="1:31" ht="15.75">
      <c r="A7" s="495" t="str">
        <f>'Descriere indicatori'!B4&amp;". "&amp;'Descriere indicatori'!C4</f>
        <v xml:space="preserve">I1. Cărţi de autor/capitole publicate la edituri cu prestigiu internaţional* </v>
      </c>
      <c r="B7" s="495"/>
      <c r="C7" s="495"/>
      <c r="D7" s="495"/>
      <c r="E7" s="495"/>
      <c r="F7" s="495"/>
      <c r="G7" s="495"/>
      <c r="H7" s="495"/>
      <c r="I7" s="495"/>
    </row>
    <row r="8" spans="1:31" ht="16.5" thickBot="1">
      <c r="A8" s="39"/>
      <c r="B8" s="39"/>
      <c r="C8" s="39"/>
      <c r="D8" s="39"/>
      <c r="E8" s="39"/>
      <c r="F8" s="39"/>
      <c r="G8" s="39"/>
      <c r="H8" s="39"/>
      <c r="I8" s="39"/>
    </row>
    <row r="9" spans="1:31" s="6" customFormat="1" ht="60.75" thickBot="1">
      <c r="A9" s="199" t="s">
        <v>55</v>
      </c>
      <c r="B9" s="200" t="s">
        <v>83</v>
      </c>
      <c r="C9" s="200" t="s">
        <v>175</v>
      </c>
      <c r="D9" s="200" t="s">
        <v>85</v>
      </c>
      <c r="E9" s="200" t="s">
        <v>86</v>
      </c>
      <c r="F9" s="201" t="s">
        <v>87</v>
      </c>
      <c r="G9" s="200" t="s">
        <v>88</v>
      </c>
      <c r="H9" s="200" t="s">
        <v>89</v>
      </c>
      <c r="I9" s="202" t="s">
        <v>90</v>
      </c>
      <c r="J9" s="4"/>
      <c r="K9" s="261" t="s">
        <v>108</v>
      </c>
      <c r="L9" s="5"/>
      <c r="M9" s="5"/>
      <c r="N9" s="5"/>
      <c r="O9" s="5"/>
      <c r="P9" s="5"/>
      <c r="Q9" s="5"/>
      <c r="R9" s="5"/>
      <c r="S9" s="5"/>
      <c r="T9" s="5"/>
      <c r="U9" s="5"/>
      <c r="V9" s="5"/>
      <c r="W9" s="5"/>
      <c r="X9" s="5"/>
      <c r="Y9" s="5"/>
      <c r="Z9" s="5"/>
      <c r="AA9" s="5"/>
      <c r="AB9" s="5"/>
      <c r="AC9" s="5"/>
      <c r="AD9" s="5"/>
      <c r="AE9" s="5"/>
    </row>
    <row r="10" spans="1:31" s="6" customFormat="1" ht="15.75">
      <c r="A10" s="111">
        <v>1</v>
      </c>
      <c r="B10" s="112"/>
      <c r="C10" s="112"/>
      <c r="D10" s="112"/>
      <c r="E10" s="113"/>
      <c r="F10" s="114"/>
      <c r="G10" s="114"/>
      <c r="H10" s="114"/>
      <c r="I10" s="310"/>
      <c r="J10" s="8"/>
      <c r="K10" s="262" t="s">
        <v>109</v>
      </c>
      <c r="L10" s="375" t="s">
        <v>245</v>
      </c>
      <c r="M10" s="9"/>
      <c r="N10" s="9"/>
      <c r="O10" s="9"/>
      <c r="P10" s="9"/>
      <c r="Q10" s="9"/>
      <c r="R10" s="9"/>
      <c r="S10" s="9"/>
      <c r="T10" s="9"/>
      <c r="U10" s="10"/>
      <c r="V10" s="10"/>
      <c r="W10" s="10"/>
      <c r="X10" s="10"/>
      <c r="Y10" s="10"/>
      <c r="Z10" s="10"/>
      <c r="AA10" s="10"/>
      <c r="AB10" s="10"/>
      <c r="AC10" s="10"/>
      <c r="AD10" s="10"/>
      <c r="AE10" s="10"/>
    </row>
    <row r="11" spans="1:31" s="6" customFormat="1" ht="15.75">
      <c r="A11" s="115">
        <f>A10+1</f>
        <v>2</v>
      </c>
      <c r="B11" s="116"/>
      <c r="C11" s="117"/>
      <c r="D11" s="116"/>
      <c r="E11" s="118"/>
      <c r="F11" s="119"/>
      <c r="G11" s="120"/>
      <c r="H11" s="120"/>
      <c r="I11" s="311"/>
      <c r="J11" s="8"/>
      <c r="K11" s="260"/>
      <c r="L11" s="9"/>
      <c r="M11" s="9"/>
      <c r="N11" s="9"/>
      <c r="O11" s="9"/>
      <c r="P11" s="9"/>
      <c r="Q11" s="9"/>
      <c r="R11" s="9"/>
      <c r="S11" s="9"/>
      <c r="T11" s="9"/>
      <c r="U11" s="10"/>
      <c r="V11" s="10"/>
      <c r="W11" s="10"/>
      <c r="X11" s="10"/>
      <c r="Y11" s="10"/>
      <c r="Z11" s="10"/>
      <c r="AA11" s="10"/>
      <c r="AB11" s="10"/>
      <c r="AC11" s="10"/>
      <c r="AD11" s="10"/>
      <c r="AE11" s="10"/>
    </row>
    <row r="12" spans="1:31" s="6" customFormat="1" ht="15.75">
      <c r="A12" s="115">
        <f t="shared" ref="A12:A19" si="0">A11+1</f>
        <v>3</v>
      </c>
      <c r="B12" s="117"/>
      <c r="C12" s="117"/>
      <c r="D12" s="117"/>
      <c r="E12" s="118"/>
      <c r="F12" s="119"/>
      <c r="G12" s="120"/>
      <c r="H12" s="120"/>
      <c r="I12" s="311"/>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5">
        <f t="shared" si="0"/>
        <v>4</v>
      </c>
      <c r="B13" s="116"/>
      <c r="C13" s="117"/>
      <c r="D13" s="116"/>
      <c r="E13" s="118"/>
      <c r="F13" s="119"/>
      <c r="G13" s="120"/>
      <c r="H13" s="120"/>
      <c r="I13" s="311"/>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5">
        <f t="shared" si="0"/>
        <v>5</v>
      </c>
      <c r="B14" s="117"/>
      <c r="C14" s="117"/>
      <c r="D14" s="117"/>
      <c r="E14" s="118"/>
      <c r="F14" s="119"/>
      <c r="G14" s="120"/>
      <c r="H14" s="120"/>
      <c r="I14" s="311"/>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5">
        <f t="shared" si="0"/>
        <v>6</v>
      </c>
      <c r="B15" s="117"/>
      <c r="C15" s="117"/>
      <c r="D15" s="117"/>
      <c r="E15" s="118"/>
      <c r="F15" s="119"/>
      <c r="G15" s="120"/>
      <c r="H15" s="120"/>
      <c r="I15" s="311"/>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5">
        <f t="shared" si="0"/>
        <v>7</v>
      </c>
      <c r="B16" s="116"/>
      <c r="C16" s="117"/>
      <c r="D16" s="116"/>
      <c r="E16" s="118"/>
      <c r="F16" s="119"/>
      <c r="G16" s="120"/>
      <c r="H16" s="120"/>
      <c r="I16" s="311"/>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5">
        <f t="shared" si="0"/>
        <v>8</v>
      </c>
      <c r="B17" s="117"/>
      <c r="C17" s="117"/>
      <c r="D17" s="117"/>
      <c r="E17" s="118"/>
      <c r="F17" s="119"/>
      <c r="G17" s="120"/>
      <c r="H17" s="120"/>
      <c r="I17" s="311"/>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5">
        <f t="shared" si="0"/>
        <v>9</v>
      </c>
      <c r="B18" s="116"/>
      <c r="C18" s="117"/>
      <c r="D18" s="116"/>
      <c r="E18" s="118"/>
      <c r="F18" s="119"/>
      <c r="G18" s="120"/>
      <c r="H18" s="120"/>
      <c r="I18" s="311"/>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8">
        <f t="shared" si="0"/>
        <v>10</v>
      </c>
      <c r="B19" s="122"/>
      <c r="C19" s="122"/>
      <c r="D19" s="122"/>
      <c r="E19" s="123"/>
      <c r="F19" s="124"/>
      <c r="G19" s="125"/>
      <c r="H19" s="125"/>
      <c r="I19" s="312"/>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47"/>
      <c r="B20" s="126"/>
      <c r="C20" s="126"/>
      <c r="D20" s="126"/>
      <c r="E20" s="126"/>
      <c r="F20" s="126"/>
      <c r="G20" s="126"/>
      <c r="H20" s="129" t="str">
        <f>"Total "&amp;LEFT(A7,2)</f>
        <v>Total I1</v>
      </c>
      <c r="I20" s="130">
        <f>SUM(I10:I19)</f>
        <v>0</v>
      </c>
    </row>
    <row r="22" spans="1:31" ht="33.75" customHeight="1">
      <c r="A22" s="49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7"/>
      <c r="C22" s="497"/>
      <c r="D22" s="497"/>
      <c r="E22" s="497"/>
      <c r="F22" s="497"/>
      <c r="G22" s="497"/>
      <c r="H22" s="497"/>
      <c r="I22" s="497"/>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6"/>
    <pageSetUpPr fitToPage="1"/>
  </sheetPr>
  <dimension ref="A1:AE25"/>
  <sheetViews>
    <sheetView workbookViewId="0">
      <selection activeCell="D27" sqref="D27"/>
    </sheetView>
  </sheetViews>
  <sheetFormatPr defaultColWidth="8.85546875" defaultRowHeight="15"/>
  <cols>
    <col min="1" max="1" width="5.140625" customWidth="1"/>
    <col min="2" max="2" width="22.140625" style="57" customWidth="1"/>
    <col min="3" max="3" width="30.28515625" style="57" customWidth="1"/>
    <col min="4" max="4" width="30" style="57" customWidth="1"/>
    <col min="5" max="5" width="16" style="57" customWidth="1"/>
    <col min="6" max="6" width="6.85546875" style="57" customWidth="1"/>
    <col min="7" max="7" width="10" style="57" customWidth="1"/>
    <col min="8" max="8" width="10.5703125" style="57" customWidth="1"/>
    <col min="9" max="9" width="9.7109375" style="57" customWidth="1"/>
  </cols>
  <sheetData>
    <row r="1" spans="1:31" ht="15.75">
      <c r="A1" s="255" t="str">
        <f>'Date initiale'!C3</f>
        <v>Universitatea de Arhitectură și Urbanism "Ion Mincu" București</v>
      </c>
      <c r="B1" s="379"/>
      <c r="C1" s="379"/>
      <c r="D1" s="383"/>
      <c r="E1" s="383"/>
      <c r="F1" s="384"/>
      <c r="G1" s="384"/>
      <c r="H1" s="384"/>
      <c r="I1" s="384"/>
    </row>
    <row r="2" spans="1:31" ht="15.75">
      <c r="A2" s="255" t="str">
        <f>'Date initiale'!B4&amp;" "&amp;'Date initiale'!C4</f>
        <v>Facultatea ARHITECTURA</v>
      </c>
      <c r="B2" s="379"/>
      <c r="C2" s="379"/>
      <c r="D2" s="383"/>
      <c r="E2" s="383"/>
      <c r="F2" s="384"/>
      <c r="G2" s="384"/>
      <c r="H2" s="384"/>
      <c r="I2" s="384"/>
    </row>
    <row r="3" spans="1:31" ht="15.75">
      <c r="A3" s="255" t="str">
        <f>'Date initiale'!B5&amp;" "&amp;'Date initiale'!C5</f>
        <v>Departamentul Sinteza proiectarii de arhitectura</v>
      </c>
      <c r="B3" s="379"/>
      <c r="C3" s="379"/>
      <c r="D3" s="383"/>
      <c r="E3" s="383"/>
      <c r="F3" s="383"/>
      <c r="G3" s="383"/>
      <c r="H3" s="383"/>
      <c r="I3" s="383"/>
    </row>
    <row r="4" spans="1:31" ht="15.75">
      <c r="A4" s="496" t="str">
        <f>'Date initiale'!C6&amp;", "&amp;'Date initiale'!C7</f>
        <v>NĂSTASE Radu-Petre, C23</v>
      </c>
      <c r="B4" s="496"/>
      <c r="C4" s="496"/>
      <c r="D4" s="383"/>
      <c r="E4" s="383"/>
      <c r="F4" s="384"/>
      <c r="G4" s="384"/>
      <c r="H4" s="384"/>
      <c r="I4" s="384"/>
    </row>
    <row r="5" spans="1:31" s="193" customFormat="1" ht="15.75">
      <c r="A5" s="256"/>
      <c r="B5" s="380"/>
      <c r="C5" s="380"/>
      <c r="D5" s="383"/>
      <c r="E5" s="383"/>
      <c r="F5" s="384"/>
      <c r="G5" s="384"/>
      <c r="H5" s="384"/>
      <c r="I5" s="384"/>
    </row>
    <row r="6" spans="1:31" ht="15.75">
      <c r="A6" s="495" t="s">
        <v>110</v>
      </c>
      <c r="B6" s="495"/>
      <c r="C6" s="495"/>
      <c r="D6" s="495"/>
      <c r="E6" s="495"/>
      <c r="F6" s="495"/>
      <c r="G6" s="495"/>
      <c r="H6" s="495"/>
      <c r="I6" s="495"/>
    </row>
    <row r="7" spans="1:31" ht="15.75">
      <c r="A7" s="495" t="str">
        <f>'Descriere indicatori'!B5&amp;". "&amp;'Descriere indicatori'!C5</f>
        <v xml:space="preserve">I2. Cărţi de autor publicate la edituri cu prestigiu naţional* </v>
      </c>
      <c r="B7" s="495"/>
      <c r="C7" s="495"/>
      <c r="D7" s="495"/>
      <c r="E7" s="495"/>
      <c r="F7" s="495"/>
      <c r="G7" s="495"/>
      <c r="H7" s="495"/>
      <c r="I7" s="495"/>
    </row>
    <row r="8" spans="1:31" ht="16.5" thickBot="1">
      <c r="A8" s="39"/>
      <c r="B8" s="377"/>
      <c r="C8" s="377"/>
      <c r="D8" s="377"/>
      <c r="E8" s="377"/>
      <c r="F8" s="377"/>
      <c r="G8" s="377"/>
      <c r="H8" s="377"/>
      <c r="I8" s="377"/>
    </row>
    <row r="9" spans="1:31" s="6" customFormat="1" ht="60.75" thickBot="1">
      <c r="A9" s="203" t="s">
        <v>55</v>
      </c>
      <c r="B9" s="204" t="s">
        <v>83</v>
      </c>
      <c r="C9" s="204" t="s">
        <v>84</v>
      </c>
      <c r="D9" s="204" t="s">
        <v>85</v>
      </c>
      <c r="E9" s="204" t="s">
        <v>86</v>
      </c>
      <c r="F9" s="205" t="s">
        <v>87</v>
      </c>
      <c r="G9" s="204" t="s">
        <v>88</v>
      </c>
      <c r="H9" s="204" t="s">
        <v>89</v>
      </c>
      <c r="I9" s="206" t="s">
        <v>90</v>
      </c>
      <c r="J9" s="4"/>
      <c r="K9" s="261" t="s">
        <v>108</v>
      </c>
      <c r="L9" s="5"/>
      <c r="M9" s="5"/>
      <c r="N9" s="5"/>
      <c r="O9" s="5"/>
      <c r="P9" s="5"/>
      <c r="Q9" s="5"/>
      <c r="R9" s="5"/>
      <c r="S9" s="5"/>
      <c r="T9" s="5"/>
      <c r="U9" s="5"/>
      <c r="V9" s="5"/>
      <c r="W9" s="5"/>
      <c r="X9" s="5"/>
      <c r="Y9" s="5"/>
      <c r="Z9" s="5"/>
      <c r="AA9" s="5"/>
      <c r="AB9" s="5"/>
      <c r="AC9" s="5"/>
      <c r="AD9" s="5"/>
      <c r="AE9" s="5"/>
    </row>
    <row r="10" spans="1:31" s="6" customFormat="1" ht="40.5" customHeight="1">
      <c r="A10" s="131">
        <v>1</v>
      </c>
      <c r="B10" s="132" t="s">
        <v>276</v>
      </c>
      <c r="C10" s="445" t="s">
        <v>372</v>
      </c>
      <c r="D10" s="445" t="s">
        <v>275</v>
      </c>
      <c r="E10" s="385" t="s">
        <v>274</v>
      </c>
      <c r="F10" s="134">
        <v>2014</v>
      </c>
      <c r="G10" s="132" t="s">
        <v>277</v>
      </c>
      <c r="H10" s="132" t="s">
        <v>277</v>
      </c>
      <c r="I10" s="386">
        <v>15</v>
      </c>
      <c r="J10" s="7"/>
      <c r="K10" s="262">
        <v>15</v>
      </c>
      <c r="L10" s="7" t="s">
        <v>246</v>
      </c>
      <c r="M10" s="7"/>
      <c r="N10" s="7"/>
      <c r="O10" s="7"/>
      <c r="P10" s="7"/>
      <c r="Q10" s="7"/>
      <c r="R10" s="7"/>
      <c r="S10" s="7"/>
      <c r="T10" s="7"/>
      <c r="U10" s="7"/>
      <c r="V10" s="7"/>
      <c r="W10" s="7"/>
      <c r="X10" s="7"/>
      <c r="Y10" s="7"/>
      <c r="Z10" s="7"/>
      <c r="AA10" s="7"/>
      <c r="AB10" s="7"/>
      <c r="AC10" s="7"/>
      <c r="AD10" s="7"/>
      <c r="AE10" s="7"/>
    </row>
    <row r="11" spans="1:31" s="6" customFormat="1" ht="15.75">
      <c r="A11" s="135">
        <f>A10+1</f>
        <v>2</v>
      </c>
      <c r="B11" s="136"/>
      <c r="C11" s="137"/>
      <c r="D11" s="136"/>
      <c r="E11" s="137"/>
      <c r="F11" s="138"/>
      <c r="G11" s="136"/>
      <c r="H11" s="136"/>
      <c r="I11" s="311"/>
      <c r="J11" s="7"/>
      <c r="K11" s="58"/>
      <c r="L11" s="7"/>
      <c r="M11" s="7"/>
      <c r="N11" s="7"/>
      <c r="O11" s="7"/>
      <c r="P11" s="7"/>
      <c r="Q11" s="7"/>
      <c r="R11" s="7"/>
      <c r="S11" s="7"/>
      <c r="T11" s="7"/>
      <c r="U11" s="7"/>
      <c r="V11" s="7"/>
      <c r="W11" s="7"/>
      <c r="X11" s="7"/>
      <c r="Y11" s="7"/>
      <c r="Z11" s="7"/>
      <c r="AA11" s="7"/>
      <c r="AB11" s="7"/>
      <c r="AC11" s="7"/>
      <c r="AD11" s="7"/>
      <c r="AE11" s="7"/>
    </row>
    <row r="12" spans="1:31" s="6" customFormat="1" ht="15.75">
      <c r="A12" s="135">
        <f t="shared" ref="A12:A19" si="0">A11+1</f>
        <v>3</v>
      </c>
      <c r="B12" s="137"/>
      <c r="C12" s="137"/>
      <c r="D12" s="136"/>
      <c r="E12" s="137"/>
      <c r="F12" s="138"/>
      <c r="G12" s="139"/>
      <c r="H12" s="136"/>
      <c r="I12" s="311"/>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5">
        <f t="shared" si="0"/>
        <v>4</v>
      </c>
      <c r="B13" s="137"/>
      <c r="C13" s="137"/>
      <c r="D13" s="136"/>
      <c r="E13" s="137"/>
      <c r="F13" s="138"/>
      <c r="G13" s="139"/>
      <c r="H13" s="139"/>
      <c r="I13" s="311"/>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5">
        <f t="shared" si="0"/>
        <v>5</v>
      </c>
      <c r="B14" s="136"/>
      <c r="C14" s="137"/>
      <c r="D14" s="136"/>
      <c r="E14" s="137"/>
      <c r="F14" s="138"/>
      <c r="G14" s="136"/>
      <c r="H14" s="136"/>
      <c r="I14" s="311"/>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5">
        <f t="shared" si="0"/>
        <v>6</v>
      </c>
      <c r="B15" s="137"/>
      <c r="C15" s="137"/>
      <c r="D15" s="136"/>
      <c r="E15" s="137"/>
      <c r="F15" s="138"/>
      <c r="G15" s="139"/>
      <c r="H15" s="136"/>
      <c r="I15" s="311"/>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5">
        <f t="shared" si="0"/>
        <v>7</v>
      </c>
      <c r="B16" s="137"/>
      <c r="C16" s="137"/>
      <c r="D16" s="136"/>
      <c r="E16" s="137"/>
      <c r="F16" s="138"/>
      <c r="G16" s="139"/>
      <c r="H16" s="139"/>
      <c r="I16" s="311"/>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5">
        <f t="shared" si="0"/>
        <v>8</v>
      </c>
      <c r="B17" s="140"/>
      <c r="C17" s="137"/>
      <c r="D17" s="140"/>
      <c r="E17" s="137"/>
      <c r="F17" s="138"/>
      <c r="G17" s="139"/>
      <c r="H17" s="139"/>
      <c r="I17" s="311"/>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5">
        <f t="shared" si="0"/>
        <v>9</v>
      </c>
      <c r="B18" s="140"/>
      <c r="C18" s="137"/>
      <c r="D18" s="140"/>
      <c r="E18" s="137"/>
      <c r="F18" s="138"/>
      <c r="G18" s="139"/>
      <c r="H18" s="139"/>
      <c r="I18" s="311"/>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41">
        <f t="shared" si="0"/>
        <v>10</v>
      </c>
      <c r="B19" s="142"/>
      <c r="C19" s="143"/>
      <c r="D19" s="142"/>
      <c r="E19" s="143"/>
      <c r="F19" s="144"/>
      <c r="G19" s="144"/>
      <c r="H19" s="144"/>
      <c r="I19" s="312"/>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58"/>
      <c r="B20" s="381"/>
      <c r="C20" s="381"/>
      <c r="D20" s="381"/>
      <c r="E20" s="381"/>
      <c r="F20" s="381"/>
      <c r="G20" s="381"/>
      <c r="H20" s="387" t="str">
        <f>"Total "&amp;LEFT(A7,2)</f>
        <v>Total I2</v>
      </c>
      <c r="I20" s="388">
        <f>SUM(I10:I19)</f>
        <v>15</v>
      </c>
      <c r="J20" s="9"/>
      <c r="K20" s="9"/>
      <c r="L20" s="10"/>
      <c r="M20" s="10"/>
      <c r="N20" s="10"/>
      <c r="O20" s="10"/>
      <c r="P20" s="10"/>
      <c r="Q20" s="10"/>
      <c r="R20" s="10"/>
      <c r="S20" s="10"/>
      <c r="T20" s="10"/>
      <c r="U20" s="10"/>
      <c r="V20" s="10"/>
    </row>
    <row r="21" spans="1:31" s="6" customFormat="1" ht="15.75">
      <c r="A21" s="8"/>
      <c r="B21" s="382"/>
      <c r="C21" s="382"/>
      <c r="D21" s="382"/>
      <c r="E21" s="382"/>
      <c r="F21" s="382"/>
      <c r="G21" s="382"/>
      <c r="H21" s="382"/>
      <c r="I21" s="382"/>
      <c r="J21" s="9"/>
      <c r="K21" s="9"/>
      <c r="L21" s="10"/>
      <c r="M21" s="10"/>
      <c r="N21" s="10"/>
      <c r="O21" s="10"/>
      <c r="P21" s="10"/>
      <c r="Q21" s="10"/>
      <c r="R21" s="10"/>
      <c r="S21" s="10"/>
      <c r="T21" s="10"/>
      <c r="U21" s="10"/>
      <c r="V21" s="10"/>
    </row>
    <row r="22" spans="1:31" s="6" customFormat="1" ht="33.75" customHeight="1">
      <c r="A22" s="49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7"/>
      <c r="C22" s="497"/>
      <c r="D22" s="497"/>
      <c r="E22" s="497"/>
      <c r="F22" s="497"/>
      <c r="G22" s="497"/>
      <c r="H22" s="497"/>
      <c r="I22" s="497"/>
      <c r="J22" s="9"/>
      <c r="K22" s="9"/>
      <c r="L22" s="10"/>
      <c r="M22" s="10"/>
      <c r="N22" s="10"/>
      <c r="O22" s="10"/>
      <c r="P22" s="10"/>
      <c r="Q22" s="10"/>
      <c r="R22" s="10"/>
      <c r="S22" s="10"/>
      <c r="T22" s="10"/>
      <c r="U22" s="10"/>
      <c r="V22" s="10"/>
    </row>
    <row r="23" spans="1:31" s="6" customFormat="1" ht="15.75">
      <c r="A23" s="8"/>
      <c r="B23" s="382"/>
      <c r="C23" s="382"/>
      <c r="D23" s="382"/>
      <c r="E23" s="382"/>
      <c r="F23" s="382"/>
      <c r="G23" s="382"/>
      <c r="H23" s="382"/>
      <c r="I23" s="382"/>
      <c r="J23" s="9"/>
      <c r="K23" s="9"/>
      <c r="L23" s="10"/>
      <c r="M23" s="10"/>
      <c r="N23" s="10"/>
      <c r="O23" s="10"/>
      <c r="P23" s="10"/>
      <c r="Q23" s="10"/>
      <c r="R23" s="10"/>
      <c r="S23" s="10"/>
      <c r="T23" s="10"/>
      <c r="U23" s="10"/>
      <c r="V23" s="10"/>
    </row>
    <row r="24" spans="1:31" s="6" customFormat="1" ht="15.75">
      <c r="A24" s="8"/>
      <c r="B24" s="382"/>
      <c r="C24" s="382"/>
      <c r="D24" s="382"/>
      <c r="E24" s="382"/>
      <c r="F24" s="382"/>
      <c r="G24" s="382"/>
      <c r="H24" s="382"/>
      <c r="I24" s="382"/>
      <c r="J24" s="9"/>
      <c r="K24" s="9"/>
      <c r="L24" s="10"/>
      <c r="M24" s="10"/>
      <c r="N24" s="10"/>
      <c r="O24" s="10"/>
      <c r="P24" s="10"/>
      <c r="Q24" s="10"/>
      <c r="R24" s="10"/>
      <c r="S24" s="10"/>
      <c r="T24" s="10"/>
      <c r="U24" s="10"/>
      <c r="V24" s="10"/>
    </row>
    <row r="25" spans="1:31" s="6" customFormat="1" ht="15.75">
      <c r="A25" s="8"/>
      <c r="B25" s="382"/>
      <c r="C25" s="382"/>
      <c r="D25" s="382"/>
      <c r="E25" s="382"/>
      <c r="F25" s="382"/>
      <c r="G25" s="382"/>
      <c r="H25" s="382"/>
      <c r="I25" s="382"/>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6"/>
    <pageSetUpPr fitToPage="1"/>
  </sheetPr>
  <dimension ref="A1:L22"/>
  <sheetViews>
    <sheetView workbookViewId="0">
      <selection activeCell="B9" sqref="B9"/>
    </sheetView>
  </sheetViews>
  <sheetFormatPr defaultColWidth="8.85546875"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proiectarii de arhitectura</v>
      </c>
      <c r="B3" s="255"/>
      <c r="C3" s="255"/>
    </row>
    <row r="4" spans="1:12">
      <c r="A4" s="126" t="str">
        <f>'Date initiale'!C6&amp;", "&amp;'Date initiale'!C7</f>
        <v>NĂSTASE Radu-Petre, C23</v>
      </c>
      <c r="B4" s="126"/>
      <c r="C4" s="126"/>
    </row>
    <row r="5" spans="1:12" s="193" customFormat="1">
      <c r="A5" s="126"/>
      <c r="B5" s="126"/>
      <c r="C5" s="126"/>
    </row>
    <row r="6" spans="1:12" ht="15.75">
      <c r="A6" s="495" t="s">
        <v>110</v>
      </c>
      <c r="B6" s="495"/>
      <c r="C6" s="495"/>
      <c r="D6" s="495"/>
      <c r="E6" s="495"/>
      <c r="F6" s="495"/>
      <c r="G6" s="495"/>
      <c r="H6" s="495"/>
      <c r="I6" s="495"/>
    </row>
    <row r="7" spans="1:12" ht="15.75">
      <c r="A7" s="495" t="str">
        <f>'Descriere indicatori'!B6&amp;". "&amp;'Descriere indicatori'!C6</f>
        <v xml:space="preserve">I3. Capitole de autor cuprinse în cărţi publicate la edituri cu prestigiu naţional* </v>
      </c>
      <c r="B7" s="495"/>
      <c r="C7" s="495"/>
      <c r="D7" s="495"/>
      <c r="E7" s="495"/>
      <c r="F7" s="495"/>
      <c r="G7" s="495"/>
      <c r="H7" s="495"/>
      <c r="I7" s="495"/>
    </row>
    <row r="8" spans="1:12" ht="16.5" thickBot="1">
      <c r="A8" s="39"/>
      <c r="B8" s="39"/>
      <c r="C8" s="39"/>
      <c r="D8" s="39"/>
      <c r="E8" s="39"/>
      <c r="F8" s="39"/>
      <c r="G8" s="39"/>
      <c r="H8" s="39"/>
      <c r="I8" s="39"/>
    </row>
    <row r="9" spans="1:12" ht="60.75" thickBot="1">
      <c r="A9" s="199" t="s">
        <v>55</v>
      </c>
      <c r="B9" s="200" t="s">
        <v>83</v>
      </c>
      <c r="C9" s="200" t="s">
        <v>175</v>
      </c>
      <c r="D9" s="200" t="s">
        <v>85</v>
      </c>
      <c r="E9" s="200" t="s">
        <v>86</v>
      </c>
      <c r="F9" s="201" t="s">
        <v>87</v>
      </c>
      <c r="G9" s="200" t="s">
        <v>88</v>
      </c>
      <c r="H9" s="200" t="s">
        <v>89</v>
      </c>
      <c r="I9" s="202" t="s">
        <v>90</v>
      </c>
      <c r="K9" s="261" t="s">
        <v>108</v>
      </c>
    </row>
    <row r="10" spans="1:12">
      <c r="A10" s="195">
        <v>1</v>
      </c>
      <c r="B10" s="150"/>
      <c r="C10" s="150"/>
      <c r="D10" s="150"/>
      <c r="E10" s="150"/>
      <c r="F10" s="151"/>
      <c r="G10" s="152"/>
      <c r="H10" s="151"/>
      <c r="I10" s="315"/>
      <c r="K10" s="262">
        <v>10</v>
      </c>
      <c r="L10" s="372" t="s">
        <v>247</v>
      </c>
    </row>
    <row r="11" spans="1:12">
      <c r="A11" s="115">
        <f>A10+1</f>
        <v>2</v>
      </c>
      <c r="B11" s="42"/>
      <c r="C11" s="42"/>
      <c r="D11" s="145"/>
      <c r="E11" s="42"/>
      <c r="F11" s="42"/>
      <c r="G11" s="42"/>
      <c r="H11" s="42"/>
      <c r="I11" s="316"/>
      <c r="K11" s="58"/>
    </row>
    <row r="12" spans="1:12">
      <c r="A12" s="154">
        <f t="shared" ref="A12:A19" si="0">A11+1</f>
        <v>3</v>
      </c>
      <c r="B12" s="127"/>
      <c r="C12" s="147"/>
      <c r="D12" s="145"/>
      <c r="E12" s="155"/>
      <c r="F12" s="120"/>
      <c r="G12" s="120"/>
      <c r="H12" s="120"/>
      <c r="I12" s="317"/>
    </row>
    <row r="13" spans="1:12">
      <c r="A13" s="154">
        <f t="shared" si="0"/>
        <v>4</v>
      </c>
      <c r="B13" s="148"/>
      <c r="C13" s="42"/>
      <c r="D13" s="42"/>
      <c r="E13" s="42"/>
      <c r="F13" s="119"/>
      <c r="G13" s="119"/>
      <c r="H13" s="119"/>
      <c r="I13" s="311"/>
    </row>
    <row r="14" spans="1:12" s="193" customFormat="1">
      <c r="A14" s="154">
        <f t="shared" si="0"/>
        <v>5</v>
      </c>
      <c r="B14" s="118"/>
      <c r="C14" s="42"/>
      <c r="D14" s="42"/>
      <c r="E14" s="42"/>
      <c r="F14" s="119"/>
      <c r="G14" s="119"/>
      <c r="H14" s="119"/>
      <c r="I14" s="318"/>
    </row>
    <row r="15" spans="1:12" s="193" customFormat="1">
      <c r="A15" s="154">
        <f t="shared" si="0"/>
        <v>6</v>
      </c>
      <c r="B15" s="148"/>
      <c r="C15" s="42"/>
      <c r="D15" s="42"/>
      <c r="E15" s="118"/>
      <c r="F15" s="119"/>
      <c r="G15" s="119"/>
      <c r="H15" s="119"/>
      <c r="I15" s="311"/>
    </row>
    <row r="16" spans="1:12">
      <c r="A16" s="154">
        <f t="shared" si="0"/>
        <v>7</v>
      </c>
      <c r="B16" s="118"/>
      <c r="C16" s="42"/>
      <c r="D16" s="42"/>
      <c r="E16" s="42"/>
      <c r="F16" s="119"/>
      <c r="G16" s="119"/>
      <c r="H16" s="119"/>
      <c r="I16" s="318"/>
    </row>
    <row r="17" spans="1:9">
      <c r="A17" s="154">
        <f t="shared" si="0"/>
        <v>8</v>
      </c>
      <c r="B17" s="148"/>
      <c r="C17" s="42"/>
      <c r="D17" s="42"/>
      <c r="E17" s="118"/>
      <c r="F17" s="119"/>
      <c r="G17" s="119"/>
      <c r="H17" s="119"/>
      <c r="I17" s="311"/>
    </row>
    <row r="18" spans="1:9">
      <c r="A18" s="154">
        <f t="shared" si="0"/>
        <v>9</v>
      </c>
      <c r="B18" s="146"/>
      <c r="C18" s="155"/>
      <c r="D18" s="145"/>
      <c r="E18" s="149"/>
      <c r="F18" s="120"/>
      <c r="G18" s="120"/>
      <c r="H18" s="120"/>
      <c r="I18" s="311"/>
    </row>
    <row r="19" spans="1:9" ht="15.75" thickBot="1">
      <c r="A19" s="156">
        <f t="shared" si="0"/>
        <v>10</v>
      </c>
      <c r="B19" s="157"/>
      <c r="C19" s="158"/>
      <c r="D19" s="158"/>
      <c r="E19" s="158"/>
      <c r="F19" s="124"/>
      <c r="G19" s="124"/>
      <c r="H19" s="124"/>
      <c r="I19" s="312"/>
    </row>
    <row r="20" spans="1:9" ht="15.75" thickBot="1">
      <c r="A20" s="347"/>
      <c r="B20" s="126"/>
      <c r="C20" s="126"/>
      <c r="D20" s="126"/>
      <c r="E20" s="126"/>
      <c r="F20" s="126"/>
      <c r="G20" s="126"/>
      <c r="H20" s="129" t="str">
        <f>"Total "&amp;LEFT(A7,2)</f>
        <v>Total I3</v>
      </c>
      <c r="I20" s="130">
        <f>SUM(I10:I19)</f>
        <v>0</v>
      </c>
    </row>
    <row r="22" spans="1:9" ht="33.75" customHeight="1">
      <c r="A22" s="49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7"/>
      <c r="C22" s="497"/>
      <c r="D22" s="497"/>
      <c r="E22" s="497"/>
      <c r="F22" s="497"/>
      <c r="G22" s="497"/>
      <c r="H22" s="497"/>
      <c r="I22" s="49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6"/>
    <pageSetUpPr fitToPage="1"/>
  </sheetPr>
  <dimension ref="A1:L22"/>
  <sheetViews>
    <sheetView workbookViewId="0">
      <selection activeCell="D10" sqref="D10"/>
    </sheetView>
  </sheetViews>
  <sheetFormatPr defaultColWidth="8.85546875" defaultRowHeight="15"/>
  <cols>
    <col min="1" max="1" width="5.140625" customWidth="1"/>
    <col min="2" max="2" width="22.140625" customWidth="1"/>
    <col min="3" max="3" width="31.57031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proiectarii de arhitectura</v>
      </c>
      <c r="B3" s="255"/>
      <c r="C3" s="255"/>
    </row>
    <row r="4" spans="1:12">
      <c r="A4" s="126" t="str">
        <f>'Date initiale'!C6&amp;", "&amp;'Date initiale'!C7</f>
        <v>NĂSTASE Radu-Petre, C23</v>
      </c>
      <c r="B4" s="126"/>
      <c r="C4" s="126"/>
    </row>
    <row r="5" spans="1:12" s="193" customFormat="1">
      <c r="A5" s="126"/>
      <c r="B5" s="126"/>
      <c r="C5" s="126"/>
    </row>
    <row r="6" spans="1:12" ht="15.75">
      <c r="A6" s="495" t="s">
        <v>110</v>
      </c>
      <c r="B6" s="495"/>
      <c r="C6" s="495"/>
      <c r="D6" s="495"/>
      <c r="E6" s="495"/>
      <c r="F6" s="495"/>
      <c r="G6" s="495"/>
      <c r="H6" s="495"/>
      <c r="I6" s="495"/>
    </row>
    <row r="7" spans="1:12" ht="15.75">
      <c r="A7" s="495" t="str">
        <f>'Descriere indicatori'!B7&amp;". "&amp;'Descriere indicatori'!C7</f>
        <v xml:space="preserve">I4. Articole in extenso în reviste ştiinţifice de specialitate* </v>
      </c>
      <c r="B7" s="495"/>
      <c r="C7" s="495"/>
      <c r="D7" s="495"/>
      <c r="E7" s="495"/>
      <c r="F7" s="495"/>
      <c r="G7" s="495"/>
      <c r="H7" s="495"/>
      <c r="I7" s="495"/>
    </row>
    <row r="8" spans="1:12" ht="15.75" thickBot="1">
      <c r="A8" s="159"/>
      <c r="B8" s="159"/>
      <c r="C8" s="159"/>
      <c r="D8" s="159"/>
      <c r="E8" s="159"/>
      <c r="F8" s="159"/>
      <c r="G8" s="159"/>
      <c r="H8" s="159"/>
      <c r="I8" s="159"/>
    </row>
    <row r="9" spans="1:12" ht="30.75" thickBot="1">
      <c r="A9" s="199" t="s">
        <v>55</v>
      </c>
      <c r="B9" s="162" t="s">
        <v>83</v>
      </c>
      <c r="C9" s="162" t="s">
        <v>56</v>
      </c>
      <c r="D9" s="162" t="s">
        <v>57</v>
      </c>
      <c r="E9" s="162" t="s">
        <v>80</v>
      </c>
      <c r="F9" s="163" t="s">
        <v>87</v>
      </c>
      <c r="G9" s="162" t="s">
        <v>58</v>
      </c>
      <c r="H9" s="162" t="s">
        <v>111</v>
      </c>
      <c r="I9" s="164" t="s">
        <v>90</v>
      </c>
      <c r="K9" s="261" t="s">
        <v>108</v>
      </c>
    </row>
    <row r="10" spans="1:12" ht="45">
      <c r="A10" s="111">
        <v>1</v>
      </c>
      <c r="B10" s="112" t="s">
        <v>278</v>
      </c>
      <c r="C10" s="112" t="s">
        <v>281</v>
      </c>
      <c r="D10" s="112" t="s">
        <v>279</v>
      </c>
      <c r="E10" s="113" t="s">
        <v>280</v>
      </c>
      <c r="F10" s="114">
        <v>2014</v>
      </c>
      <c r="G10" s="114">
        <v>43560</v>
      </c>
      <c r="H10" s="114"/>
      <c r="I10" s="319">
        <v>10</v>
      </c>
      <c r="K10" s="262">
        <v>10</v>
      </c>
      <c r="L10" s="372" t="s">
        <v>248</v>
      </c>
    </row>
    <row r="11" spans="1:12" ht="30">
      <c r="A11" s="115">
        <f>A10+1</f>
        <v>2</v>
      </c>
      <c r="B11" s="116" t="s">
        <v>278</v>
      </c>
      <c r="C11" s="117" t="s">
        <v>285</v>
      </c>
      <c r="D11" s="116" t="s">
        <v>282</v>
      </c>
      <c r="E11" s="118" t="s">
        <v>283</v>
      </c>
      <c r="F11" s="119">
        <v>2009</v>
      </c>
      <c r="G11" s="120">
        <v>1</v>
      </c>
      <c r="H11" s="120">
        <v>11</v>
      </c>
      <c r="I11" s="313">
        <v>10</v>
      </c>
      <c r="K11" s="58"/>
    </row>
    <row r="12" spans="1:12" ht="30">
      <c r="A12" s="115">
        <f t="shared" ref="A12:A17" si="0">A11+1</f>
        <v>3</v>
      </c>
      <c r="B12" s="117" t="s">
        <v>278</v>
      </c>
      <c r="C12" s="117" t="s">
        <v>284</v>
      </c>
      <c r="D12" s="117" t="s">
        <v>282</v>
      </c>
      <c r="E12" s="118" t="s">
        <v>283</v>
      </c>
      <c r="F12" s="119">
        <v>2010</v>
      </c>
      <c r="G12" s="120">
        <v>2</v>
      </c>
      <c r="H12" s="120">
        <v>17</v>
      </c>
      <c r="I12" s="313">
        <v>10</v>
      </c>
    </row>
    <row r="13" spans="1:12" ht="30">
      <c r="A13" s="115">
        <f t="shared" si="0"/>
        <v>4</v>
      </c>
      <c r="B13" s="117" t="s">
        <v>278</v>
      </c>
      <c r="C13" s="117" t="s">
        <v>375</v>
      </c>
      <c r="D13" s="117" t="s">
        <v>279</v>
      </c>
      <c r="E13" s="118" t="s">
        <v>376</v>
      </c>
      <c r="F13" s="119">
        <v>2019</v>
      </c>
      <c r="G13" s="119">
        <v>682</v>
      </c>
      <c r="H13" s="119">
        <v>3</v>
      </c>
      <c r="I13" s="313">
        <v>10</v>
      </c>
    </row>
    <row r="14" spans="1:12">
      <c r="A14" s="115">
        <f t="shared" si="0"/>
        <v>5</v>
      </c>
      <c r="B14" s="117"/>
      <c r="C14" s="117"/>
      <c r="D14" s="117"/>
      <c r="E14" s="118"/>
      <c r="F14" s="119"/>
      <c r="G14" s="119"/>
      <c r="H14" s="119"/>
      <c r="I14" s="313"/>
    </row>
    <row r="15" spans="1:12">
      <c r="A15" s="115">
        <f t="shared" si="0"/>
        <v>6</v>
      </c>
      <c r="B15" s="117"/>
      <c r="C15" s="117"/>
      <c r="D15" s="117"/>
      <c r="E15" s="118"/>
      <c r="F15" s="119"/>
      <c r="G15" s="119"/>
      <c r="H15" s="119"/>
      <c r="I15" s="313"/>
    </row>
    <row r="16" spans="1:12">
      <c r="A16" s="115">
        <f t="shared" si="0"/>
        <v>7</v>
      </c>
      <c r="B16" s="117"/>
      <c r="C16" s="117"/>
      <c r="D16" s="117"/>
      <c r="E16" s="118"/>
      <c r="F16" s="119"/>
      <c r="G16" s="119"/>
      <c r="H16" s="119"/>
      <c r="I16" s="313"/>
    </row>
    <row r="17" spans="1:9">
      <c r="A17" s="115">
        <f t="shared" si="0"/>
        <v>8</v>
      </c>
      <c r="B17" s="117"/>
      <c r="C17" s="117"/>
      <c r="D17" s="117"/>
      <c r="E17" s="118"/>
      <c r="F17" s="119"/>
      <c r="G17" s="119"/>
      <c r="H17" s="119"/>
      <c r="I17" s="313"/>
    </row>
    <row r="18" spans="1:9">
      <c r="A18" s="115">
        <f>A17+1</f>
        <v>9</v>
      </c>
      <c r="B18" s="117"/>
      <c r="C18" s="117"/>
      <c r="D18" s="117"/>
      <c r="E18" s="118"/>
      <c r="F18" s="119"/>
      <c r="G18" s="119"/>
      <c r="H18" s="119"/>
      <c r="I18" s="313"/>
    </row>
    <row r="19" spans="1:9" ht="15.75" thickBot="1">
      <c r="A19" s="121">
        <f>A18+1</f>
        <v>10</v>
      </c>
      <c r="B19" s="122"/>
      <c r="C19" s="122"/>
      <c r="D19" s="122"/>
      <c r="E19" s="123"/>
      <c r="F19" s="124"/>
      <c r="G19" s="124"/>
      <c r="H19" s="124"/>
      <c r="I19" s="314"/>
    </row>
    <row r="20" spans="1:9" ht="15.75" thickBot="1">
      <c r="A20" s="356"/>
      <c r="B20" s="126"/>
      <c r="C20" s="126"/>
      <c r="D20" s="126"/>
      <c r="E20" s="126"/>
      <c r="F20" s="126"/>
      <c r="G20" s="126"/>
      <c r="H20" s="129" t="str">
        <f>"Total "&amp;LEFT(A7,2)</f>
        <v>Total I4</v>
      </c>
      <c r="I20" s="166">
        <f>SUM(I10:I19)</f>
        <v>40</v>
      </c>
    </row>
    <row r="22" spans="1:9" ht="33.75" customHeight="1">
      <c r="A22" s="49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7"/>
      <c r="C22" s="497"/>
      <c r="D22" s="497"/>
      <c r="E22" s="497"/>
      <c r="F22" s="497"/>
      <c r="G22" s="497"/>
      <c r="H22" s="497"/>
      <c r="I22" s="497"/>
    </row>
  </sheetData>
  <mergeCells count="3">
    <mergeCell ref="A7:I7"/>
    <mergeCell ref="A6:I6"/>
    <mergeCell ref="A22:I22"/>
  </mergeCells>
  <phoneticPr fontId="0" type="noConversion"/>
  <printOptions horizontalCentered="1"/>
  <pageMargins left="0.74803149606299202" right="0.74803149606299202" top="0.78740157480314998" bottom="0.59055118110236204" header="0.31496062992126" footer="0.31496062992126"/>
  <pageSetup paperSize="9" scale="9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rex</cp:lastModifiedBy>
  <cp:lastPrinted>2022-01-20T13:13:29Z</cp:lastPrinted>
  <dcterms:created xsi:type="dcterms:W3CDTF">2013-01-10T17:13:12Z</dcterms:created>
  <dcterms:modified xsi:type="dcterms:W3CDTF">2022-01-20T14:50:53Z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