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24226"/>
  <mc:AlternateContent xmlns:mc="http://schemas.openxmlformats.org/markup-compatibility/2006">
    <mc:Choice Requires="x15">
      <x15ac:absPath xmlns:x15ac="http://schemas.microsoft.com/office/spreadsheetml/2010/11/ac" url="E:\Mihaela 2021\Dosaar Mari Croitoru\Dosar lect dr arh Mariana Croitoru\7. Fisa de verificare a indeplinirii standardelor nationale\"/>
    </mc:Choice>
  </mc:AlternateContent>
  <xr:revisionPtr revIDLastSave="0" documentId="8_{0FE35F3B-F8E5-4339-8C81-ABB906A979C3}" xr6:coauthVersionLast="47" xr6:coauthVersionMax="47" xr10:uidLastSave="{00000000-0000-0000-0000-000000000000}"/>
  <bookViews>
    <workbookView xWindow="-120" yWindow="-120" windowWidth="29040" windowHeight="15840" tabRatio="928" firstSheet="1"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OLE_LINK1" localSheetId="14">'I10'!$C$11</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I11a!$A$1:$I$20</definedName>
    <definedName name="_xlnm.Print_Area" localSheetId="16">I11b!$A$1:$H$24</definedName>
    <definedName name="_xlnm.Print_Area" localSheetId="17">I11c!$A$1:$G$24</definedName>
    <definedName name="_xlnm.Print_Area" localSheetId="18">'I12'!$A$1:$H$42</definedName>
    <definedName name="_xlnm.Print_Area" localSheetId="19">'I13'!$A$1:$H$32</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'I16'!$A$1:$D$20</definedName>
    <definedName name="_xlnm.Print_Area" localSheetId="25">'I17'!$A$1:$D$22</definedName>
    <definedName name="_xlnm.Print_Area" localSheetId="26">'I18'!$A$1:$E$20</definedName>
    <definedName name="_xlnm.Print_Area" localSheetId="27">'I19'!$A$1:$E$20</definedName>
    <definedName name="_xlnm.Print_Area" localSheetId="6">'I2'!$A$1:$I$22</definedName>
    <definedName name="_xlnm.Print_Area" localSheetId="28">'I20'!$A$1:$D$20</definedName>
    <definedName name="_xlnm.Print_Area" localSheetId="29">'I21'!$A$1:$D$20</definedName>
    <definedName name="_xlnm.Print_Area" localSheetId="30">'I22'!$A$1:$D$20</definedName>
    <definedName name="_xlnm.Print_Area" localSheetId="31">'I23'!$A$1:$F$20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1" i="28" l="1"/>
  <c r="A12" i="28" s="1"/>
  <c r="A13" i="28" s="1"/>
  <c r="A14" i="28" s="1"/>
  <c r="A15" i="28" s="1"/>
  <c r="A16" i="28" s="1"/>
  <c r="A17" i="28" s="1"/>
  <c r="A18" i="28" s="1"/>
  <c r="G24" i="28"/>
  <c r="A2" i="36"/>
  <c r="A4" i="36"/>
  <c r="A6" i="36"/>
  <c r="A5" i="36" l="1"/>
  <c r="A3" i="36"/>
  <c r="A46" i="36"/>
  <c r="E20" i="22"/>
  <c r="C33" i="36" s="1"/>
  <c r="F20" i="26"/>
  <c r="C37" i="36" s="1"/>
  <c r="A11" i="26"/>
  <c r="A12" i="26" s="1"/>
  <c r="A13" i="26" s="1"/>
  <c r="A14" i="26" s="1"/>
  <c r="A15" i="26" s="1"/>
  <c r="A16" i="26" s="1"/>
  <c r="A17" i="26" s="1"/>
  <c r="A18" i="26" s="1"/>
  <c r="A19" i="26" s="1"/>
  <c r="A7" i="26"/>
  <c r="E20" i="26" s="1"/>
  <c r="D20" i="25"/>
  <c r="C36"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C32" i="36" s="1"/>
  <c r="A11" i="21"/>
  <c r="A12" i="21" s="1"/>
  <c r="A13" i="21" s="1"/>
  <c r="A14" i="21" s="1"/>
  <c r="A15" i="21" s="1"/>
  <c r="A16" i="21" s="1"/>
  <c r="A17" i="21" s="1"/>
  <c r="A18" i="21" s="1"/>
  <c r="A19" i="21" s="1"/>
  <c r="A7" i="21"/>
  <c r="D20" i="2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C16" i="36" s="1"/>
  <c r="I20" i="7"/>
  <c r="C14" i="36" s="1"/>
  <c r="I20" i="8"/>
  <c r="C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C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C26" i="36" s="1"/>
  <c r="A11" i="17"/>
  <c r="A12" i="17"/>
  <c r="A13" i="17" s="1"/>
  <c r="A14" i="17" s="1"/>
  <c r="A15" i="17" s="1"/>
  <c r="A16" i="17" s="1"/>
  <c r="A17" i="17" s="1"/>
  <c r="A18" i="17" s="1"/>
  <c r="A19" i="17" s="1"/>
  <c r="A32" i="16"/>
  <c r="A7" i="16"/>
  <c r="G30" i="16" s="1"/>
  <c r="A11" i="16"/>
  <c r="A12" i="16" s="1"/>
  <c r="A13" i="16" s="1"/>
  <c r="A14" i="16" s="1"/>
  <c r="A15" i="16" s="1"/>
  <c r="A16" i="16" s="1"/>
  <c r="A17" i="16" s="1"/>
  <c r="A18" i="16" s="1"/>
  <c r="A42" i="15"/>
  <c r="A11" i="15"/>
  <c r="A12" i="15" s="1"/>
  <c r="A13" i="15" s="1"/>
  <c r="A14" i="15" s="1"/>
  <c r="A15" i="15" s="1"/>
  <c r="A16" i="15" s="1"/>
  <c r="A17" i="15" s="1"/>
  <c r="A7" i="15"/>
  <c r="G40" i="15" s="1"/>
  <c r="A7" i="28"/>
  <c r="F24" i="28" s="1"/>
  <c r="A11" i="29"/>
  <c r="A12" i="29" s="1"/>
  <c r="A13" i="29" s="1"/>
  <c r="A14" i="29" s="1"/>
  <c r="A15" i="29" s="1"/>
  <c r="A16" i="29" s="1"/>
  <c r="A17" i="29" s="1"/>
  <c r="A18" i="29" s="1"/>
  <c r="A7" i="29"/>
  <c r="G24" i="29" s="1"/>
  <c r="A11" i="14"/>
  <c r="A12" i="14" s="1"/>
  <c r="A13" i="14" s="1"/>
  <c r="A14" i="14" s="1"/>
  <c r="A15" i="14" s="1"/>
  <c r="A16" i="14" s="1"/>
  <c r="A17" i="14" s="1"/>
  <c r="A18" i="14" s="1"/>
  <c r="A19" i="14" s="1"/>
  <c r="A7" i="14"/>
  <c r="H20" i="14"/>
  <c r="A11" i="13"/>
  <c r="A12" i="13" s="1"/>
  <c r="A13" i="13" s="1"/>
  <c r="A14" i="13" s="1"/>
  <c r="A15" i="13" s="1"/>
  <c r="A16" i="13" s="1"/>
  <c r="A17" i="13" s="1"/>
  <c r="A18" i="13" s="1"/>
  <c r="A19" i="13" s="1"/>
  <c r="A7" i="13"/>
  <c r="H20" i="13" s="1"/>
  <c r="A11" i="6"/>
  <c r="A12" i="6" s="1"/>
  <c r="A13" i="6" s="1"/>
  <c r="A14" i="6" s="1"/>
  <c r="A15" i="6" s="1"/>
  <c r="A16" i="6" s="1"/>
  <c r="A17" i="6" s="1"/>
  <c r="A18" i="6" s="1"/>
  <c r="A19" i="6" s="1"/>
  <c r="I20" i="12"/>
  <c r="C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C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s="1"/>
  <c r="C23" i="36"/>
  <c r="H30" i="16"/>
  <c r="C25" i="36" s="1"/>
  <c r="D20" i="24"/>
  <c r="C35" i="36" s="1"/>
  <c r="D20" i="20"/>
  <c r="C31" i="36" s="1"/>
  <c r="D20" i="18"/>
  <c r="C29" i="36" s="1"/>
  <c r="H20" i="30"/>
  <c r="C27" i="36" s="1"/>
  <c r="H40" i="15"/>
  <c r="C24" i="36" s="1"/>
  <c r="H24" i="29"/>
  <c r="C22" i="36" s="1"/>
  <c r="I20" i="14"/>
  <c r="C21" i="36" s="1"/>
  <c r="I20" i="5"/>
  <c r="C12" i="36" s="1"/>
  <c r="D20" i="19"/>
  <c r="I20" i="10"/>
  <c r="C17" i="36" s="1"/>
  <c r="I20" i="6"/>
  <c r="C13" i="36" s="1"/>
  <c r="I20" i="4"/>
  <c r="C42" i="36" l="1"/>
  <c r="C30" i="36"/>
  <c r="C41" i="36" s="1"/>
  <c r="C11" i="36"/>
  <c r="C34" i="36"/>
  <c r="C40" i="36" l="1"/>
  <c r="C43" i="36" s="1"/>
</calcChain>
</file>

<file path=xl/sharedStrings.xml><?xml version="1.0" encoding="utf-8"?>
<sst xmlns="http://schemas.openxmlformats.org/spreadsheetml/2006/main" count="911" uniqueCount="464">
  <si>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</si>
  <si>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</si>
  <si>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</si>
  <si>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</si>
  <si>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</si>
  <si>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</si>
  <si>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</si>
  <si>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</si>
  <si>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</si>
  <si>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</si>
  <si>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</si>
  <si>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</si>
  <si>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</si>
  <si>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</si>
  <si>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</si>
  <si>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</si>
  <si>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</si>
  <si>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</si>
  <si>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</si>
  <si>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</si>
  <si>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</si>
  <si>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</si>
  <si>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</si>
  <si>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</si>
  <si>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</si>
  <si>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</si>
  <si>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</si>
  <si>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</si>
  <si>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</si>
  <si>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</si>
  <si>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</si>
  <si>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</si>
  <si>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</si>
  <si>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</si>
  <si>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</si>
  <si>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</si>
  <si>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</si>
  <si>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</si>
  <si>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</si>
  <si>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</si>
  <si>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</si>
  <si>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</si>
  <si>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</si>
  <si>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</si>
  <si>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</si>
  <si>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</si>
  <si>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</si>
  <si>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</si>
  <si>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</si>
  <si>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</si>
  <si>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</si>
  <si>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</si>
  <si>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</si>
  <si>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</si>
  <si>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</si>
  <si>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</si>
  <si>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</si>
  <si>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</si>
  <si>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</si>
  <si>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</si>
  <si>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</si>
  <si>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</si>
  <si>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</si>
  <si>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</si>
  <si>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</si>
  <si>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</si>
  <si>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</si>
  <si>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</si>
  <si>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</si>
  <si>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</si>
  <si>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</si>
  <si>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</si>
  <si>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</si>
  <si>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</si>
  <si>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</si>
  <si>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</si>
  <si>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</si>
  <si>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</si>
  <si>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</si>
  <si>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</si>
  <si>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</si>
  <si>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</si>
  <si>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</si>
  <si>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</si>
  <si>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</si>
  <si>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</si>
  <si>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</si>
  <si>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</si>
  <si>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</si>
  <si>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</si>
  <si>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</si>
  <si>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</si>
  <si>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</si>
  <si>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</si>
  <si>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</si>
  <si>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</si>
  <si>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</si>
  <si>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</si>
  <si>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</si>
  <si>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</si>
  <si>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</si>
  <si>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</si>
  <si>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</si>
  <si>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</si>
  <si>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</si>
  <si>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</si>
  <si>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</si>
  <si>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</si>
  <si>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</si>
  <si>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</si>
  <si>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</si>
  <si>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</si>
  <si>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</si>
  <si>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</si>
  <si>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</si>
  <si>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</si>
  <si>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</si>
  <si>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</si>
  <si>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</si>
  <si>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</si>
  <si>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</si>
  <si>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</si>
  <si>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</si>
  <si>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</si>
  <si>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</si>
  <si>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</si>
  <si>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</si>
  <si>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</si>
  <si>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</si>
  <si>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</si>
  <si>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</si>
  <si>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</si>
  <si>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</si>
  <si>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</si>
  <si>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</si>
  <si>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</si>
  <si>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</si>
  <si>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</si>
  <si>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</si>
  <si>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</si>
  <si>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</si>
  <si>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</si>
  <si>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</si>
  <si>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</si>
  <si>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</si>
  <si>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</si>
  <si>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</si>
  <si>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</si>
  <si>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</si>
  <si>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</si>
  <si>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</si>
  <si>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</si>
  <si>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</si>
  <si>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</si>
  <si>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</si>
  <si>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</si>
  <si>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</si>
  <si>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</si>
  <si>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</si>
  <si>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</si>
  <si>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</si>
  <si>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</si>
  <si>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</si>
  <si>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</si>
  <si>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</si>
  <si>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</si>
  <si>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</si>
  <si>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</si>
  <si>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</si>
  <si>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</si>
  <si>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</si>
  <si>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</si>
  <si>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</si>
  <si>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</si>
  <si>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</si>
  <si>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</si>
  <si>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</si>
  <si>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</si>
  <si>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</si>
  <si>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</si>
  <si>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</si>
  <si>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</si>
  <si>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</si>
  <si>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</si>
  <si>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</si>
  <si>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</si>
  <si>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</si>
  <si>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</si>
  <si>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</si>
  <si>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</si>
  <si>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</si>
  <si>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</si>
  <si>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</si>
  <si>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</si>
  <si>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</si>
  <si>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</si>
  <si>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</si>
  <si>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</si>
  <si>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</si>
  <si>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</si>
  <si>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</si>
  <si>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</si>
  <si>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</si>
  <si>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</si>
  <si>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</si>
  <si>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</si>
  <si>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</si>
  <si>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</si>
  <si>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</si>
  <si>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</si>
  <si>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</si>
  <si>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</si>
  <si>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</si>
  <si>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</si>
  <si>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</si>
  <si>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</si>
  <si>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</si>
  <si>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</si>
  <si>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</si>
  <si>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</si>
  <si>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</si>
  <si>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</si>
  <si>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</si>
  <si>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</si>
  <si>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</si>
  <si>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</si>
  <si>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</si>
  <si>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</si>
  <si>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</si>
  <si>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</si>
  <si>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</si>
  <si>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</si>
  <si>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</si>
  <si>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</si>
  <si>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</si>
  <si>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</si>
  <si>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</si>
  <si>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</si>
  <si>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</si>
  <si>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</si>
  <si>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</si>
  <si>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</si>
  <si>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</si>
  <si>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</si>
  <si>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</si>
  <si>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</si>
  <si>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</si>
  <si>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</si>
  <si>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</si>
  <si>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</si>
  <si>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</si>
  <si>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</si>
  <si>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</si>
  <si>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</si>
  <si>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</si>
  <si>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</si>
  <si>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</si>
  <si>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</si>
  <si>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</si>
  <si>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</si>
  <si>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</si>
  <si>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</si>
  <si>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</si>
  <si>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</si>
  <si>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</si>
  <si>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</si>
  <si>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</si>
  <si>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</si>
  <si>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Croitoru, Mariana</t>
  </si>
  <si>
    <t>Modernismul în Bucureștiul interbelic. Arhitectul Duiliu Marcu”</t>
  </si>
  <si>
    <t>Ed. Universitară I. Mincu</t>
  </si>
  <si>
    <t>978-606-638-150-5</t>
  </si>
  <si>
    <t>Ed. Vremea</t>
  </si>
  <si>
    <t>978-973-645-658-9</t>
  </si>
  <si>
    <t>”Duiliu Marcu- Arhitectura românescă în context internațional”</t>
  </si>
  <si>
    <t>1220-5998</t>
  </si>
  <si>
    <t>1</t>
  </si>
  <si>
    <t>”Omul, arhitectul și profesorul Duiliu Marcu”</t>
  </si>
  <si>
    <t>Lettre Internationale</t>
  </si>
  <si>
    <t>1220-3254</t>
  </si>
  <si>
    <t>”Duiliu Marcu- Arhitectura de interior a locuințelor. Comanditari”</t>
  </si>
  <si>
    <t>Rev. Arhitectura- 1906</t>
  </si>
  <si>
    <t>”Acum 26 de ani...Piața Unirii”</t>
  </si>
  <si>
    <t>1(661)</t>
  </si>
  <si>
    <t>4(646)</t>
  </si>
  <si>
    <t>3(639)</t>
  </si>
  <si>
    <r>
      <t xml:space="preserve">„Un secol de arhitectură românească, perioada 1945-1989” - enciclopedie bilingvă, Ediție online, pdf, 2017, </t>
    </r>
    <r>
      <rPr>
        <sz val="10"/>
        <color rgb="FF0070C0"/>
        <rFont val="Arial Narrow"/>
        <family val="2"/>
      </rPr>
      <t>https://www.e-architecture.ro/</t>
    </r>
    <r>
      <rPr>
        <sz val="10"/>
        <color theme="1"/>
        <rFont val="Arial Narrow"/>
        <family val="2"/>
      </rPr>
      <t xml:space="preserve"> (studiu aferent proiectului cultural co-finanțat de  A.F.C.N., coordonat de Fundația Culturală Meta)</t>
    </r>
  </si>
  <si>
    <r>
      <t>https://www.e-architecture.ro/</t>
    </r>
    <r>
      <rPr>
        <sz val="10"/>
        <color theme="1"/>
        <rFont val="Arial Narrow"/>
        <family val="2"/>
      </rPr>
      <t xml:space="preserve"> </t>
    </r>
  </si>
  <si>
    <t>2017</t>
  </si>
  <si>
    <t>„Un secol de arhitectură românească, perioada 1918-1945” - enciclopedie bilingvă, Ediție online, pdf, 2016, https://www.e-architecture.ro/ (studiu aferent proiectului cultural co-finanțat de  A.F.C.N., U.A.R., A.R.C.U.B. și P.M.B. în cadrul Programului cultural „București – Orașul In-Vizibil”,  coordonat de Fundația Culturală Meta)</t>
  </si>
  <si>
    <t>2016</t>
  </si>
  <si>
    <t xml:space="preserve">„Un secol de arhitectură românească, perioada 1890-1918” - enciclopedie bilingvă, Ediție online, pdf, 2015, https://www.e-architecture.ro/ (studiu aferent proiectului cultural finanțat de A.F.C.N., O.A.R., A.R.C.U.B. și P.M.B. în cadrul Programului cultural „Ești București”,  coordonat de Fundația Culturală Meta)
</t>
  </si>
  <si>
    <t xml:space="preserve">„Dicționar al arhitecturii românești moderne (sec. XIX, XX, XXI). Literele A-C” - (menționată la litera C), ISBN 978-973-0-18270-5, Ediție online, pdf, 2014, https://issuu.com/dictionaruar  (studiu aferent proiectului cultural „Dicționar enciclopedic - arhitectură”, finanțat de UAR din taxa de timbru de arhitectură, 2012) 
</t>
  </si>
  <si>
    <t>978-973-0-18270-5</t>
  </si>
  <si>
    <t xml:space="preserve">„Traseu urban Bucureşti. Arhitect Duiliu Marcu”, ISBN 978-606-93393-4-3, Editura Istoria Artei, 2013 (studiu aferent proiectului cultural „5 trasee culturale de arhitectură bucureșteană”, co-finanțat de OAR din taxa de timbru de arhitectură, 2013) – broșură de autor  
</t>
  </si>
  <si>
    <t>Ed. Istoria Artei</t>
  </si>
  <si>
    <t>978-606-93393-4-3</t>
  </si>
  <si>
    <t xml:space="preserve">„ARHIVARH – Ghid practic pentru constituirea, organizarea, conservarea şi valorificarea fondurilor de arhitectură” – coordonator Monica Lotreanu, fotografii arh. Mariana Croitoru, Fundația Culturală Inforom, ISBN 978-606-92482-2-5, Editura Heritage, 2013 (studiu aferent proiectului editorial „Arhiva de arhitectură”, finanțat de OAR din taxa de timbru de arhitectură, 2012) 
</t>
  </si>
  <si>
    <t>”Arhiva de Arhitectură”</t>
  </si>
  <si>
    <t>978-606-92482-2-</t>
  </si>
  <si>
    <t>Croitoru, Mariana; Vărzaru, Cătălina</t>
  </si>
  <si>
    <t>PROCEEDINGS, International Conference of Architectural Research – ICAR, Bucharest</t>
  </si>
  <si>
    <t>26-29 martie</t>
  </si>
  <si>
    <t>ISSN 2393 - 4425, ISSN-L 2393 – 4425</t>
  </si>
  <si>
    <t>”130 Years Since The Birth Of Architect Duiliu Marcu” http://icar 2015.uauim.ro</t>
  </si>
  <si>
    <t>7,5</t>
  </si>
  <si>
    <t xml:space="preserve">Arhitect Duiliu Marcu”, revista „Bucureștiul meu drag”, Asociația ”Bucureștiul meu drag” (partener al conferințelor „Poveşti din Bucureşti”) </t>
  </si>
  <si>
    <t>revista „Bucureștiul meu drag”</t>
  </si>
  <si>
    <t>nr.2</t>
  </si>
  <si>
    <t>2248 - 3292</t>
  </si>
  <si>
    <t xml:space="preserve"> în cadrul programului cultural „București – Orașul In-Vizibil”, conferința „Arhitectul Duiliu Marcu”</t>
  </si>
  <si>
    <t xml:space="preserve">Conferința „Arhitectul Duiliu Marcu” , În cadrul proiectului de cercetare „Modernismul în Bucureștiul interbelic. Arhitectul Duiliu Marcu”, în cadrul UAUIM, finanțat de ARCUB  </t>
  </si>
  <si>
    <t>20 octombrie</t>
  </si>
  <si>
    <t>În cadrul proiectului cultural „Semicentenar Duiliu Marcu”, martie - noiembrie 2016 (finanțat din bugetul UAR), două conferințe:
   1. „Modernistul Duiliu Marcu în Bucureștiul interbelic”, invitat arhitectul Adrian (Tutu) Oprea, elev și colaboratorul cel mai apropiat al lui Duiliu Marcu, ANR – 22 aprilie 2016</t>
  </si>
  <si>
    <t>”Semicentenar Duiliu Marcu”, sediul UAR, București</t>
  </si>
  <si>
    <t>22 aprilie</t>
  </si>
  <si>
    <t>2. „Duiliu Marcu – arhitectul detaliului”, Muzeul Municipiului București – 30 iunie 2016</t>
  </si>
  <si>
    <t>30 iunie</t>
  </si>
  <si>
    <t>Muzeul Municipiului București</t>
  </si>
  <si>
    <t>În cadrul Conferinței Internaționale Re (Search) through Architecture ICAR 2015, 26-29 martie 2015, UAUIM, comunicarea „130 years since the Birth of Architect Duiliu Marcu” – 26 martie</t>
  </si>
  <si>
    <t>ICAR 2015, București</t>
  </si>
  <si>
    <t>26 martie</t>
  </si>
  <si>
    <t>În cadrul Seminarului „Arhitectura interbelică bucureșteană”, Biblioteca Academiei Române –</t>
  </si>
  <si>
    <t>10 decembrie</t>
  </si>
  <si>
    <t xml:space="preserve"> „Interioarele Bucureștiului. Arhitectul Duiliu Marcu”
</t>
  </si>
  <si>
    <t>În cadrul Simpozionului Internațional „Brâncoveanu și epoca sa”, ediția a III-a, Sala Tronului din Palatul Brâncovenesc Potlogi</t>
  </si>
  <si>
    <t>comunicarea „Arhitectura neoromânească versus arhitectura brâncovenească”</t>
  </si>
  <si>
    <t>În cadrul ciclului de conferințe „Poveşti din Bucureşti”, organizat de Arhivele Naţionale ale României, Asociația „Bucureștiul meu drag” și Primăria Municipiului București</t>
  </si>
  <si>
    <t xml:space="preserve">„Duiliu Marcu în arhitectura Bucureştiului interbelic”: Reşedinţe private. Comanditari  </t>
  </si>
  <si>
    <t xml:space="preserve">„Duiliu Marcu în arhitectura Bucureştiului interbelic”: Clădiri publice reprezentative     </t>
  </si>
  <si>
    <t>24 oct.</t>
  </si>
  <si>
    <t>11 nov.</t>
  </si>
  <si>
    <t xml:space="preserve">Energy Day 2013 – „3 + 1 – arhitectură sustenabilă” </t>
  </si>
  <si>
    <t>„Zilele arhitecturii Universității Spiru Haret”, Bucure;ti</t>
  </si>
  <si>
    <t>19 iunie</t>
  </si>
  <si>
    <t xml:space="preserve">„Neoromânescul interbelic. Arhitecții Paul Smărăndescu și Statie Ciortan” </t>
  </si>
  <si>
    <t>17 iunie</t>
  </si>
  <si>
    <t xml:space="preserve">Energy Day 2012 – „O locuință sustenabilă în centrul capitalei” </t>
  </si>
  <si>
    <t>29 iunie</t>
  </si>
  <si>
    <t xml:space="preserve">”Biblioteca Națională a României – contract de cercetare - proiectare” </t>
  </si>
  <si>
    <t>27 iunie</t>
  </si>
  <si>
    <t xml:space="preserve">Conferința: „ACASĂ” </t>
  </si>
  <si>
    <t xml:space="preserve">În cadrul Simpozionului Național „ Annual National Conference of the Faculty of Sociology and Social Work, The Experience of HOME through Time and Space”, 8–9 iunie </t>
  </si>
  <si>
    <t>8 iunie</t>
  </si>
  <si>
    <t xml:space="preserve">Comunicarea: „Biblioteca Națională – cel mai mare centru cultural al României (scurt istoric, concept nou, realizare)” </t>
  </si>
  <si>
    <t>În cadrul Seminarului Internațional „Zilele culturii urbane la UZINA DE APĂ”, organizat de Filiala OAR Nord-Est Moldova în parteneriat cu Uniunea Arhitecților din România, ediția I-a aniversară (100 de ani de la darea în folosință a „Uzinei de Apă” din Suceava</t>
  </si>
  <si>
    <t>Amenajarea zonelor pentru desfășurarea unor activități de cunoaștere a biodiversității de ecoturism – 100 ansambluri măsuțe și băncuțe amplasate în 3 zone, 2 observatoare mamifere și 2 observatoare de păsări, SF – 2018-2019, PTh/DDE – 2020 (fonduri  europene), Parcul Național Cozia, RNP Romsilva, APN R.A. – șef proiect</t>
  </si>
  <si>
    <t>Executat</t>
  </si>
  <si>
    <t>autor</t>
  </si>
  <si>
    <t>RNP Romsilva</t>
  </si>
  <si>
    <t>Casa naturii și a tradițiilor locale din zona comunităților locale ale Parcului Național Cozia, Brezoi, județul Vâlcea, RNP Romsilva, APN Cozia R.A., SF/DTAC - 2018, PTh/DDE - 2022, (fonduri  europene) (proiect în lucru) – șef proiect complex</t>
  </si>
  <si>
    <t>Autorizat/ ]n execuție</t>
  </si>
  <si>
    <t>BIROU UNIC – Extindere sediu primărie municipiul Giurgiu SF / DALI / DTAC – 2018, (fonduri  europene) - șef proiect</t>
  </si>
  <si>
    <t>Primărie Giurgiu</t>
  </si>
  <si>
    <t>Valorificarea cetății Giurgiu și integrarea acesteia într-un circuit turistic (fonduri  europene) SF / DALI - 2017, PTh/DDE - 2019, Monument Grupa A – șef proiect complex (lucrare în curs de execuție)</t>
  </si>
  <si>
    <t>Autorizat/ în execuție</t>
  </si>
  <si>
    <t>2017, 2019</t>
  </si>
  <si>
    <t xml:space="preserve">Reabilitare termică Școala Gimnazială Smârdan, parter + pod necirculabil, DALI/DTAC – 2017-2018, com. Brădeanu, județul Buzău (fonduri  europene) – șef proiect </t>
  </si>
  <si>
    <t>Comuna Brădeanu</t>
  </si>
  <si>
    <t>2017-2018</t>
  </si>
  <si>
    <t xml:space="preserve">Reabilitare termică Primăria Comunei Brădeanu, parter + pod circulabil pentru arhivare documente, DALI/DTAC – 2017-2018, com. Brădeanu, județul Buzău (fonduri  europene) – șef proiect 
</t>
  </si>
  <si>
    <t>Primăria Comunei Brădeanu</t>
  </si>
  <si>
    <t xml:space="preserve">Înființare Centru de zi, Cantină socială și Unitate de îngrijire la domiciliu pentru grupul vulnerabil persoane vârstnice, DALI/DTAC – 2017-2018, com. Brădeanu, județul Buzău (fonduri  europene) – șef proiect 
</t>
  </si>
  <si>
    <t xml:space="preserve">Ansamblu  silozuri   Borcea,  județul Călăraşi  (fonduri  europene), etapa a III-a – supraetajare și extindere corp laborator (310 mp), 2016 – șef proiect 
</t>
  </si>
  <si>
    <t>Borcea</t>
  </si>
  <si>
    <t xml:space="preserve">Pasarelă pietonală „Time Gate” (250 mp), Galați, Bulevardul Brăilei - zona Spitalului Județean (fonduri europene), 2015, beneficiar Primăria Municipiului Galați – șef proiect arhitectură </t>
  </si>
  <si>
    <t>Primăria Municipiului Galați</t>
  </si>
  <si>
    <t xml:space="preserve">autor </t>
  </si>
  <si>
    <t xml:space="preserve">Ansamblu  silozuri   Borcea,  județul Călăraşi  (fonduri  europene), etapa a III-a – 2 baterii de câte 8 silozuri, corp laborator, camera de comandă (2.800 mp), 2015 – șef proiect 
</t>
  </si>
  <si>
    <t>-</t>
  </si>
  <si>
    <t xml:space="preserve">Ansamblu  silozuri   Borcea,  județul Călăraşi  (fonduri  europene),  etapa a II-a – 4 Magazii pentru depozitarea cerealelor (1.200 mp), 2014 – șef proiect complex 
	</t>
  </si>
  <si>
    <t>Ansamblu construcții „Microelectronica – Băneasa” (fonduri europene) – refuncționalizare clădiri existente (hale, birouri), refacere fațade, construcție corp nou Ds + P + 1E și amenajare incintă (2.500 mp), 2011-2013 - autor (șef proiect complex)</t>
  </si>
  <si>
    <t>Microelectronica- Băneasa</t>
  </si>
  <si>
    <t>2011-2013</t>
  </si>
  <si>
    <t xml:space="preserve">Ansamblu silozuri Borcea, jud. Călăraşi (fonduri europene), etapa I-a – Baterie de 8 silozuri, clădire administrativă și anexe (3.500 mp), 2009-2010 - șef proiect complex
</t>
  </si>
  <si>
    <t>2009-2010</t>
  </si>
  <si>
    <t>Palatul Victoria, Bucureşti – Consolidare imobil, refuncționalizare birouri etajele superioare, în cadrul Institutului „Carpați Proiect”, 2005 – colaborator (șef proiect complex prof. dr. arh. Niculae Vlădescu)</t>
  </si>
  <si>
    <t>Stat</t>
  </si>
  <si>
    <t>colaborator</t>
  </si>
  <si>
    <t>Biserica Cotroceni, Bucureşti – Restaurare și reconstrucție, în cadrul Institutului „Carpați Proiect”, 2005 – colaborator (șef proiect prof. dr. arh. Niculae Vlădescu)</t>
  </si>
  <si>
    <t>Pensiune turistică rurală „3 Margarete”, Ds + P + 2E + M (2.340 mp), Călineşti, jud. Argeş (fonduri SAPARD), 2005 – autor (șef proiect complex)</t>
  </si>
  <si>
    <t>Biblioteca Naţională a României, Bulevardul Unirii, București – PAC, reproiectare, modernizare Corpuri A, B, F1, F2, amenajare acces principal, în cadrul Institutului  „Carpați Proiect”, 2004–2006 – coautor (șef proiect secțiune)</t>
  </si>
  <si>
    <t>co-autor</t>
  </si>
  <si>
    <t>2004-2006</t>
  </si>
  <si>
    <t>Ansamblul Muzeului Cinegetic Posada, jud. Prahova – Reproiectare, restaurare și refuncționalizare clădiri din incintă, în cadrul Institutului „Carpați Proiect”, 2004 – colaborator (șef proiect complex prof. dr. arh. Niculae Vlădescu)</t>
  </si>
  <si>
    <t>Muzeul cinegetic Posada</t>
  </si>
  <si>
    <t xml:space="preserve">Spitalul Colţea, Bulevardul Ion C. Brătianu, Bucureşti – SF + PAC, releveu, în cadrul Institutului  „Carpați Proiect”, 2002-2003 – colaborator </t>
  </si>
  <si>
    <t>Spitalul Colțea</t>
  </si>
  <si>
    <t>2002-2003</t>
  </si>
  <si>
    <t>Spitalul Matei Balş, Bucureşti – Mansardare și reabilitare scări Corp C, în cadrul Institutului „Carpați Proiect”, 2002 – colaborator</t>
  </si>
  <si>
    <t>L.G.V. 2000 (beneficiar S.T.S.) – PAC, sala de festivități, centrala termică, centrala pentru deşeuri, sera şi imprejmuirea, Vaţa, Munţii Apuseni, în cadrul Institutului „Carpați Proiect”, 2000–2001 – coautor (șef proiect secțiune)</t>
  </si>
  <si>
    <t>coautor</t>
  </si>
  <si>
    <t>2000-2001</t>
  </si>
  <si>
    <t>Palatul Parlamentului, Bucureşti – Modernizare şi  completare birouri (1000mp) pentru „Centrul Regional pentru Combaterea Infracţiunii Transfrontaliere“ (S.E.C.I.), în cadrul Institutului „Carpați Proiect”, 1999 – coautor (șef proiect secțiune)</t>
  </si>
  <si>
    <t>Palatul Parlamentului, Bucureşti – Modernizare spaţii reprezentative, Corp C, în cadrul Institutului „Carpați Proiect”, 1998 – coautor (șef proiect secțiune)</t>
  </si>
  <si>
    <t>Biblioteca Naţională a României, Bulevardul Unirii, Bucureşti – PAC, releveu, completare faţade existente, reproiectare  plafoane  Corpuri A, B, C, D, D1, D2, E și Corp tehnic, în cadrul Institutului de Proiectare „Carpați”, 1996 – coautor (șef proiect secțiune)</t>
  </si>
  <si>
    <t>Sediul I.N.I.D. (Biblioteca Națională), Bulevardul Unirii, Bucureşti – Reproiectare Corpuri G, H și I, în cadrul Institutului de Proiectare „Carpați”, 1994 – coautor (șef proiect secțiune)</t>
  </si>
  <si>
    <t>Vila (muzeu) George Enescu, Cumpătu - Sinaia, jud. Prahova (releveu, consolidare, restaurare), în cadrul Institutului de Proiectare „Carpați”, 1990 – colaborator</t>
  </si>
  <si>
    <t>Decorații bazine apă, fântâni, Bulevardul Unirii  (între Piața Unirii și Casa Republicii), în cadrul Institutului de Proiectare „Carpați”, 1989 – colaborator</t>
  </si>
  <si>
    <t>Casa Republicii (Palatul Parlamentului), Bucureşti – Decoraţii interioare spaţii reprezentative Corp E1, în cadrul Institutului de Proiectare „Carpați”, 1989 – colaborator</t>
  </si>
  <si>
    <t xml:space="preserve">Casa Republicii (Palatul Parlamentului), Bucureşti – Decoraţii interioare spaţii reprezentative Corp E2, în cadrul Institutului de Proiectare „Carpați”, 1987-1988 – colaborator
</t>
  </si>
  <si>
    <t>1987-1988</t>
  </si>
  <si>
    <t xml:space="preserve">Ansamblu locuinţe, P + 10E, Bulevardul Unirii, zona centrală Buzău, în cadrul Centrului Județean de Proiectare, Buzău, 1985-1986 – colaborator  </t>
  </si>
  <si>
    <t>1985-1986</t>
  </si>
  <si>
    <t xml:space="preserve">Locuinţă  unifamilială, Ds + P + 1E + M (120 mp) – Consolidare, restaurare, mansardare şi amenajare interioare, Bruxelles, Belgia, 2016 - autor </t>
  </si>
  <si>
    <t>Locuinţă  unifamilială, Ds + P + 1E + M (600 mp) – Consolidare, extindere, restaurare, mansardare şi amenajare interioare, str. Dumbrava Roşie, nr. 26 (zonă protejată - Piața Spaniei),  sector 2, Bucureşti, 2009-2011 – autor (șef proiect)</t>
  </si>
  <si>
    <t>2009-2011</t>
  </si>
  <si>
    <t xml:space="preserve">Locuinţă unifamilială, P + 1E + M (385 mp), str. Dorului, nr. 4, Bragadiru, jud. Ilfov, 2009-2010 – șef proiect </t>
  </si>
  <si>
    <t>Amenajări interioare lanț de magazine Madame Briolette (800 mp), Bucureşti, 2009-2010 – 
șef proiect</t>
  </si>
  <si>
    <t>Locuinţă unifamilială, S + P + 1E + M (270 mp) – Extindere, mansardare  și supraetajare garaj, str. Theodor Dragu nr. 47, sector 5, Bucureşti, 2007-2008 - autor (șef proiect)</t>
  </si>
  <si>
    <t>2007-2008</t>
  </si>
  <si>
    <t>Extindere (pod), refuncționalizare şi amenajare interioară apartament (150 mp) – Imobil de locuințe, S + P + 2E (zonă protejată – lângă Teatrul Evreiesc), str. Iuliu Barasch, nr. 14, et. 2, ap. 3, sector 3, Bucureşti, 2007 - autor (șef proiect)</t>
  </si>
  <si>
    <t xml:space="preserve">Locuință unifamilială, S + P + 1E + M (350 mp) – PUD, refuncționalizare, mansardare și  extindere, str. Nuvelei, sector 1, Bucureşti, 2006 – autor (șef proiect)
</t>
  </si>
  <si>
    <t>Locuinţă unifamilială, Ds + P + 1E + M (420 mp), Intrarea Platon, nr. 1A, sector 3, Bucureşti, 2005 - autor (șef proiect)</t>
  </si>
  <si>
    <t>Imobil 4 apartamente, Ds + P + 2E + M (1.060 mp) – Mansardare, restaurare și amenajări interioare (zonă protejată, autor arh. Gheorghe Simotta – 1940), str. Thoma Ionescu, nr. 8, sector 5, Bucureşti, 2005 – autor (șef proiect)</t>
  </si>
  <si>
    <t>Locuinţă unifamilială, Ds + P + 1E + M (1.100 mp), str. Ion Creangă, Tunari, jud. Ilfov, 
2005 – coautor</t>
  </si>
  <si>
    <t>Amenajare spaţiu comercial „Joy Sport Performance” (280 mp) – Design de interior, mobilier expunere, bufet-bar, amenajare vitrine și proiectare firmă luminoasă, şos. Ştefan cel Mare/ Aleea Circului, Bucureşti, 2005 – autor (șef proiect)</t>
  </si>
  <si>
    <t>Locuinţă unifamilială, Ds + P + 1E + M (310 mp), Popeşti-Leordeni, jud. Ilfov, 2004 – autor (șef proiect)</t>
  </si>
  <si>
    <t>Sediul Central Asiban (Grupama), Ds + P + 5E (2.500 mp) – Reproiectare (conversia unui imobil de locuințe în imobil de birouri), Bulevardul Marăşti nr. 2, sector 1, Bucureşti, în cadrul Institutului  „Carpați Proiect”, 2003 – autor (șef proiect)</t>
  </si>
  <si>
    <t xml:space="preserve">Locuinţă cuplată, Ds + P + 2E + M (2 x 650 mp), str. Clucerului nr. 82 A, sector 1, Bucureşti, 2003 - coautor </t>
  </si>
  <si>
    <t>Casă de vacanță, P + M (160 mp) – Extindere, conversie și amenajări interioare anexe gospodărești (șură și magazii din lemn), str. Apostol Bologa, nr. 198, Bran – Poarta, jud. Brașov, 2001 – coautor</t>
  </si>
  <si>
    <t>Sediul Asiban (monument de arhitectură), P + 1E (800 mp) – releveu, restaurare și refuncționalizare, str. Mihai Eminescu, nr. 45, Sector 2, Bucureşti, în cadrul Institutului „Carpați Proiect”, 2000 – colaborator</t>
  </si>
  <si>
    <t xml:space="preserve">Reproiectare - Conversie 3 apartamente în sediu firmă avocați „Mușat &amp; Asociații” (300 mp), Șos. Nicolae Titulescu, nr. 1, bl. A7 etaj 8, sector 1, București, 1993 – autor
</t>
  </si>
  <si>
    <t>Imobil 3 apartamente, Ds + P + 2E  (600 mp) – Proiect de restaurare (lambriuri, mobilier) și amenajări interioare - „Casa arhitectului Gheorghe Simotta”, Aleea Dealul Mitropoliei, nr. 15, sector 5, Bucureşti, 1991 – coautor</t>
  </si>
  <si>
    <t>1986-1987</t>
  </si>
  <si>
    <t xml:space="preserve">Plan de sistematizare (PUG) – comuna Berca,  jud. Buzău, în cadrul Centrului Județean de Proiectare Buzău, 1986 – colaborator      </t>
  </si>
  <si>
    <t xml:space="preserve">Plan de sistematizare (PUZ) – zona centrală a  îcomunei Ruşeţu,  jud. Buzău, în cadrul Centrului Județean de Proiectare Buzău, 1986-1987 – colaborator  </t>
  </si>
  <si>
    <t xml:space="preserve">Plan de sistematizare (PUG) – comuna Ruşeţu,  jud. Buzău, în cadrul Centrului Județean de Proiectare Buzău, 1985-1986 – colaborator 
  </t>
  </si>
  <si>
    <t xml:space="preserve">Plan de sistematizare (PUZ) – zona centrală a comunei Pârscov,  jud. Buzău, în cadrul Centrului Județean de Proiectare Buzău, 1985 – colaborator  </t>
  </si>
  <si>
    <t xml:space="preserve">Proiect de cercetare „Modernismul în Bucureștiul interbelic. Arhitectul Duiliu Marcu”, în cadrul UAUIM, finanțat de ARCUB în cadrul programului București – Orașul In-Vizibil, iunie-noiembrie 2016 – coordonator proiect
</t>
  </si>
  <si>
    <t>UAUIM/Arcub</t>
  </si>
  <si>
    <t>coordonator</t>
  </si>
  <si>
    <t xml:space="preserve">Grant: „Crearea unui sistem modern multimedia de inventariere şi informatizare privind Patrimoniul Cultural al Comunităţii Evreieşti din România, în contextul european al multietnicităţii şi diversităţii patrimoniale” (beneficiar Ministerul Educației Naționale), realizat prin Centrul de Cercetare al Universității „Spiru Haret”, octombrie 2009 – decembrie 2011 – șef proiect secțiune </t>
  </si>
  <si>
    <t>Ministerul Educației naționale</t>
  </si>
  <si>
    <t>Proiect de cercetare „Biblioteca Naţională a României – Corp A” (beneficiar Ministerul Culturii și Cultelor, proiectant general Institutul „Carpaţi Proiect”), realizat prin Centrul de Cercetare al Universității „Spiru Haret”, septembrie 2007 – ianuarie 2009 – director de proiect</t>
  </si>
  <si>
    <t>Ministerul Culturii și cultelor</t>
  </si>
  <si>
    <t>director proiect</t>
  </si>
  <si>
    <t>2007-2009</t>
  </si>
  <si>
    <t>Concurs Național pentru Bienala de la Veneția – proiect „Between History and Memory - Între istorie și memorie”, publicat în „Absorbing Modernity  = Absorbind modernitatea”, coord. conf. dr. arh. Bogdan Tofan, pp. 106-107, ISBN 978-606-638-091-1, Editura Universitară „Ion Mincu”, 2014</t>
  </si>
  <si>
    <t>Concurs Național pentru „Extinderea Palatului Victoria” (autor prof. dr. arh. Niculae Vlădescu), în cadrul Institutului „Carpați Proiect”, 2006 – colaborator</t>
  </si>
  <si>
    <t>Concurs Național pentru „Catedrala Patriarhală” (autor prof. dr. arh. Niculae Vlădescu), în cadrul Institutului „Carpați Proiect”, 2002, PREMIUL II – colaborator</t>
  </si>
  <si>
    <t xml:space="preserve">Concurs Național pentru „Centru de Afaceri în zona centrală Iaşi”, în cadrul Institutului de Proiectare „Carpați”, 1996 – autor </t>
  </si>
  <si>
    <t xml:space="preserve">Expoziție „Semicentenar Duiliu Marcu”, vernisată pe 21 iulie 2016 la Centrul de Cultură Arhitecturală din București și itinerată la filialele UAR din Târgu Jiu (17-30 noiembrie 2016), Sibiu (13-31 decembrie 2016) </t>
  </si>
  <si>
    <t>Expoziţie permanentă „Arhitectul Duiliu Marcu”, în cadrul Muzeului de Artă al Orașului Calafat (localitate în care s-a născut arhitectul), județul Dolj, inaugurată de Primăria din Calafat în cadrul manifestărilor prilejuite de „Zilele orașului”, 7 mai 2015 – autor</t>
  </si>
  <si>
    <t>Expoziţie omagială „Architect Duiliu Marcu - 130 years since the Birth”, ICAR 2015, 26-29 martie 2015, UAUIM – autor</t>
  </si>
  <si>
    <t>Expoziția Anualei de arhitectură a O.A.R. – Sala Dalles, Bucureşti, 2012  
     - Clădiri social-culturale peste 1000 mp –  BIBLIOTECA NAŢIONALĂ – coautor</t>
  </si>
  <si>
    <t>2,5</t>
  </si>
  <si>
    <t xml:space="preserve">Expoziția Anualei de arhitectură a O.A.R. – Sala Dalles, Bucureşti, 2012  - Restaurare-reabilitare – Locuinţă unifamilială Ds + P + 1E + M, Piaţa Spaniei – autor </t>
  </si>
  <si>
    <t>Expoziția Anualei de arhitectură a O.A.R. – Sala Dalles, Bucureşti, 2012 - Fotografie – Interior sală de judecată în Palatul de Justiţie (Ion Mincu) – autor</t>
  </si>
  <si>
    <t>Expoziţie omagială „Duiliu Marcu – 125 de ani de la naştere”, Muzeul de Artă al Orașului Calafat (localitate în care s-a născut arhitectul), județul Dolj, în cadrul Facultății de Arhitectură a Universității Spiru Haret, august - octombrie 2010 – autor</t>
  </si>
  <si>
    <t>Expoziţie de fotografie „Un veac de arhitectură bucureşteană (1850-1950)” – în cadrul manifestărilor „BUCUREȘTI 550”, Sala de lectură (Ceainăria Teatrului Act), Calea Victoriei, nr. 126, Bucureşti, noiembrie 2009 – februarie 2010 – autor</t>
  </si>
  <si>
    <t xml:space="preserve">Expoziţie de tricotaje „TRICOMODA”, Sala de lectură (Ceainăria Teatrului Act), Calea Victoriei, nr. 126, Bucureşti, decembrie 2009 – autor   	
</t>
  </si>
  <si>
    <t>Expoziție cu proiectele executate ale absolvenților Facultății de Arhitectură de Interior a UAUIM (Departamentul Mobilier și Amenajări Interioare) – „Mobilier săsesc pentru o locuință din Dealu Frumos, jud. Sibiu” (mobilier executat de ACRM), BIFE-SIM (Târgul Internațional de Mobilă Echipamente și Accesorii), ROMEXPO, București, 10-14 septembrie 2014</t>
  </si>
  <si>
    <t xml:space="preserve">Expoziție cu proiectele studenților din anii IV și V din cadrul Facultății de Arhitectură a Universității „Spiru Haret” - „Reabilitarea cinematografelor din capitală”, Sala Palatului, București, mai 2010 </t>
  </si>
  <si>
    <t xml:space="preserve">„Semicentenar Duiliu Marcu (1885-1966)”, proiect cultural finanțat din bugetul UAR, în parteneriat cu UAUIM, martie - noiembrie 2016 – coordonator </t>
  </si>
  <si>
    <t xml:space="preserve">„Design industrial pe fond tradițional românesc - Mobilier tradițional săsesc, reinterpretatare în spațiul contemporan”, prezentarea proiectelor studenților de anul 3, FAI-PID, în cadrul „Romanian Design Week, 18-24 mai 2015” – 22 mai 2015 - coordonator
</t>
  </si>
  <si>
    <t>Concurs de proiecte studențești: „Hotel-boutique Sinaia”, în cadrul Facultății de Arhitectură de Interior a UAUIM, București, 15 ianuarie – 18 februarie 2015 – organizator</t>
  </si>
  <si>
    <t>Două tururi ghidate arhitect Duiliu Marcu, în cadrul proiectului „5 trasee culturale de arhitectură bucureșteană” (proiect co-finanțat de OAR din taxa de timbru de arhitectură, 2013) – 19 și 20 octombrie 2013, București – organizator</t>
  </si>
  <si>
    <t>Excursie de studii „Secessionul transilvănean”, cu studenții din anul IV de la Facultatea de Arhitectură a Universității Spiru Haret, iulie 2010 – organizator</t>
  </si>
  <si>
    <t>PID</t>
  </si>
  <si>
    <t>MARIANA CROITORU</t>
  </si>
  <si>
    <t>ianuarie/2022</t>
  </si>
  <si>
    <t>”Palatul Universității din București/ ”Arhitectul Duiliu Marcu”</t>
  </si>
  <si>
    <t>C8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</si>
</sst>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28"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b/>
      <sz val="10"/>
      <color theme="1"/>
      <name val="Arial Narrow"/>
      <family val="2"/>
    </font>
    <font>
      <sz val="10"/>
      <color theme="1"/>
      <name val="Arial Narrow"/>
      <family val="2"/>
    </font>
    <font>
      <sz val="10"/>
      <color rgb="FF0070C0"/>
      <name val="Arial Narrow"/>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451">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Border="1" applyAlignment="1" applyProtection="1">
      <alignment horizontal="center" vertical="center" wrapText="1"/>
      <protection hidden="1"/>
    </xf>
    <xf numFmtId="2" fontId="3" fillId="0" borderId="0" xfId="0" applyNumberFormat="1" applyFont="1" applyBorder="1" applyAlignment="1" applyProtection="1">
      <alignment horizontal="center" vertical="center" wrapText="1"/>
      <protection hidden="1"/>
    </xf>
    <xf numFmtId="0" fontId="3" fillId="0" borderId="0" xfId="0" quotePrefix="1" applyFont="1" applyBorder="1" applyProtection="1">
      <protection hidden="1"/>
    </xf>
    <xf numFmtId="0" fontId="3" fillId="0" borderId="0" xfId="0" applyFont="1" applyBorder="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Border="1" applyAlignment="1">
      <alignment wrapText="1"/>
    </xf>
    <xf numFmtId="0" fontId="3"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0" fillId="0" borderId="0" xfId="0" applyBorder="1"/>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2" xfId="0" quotePrefix="1" applyFont="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2" fillId="0" borderId="5" xfId="0" applyFont="1" applyBorder="1" applyAlignment="1">
      <alignment wrapText="1"/>
    </xf>
    <xf numFmtId="0" fontId="10" fillId="0" borderId="0" xfId="0" applyFont="1" applyBorder="1"/>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Border="1" applyAlignment="1">
      <alignment horizontal="center" vertical="center"/>
    </xf>
    <xf numFmtId="2" fontId="5"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3" fillId="0" borderId="0" xfId="0" applyFont="1" applyAlignment="1">
      <alignment horizontal="center"/>
    </xf>
    <xf numFmtId="0" fontId="10" fillId="0" borderId="6" xfId="0" applyFont="1" applyBorder="1" applyAlignment="1">
      <alignment horizontal="center" vertical="center" wrapText="1"/>
    </xf>
    <xf numFmtId="0" fontId="10" fillId="0" borderId="4" xfId="0" applyFont="1" applyBorder="1" applyAlignment="1">
      <alignment horizontal="center" wrapText="1"/>
    </xf>
    <xf numFmtId="0" fontId="3"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5" fillId="0" borderId="0" xfId="0" applyFont="1" applyAlignment="1">
      <alignment horizontal="center" vertical="center" wrapText="1"/>
    </xf>
    <xf numFmtId="0" fontId="6" fillId="0" borderId="0" xfId="0" applyFont="1"/>
    <xf numFmtId="0" fontId="9" fillId="0" borderId="0" xfId="0" applyFont="1" applyBorder="1" applyAlignment="1" applyProtection="1">
      <alignment horizontal="center" vertical="center" wrapText="1"/>
      <protection hidden="1"/>
    </xf>
    <xf numFmtId="0" fontId="10" fillId="0" borderId="4" xfId="0" applyFont="1" applyBorder="1" applyAlignment="1">
      <alignment horizontal="center" vertical="center"/>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Border="1" applyAlignment="1">
      <alignment wrapText="1"/>
    </xf>
    <xf numFmtId="0" fontId="7" fillId="0" borderId="6" xfId="0" applyFont="1" applyBorder="1"/>
    <xf numFmtId="0" fontId="0" fillId="0" borderId="10" xfId="0" applyBorder="1" applyAlignment="1">
      <alignment wrapText="1"/>
    </xf>
    <xf numFmtId="0" fontId="5" fillId="0" borderId="0" xfId="0" applyFont="1" applyBorder="1" applyAlignment="1">
      <alignment horizontal="center" wrapText="1"/>
    </xf>
    <xf numFmtId="0" fontId="3"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7"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7"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21" xfId="0" applyNumberFormat="1" applyFont="1" applyBorder="1" applyAlignment="1">
      <alignment horizontal="center"/>
    </xf>
    <xf numFmtId="0" fontId="13" fillId="0" borderId="22" xfId="0" applyNumberFormat="1" applyFont="1" applyBorder="1" applyAlignment="1" applyProtection="1">
      <alignment horizontal="center" vertical="center" wrapText="1"/>
      <protection locked="0"/>
    </xf>
    <xf numFmtId="49" fontId="13" fillId="0" borderId="23" xfId="0" applyNumberFormat="1" applyFont="1" applyBorder="1" applyAlignment="1" applyProtection="1">
      <alignment horizontal="left" vertical="center" wrapText="1"/>
      <protection locked="0"/>
    </xf>
    <xf numFmtId="49" fontId="13" fillId="0" borderId="23" xfId="0" applyNumberFormat="1" applyFont="1" applyBorder="1" applyAlignment="1" applyProtection="1">
      <alignment horizontal="center" vertical="center" wrapText="1"/>
      <protection locked="0"/>
    </xf>
    <xf numFmtId="1" fontId="13" fillId="0" borderId="23"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24"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5"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NumberFormat="1" applyFont="1" applyBorder="1" applyAlignment="1" applyProtection="1">
      <alignment horizontal="center" vertical="center" wrapText="1"/>
      <protection locked="0"/>
    </xf>
    <xf numFmtId="0" fontId="16" fillId="0" borderId="26" xfId="0" applyFont="1" applyBorder="1"/>
    <xf numFmtId="165" fontId="16" fillId="0" borderId="27" xfId="0" applyNumberFormat="1" applyFont="1" applyBorder="1" applyAlignment="1">
      <alignment horizontal="center"/>
    </xf>
    <xf numFmtId="0" fontId="2" fillId="0" borderId="7" xfId="0" applyNumberFormat="1" applyFont="1" applyBorder="1" applyAlignment="1" applyProtection="1">
      <alignment horizontal="center" vertical="center" wrapText="1"/>
      <protection locked="0"/>
    </xf>
    <xf numFmtId="49"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1" fontId="2" fillId="0" borderId="4" xfId="0" applyNumberFormat="1" applyFont="1" applyBorder="1" applyAlignment="1">
      <alignment horizontal="center" vertical="center" wrapText="1"/>
    </xf>
    <xf numFmtId="0" fontId="2" fillId="0" borderId="8" xfId="0" applyNumberFormat="1"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NumberFormat="1"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Border="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23" xfId="0" applyNumberFormat="1" applyFont="1" applyBorder="1" applyAlignment="1">
      <alignment horizontal="center" vertical="center" wrapText="1"/>
    </xf>
    <xf numFmtId="1" fontId="13" fillId="0" borderId="23" xfId="0" applyNumberFormat="1" applyFont="1" applyBorder="1" applyAlignment="1">
      <alignment horizontal="center" vertical="center" wrapText="1"/>
    </xf>
    <xf numFmtId="0" fontId="13" fillId="0" borderId="23" xfId="0" applyNumberFormat="1" applyFont="1" applyBorder="1" applyAlignment="1">
      <alignment horizontal="center" vertical="center" wrapText="1"/>
    </xf>
    <xf numFmtId="2" fontId="16" fillId="0" borderId="28"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5"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1" fontId="13" fillId="0" borderId="30" xfId="0" applyNumberFormat="1" applyFont="1" applyBorder="1" applyAlignment="1">
      <alignment horizontal="center" vertical="center" wrapText="1"/>
    </xf>
    <xf numFmtId="0" fontId="13"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NumberFormat="1" applyFont="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32" xfId="0" applyNumberFormat="1" applyFont="1" applyBorder="1" applyAlignment="1" applyProtection="1">
      <alignment horizontal="center" vertical="center" wrapText="1"/>
      <protection hidden="1"/>
    </xf>
    <xf numFmtId="0" fontId="0" fillId="0" borderId="0" xfId="0" applyBorder="1" applyAlignment="1">
      <alignment horizontal="center"/>
    </xf>
    <xf numFmtId="2" fontId="9" fillId="0" borderId="27" xfId="0" applyNumberFormat="1" applyFont="1" applyBorder="1"/>
    <xf numFmtId="0" fontId="4" fillId="0" borderId="0" xfId="0" applyFont="1" applyBorder="1" applyAlignment="1">
      <alignment horizontal="center"/>
    </xf>
    <xf numFmtId="1" fontId="13" fillId="0" borderId="22"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24" xfId="0" applyNumberFormat="1" applyFont="1" applyBorder="1" applyAlignment="1" applyProtection="1">
      <alignment horizontal="center" vertical="center" wrapText="1"/>
      <protection locked="0"/>
    </xf>
    <xf numFmtId="49" fontId="13" fillId="0" borderId="24" xfId="0" applyNumberFormat="1" applyFont="1" applyBorder="1" applyAlignment="1" applyProtection="1">
      <alignment horizontal="center" vertical="center" wrapText="1"/>
      <protection locked="0"/>
    </xf>
    <xf numFmtId="0" fontId="13" fillId="0" borderId="33" xfId="0" applyNumberFormat="1" applyFont="1" applyBorder="1" applyAlignment="1">
      <alignment horizontal="center" vertical="center" wrapText="1"/>
    </xf>
    <xf numFmtId="49" fontId="13" fillId="0" borderId="23" xfId="0" applyNumberFormat="1" applyFont="1" applyBorder="1" applyAlignment="1">
      <alignment horizontal="left" vertical="center" wrapText="1"/>
    </xf>
    <xf numFmtId="1" fontId="13" fillId="0" borderId="34" xfId="0"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22" xfId="0" applyNumberFormat="1" applyFont="1" applyBorder="1" applyAlignment="1">
      <alignment horizontal="center" vertical="center" wrapText="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5" xfId="0" applyFont="1" applyBorder="1" applyAlignment="1">
      <alignment horizontal="center" vertical="center" wrapText="1"/>
    </xf>
    <xf numFmtId="0" fontId="13" fillId="0" borderId="36"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3" fillId="0" borderId="37" xfId="0" applyFont="1" applyBorder="1" applyAlignment="1" applyProtection="1">
      <alignment horizontal="center" vertical="center" wrapText="1"/>
      <protection hidden="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 fontId="7" fillId="0" borderId="30" xfId="0" applyNumberFormat="1" applyFont="1" applyBorder="1" applyAlignment="1">
      <alignment horizontal="center" vertical="center" wrapText="1"/>
    </xf>
    <xf numFmtId="0" fontId="7" fillId="0" borderId="31" xfId="0" applyFont="1" applyBorder="1" applyAlignment="1" applyProtection="1">
      <alignment horizontal="center" vertical="center" wrapText="1"/>
      <protection hidden="1"/>
    </xf>
    <xf numFmtId="49" fontId="3" fillId="0" borderId="0" xfId="0" applyNumberFormat="1" applyFont="1" applyFill="1" applyBorder="1" applyAlignment="1">
      <alignment horizontal="center" vertical="center" wrapText="1"/>
    </xf>
    <xf numFmtId="0" fontId="2" fillId="0" borderId="7" xfId="0" applyFont="1" applyBorder="1" applyAlignment="1">
      <alignment horizontal="center"/>
    </xf>
    <xf numFmtId="0" fontId="2" fillId="0" borderId="4" xfId="0" applyFont="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center"/>
    </xf>
    <xf numFmtId="16" fontId="2" fillId="0" borderId="4" xfId="0" quotePrefix="1" applyNumberFormat="1" applyFont="1" applyBorder="1" applyAlignment="1">
      <alignment horizontal="center"/>
    </xf>
    <xf numFmtId="16" fontId="2" fillId="0" borderId="38" xfId="0" quotePrefix="1" applyNumberFormat="1" applyFont="1" applyBorder="1" applyAlignment="1">
      <alignment horizontal="center"/>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2" fillId="0" borderId="39"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9" xfId="0" quotePrefix="1" applyFont="1" applyBorder="1" applyAlignment="1">
      <alignment horizontal="center" vertical="center" wrapText="1"/>
    </xf>
    <xf numFmtId="0" fontId="2" fillId="0" borderId="9" xfId="0" applyFont="1" applyBorder="1" applyAlignment="1">
      <alignment horizontal="center" vertical="center" wrapText="1"/>
    </xf>
    <xf numFmtId="16" fontId="2" fillId="0" borderId="6" xfId="0" applyNumberFormat="1" applyFont="1" applyBorder="1" applyAlignment="1">
      <alignment horizontal="center" vertical="center" wrapText="1"/>
    </xf>
    <xf numFmtId="16" fontId="2" fillId="0" borderId="40" xfId="0" applyNumberFormat="1" applyFont="1" applyBorder="1" applyAlignment="1">
      <alignment horizontal="center" vertical="center" wrapText="1"/>
    </xf>
    <xf numFmtId="2" fontId="5" fillId="0" borderId="41"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ont="1"/>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xf>
    <xf numFmtId="16" fontId="2" fillId="0" borderId="2" xfId="0" quotePrefix="1" applyNumberFormat="1" applyFont="1" applyBorder="1" applyAlignment="1">
      <alignment horizontal="center" vertical="center" wrapText="1"/>
    </xf>
    <xf numFmtId="0" fontId="2" fillId="0" borderId="9" xfId="0" applyFont="1" applyBorder="1" applyAlignment="1">
      <alignment horizontal="center" vertical="center"/>
    </xf>
    <xf numFmtId="0" fontId="7" fillId="0" borderId="6" xfId="0" applyFont="1" applyBorder="1" applyAlignment="1">
      <alignment horizontal="center" vertical="center" wrapText="1"/>
    </xf>
    <xf numFmtId="0" fontId="2" fillId="0" borderId="6" xfId="0" quotePrefix="1" applyFont="1" applyBorder="1" applyAlignment="1">
      <alignment horizontal="center" vertical="center" wrapText="1"/>
    </xf>
    <xf numFmtId="0" fontId="0" fillId="0" borderId="0" xfId="0" applyFont="1" applyFill="1" applyBorder="1" applyAlignment="1">
      <alignment wrapText="1"/>
    </xf>
    <xf numFmtId="0" fontId="10" fillId="0" borderId="29" xfId="0" applyFont="1" applyBorder="1" applyAlignment="1" applyProtection="1">
      <alignment horizontal="center" vertical="center" wrapText="1"/>
      <protection hidden="1"/>
    </xf>
    <xf numFmtId="0" fontId="10" fillId="0" borderId="30" xfId="0" applyFont="1" applyBorder="1" applyAlignment="1" applyProtection="1">
      <alignment horizontal="center" vertical="center"/>
      <protection hidden="1"/>
    </xf>
    <xf numFmtId="0" fontId="10" fillId="0" borderId="30" xfId="0"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2" fillId="0" borderId="8" xfId="0" applyFont="1" applyBorder="1" applyAlignment="1">
      <alignment horizontal="center"/>
    </xf>
    <xf numFmtId="0" fontId="0" fillId="0" borderId="8" xfId="0" applyFont="1" applyBorder="1" applyAlignment="1">
      <alignment horizontal="center" vertical="center" wrapText="1"/>
    </xf>
    <xf numFmtId="0" fontId="2" fillId="0" borderId="30" xfId="0" applyFont="1" applyBorder="1" applyAlignment="1">
      <alignment horizontal="center" vertical="center"/>
    </xf>
    <xf numFmtId="0" fontId="2" fillId="0" borderId="31" xfId="0" applyFont="1" applyFill="1" applyBorder="1" applyAlignment="1">
      <alignment horizontal="center" vertical="center" wrapText="1"/>
    </xf>
    <xf numFmtId="0" fontId="13" fillId="0" borderId="23" xfId="0" applyFont="1" applyBorder="1" applyAlignment="1">
      <alignment horizontal="center" vertical="center"/>
    </xf>
    <xf numFmtId="0" fontId="13"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5" fontId="16" fillId="0" borderId="27" xfId="0" applyNumberFormat="1" applyFont="1" applyBorder="1" applyAlignment="1">
      <alignment horizontal="center" vertical="center"/>
    </xf>
    <xf numFmtId="0" fontId="2" fillId="0" borderId="2" xfId="0" applyFont="1" applyBorder="1" applyAlignment="1">
      <alignment horizontal="left" vertical="center" wrapText="1"/>
    </xf>
    <xf numFmtId="0" fontId="7" fillId="0" borderId="6"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0" fillId="0" borderId="0" xfId="0" applyFont="1" applyBorder="1"/>
    <xf numFmtId="0" fontId="7" fillId="0" borderId="9" xfId="0" applyFont="1" applyBorder="1" applyAlignment="1">
      <alignment horizontal="center"/>
    </xf>
    <xf numFmtId="0" fontId="0"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 xfId="0" applyFont="1" applyBorder="1"/>
    <xf numFmtId="0" fontId="2" fillId="0" borderId="22" xfId="0" applyFont="1" applyBorder="1" applyAlignment="1">
      <alignment horizontal="center"/>
    </xf>
    <xf numFmtId="0" fontId="2" fillId="0" borderId="23" xfId="0" applyFont="1" applyBorder="1" applyAlignment="1"/>
    <xf numFmtId="0" fontId="2" fillId="0" borderId="32" xfId="0" applyFont="1" applyBorder="1" applyAlignment="1"/>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4" xfId="0" quotePrefix="1" applyFont="1" applyBorder="1" applyAlignment="1">
      <alignment horizontal="center"/>
    </xf>
    <xf numFmtId="0" fontId="2" fillId="0" borderId="2" xfId="0" applyFont="1" applyBorder="1" applyAlignment="1">
      <alignment horizontal="left"/>
    </xf>
    <xf numFmtId="0" fontId="2" fillId="0" borderId="42" xfId="0" applyFont="1" applyBorder="1" applyAlignment="1">
      <alignment horizontal="center" vertical="center" wrapText="1"/>
    </xf>
    <xf numFmtId="0" fontId="2"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9"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0" fillId="0" borderId="2" xfId="0" applyFont="1"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0" fontId="0" fillId="0" borderId="6" xfId="0" applyFont="1" applyBorder="1" applyAlignment="1">
      <alignment wrapText="1"/>
    </xf>
    <xf numFmtId="165" fontId="5" fillId="0" borderId="27" xfId="0" applyNumberFormat="1" applyFont="1" applyBorder="1" applyAlignment="1">
      <alignment horizontal="center" vertical="center" wrapText="1"/>
    </xf>
    <xf numFmtId="0" fontId="5" fillId="0" borderId="43" xfId="0" applyFont="1" applyBorder="1" applyAlignment="1">
      <alignment horizontal="center"/>
    </xf>
    <xf numFmtId="0" fontId="0" fillId="0" borderId="0" xfId="0" applyFill="1" applyBorder="1" applyAlignment="1">
      <alignment horizontal="center"/>
    </xf>
    <xf numFmtId="165" fontId="9" fillId="0" borderId="27" xfId="0" applyNumberFormat="1" applyFont="1" applyBorder="1" applyAlignment="1">
      <alignment horizontal="center"/>
    </xf>
    <xf numFmtId="0" fontId="20" fillId="0" borderId="0" xfId="0" applyFont="1"/>
    <xf numFmtId="0" fontId="9" fillId="0" borderId="0" xfId="0" applyFont="1" applyBorder="1" applyAlignment="1" applyProtection="1">
      <alignment vertical="center" wrapText="1"/>
      <protection hidden="1"/>
    </xf>
    <xf numFmtId="0" fontId="2" fillId="0" borderId="2" xfId="0" applyNumberFormat="1" applyFont="1" applyBorder="1" applyAlignment="1">
      <alignment wrapText="1"/>
    </xf>
    <xf numFmtId="0" fontId="0" fillId="0" borderId="0" xfId="0" applyFont="1"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23" xfId="0" applyNumberFormat="1" applyFont="1" applyBorder="1" applyAlignment="1">
      <alignment wrapText="1"/>
    </xf>
    <xf numFmtId="0" fontId="2" fillId="0" borderId="6" xfId="0" applyFont="1" applyBorder="1" applyAlignment="1">
      <alignment horizontal="left" vertical="center" wrapText="1"/>
    </xf>
    <xf numFmtId="0" fontId="2" fillId="0" borderId="6" xfId="0" applyNumberFormat="1" applyFont="1" applyBorder="1" applyAlignment="1">
      <alignment wrapText="1"/>
    </xf>
    <xf numFmtId="0" fontId="13" fillId="0" borderId="44"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 xfId="0" applyFont="1" applyBorder="1" applyAlignment="1"/>
    <xf numFmtId="0" fontId="13" fillId="0" borderId="0" xfId="0" applyFont="1" applyBorder="1" applyAlignment="1">
      <alignment wrapText="1"/>
    </xf>
    <xf numFmtId="0" fontId="16" fillId="0" borderId="0" xfId="0" applyFont="1"/>
    <xf numFmtId="0" fontId="19" fillId="0" borderId="22" xfId="0" applyFont="1" applyBorder="1" applyAlignment="1">
      <alignment horizontal="center"/>
    </xf>
    <xf numFmtId="0" fontId="19" fillId="0" borderId="23" xfId="0" applyFont="1" applyBorder="1" applyAlignment="1"/>
    <xf numFmtId="0" fontId="19" fillId="0" borderId="32" xfId="0" applyFont="1" applyBorder="1" applyAlignment="1"/>
    <xf numFmtId="0" fontId="19" fillId="0" borderId="8" xfId="0" applyFont="1" applyBorder="1" applyAlignment="1">
      <alignment horizontal="center"/>
    </xf>
    <xf numFmtId="0" fontId="16" fillId="0" borderId="28" xfId="0" applyFont="1" applyBorder="1" applyAlignment="1">
      <alignment horizontal="center"/>
    </xf>
    <xf numFmtId="0" fontId="13" fillId="0" borderId="2" xfId="0" applyFont="1" applyBorder="1" applyAlignment="1">
      <alignment horizontal="left" vertical="center" wrapText="1"/>
    </xf>
    <xf numFmtId="0" fontId="16" fillId="0" borderId="28" xfId="0" applyFont="1" applyBorder="1" applyAlignment="1">
      <alignment horizontal="center" vertical="center" wrapText="1"/>
    </xf>
    <xf numFmtId="0" fontId="13" fillId="0" borderId="2" xfId="0" applyFont="1" applyFill="1" applyBorder="1" applyAlignment="1">
      <alignment horizontal="left" vertical="center" wrapText="1"/>
    </xf>
    <xf numFmtId="0" fontId="16" fillId="0" borderId="28" xfId="0" applyFont="1" applyFill="1" applyBorder="1" applyAlignment="1">
      <alignment horizontal="center" vertical="center" wrapText="1"/>
    </xf>
    <xf numFmtId="0" fontId="19"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6" fillId="0" borderId="41" xfId="0" applyFont="1" applyFill="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3" fillId="0" borderId="23" xfId="0" applyFont="1" applyBorder="1" applyAlignment="1">
      <alignment horizontal="left" vertical="center" wrapText="1"/>
    </xf>
    <xf numFmtId="14" fontId="13" fillId="0" borderId="23" xfId="0" applyNumberFormat="1"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5" fontId="13" fillId="0" borderId="27" xfId="0" applyNumberFormat="1" applyFont="1" applyBorder="1" applyAlignment="1">
      <alignment horizontal="center"/>
    </xf>
    <xf numFmtId="166" fontId="16" fillId="0" borderId="27" xfId="0" applyNumberFormat="1" applyFont="1" applyBorder="1" applyAlignment="1">
      <alignment horizontal="center"/>
    </xf>
    <xf numFmtId="49" fontId="0" fillId="0" borderId="0" xfId="0" applyNumberFormat="1"/>
    <xf numFmtId="0" fontId="18" fillId="0" borderId="0" xfId="0" applyFont="1"/>
    <xf numFmtId="0" fontId="19" fillId="0" borderId="22"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3" fillId="0" borderId="45" xfId="0" applyFont="1" applyBorder="1" applyAlignment="1">
      <alignment horizontal="left" vertical="center" wrapText="1"/>
    </xf>
    <xf numFmtId="0" fontId="19" fillId="0" borderId="0" xfId="0" applyFont="1" applyBorder="1" applyAlignment="1">
      <alignment horizontal="left" vertical="center" wrapText="1"/>
    </xf>
    <xf numFmtId="165" fontId="16" fillId="0" borderId="27" xfId="0" applyNumberFormat="1" applyFont="1" applyBorder="1" applyAlignment="1">
      <alignment horizontal="center" vertical="center" wrapText="1"/>
    </xf>
    <xf numFmtId="2" fontId="7"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41" xfId="0" applyNumberFormat="1" applyFont="1" applyBorder="1" applyAlignment="1" applyProtection="1">
      <alignment horizontal="center" vertical="center" wrapText="1"/>
      <protection hidden="1"/>
    </xf>
    <xf numFmtId="2" fontId="2" fillId="0" borderId="46" xfId="0" applyNumberFormat="1" applyFont="1" applyBorder="1" applyAlignment="1" applyProtection="1">
      <alignment horizontal="center" vertical="center"/>
      <protection hidden="1"/>
    </xf>
    <xf numFmtId="2" fontId="2" fillId="0" borderId="28" xfId="0" applyNumberFormat="1" applyFont="1" applyBorder="1" applyAlignment="1" applyProtection="1">
      <alignment horizontal="center" vertical="center"/>
      <protection hidden="1"/>
    </xf>
    <xf numFmtId="2" fontId="2" fillId="0" borderId="41"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7" fillId="0" borderId="46" xfId="0" applyNumberFormat="1" applyFont="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2" fillId="0" borderId="32" xfId="0" applyNumberFormat="1" applyFont="1" applyBorder="1" applyAlignment="1" applyProtection="1">
      <alignment horizontal="center" vertical="center"/>
      <protection hidden="1"/>
    </xf>
    <xf numFmtId="2" fontId="2" fillId="0" borderId="41"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Font="1" applyBorder="1"/>
    <xf numFmtId="0" fontId="0" fillId="0" borderId="41" xfId="0" applyFont="1" applyBorder="1"/>
    <xf numFmtId="2" fontId="2" fillId="0" borderId="32" xfId="0" applyNumberFormat="1" applyFont="1" applyBorder="1" applyAlignment="1">
      <alignment horizontal="center" vertical="center" wrapText="1"/>
    </xf>
    <xf numFmtId="2" fontId="10" fillId="0" borderId="46" xfId="0" applyNumberFormat="1" applyFont="1" applyBorder="1" applyAlignment="1">
      <alignment horizontal="center" vertical="center"/>
    </xf>
    <xf numFmtId="2" fontId="10" fillId="0" borderId="28"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0" fillId="0" borderId="41" xfId="0" applyNumberFormat="1" applyFont="1" applyBorder="1" applyAlignment="1">
      <alignment horizontal="center" vertical="center"/>
    </xf>
    <xf numFmtId="2" fontId="2" fillId="0" borderId="46" xfId="0" applyNumberFormat="1" applyFont="1" applyBorder="1" applyAlignment="1">
      <alignment horizontal="center"/>
    </xf>
    <xf numFmtId="2" fontId="7" fillId="0" borderId="28" xfId="0" applyNumberFormat="1" applyFont="1" applyBorder="1" applyAlignment="1">
      <alignment horizontal="center" vertical="center" wrapText="1"/>
    </xf>
    <xf numFmtId="2" fontId="2" fillId="0" borderId="41" xfId="0" applyNumberFormat="1" applyFont="1" applyBorder="1" applyAlignment="1">
      <alignment horizontal="center" vertical="center" wrapText="1"/>
    </xf>
    <xf numFmtId="2" fontId="2" fillId="0" borderId="28" xfId="0" applyNumberFormat="1" applyFont="1" applyBorder="1" applyAlignment="1">
      <alignment horizontal="center"/>
    </xf>
    <xf numFmtId="2" fontId="2" fillId="0" borderId="46" xfId="0" applyNumberFormat="1" applyFont="1" applyBorder="1" applyAlignment="1">
      <alignment horizontal="center" vertical="center" wrapText="1"/>
    </xf>
    <xf numFmtId="2" fontId="2" fillId="0" borderId="32" xfId="0" applyNumberFormat="1" applyFont="1" applyBorder="1" applyAlignment="1">
      <alignment horizontal="center" vertical="center"/>
    </xf>
    <xf numFmtId="2" fontId="7" fillId="0" borderId="41" xfId="0" applyNumberFormat="1" applyFont="1" applyBorder="1" applyAlignment="1">
      <alignment horizontal="center" vertical="center" wrapText="1"/>
    </xf>
    <xf numFmtId="2" fontId="2" fillId="0" borderId="32" xfId="0" applyNumberFormat="1" applyFont="1" applyBorder="1" applyAlignment="1">
      <alignment horizontal="center"/>
    </xf>
    <xf numFmtId="2" fontId="7" fillId="0" borderId="32" xfId="0" applyNumberFormat="1" applyFont="1" applyBorder="1" applyAlignment="1">
      <alignment horizontal="center" vertical="center" wrapText="1"/>
    </xf>
    <xf numFmtId="0" fontId="0" fillId="0" borderId="32" xfId="0" applyFont="1" applyBorder="1" applyAlignment="1"/>
    <xf numFmtId="0" fontId="2" fillId="0" borderId="28" xfId="0" applyFont="1" applyBorder="1" applyAlignment="1">
      <alignment horizontal="center"/>
    </xf>
    <xf numFmtId="0" fontId="2" fillId="0" borderId="28" xfId="0" applyFont="1" applyBorder="1" applyAlignment="1">
      <alignment horizontal="center" vertical="center" wrapText="1"/>
    </xf>
    <xf numFmtId="0" fontId="2" fillId="0" borderId="28" xfId="0" applyFont="1" applyFill="1" applyBorder="1" applyAlignment="1">
      <alignment horizontal="center" vertical="center" wrapText="1"/>
    </xf>
    <xf numFmtId="0" fontId="2" fillId="0" borderId="41" xfId="0" applyFont="1" applyFill="1" applyBorder="1" applyAlignment="1">
      <alignment horizontal="center" vertical="center" wrapText="1"/>
    </xf>
    <xf numFmtId="164" fontId="2" fillId="0" borderId="28" xfId="0" applyNumberFormat="1" applyFont="1" applyBorder="1" applyAlignment="1">
      <alignment horizontal="center" vertical="center" wrapText="1"/>
    </xf>
    <xf numFmtId="164" fontId="2" fillId="0" borderId="41"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41" xfId="0" applyNumberFormat="1" applyFont="1" applyBorder="1" applyAlignment="1">
      <alignment horizontal="center" vertical="center" wrapText="1"/>
    </xf>
    <xf numFmtId="0" fontId="19" fillId="0" borderId="47" xfId="0" applyFont="1" applyBorder="1"/>
    <xf numFmtId="0" fontId="13" fillId="0" borderId="47" xfId="0" applyFont="1" applyBorder="1"/>
    <xf numFmtId="0" fontId="0" fillId="0" borderId="47" xfId="0" applyFont="1" applyBorder="1"/>
    <xf numFmtId="0" fontId="19" fillId="0" borderId="47" xfId="0" applyFont="1" applyBorder="1" applyAlignment="1">
      <alignment horizontal="center" vertical="center" wrapText="1"/>
    </xf>
    <xf numFmtId="0" fontId="2" fillId="0" borderId="47" xfId="0" applyFont="1" applyBorder="1"/>
    <xf numFmtId="0" fontId="0" fillId="0" borderId="47" xfId="0" applyFont="1" applyFill="1" applyBorder="1" applyAlignment="1">
      <alignment horizontal="center" vertical="center" wrapText="1"/>
    </xf>
    <xf numFmtId="0" fontId="0" fillId="0" borderId="47" xfId="0" applyBorder="1"/>
    <xf numFmtId="0" fontId="2" fillId="0" borderId="47" xfId="0" applyFont="1" applyBorder="1" applyAlignment="1">
      <alignment horizontal="center" vertical="center" wrapText="1"/>
    </xf>
    <xf numFmtId="0" fontId="10" fillId="0" borderId="47" xfId="0" applyFont="1" applyFill="1" applyBorder="1" applyAlignment="1">
      <alignment horizontal="center" vertical="center"/>
    </xf>
    <xf numFmtId="0" fontId="13" fillId="0" borderId="47" xfId="0" applyFont="1" applyBorder="1" applyAlignment="1">
      <alignment horizontal="center" vertical="center"/>
    </xf>
    <xf numFmtId="0" fontId="13" fillId="0" borderId="47" xfId="0" applyNumberFormat="1" applyFont="1" applyFill="1" applyBorder="1" applyAlignment="1" applyProtection="1">
      <alignment horizontal="center" vertical="center" wrapText="1"/>
      <protection locked="0"/>
    </xf>
    <xf numFmtId="0" fontId="3" fillId="0" borderId="47" xfId="0" applyNumberFormat="1" applyFont="1" applyFill="1" applyBorder="1" applyAlignment="1" applyProtection="1">
      <alignment horizontal="center" vertical="center" wrapText="1"/>
      <protection locked="0"/>
    </xf>
    <xf numFmtId="2" fontId="2" fillId="0" borderId="47"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2" fillId="0" borderId="0" xfId="0" applyFont="1"/>
    <xf numFmtId="0" fontId="23"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4" fillId="0" borderId="0" xfId="0" applyFont="1"/>
    <xf numFmtId="0" fontId="2" fillId="0" borderId="50" xfId="0" applyFont="1" applyBorder="1" applyAlignment="1">
      <alignment horizontal="center" vertical="top"/>
    </xf>
    <xf numFmtId="0" fontId="25" fillId="0" borderId="0" xfId="0" applyFont="1" applyAlignment="1">
      <alignment vertical="center"/>
    </xf>
    <xf numFmtId="0" fontId="26" fillId="0" borderId="0" xfId="0" applyFont="1"/>
    <xf numFmtId="0" fontId="25" fillId="0" borderId="0" xfId="0" applyFont="1"/>
    <xf numFmtId="0" fontId="26" fillId="0" borderId="52" xfId="0" applyFont="1" applyBorder="1" applyAlignment="1">
      <alignment vertical="center" wrapText="1"/>
    </xf>
    <xf numFmtId="0" fontId="27" fillId="0" borderId="0" xfId="0" applyFont="1"/>
    <xf numFmtId="0" fontId="2" fillId="0" borderId="5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0" fontId="2" fillId="0" borderId="18" xfId="0" quotePrefix="1" applyFont="1" applyBorder="1" applyAlignment="1">
      <alignment horizontal="center" vertical="center" wrapText="1"/>
    </xf>
    <xf numFmtId="2" fontId="2" fillId="0" borderId="54" xfId="0" applyNumberFormat="1" applyFont="1" applyBorder="1" applyAlignment="1">
      <alignment horizontal="center" vertical="center" wrapText="1"/>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48" xfId="0" applyFont="1" applyBorder="1" applyAlignment="1">
      <alignment horizontal="center" vertical="top" wrapText="1"/>
    </xf>
    <xf numFmtId="0" fontId="0" fillId="0" borderId="48" xfId="0" applyBorder="1" applyAlignment="1">
      <alignment horizontal="center" vertical="top" wrapText="1"/>
    </xf>
    <xf numFmtId="0" fontId="22" fillId="0" borderId="0" xfId="0" applyFont="1" applyAlignment="1">
      <alignment horizontal="center" vertical="center"/>
    </xf>
    <xf numFmtId="0" fontId="0" fillId="0" borderId="0" xfId="0" applyNumberFormat="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center" wrapText="1"/>
    </xf>
    <xf numFmtId="0" fontId="5"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3" fillId="0" borderId="0" xfId="0" applyFont="1" applyAlignment="1" applyProtection="1">
      <alignment horizontal="left" vertical="center"/>
      <protection hidden="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xf numFmtId="0" fontId="9" fillId="0" borderId="51" xfId="0" applyFont="1" applyBorder="1" applyAlignment="1">
      <alignment horizontal="center" vertical="center" wrapText="1"/>
    </xf>
    <xf numFmtId="0" fontId="2" fillId="0" borderId="53" xfId="0" applyFont="1" applyBorder="1" applyAlignment="1">
      <alignment horizontal="center" vertical="center"/>
    </xf>
    <xf numFmtId="0" fontId="0" fillId="0" borderId="53" xfId="0" applyFont="1" applyBorder="1" applyAlignment="1">
      <alignment horizontal="center" vertical="center" wrapText="1"/>
    </xf>
    <xf numFmtId="0" fontId="7" fillId="0" borderId="3" xfId="0" applyFont="1" applyBorder="1" applyAlignment="1">
      <alignment horizontal="center" vertical="center" wrapText="1"/>
    </xf>
    <xf numFmtId="2" fontId="7" fillId="0" borderId="54" xfId="0" applyNumberFormat="1" applyFont="1" applyBorder="1" applyAlignment="1">
      <alignment horizontal="center" vertical="center" wrapText="1"/>
    </xf>
    <xf numFmtId="0" fontId="1" fillId="0" borderId="23" xfId="0" applyFont="1" applyBorder="1" applyAlignment="1"/>
    <xf numFmtId="0" fontId="13" fillId="0" borderId="2" xfId="0" applyFont="1" applyBorder="1" applyAlignment="1">
      <alignment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11</xdr:row>
      <xdr:rowOff>0</xdr:rowOff>
    </xdr:from>
    <xdr:to>
      <xdr:col>1</xdr:col>
      <xdr:colOff>844298</xdr:colOff>
      <xdr:row>15</xdr:row>
      <xdr:rowOff>128018</xdr:rowOff>
    </xdr:to>
    <xdr:pic>
      <xdr:nvPicPr>
        <xdr:cNvPr id="3" name="Picture 2">
          <a:extLst>
            <a:ext uri="{FF2B5EF4-FFF2-40B4-BE49-F238E27FC236}">
              <a16:creationId xmlns:a16="http://schemas.microsoft.com/office/drawing/2014/main" id="{15E8442C-66DB-4919-98F2-E138A89972A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135" y="2351942"/>
          <a:ext cx="844298" cy="89001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L12"/>
  <sheetViews>
    <sheetView showGridLines="0" showRowColHeaders="0" topLeftCell="A10" zoomScale="120" zoomScaleNormal="120" workbookViewId="0">
      <selection activeCell="I18" sqref="I18"/>
    </sheetView>
  </sheetViews>
  <sheetFormatPr defaultRowHeight="15" x14ac:dyDescent="0.25"/>
  <cols>
    <col min="1" max="1" width="9.140625" style="205"/>
  </cols>
  <sheetData>
    <row r="1" spans="2:12" ht="15.75" x14ac:dyDescent="0.25">
      <c r="B1" s="400" t="s">
        <v>260</v>
      </c>
      <c r="C1" s="405"/>
      <c r="D1" s="405"/>
      <c r="E1" s="405"/>
      <c r="F1" s="405"/>
      <c r="G1" s="405"/>
      <c r="H1" s="405"/>
      <c r="I1" s="405"/>
      <c r="J1" s="405"/>
      <c r="K1" s="405"/>
    </row>
    <row r="2" spans="2:12" ht="15.75" x14ac:dyDescent="0.25">
      <c r="B2" s="405"/>
      <c r="C2" s="405"/>
      <c r="D2" s="405"/>
      <c r="E2" s="405"/>
      <c r="F2" s="405"/>
      <c r="G2" s="405"/>
      <c r="H2" s="405"/>
      <c r="I2" s="405"/>
      <c r="J2" s="405"/>
      <c r="K2" s="405"/>
    </row>
    <row r="3" spans="2:12" ht="90" customHeight="1" x14ac:dyDescent="0.25">
      <c r="B3" s="418" t="s">
        <v>265</v>
      </c>
      <c r="C3" s="418"/>
      <c r="D3" s="418"/>
      <c r="E3" s="418"/>
      <c r="F3" s="418"/>
      <c r="G3" s="418"/>
      <c r="H3" s="418"/>
      <c r="I3" s="418"/>
      <c r="J3" s="418"/>
      <c r="K3" s="418"/>
      <c r="L3" s="418"/>
    </row>
    <row r="4" spans="2:12" ht="135" customHeight="1" x14ac:dyDescent="0.25">
      <c r="B4" s="419" t="s">
        <v>259</v>
      </c>
      <c r="C4" s="419"/>
      <c r="D4" s="419"/>
      <c r="E4" s="419"/>
      <c r="F4" s="419"/>
      <c r="G4" s="419"/>
      <c r="H4" s="419"/>
      <c r="I4" s="419"/>
      <c r="J4" s="419"/>
      <c r="K4" s="419"/>
      <c r="L4" s="419"/>
    </row>
    <row r="5" spans="2:12" ht="60" customHeight="1" x14ac:dyDescent="0.25">
      <c r="B5" s="420" t="s">
        <v>261</v>
      </c>
      <c r="C5" s="420"/>
      <c r="D5" s="420"/>
      <c r="E5" s="420"/>
      <c r="F5" s="420"/>
      <c r="G5" s="420"/>
      <c r="H5" s="420"/>
      <c r="I5" s="420"/>
      <c r="J5" s="420"/>
      <c r="K5" s="420"/>
      <c r="L5" s="420"/>
    </row>
    <row r="6" spans="2:12" ht="60" customHeight="1" x14ac:dyDescent="0.25">
      <c r="B6" s="420" t="s">
        <v>262</v>
      </c>
      <c r="C6" s="420"/>
      <c r="D6" s="420"/>
      <c r="E6" s="420"/>
      <c r="F6" s="420"/>
      <c r="G6" s="420"/>
      <c r="H6" s="420"/>
      <c r="I6" s="420"/>
      <c r="J6" s="420"/>
      <c r="K6" s="420"/>
      <c r="L6" s="420"/>
    </row>
    <row r="7" spans="2:12" ht="60" customHeight="1" x14ac:dyDescent="0.25">
      <c r="B7" s="417" t="s">
        <v>266</v>
      </c>
      <c r="C7" s="417"/>
      <c r="D7" s="417"/>
      <c r="E7" s="417"/>
      <c r="F7" s="417"/>
      <c r="G7" s="417"/>
      <c r="H7" s="417"/>
      <c r="I7" s="417"/>
      <c r="J7" s="417"/>
      <c r="K7" s="417"/>
      <c r="L7" s="417"/>
    </row>
    <row r="8" spans="2:12" ht="15.75" x14ac:dyDescent="0.25">
      <c r="B8" s="405"/>
      <c r="C8" s="405"/>
      <c r="D8" s="405"/>
      <c r="E8" s="405"/>
      <c r="F8" s="405"/>
      <c r="G8" s="405"/>
      <c r="H8" s="405"/>
      <c r="I8" s="405"/>
      <c r="J8" s="405"/>
      <c r="K8" s="405"/>
    </row>
    <row r="9" spans="2:12" ht="15.75" x14ac:dyDescent="0.25">
      <c r="B9" s="405"/>
      <c r="C9" s="405"/>
      <c r="D9" s="405"/>
      <c r="E9" s="405"/>
      <c r="F9" s="405"/>
      <c r="G9" s="405"/>
      <c r="H9" s="405"/>
      <c r="I9" s="405"/>
      <c r="J9" s="405"/>
      <c r="K9" s="405"/>
    </row>
    <row r="10" spans="2:12" ht="15.75" x14ac:dyDescent="0.25">
      <c r="B10" s="405"/>
      <c r="C10" s="405"/>
      <c r="D10" s="405"/>
      <c r="E10" s="405"/>
      <c r="F10" s="405"/>
      <c r="G10" s="405"/>
      <c r="H10" s="405"/>
      <c r="I10" s="405"/>
      <c r="J10" s="405"/>
      <c r="K10" s="405"/>
    </row>
    <row r="11" spans="2:12" ht="15.75" x14ac:dyDescent="0.25">
      <c r="B11" s="405"/>
      <c r="C11" s="405"/>
      <c r="D11" s="405"/>
      <c r="E11" s="405"/>
      <c r="F11" s="405"/>
      <c r="G11" s="405"/>
      <c r="H11" s="405"/>
      <c r="I11" s="405"/>
      <c r="J11" s="405"/>
      <c r="K11" s="405"/>
    </row>
    <row r="12" spans="2:12" ht="15.75" x14ac:dyDescent="0.25">
      <c r="B12" s="405"/>
      <c r="C12" s="405"/>
      <c r="D12" s="405"/>
      <c r="E12" s="405"/>
      <c r="F12" s="405"/>
      <c r="G12" s="405"/>
      <c r="H12" s="405"/>
      <c r="I12" s="405"/>
      <c r="J12" s="405"/>
      <c r="K12" s="405"/>
    </row>
  </sheetData>
  <mergeCells count="5">
    <mergeCell ref="B7:L7"/>
    <mergeCell ref="B3:L3"/>
    <mergeCell ref="B4:L4"/>
    <mergeCell ref="B5:L5"/>
    <mergeCell ref="B6:L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82" t="str">
        <f>'Date initiale'!C3</f>
        <v>Universitatea de Arhitectură și Urbanism "Ion Mincu" București</v>
      </c>
      <c r="B1" s="282"/>
      <c r="C1" s="282"/>
    </row>
    <row r="2" spans="1:11" x14ac:dyDescent="0.25">
      <c r="A2" s="282" t="str">
        <f>'Date initiale'!B4&amp;" "&amp;'Date initiale'!C4</f>
        <v>Facultatea ARHITECTURA DE INTERIOR</v>
      </c>
      <c r="B2" s="282"/>
      <c r="C2" s="282"/>
    </row>
    <row r="3" spans="1:11" x14ac:dyDescent="0.25">
      <c r="A3" s="282" t="str">
        <f>'Date initiale'!B5&amp;" "&amp;'Date initiale'!C5</f>
        <v>Departamentul PID</v>
      </c>
      <c r="B3" s="282"/>
      <c r="C3" s="282"/>
    </row>
    <row r="4" spans="1:11" x14ac:dyDescent="0.25">
      <c r="A4" s="134" t="str">
        <f>'Date initiale'!C6&amp;", "&amp;'Date initiale'!C7</f>
        <v>MARIANA CROITORU, C8</v>
      </c>
      <c r="B4" s="134"/>
      <c r="C4" s="134"/>
    </row>
    <row r="5" spans="1:11" s="205" customFormat="1" x14ac:dyDescent="0.25">
      <c r="A5" s="134"/>
      <c r="B5" s="134"/>
      <c r="C5" s="134"/>
    </row>
    <row r="6" spans="1:11" ht="15.75" x14ac:dyDescent="0.25">
      <c r="A6" s="430" t="s">
        <v>159</v>
      </c>
      <c r="B6" s="430"/>
      <c r="C6" s="430"/>
      <c r="D6" s="430"/>
      <c r="E6" s="430"/>
      <c r="F6" s="430"/>
      <c r="G6" s="430"/>
      <c r="H6" s="430"/>
      <c r="I6" s="430"/>
    </row>
    <row r="7" spans="1:11" ht="35.25" customHeight="1" x14ac:dyDescent="0.25">
      <c r="A7" s="433"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33"/>
      <c r="C7" s="433"/>
      <c r="D7" s="433"/>
      <c r="E7" s="433"/>
      <c r="F7" s="433"/>
      <c r="G7" s="433"/>
      <c r="H7" s="433"/>
      <c r="I7" s="433"/>
    </row>
    <row r="8" spans="1:11" ht="15.75" thickBot="1" x14ac:dyDescent="0.3">
      <c r="A8" s="74"/>
      <c r="B8" s="74"/>
      <c r="C8" s="74"/>
      <c r="D8" s="74"/>
      <c r="E8" s="74"/>
      <c r="F8" s="74"/>
      <c r="G8" s="74"/>
      <c r="H8" s="74"/>
      <c r="I8" s="74"/>
    </row>
    <row r="9" spans="1:11" ht="30.75" thickBot="1" x14ac:dyDescent="0.3">
      <c r="A9" s="172" t="s">
        <v>80</v>
      </c>
      <c r="B9" s="173" t="s">
        <v>115</v>
      </c>
      <c r="C9" s="173" t="s">
        <v>78</v>
      </c>
      <c r="D9" s="173" t="s">
        <v>82</v>
      </c>
      <c r="E9" s="173" t="s">
        <v>110</v>
      </c>
      <c r="F9" s="174" t="s">
        <v>119</v>
      </c>
      <c r="G9" s="173" t="s">
        <v>83</v>
      </c>
      <c r="H9" s="173" t="s">
        <v>160</v>
      </c>
      <c r="I9" s="175" t="s">
        <v>122</v>
      </c>
      <c r="K9" s="288" t="s">
        <v>157</v>
      </c>
    </row>
    <row r="10" spans="1:11" x14ac:dyDescent="0.25">
      <c r="A10" s="178">
        <v>1</v>
      </c>
      <c r="B10" s="179"/>
      <c r="C10" s="179"/>
      <c r="D10" s="179"/>
      <c r="E10" s="179"/>
      <c r="F10" s="162"/>
      <c r="G10" s="179"/>
      <c r="H10" s="179"/>
      <c r="I10" s="188"/>
      <c r="K10" s="289">
        <v>10</v>
      </c>
    </row>
    <row r="11" spans="1:11" x14ac:dyDescent="0.25">
      <c r="A11" s="180">
        <f>A10+1</f>
        <v>2</v>
      </c>
      <c r="B11" s="125"/>
      <c r="C11" s="42"/>
      <c r="D11" s="126"/>
      <c r="E11" s="42"/>
      <c r="F11" s="127"/>
      <c r="G11" s="127"/>
      <c r="H11" s="127"/>
      <c r="I11" s="346"/>
      <c r="K11" s="58"/>
    </row>
    <row r="12" spans="1:11" x14ac:dyDescent="0.25">
      <c r="A12" s="181">
        <f t="shared" ref="A12:A19" si="0">A11+1</f>
        <v>3</v>
      </c>
      <c r="B12" s="182"/>
      <c r="C12" s="183"/>
      <c r="D12" s="126"/>
      <c r="E12" s="183"/>
      <c r="F12" s="171"/>
      <c r="G12" s="183"/>
      <c r="H12" s="171"/>
      <c r="I12" s="346"/>
    </row>
    <row r="13" spans="1:11" x14ac:dyDescent="0.25">
      <c r="A13" s="184">
        <f t="shared" si="0"/>
        <v>4</v>
      </c>
      <c r="B13" s="125"/>
      <c r="C13" s="126"/>
      <c r="D13" s="126"/>
      <c r="E13" s="126"/>
      <c r="F13" s="127"/>
      <c r="G13" s="127"/>
      <c r="H13" s="127"/>
      <c r="I13" s="346"/>
    </row>
    <row r="14" spans="1:11" x14ac:dyDescent="0.25">
      <c r="A14" s="180">
        <f t="shared" si="0"/>
        <v>5</v>
      </c>
      <c r="B14" s="125"/>
      <c r="C14" s="42"/>
      <c r="D14" s="126"/>
      <c r="E14" s="42"/>
      <c r="F14" s="127"/>
      <c r="G14" s="127"/>
      <c r="H14" s="127"/>
      <c r="I14" s="346"/>
    </row>
    <row r="15" spans="1:11" x14ac:dyDescent="0.25">
      <c r="A15" s="184">
        <f t="shared" si="0"/>
        <v>6</v>
      </c>
      <c r="B15" s="125"/>
      <c r="C15" s="126"/>
      <c r="D15" s="126"/>
      <c r="E15" s="126"/>
      <c r="F15" s="127"/>
      <c r="G15" s="127"/>
      <c r="H15" s="127"/>
      <c r="I15" s="346"/>
    </row>
    <row r="16" spans="1:11" x14ac:dyDescent="0.25">
      <c r="A16" s="180">
        <f t="shared" si="0"/>
        <v>7</v>
      </c>
      <c r="B16" s="125"/>
      <c r="C16" s="42"/>
      <c r="D16" s="126"/>
      <c r="E16" s="42"/>
      <c r="F16" s="127"/>
      <c r="G16" s="127"/>
      <c r="H16" s="127"/>
      <c r="I16" s="346"/>
    </row>
    <row r="17" spans="1:9" x14ac:dyDescent="0.25">
      <c r="A17" s="181">
        <f t="shared" si="0"/>
        <v>8</v>
      </c>
      <c r="B17" s="182"/>
      <c r="C17" s="183"/>
      <c r="D17" s="126"/>
      <c r="E17" s="183"/>
      <c r="F17" s="171"/>
      <c r="G17" s="183"/>
      <c r="H17" s="171"/>
      <c r="I17" s="346"/>
    </row>
    <row r="18" spans="1:9" x14ac:dyDescent="0.25">
      <c r="A18" s="184">
        <f t="shared" si="0"/>
        <v>9</v>
      </c>
      <c r="B18" s="125"/>
      <c r="C18" s="126"/>
      <c r="D18" s="126"/>
      <c r="E18" s="126"/>
      <c r="F18" s="127"/>
      <c r="G18" s="127"/>
      <c r="H18" s="127"/>
      <c r="I18" s="346"/>
    </row>
    <row r="19" spans="1:9" ht="15.75" thickBot="1" x14ac:dyDescent="0.3">
      <c r="A19" s="185">
        <f t="shared" si="0"/>
        <v>10</v>
      </c>
      <c r="B19" s="130"/>
      <c r="C19" s="131"/>
      <c r="D19" s="169"/>
      <c r="E19" s="186"/>
      <c r="F19" s="186"/>
      <c r="G19" s="187"/>
      <c r="H19" s="187"/>
      <c r="I19" s="356"/>
    </row>
    <row r="20" spans="1:9" ht="16.5" thickBot="1" x14ac:dyDescent="0.3">
      <c r="A20" s="395"/>
      <c r="H20" s="137" t="str">
        <f>"Total "&amp;LEFT(A7,2)</f>
        <v>Total I5</v>
      </c>
      <c r="I20" s="177">
        <f>SUM(I10:I19)</f>
        <v>0</v>
      </c>
    </row>
    <row r="21" spans="1:9" ht="15.75" x14ac:dyDescent="0.25">
      <c r="A21" s="54"/>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K20"/>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82" t="str">
        <f>'Date initiale'!C3</f>
        <v>Universitatea de Arhitectură și Urbanism "Ion Mincu" București</v>
      </c>
      <c r="B1" s="282"/>
      <c r="C1" s="282"/>
    </row>
    <row r="2" spans="1:11" x14ac:dyDescent="0.25">
      <c r="A2" s="282" t="str">
        <f>'Date initiale'!B4&amp;" "&amp;'Date initiale'!C4</f>
        <v>Facultatea ARHITECTURA DE INTERIOR</v>
      </c>
      <c r="B2" s="282"/>
      <c r="C2" s="282"/>
    </row>
    <row r="3" spans="1:11" x14ac:dyDescent="0.25">
      <c r="A3" s="282" t="str">
        <f>'Date initiale'!B5&amp;" "&amp;'Date initiale'!C5</f>
        <v>Departamentul PID</v>
      </c>
      <c r="B3" s="282"/>
      <c r="C3" s="282"/>
    </row>
    <row r="4" spans="1:11" x14ac:dyDescent="0.25">
      <c r="A4" s="134" t="str">
        <f>'Date initiale'!C6&amp;", "&amp;'Date initiale'!C7</f>
        <v>MARIANA CROITORU, C8</v>
      </c>
      <c r="B4" s="134"/>
      <c r="C4" s="134"/>
    </row>
    <row r="5" spans="1:11" s="205" customFormat="1" x14ac:dyDescent="0.25">
      <c r="A5" s="134"/>
      <c r="B5" s="134"/>
      <c r="C5" s="134"/>
    </row>
    <row r="6" spans="1:11" ht="15.75" x14ac:dyDescent="0.25">
      <c r="A6" s="430" t="s">
        <v>159</v>
      </c>
      <c r="B6" s="430"/>
      <c r="C6" s="430"/>
      <c r="D6" s="430"/>
      <c r="E6" s="430"/>
      <c r="F6" s="430"/>
      <c r="G6" s="430"/>
      <c r="H6" s="430"/>
      <c r="I6" s="430"/>
    </row>
    <row r="7" spans="1:11" ht="15.75" x14ac:dyDescent="0.25">
      <c r="A7" s="433" t="str">
        <f>'Descriere indicatori'!A9&amp;". "&amp;'Descriere indicatori'!B9</f>
        <v xml:space="preserve">I6. Articole in extenso în reviste ştiinţifice indexate ERIH şi clasificate în categoria NAT </v>
      </c>
      <c r="B7" s="433"/>
      <c r="C7" s="433"/>
      <c r="D7" s="433"/>
      <c r="E7" s="433"/>
      <c r="F7" s="433"/>
      <c r="G7" s="433"/>
      <c r="H7" s="433"/>
      <c r="I7" s="433"/>
    </row>
    <row r="8" spans="1:11" ht="15.75" thickBot="1" x14ac:dyDescent="0.3">
      <c r="A8" s="189"/>
      <c r="B8" s="189"/>
      <c r="C8" s="189"/>
      <c r="D8" s="189"/>
      <c r="E8" s="189"/>
      <c r="F8" s="189"/>
      <c r="G8" s="189"/>
      <c r="H8" s="189"/>
      <c r="I8" s="189"/>
    </row>
    <row r="9" spans="1:11" ht="30.75" thickBot="1" x14ac:dyDescent="0.3">
      <c r="A9" s="172" t="s">
        <v>80</v>
      </c>
      <c r="B9" s="173" t="s">
        <v>115</v>
      </c>
      <c r="C9" s="173" t="s">
        <v>78</v>
      </c>
      <c r="D9" s="173" t="s">
        <v>82</v>
      </c>
      <c r="E9" s="173" t="s">
        <v>110</v>
      </c>
      <c r="F9" s="174" t="s">
        <v>119</v>
      </c>
      <c r="G9" s="173" t="s">
        <v>83</v>
      </c>
      <c r="H9" s="173" t="s">
        <v>160</v>
      </c>
      <c r="I9" s="175" t="s">
        <v>122</v>
      </c>
      <c r="K9" s="288" t="s">
        <v>157</v>
      </c>
    </row>
    <row r="10" spans="1:11" x14ac:dyDescent="0.25">
      <c r="A10" s="192">
        <v>1</v>
      </c>
      <c r="B10" s="120"/>
      <c r="C10" s="120"/>
      <c r="D10" s="120"/>
      <c r="E10" s="121"/>
      <c r="F10" s="122"/>
      <c r="G10" s="122"/>
      <c r="H10" s="122"/>
      <c r="I10" s="351"/>
      <c r="K10" s="289">
        <v>5</v>
      </c>
    </row>
    <row r="11" spans="1:11" x14ac:dyDescent="0.25">
      <c r="A11" s="193">
        <f>A10+1</f>
        <v>2</v>
      </c>
      <c r="B11" s="124"/>
      <c r="C11" s="125"/>
      <c r="D11" s="124"/>
      <c r="E11" s="126"/>
      <c r="F11" s="127"/>
      <c r="G11" s="128"/>
      <c r="H11" s="128"/>
      <c r="I11" s="346"/>
      <c r="K11" s="58"/>
    </row>
    <row r="12" spans="1:11" x14ac:dyDescent="0.25">
      <c r="A12" s="193">
        <f t="shared" ref="A12:A19" si="0">A11+1</f>
        <v>3</v>
      </c>
      <c r="B12" s="125"/>
      <c r="C12" s="125"/>
      <c r="D12" s="125"/>
      <c r="E12" s="126"/>
      <c r="F12" s="127"/>
      <c r="G12" s="128"/>
      <c r="H12" s="128"/>
      <c r="I12" s="346"/>
    </row>
    <row r="13" spans="1:11" x14ac:dyDescent="0.25">
      <c r="A13" s="193">
        <f t="shared" si="0"/>
        <v>4</v>
      </c>
      <c r="B13" s="125"/>
      <c r="C13" s="125"/>
      <c r="D13" s="125"/>
      <c r="E13" s="126"/>
      <c r="F13" s="127"/>
      <c r="G13" s="127"/>
      <c r="H13" s="127"/>
      <c r="I13" s="346"/>
    </row>
    <row r="14" spans="1:11" x14ac:dyDescent="0.25">
      <c r="A14" s="193">
        <f t="shared" si="0"/>
        <v>5</v>
      </c>
      <c r="B14" s="125"/>
      <c r="C14" s="125"/>
      <c r="D14" s="125"/>
      <c r="E14" s="126"/>
      <c r="F14" s="127"/>
      <c r="G14" s="127"/>
      <c r="H14" s="127"/>
      <c r="I14" s="346"/>
    </row>
    <row r="15" spans="1:11" x14ac:dyDescent="0.25">
      <c r="A15" s="193">
        <f t="shared" si="0"/>
        <v>6</v>
      </c>
      <c r="B15" s="125"/>
      <c r="C15" s="125"/>
      <c r="D15" s="125"/>
      <c r="E15" s="126"/>
      <c r="F15" s="127"/>
      <c r="G15" s="127"/>
      <c r="H15" s="127"/>
      <c r="I15" s="346"/>
    </row>
    <row r="16" spans="1:11" x14ac:dyDescent="0.25">
      <c r="A16" s="193">
        <f t="shared" si="0"/>
        <v>7</v>
      </c>
      <c r="B16" s="125"/>
      <c r="C16" s="125"/>
      <c r="D16" s="125"/>
      <c r="E16" s="126"/>
      <c r="F16" s="127"/>
      <c r="G16" s="127"/>
      <c r="H16" s="127"/>
      <c r="I16" s="346"/>
    </row>
    <row r="17" spans="1:9" x14ac:dyDescent="0.25">
      <c r="A17" s="193">
        <f t="shared" si="0"/>
        <v>8</v>
      </c>
      <c r="B17" s="125"/>
      <c r="C17" s="125"/>
      <c r="D17" s="125"/>
      <c r="E17" s="126"/>
      <c r="F17" s="127"/>
      <c r="G17" s="127"/>
      <c r="H17" s="127"/>
      <c r="I17" s="346"/>
    </row>
    <row r="18" spans="1:9" x14ac:dyDescent="0.25">
      <c r="A18" s="193">
        <f t="shared" si="0"/>
        <v>9</v>
      </c>
      <c r="B18" s="125"/>
      <c r="C18" s="125"/>
      <c r="D18" s="125"/>
      <c r="E18" s="126"/>
      <c r="F18" s="127"/>
      <c r="G18" s="127"/>
      <c r="H18" s="127"/>
      <c r="I18" s="346"/>
    </row>
    <row r="19" spans="1:9" ht="15.75" thickBot="1" x14ac:dyDescent="0.3">
      <c r="A19" s="194">
        <f t="shared" si="0"/>
        <v>10</v>
      </c>
      <c r="B19" s="130"/>
      <c r="C19" s="130"/>
      <c r="D19" s="130"/>
      <c r="E19" s="131"/>
      <c r="F19" s="132"/>
      <c r="G19" s="132"/>
      <c r="H19" s="132"/>
      <c r="I19" s="347"/>
    </row>
    <row r="20" spans="1:9" ht="15.75" thickBot="1" x14ac:dyDescent="0.3">
      <c r="A20" s="394"/>
      <c r="B20" s="134"/>
      <c r="C20" s="134"/>
      <c r="D20" s="134"/>
      <c r="E20" s="134"/>
      <c r="F20" s="134"/>
      <c r="G20" s="134"/>
      <c r="H20" s="137" t="str">
        <f>"Total "&amp;LEFT(A7,2)</f>
        <v>Total I6</v>
      </c>
      <c r="I20" s="13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K24"/>
  <sheetViews>
    <sheetView topLeftCell="A4" workbookViewId="0">
      <selection activeCell="H16" sqref="H1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x14ac:dyDescent="0.25">
      <c r="A1" s="282" t="str">
        <f>'Date initiale'!C3</f>
        <v>Universitatea de Arhitectură și Urbanism "Ion Mincu" București</v>
      </c>
      <c r="B1" s="282"/>
      <c r="C1" s="282"/>
      <c r="D1" s="6"/>
      <c r="E1" s="6"/>
      <c r="F1" s="6"/>
      <c r="G1" s="6"/>
      <c r="H1" s="6"/>
      <c r="I1" s="6"/>
      <c r="J1" s="6"/>
    </row>
    <row r="2" spans="1:11" ht="15.75" x14ac:dyDescent="0.25">
      <c r="A2" s="282" t="str">
        <f>'Date initiale'!B4&amp;" "&amp;'Date initiale'!C4</f>
        <v>Facultatea ARHITECTURA DE INTERIOR</v>
      </c>
      <c r="B2" s="282"/>
      <c r="C2" s="282"/>
      <c r="D2" s="6"/>
      <c r="E2" s="6"/>
      <c r="F2" s="6"/>
      <c r="G2" s="6"/>
      <c r="H2" s="6"/>
      <c r="I2" s="6"/>
      <c r="J2" s="6"/>
    </row>
    <row r="3" spans="1:11" ht="15.75" x14ac:dyDescent="0.25">
      <c r="A3" s="282" t="str">
        <f>'Date initiale'!B5&amp;" "&amp;'Date initiale'!C5</f>
        <v>Departamentul PID</v>
      </c>
      <c r="B3" s="282"/>
      <c r="C3" s="282"/>
      <c r="D3" s="6"/>
      <c r="E3" s="6"/>
      <c r="F3" s="6"/>
      <c r="G3" s="6"/>
      <c r="H3" s="6"/>
      <c r="I3" s="6"/>
      <c r="J3" s="6"/>
    </row>
    <row r="4" spans="1:11" ht="15.75" x14ac:dyDescent="0.25">
      <c r="A4" s="286" t="str">
        <f>'Date initiale'!C6&amp;", "&amp;'Date initiale'!C7</f>
        <v>MARIANA CROITORU, C8</v>
      </c>
      <c r="B4" s="286"/>
      <c r="C4" s="286"/>
      <c r="D4" s="6"/>
      <c r="E4" s="6"/>
      <c r="F4" s="6"/>
      <c r="G4" s="6"/>
      <c r="H4" s="6"/>
      <c r="I4" s="6"/>
      <c r="J4" s="6"/>
    </row>
    <row r="5" spans="1:11" s="205" customFormat="1" ht="15.75" x14ac:dyDescent="0.25">
      <c r="A5" s="286"/>
      <c r="B5" s="286"/>
      <c r="C5" s="286"/>
      <c r="D5" s="6"/>
      <c r="E5" s="6"/>
      <c r="F5" s="6"/>
      <c r="G5" s="6"/>
      <c r="H5" s="6"/>
      <c r="I5" s="6"/>
      <c r="J5" s="6"/>
    </row>
    <row r="6" spans="1:11" ht="15.75" x14ac:dyDescent="0.25">
      <c r="A6" s="434" t="s">
        <v>159</v>
      </c>
      <c r="B6" s="434"/>
      <c r="C6" s="434"/>
      <c r="D6" s="434"/>
      <c r="E6" s="434"/>
      <c r="F6" s="434"/>
      <c r="G6" s="434"/>
      <c r="H6" s="434"/>
      <c r="I6" s="434"/>
      <c r="J6" s="6"/>
    </row>
    <row r="7" spans="1:11" ht="15.75" x14ac:dyDescent="0.25">
      <c r="A7" s="433" t="str">
        <f>'Descriere indicatori'!A10&amp;". "&amp;'Descriere indicatori'!B10</f>
        <v xml:space="preserve">I7. Articole in extenso în reviste ştiinţifice recunoscute în domeniu* </v>
      </c>
      <c r="B7" s="433"/>
      <c r="C7" s="433"/>
      <c r="D7" s="433"/>
      <c r="E7" s="433"/>
      <c r="F7" s="433"/>
      <c r="G7" s="433"/>
      <c r="H7" s="433"/>
      <c r="I7" s="433"/>
      <c r="J7" s="6"/>
    </row>
    <row r="8" spans="1:11" ht="16.5" thickBot="1" x14ac:dyDescent="0.3">
      <c r="A8" s="191"/>
      <c r="B8" s="191"/>
      <c r="C8" s="191"/>
      <c r="D8" s="191"/>
      <c r="E8" s="191"/>
      <c r="F8" s="191"/>
      <c r="G8" s="191"/>
      <c r="H8" s="191"/>
      <c r="I8" s="191"/>
      <c r="J8" s="6"/>
    </row>
    <row r="9" spans="1:11" ht="30.75" thickBot="1" x14ac:dyDescent="0.3">
      <c r="A9" s="172" t="s">
        <v>80</v>
      </c>
      <c r="B9" s="173" t="s">
        <v>115</v>
      </c>
      <c r="C9" s="173" t="s">
        <v>78</v>
      </c>
      <c r="D9" s="173" t="s">
        <v>82</v>
      </c>
      <c r="E9" s="173" t="s">
        <v>110</v>
      </c>
      <c r="F9" s="174" t="s">
        <v>119</v>
      </c>
      <c r="G9" s="173" t="s">
        <v>83</v>
      </c>
      <c r="H9" s="173" t="s">
        <v>160</v>
      </c>
      <c r="I9" s="175" t="s">
        <v>122</v>
      </c>
      <c r="J9" s="6"/>
      <c r="K9" s="288" t="s">
        <v>157</v>
      </c>
    </row>
    <row r="10" spans="1:11" ht="45" x14ac:dyDescent="0.25">
      <c r="A10" s="196">
        <v>1</v>
      </c>
      <c r="B10" s="197" t="s">
        <v>268</v>
      </c>
      <c r="C10" s="161" t="s">
        <v>274</v>
      </c>
      <c r="D10" s="161" t="s">
        <v>278</v>
      </c>
      <c r="E10" s="409" t="s">
        <v>275</v>
      </c>
      <c r="F10" s="162">
        <v>2016</v>
      </c>
      <c r="G10" s="161" t="s">
        <v>276</v>
      </c>
      <c r="H10" s="198">
        <v>3</v>
      </c>
      <c r="I10" s="351">
        <v>5</v>
      </c>
      <c r="J10" s="6"/>
      <c r="K10" s="289">
        <v>5</v>
      </c>
    </row>
    <row r="11" spans="1:11" ht="30" x14ac:dyDescent="0.25">
      <c r="A11" s="165">
        <f>A10+1</f>
        <v>2</v>
      </c>
      <c r="B11" s="156" t="s">
        <v>268</v>
      </c>
      <c r="C11" s="156" t="s">
        <v>277</v>
      </c>
      <c r="D11" s="156" t="s">
        <v>281</v>
      </c>
      <c r="E11" s="409" t="s">
        <v>279</v>
      </c>
      <c r="F11" s="128">
        <v>2016</v>
      </c>
      <c r="G11" s="128" t="s">
        <v>283</v>
      </c>
      <c r="H11" s="128">
        <v>2</v>
      </c>
      <c r="I11" s="346">
        <v>5</v>
      </c>
      <c r="J11" s="51"/>
      <c r="K11" s="58"/>
    </row>
    <row r="12" spans="1:11" ht="45" x14ac:dyDescent="0.25">
      <c r="A12" s="165">
        <f t="shared" ref="A12:A19" si="0">A11+1</f>
        <v>3</v>
      </c>
      <c r="B12" s="156" t="s">
        <v>268</v>
      </c>
      <c r="C12" s="126" t="s">
        <v>280</v>
      </c>
      <c r="D12" s="156" t="s">
        <v>281</v>
      </c>
      <c r="E12" s="409" t="s">
        <v>279</v>
      </c>
      <c r="F12" s="127">
        <v>2013</v>
      </c>
      <c r="G12" s="128" t="s">
        <v>284</v>
      </c>
      <c r="H12" s="128">
        <v>9</v>
      </c>
      <c r="I12" s="346">
        <v>5</v>
      </c>
      <c r="J12" s="51"/>
    </row>
    <row r="13" spans="1:11" ht="30" x14ac:dyDescent="0.25">
      <c r="A13" s="165">
        <f t="shared" si="0"/>
        <v>4</v>
      </c>
      <c r="B13" s="126" t="s">
        <v>268</v>
      </c>
      <c r="C13" s="126" t="s">
        <v>282</v>
      </c>
      <c r="D13" s="126" t="s">
        <v>281</v>
      </c>
      <c r="E13" s="409" t="s">
        <v>279</v>
      </c>
      <c r="F13" s="127">
        <v>2012</v>
      </c>
      <c r="G13" s="128" t="s">
        <v>285</v>
      </c>
      <c r="H13" s="128">
        <v>6</v>
      </c>
      <c r="I13" s="346">
        <v>5</v>
      </c>
      <c r="J13" s="6"/>
    </row>
    <row r="14" spans="1:11" ht="15.75" x14ac:dyDescent="0.25">
      <c r="A14" s="165">
        <f t="shared" si="0"/>
        <v>5</v>
      </c>
      <c r="B14" s="126"/>
      <c r="C14" s="126"/>
      <c r="D14" s="126"/>
      <c r="E14" s="199"/>
      <c r="F14" s="127"/>
      <c r="G14" s="127"/>
      <c r="H14" s="127"/>
      <c r="I14" s="346"/>
      <c r="J14" s="6"/>
    </row>
    <row r="15" spans="1:11" ht="15.75" x14ac:dyDescent="0.25">
      <c r="A15" s="165">
        <f t="shared" si="0"/>
        <v>6</v>
      </c>
      <c r="B15" s="126"/>
      <c r="C15" s="126"/>
      <c r="D15" s="126"/>
      <c r="E15" s="199"/>
      <c r="F15" s="127"/>
      <c r="G15" s="127"/>
      <c r="H15" s="127"/>
      <c r="I15" s="346"/>
      <c r="J15" s="6"/>
    </row>
    <row r="16" spans="1:11" ht="15.75" x14ac:dyDescent="0.25">
      <c r="A16" s="165">
        <f t="shared" si="0"/>
        <v>7</v>
      </c>
      <c r="B16" s="126"/>
      <c r="C16" s="126"/>
      <c r="D16" s="126"/>
      <c r="E16" s="42"/>
      <c r="F16" s="127"/>
      <c r="G16" s="127"/>
      <c r="H16" s="127"/>
      <c r="I16" s="346"/>
      <c r="J16" s="6"/>
    </row>
    <row r="17" spans="1:10" ht="15.75" x14ac:dyDescent="0.25">
      <c r="A17" s="165">
        <f t="shared" si="0"/>
        <v>8</v>
      </c>
      <c r="B17" s="126"/>
      <c r="C17" s="126"/>
      <c r="D17" s="126"/>
      <c r="E17" s="199"/>
      <c r="F17" s="127"/>
      <c r="G17" s="127"/>
      <c r="H17" s="127"/>
      <c r="I17" s="346"/>
      <c r="J17" s="6"/>
    </row>
    <row r="18" spans="1:10" ht="15.75" x14ac:dyDescent="0.25">
      <c r="A18" s="165">
        <f t="shared" si="0"/>
        <v>9</v>
      </c>
      <c r="B18" s="200"/>
      <c r="C18" s="201"/>
      <c r="D18" s="126"/>
      <c r="E18" s="199"/>
      <c r="F18" s="199"/>
      <c r="G18" s="199"/>
      <c r="H18" s="199"/>
      <c r="I18" s="357"/>
      <c r="J18" s="6"/>
    </row>
    <row r="19" spans="1:10" ht="16.5" thickBot="1" x14ac:dyDescent="0.3">
      <c r="A19" s="195">
        <f t="shared" si="0"/>
        <v>10</v>
      </c>
      <c r="B19" s="131"/>
      <c r="C19" s="131"/>
      <c r="D19" s="131"/>
      <c r="E19" s="202"/>
      <c r="F19" s="132"/>
      <c r="G19" s="132"/>
      <c r="H19" s="132"/>
      <c r="I19" s="347"/>
      <c r="J19" s="6"/>
    </row>
    <row r="20" spans="1:10" ht="16.5" thickBot="1" x14ac:dyDescent="0.3">
      <c r="A20" s="393"/>
      <c r="B20" s="134"/>
      <c r="C20" s="134"/>
      <c r="D20" s="134"/>
      <c r="E20" s="134"/>
      <c r="F20" s="134"/>
      <c r="G20" s="134"/>
      <c r="H20" s="137" t="str">
        <f>"Total "&amp;LEFT(A7,2)</f>
        <v>Total I7</v>
      </c>
      <c r="I20" s="138">
        <f>SUM(I10:I19)</f>
        <v>20</v>
      </c>
      <c r="J20" s="6"/>
    </row>
    <row r="21" spans="1:10" x14ac:dyDescent="0.25">
      <c r="A21" s="44"/>
      <c r="B21" s="44"/>
      <c r="C21" s="44"/>
      <c r="D21" s="44"/>
      <c r="E21" s="44"/>
      <c r="F21" s="44"/>
      <c r="G21" s="44"/>
      <c r="H21" s="44"/>
      <c r="I21" s="45"/>
    </row>
    <row r="22" spans="1:10"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row r="23" spans="1:10" x14ac:dyDescent="0.25">
      <c r="A23" s="46"/>
    </row>
    <row r="24" spans="1:10" x14ac:dyDescent="0.25">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82" t="str">
        <f>'Date initiale'!C3</f>
        <v>Universitatea de Arhitectură și Urbanism "Ion Mincu" București</v>
      </c>
      <c r="B1" s="282"/>
      <c r="C1" s="282"/>
    </row>
    <row r="2" spans="1:11" x14ac:dyDescent="0.25">
      <c r="A2" s="282" t="str">
        <f>'Date initiale'!B4&amp;" "&amp;'Date initiale'!C4</f>
        <v>Facultatea ARHITECTURA DE INTERIOR</v>
      </c>
      <c r="B2" s="282"/>
      <c r="C2" s="282"/>
    </row>
    <row r="3" spans="1:11" x14ac:dyDescent="0.25">
      <c r="A3" s="282" t="str">
        <f>'Date initiale'!B5&amp;" "&amp;'Date initiale'!C5</f>
        <v>Departamentul PID</v>
      </c>
      <c r="B3" s="282"/>
      <c r="C3" s="282"/>
    </row>
    <row r="4" spans="1:11" x14ac:dyDescent="0.25">
      <c r="A4" s="134" t="str">
        <f>'Date initiale'!C6&amp;", "&amp;'Date initiale'!C7</f>
        <v>MARIANA CROITORU, C8</v>
      </c>
      <c r="B4" s="134"/>
      <c r="C4" s="134"/>
    </row>
    <row r="5" spans="1:11" s="205" customFormat="1" x14ac:dyDescent="0.25">
      <c r="A5" s="134"/>
      <c r="B5" s="134"/>
      <c r="C5" s="134"/>
    </row>
    <row r="6" spans="1:11" ht="15.75" x14ac:dyDescent="0.25">
      <c r="A6" s="430" t="s">
        <v>159</v>
      </c>
      <c r="B6" s="430"/>
      <c r="C6" s="430"/>
      <c r="D6" s="430"/>
      <c r="E6" s="430"/>
      <c r="F6" s="430"/>
      <c r="G6" s="430"/>
      <c r="H6" s="430"/>
      <c r="I6" s="430"/>
    </row>
    <row r="7" spans="1:11" ht="15.75" x14ac:dyDescent="0.25">
      <c r="A7" s="433" t="str">
        <f>'Descriere indicatori'!A11&amp;". "&amp;'Descriere indicatori'!B11</f>
        <v xml:space="preserve">I8. Studii in extenso apărute în volume colective publicate la edituri de prestigiu internaţional* </v>
      </c>
      <c r="B7" s="433"/>
      <c r="C7" s="433"/>
      <c r="D7" s="433"/>
      <c r="E7" s="433"/>
      <c r="F7" s="433"/>
      <c r="G7" s="433"/>
      <c r="H7" s="433"/>
      <c r="I7" s="433"/>
    </row>
    <row r="8" spans="1:11" ht="15.75" thickBot="1" x14ac:dyDescent="0.3">
      <c r="A8" s="189"/>
      <c r="B8" s="189"/>
      <c r="C8" s="189"/>
      <c r="D8" s="189"/>
      <c r="E8" s="189"/>
      <c r="F8" s="189"/>
      <c r="G8" s="189"/>
      <c r="H8" s="189"/>
      <c r="I8" s="189"/>
    </row>
    <row r="9" spans="1:11" ht="30.75" thickBot="1" x14ac:dyDescent="0.3">
      <c r="A9" s="172" t="s">
        <v>80</v>
      </c>
      <c r="B9" s="173" t="s">
        <v>115</v>
      </c>
      <c r="C9" s="173" t="s">
        <v>78</v>
      </c>
      <c r="D9" s="173" t="s">
        <v>82</v>
      </c>
      <c r="E9" s="173" t="s">
        <v>110</v>
      </c>
      <c r="F9" s="174" t="s">
        <v>119</v>
      </c>
      <c r="G9" s="173" t="s">
        <v>83</v>
      </c>
      <c r="H9" s="173" t="s">
        <v>160</v>
      </c>
      <c r="I9" s="175" t="s">
        <v>122</v>
      </c>
      <c r="K9" s="288" t="s">
        <v>157</v>
      </c>
    </row>
    <row r="10" spans="1:11" x14ac:dyDescent="0.25">
      <c r="A10" s="119">
        <v>1</v>
      </c>
      <c r="B10" s="120"/>
      <c r="C10" s="120"/>
      <c r="D10" s="120"/>
      <c r="E10" s="121"/>
      <c r="F10" s="122"/>
      <c r="G10" s="122"/>
      <c r="H10" s="122"/>
      <c r="I10" s="351"/>
      <c r="K10" s="289">
        <v>10</v>
      </c>
    </row>
    <row r="11" spans="1:11" x14ac:dyDescent="0.25">
      <c r="A11" s="184">
        <f>A10+1</f>
        <v>2</v>
      </c>
      <c r="B11" s="182"/>
      <c r="C11" s="125"/>
      <c r="D11" s="182"/>
      <c r="E11" s="126"/>
      <c r="F11" s="127"/>
      <c r="G11" s="127"/>
      <c r="H11" s="127"/>
      <c r="I11" s="346"/>
      <c r="K11" s="58"/>
    </row>
    <row r="12" spans="1:11" x14ac:dyDescent="0.25">
      <c r="A12" s="184">
        <f t="shared" ref="A12:A18" si="0">A11+1</f>
        <v>3</v>
      </c>
      <c r="B12" s="125"/>
      <c r="C12" s="125"/>
      <c r="D12" s="125"/>
      <c r="E12" s="126"/>
      <c r="F12" s="127"/>
      <c r="G12" s="127"/>
      <c r="H12" s="127"/>
      <c r="I12" s="346"/>
    </row>
    <row r="13" spans="1:11" x14ac:dyDescent="0.25">
      <c r="A13" s="184">
        <f t="shared" si="0"/>
        <v>4</v>
      </c>
      <c r="B13" s="125"/>
      <c r="C13" s="125"/>
      <c r="D13" s="125"/>
      <c r="E13" s="126"/>
      <c r="F13" s="127"/>
      <c r="G13" s="127"/>
      <c r="H13" s="127"/>
      <c r="I13" s="346"/>
    </row>
    <row r="14" spans="1:11" x14ac:dyDescent="0.25">
      <c r="A14" s="184">
        <f t="shared" si="0"/>
        <v>5</v>
      </c>
      <c r="B14" s="125"/>
      <c r="C14" s="125"/>
      <c r="D14" s="125"/>
      <c r="E14" s="126"/>
      <c r="F14" s="127"/>
      <c r="G14" s="127"/>
      <c r="H14" s="127"/>
      <c r="I14" s="346"/>
    </row>
    <row r="15" spans="1:11" x14ac:dyDescent="0.25">
      <c r="A15" s="184">
        <f t="shared" si="0"/>
        <v>6</v>
      </c>
      <c r="B15" s="125"/>
      <c r="C15" s="125"/>
      <c r="D15" s="125"/>
      <c r="E15" s="126"/>
      <c r="F15" s="127"/>
      <c r="G15" s="127"/>
      <c r="H15" s="127"/>
      <c r="I15" s="346"/>
    </row>
    <row r="16" spans="1:11" x14ac:dyDescent="0.25">
      <c r="A16" s="184">
        <f t="shared" si="0"/>
        <v>7</v>
      </c>
      <c r="B16" s="125"/>
      <c r="C16" s="125"/>
      <c r="D16" s="125"/>
      <c r="E16" s="126"/>
      <c r="F16" s="127"/>
      <c r="G16" s="127"/>
      <c r="H16" s="127"/>
      <c r="I16" s="346"/>
    </row>
    <row r="17" spans="1:10" x14ac:dyDescent="0.25">
      <c r="A17" s="184">
        <f t="shared" si="0"/>
        <v>8</v>
      </c>
      <c r="B17" s="125"/>
      <c r="C17" s="125"/>
      <c r="D17" s="125"/>
      <c r="E17" s="126"/>
      <c r="F17" s="127"/>
      <c r="G17" s="127"/>
      <c r="H17" s="127"/>
      <c r="I17" s="346"/>
    </row>
    <row r="18" spans="1:10" x14ac:dyDescent="0.25">
      <c r="A18" s="184">
        <f t="shared" si="0"/>
        <v>9</v>
      </c>
      <c r="B18" s="125"/>
      <c r="C18" s="125"/>
      <c r="D18" s="125"/>
      <c r="E18" s="126"/>
      <c r="F18" s="127"/>
      <c r="G18" s="127"/>
      <c r="H18" s="127"/>
      <c r="I18" s="346"/>
    </row>
    <row r="19" spans="1:10" ht="15.75" thickBot="1" x14ac:dyDescent="0.3">
      <c r="A19" s="136">
        <f>A18+1</f>
        <v>10</v>
      </c>
      <c r="B19" s="130"/>
      <c r="C19" s="130"/>
      <c r="D19" s="130"/>
      <c r="E19" s="131"/>
      <c r="F19" s="132"/>
      <c r="G19" s="132"/>
      <c r="H19" s="132"/>
      <c r="I19" s="347"/>
    </row>
    <row r="20" spans="1:10" ht="16.5" thickBot="1" x14ac:dyDescent="0.3">
      <c r="A20" s="393"/>
      <c r="B20" s="134"/>
      <c r="C20" s="134"/>
      <c r="D20" s="134"/>
      <c r="E20" s="134"/>
      <c r="F20" s="134"/>
      <c r="G20" s="134"/>
      <c r="H20" s="137" t="str">
        <f>"Total "&amp;LEFT(A7,2)</f>
        <v>Total I8</v>
      </c>
      <c r="I20" s="138">
        <f>SUM(I10:I19)</f>
        <v>0</v>
      </c>
      <c r="J20" s="6"/>
    </row>
    <row r="22" spans="1:10"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205" customWidth="1"/>
    <col min="8" max="8" width="10" customWidth="1"/>
    <col min="9" max="10" width="9.7109375" customWidth="1"/>
  </cols>
  <sheetData>
    <row r="1" spans="1:11" x14ac:dyDescent="0.25">
      <c r="A1" s="282" t="str">
        <f>'Date initiale'!C3</f>
        <v>Universitatea de Arhitectură și Urbanism "Ion Mincu" București</v>
      </c>
      <c r="B1" s="282"/>
      <c r="C1" s="282"/>
    </row>
    <row r="2" spans="1:11" x14ac:dyDescent="0.25">
      <c r="A2" s="282" t="str">
        <f>'Date initiale'!B4&amp;" "&amp;'Date initiale'!C4</f>
        <v>Facultatea ARHITECTURA DE INTERIOR</v>
      </c>
      <c r="B2" s="282"/>
      <c r="C2" s="282"/>
    </row>
    <row r="3" spans="1:11" x14ac:dyDescent="0.25">
      <c r="A3" s="282" t="str">
        <f>'Date initiale'!B5&amp;" "&amp;'Date initiale'!C5</f>
        <v>Departamentul PID</v>
      </c>
      <c r="B3" s="282"/>
      <c r="C3" s="282"/>
    </row>
    <row r="4" spans="1:11" x14ac:dyDescent="0.25">
      <c r="A4" s="134" t="str">
        <f>'Date initiale'!C6&amp;", "&amp;'Date initiale'!C7</f>
        <v>MARIANA CROITORU, C8</v>
      </c>
      <c r="B4" s="134"/>
      <c r="C4" s="134"/>
    </row>
    <row r="5" spans="1:11" s="205" customFormat="1" x14ac:dyDescent="0.25">
      <c r="A5" s="134"/>
      <c r="B5" s="134"/>
      <c r="C5" s="134"/>
    </row>
    <row r="6" spans="1:11" ht="15.75" x14ac:dyDescent="0.25">
      <c r="A6" s="430" t="s">
        <v>159</v>
      </c>
      <c r="B6" s="430"/>
      <c r="C6" s="430"/>
      <c r="D6" s="430"/>
      <c r="E6" s="430"/>
      <c r="F6" s="430"/>
      <c r="G6" s="430"/>
      <c r="H6" s="430"/>
      <c r="I6" s="430"/>
    </row>
    <row r="7" spans="1:11" ht="15.75" customHeight="1" x14ac:dyDescent="0.25">
      <c r="A7" s="433" t="str">
        <f>'Descriere indicatori'!A12&amp;". "&amp;'Descriere indicatori'!B12</f>
        <v xml:space="preserve">I9. Studii in extenso apărute în volume colective publicate la edituri de prestigiu naţional* </v>
      </c>
      <c r="B7" s="433"/>
      <c r="C7" s="433"/>
      <c r="D7" s="433"/>
      <c r="E7" s="433"/>
      <c r="F7" s="433"/>
      <c r="G7" s="433"/>
      <c r="H7" s="433"/>
      <c r="I7" s="433"/>
      <c r="J7" s="206"/>
    </row>
    <row r="8" spans="1:11" ht="16.5" thickBot="1" x14ac:dyDescent="0.3">
      <c r="A8" s="204"/>
      <c r="B8" s="204"/>
      <c r="C8" s="204"/>
      <c r="D8" s="204"/>
      <c r="E8" s="204"/>
      <c r="F8" s="204"/>
      <c r="G8" s="189"/>
      <c r="H8" s="204"/>
      <c r="I8" s="204"/>
      <c r="J8" s="204"/>
    </row>
    <row r="9" spans="1:11" ht="30.75" thickBot="1" x14ac:dyDescent="0.3">
      <c r="A9" s="172" t="s">
        <v>80</v>
      </c>
      <c r="B9" s="173" t="s">
        <v>115</v>
      </c>
      <c r="C9" s="173" t="s">
        <v>81</v>
      </c>
      <c r="D9" s="173" t="s">
        <v>82</v>
      </c>
      <c r="E9" s="173" t="s">
        <v>110</v>
      </c>
      <c r="F9" s="174" t="s">
        <v>119</v>
      </c>
      <c r="G9" s="173" t="s">
        <v>83</v>
      </c>
      <c r="H9" s="173" t="s">
        <v>160</v>
      </c>
      <c r="I9" s="175" t="s">
        <v>122</v>
      </c>
      <c r="K9" s="288" t="s">
        <v>157</v>
      </c>
    </row>
    <row r="10" spans="1:11" x14ac:dyDescent="0.25">
      <c r="A10" s="207">
        <v>1</v>
      </c>
      <c r="B10" s="197"/>
      <c r="C10" s="197"/>
      <c r="D10" s="197"/>
      <c r="E10" s="161"/>
      <c r="F10" s="162"/>
      <c r="G10" s="122"/>
      <c r="H10" s="162"/>
      <c r="I10" s="351"/>
      <c r="K10" s="289">
        <v>7</v>
      </c>
    </row>
    <row r="11" spans="1:11" x14ac:dyDescent="0.25">
      <c r="A11" s="208">
        <f>A10+1</f>
        <v>2</v>
      </c>
      <c r="B11" s="182"/>
      <c r="C11" s="182"/>
      <c r="D11" s="182"/>
      <c r="E11" s="199"/>
      <c r="F11" s="127"/>
      <c r="G11" s="127"/>
      <c r="H11" s="127"/>
      <c r="I11" s="346"/>
      <c r="K11" s="58"/>
    </row>
    <row r="12" spans="1:11" x14ac:dyDescent="0.25">
      <c r="A12" s="208">
        <f t="shared" ref="A12:A19" si="0">A11+1</f>
        <v>3</v>
      </c>
      <c r="B12" s="182"/>
      <c r="C12" s="125"/>
      <c r="D12" s="182"/>
      <c r="E12" s="199"/>
      <c r="F12" s="127"/>
      <c r="G12" s="127"/>
      <c r="H12" s="127"/>
      <c r="I12" s="346"/>
    </row>
    <row r="13" spans="1:11" x14ac:dyDescent="0.25">
      <c r="A13" s="208">
        <f t="shared" si="0"/>
        <v>4</v>
      </c>
      <c r="B13" s="182"/>
      <c r="C13" s="125"/>
      <c r="D13" s="182"/>
      <c r="E13" s="199"/>
      <c r="F13" s="127"/>
      <c r="G13" s="127"/>
      <c r="H13" s="127"/>
      <c r="I13" s="346"/>
    </row>
    <row r="14" spans="1:11" x14ac:dyDescent="0.25">
      <c r="A14" s="208">
        <f t="shared" si="0"/>
        <v>5</v>
      </c>
      <c r="B14" s="209"/>
      <c r="C14" s="209"/>
      <c r="D14" s="209"/>
      <c r="E14" s="209"/>
      <c r="F14" s="209"/>
      <c r="G14" s="127"/>
      <c r="H14" s="209"/>
      <c r="I14" s="358"/>
    </row>
    <row r="15" spans="1:11" x14ac:dyDescent="0.25">
      <c r="A15" s="208">
        <f t="shared" si="0"/>
        <v>6</v>
      </c>
      <c r="B15" s="209"/>
      <c r="C15" s="209"/>
      <c r="D15" s="209"/>
      <c r="E15" s="209"/>
      <c r="F15" s="209"/>
      <c r="G15" s="127"/>
      <c r="H15" s="209"/>
      <c r="I15" s="358"/>
    </row>
    <row r="16" spans="1:11" x14ac:dyDescent="0.25">
      <c r="A16" s="208">
        <f t="shared" si="0"/>
        <v>7</v>
      </c>
      <c r="B16" s="209"/>
      <c r="C16" s="209"/>
      <c r="D16" s="209"/>
      <c r="E16" s="209"/>
      <c r="F16" s="209"/>
      <c r="G16" s="127"/>
      <c r="H16" s="209"/>
      <c r="I16" s="358"/>
    </row>
    <row r="17" spans="1:10" x14ac:dyDescent="0.25">
      <c r="A17" s="208">
        <f t="shared" si="0"/>
        <v>8</v>
      </c>
      <c r="B17" s="209"/>
      <c r="C17" s="209"/>
      <c r="D17" s="209"/>
      <c r="E17" s="209"/>
      <c r="F17" s="209"/>
      <c r="G17" s="127"/>
      <c r="H17" s="209"/>
      <c r="I17" s="358"/>
    </row>
    <row r="18" spans="1:10" x14ac:dyDescent="0.25">
      <c r="A18" s="208">
        <f t="shared" si="0"/>
        <v>9</v>
      </c>
      <c r="B18" s="209"/>
      <c r="C18" s="209"/>
      <c r="D18" s="209"/>
      <c r="E18" s="209"/>
      <c r="F18" s="209"/>
      <c r="G18" s="127"/>
      <c r="H18" s="209"/>
      <c r="I18" s="358"/>
    </row>
    <row r="19" spans="1:10" ht="15.75" thickBot="1" x14ac:dyDescent="0.3">
      <c r="A19" s="167">
        <f t="shared" si="0"/>
        <v>10</v>
      </c>
      <c r="B19" s="210"/>
      <c r="C19" s="210"/>
      <c r="D19" s="210"/>
      <c r="E19" s="210"/>
      <c r="F19" s="210"/>
      <c r="G19" s="132"/>
      <c r="H19" s="210"/>
      <c r="I19" s="359"/>
    </row>
    <row r="20" spans="1:10" s="205" customFormat="1" ht="16.5" thickBot="1" x14ac:dyDescent="0.3">
      <c r="A20" s="393"/>
      <c r="B20" s="134"/>
      <c r="C20" s="134"/>
      <c r="D20" s="134"/>
      <c r="E20" s="134"/>
      <c r="F20" s="134"/>
      <c r="G20" s="134"/>
      <c r="H20" s="137" t="str">
        <f>"Total "&amp;LEFT(A7,2)</f>
        <v>Total I9</v>
      </c>
      <c r="I20" s="138">
        <f>SUM(I10:I19)</f>
        <v>0</v>
      </c>
      <c r="J20" s="6"/>
    </row>
    <row r="22" spans="1:10"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K25"/>
  <sheetViews>
    <sheetView topLeftCell="A14" workbookViewId="0">
      <selection activeCell="L12" sqref="L12"/>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82" t="str">
        <f>'Date initiale'!C3</f>
        <v>Universitatea de Arhitectură și Urbanism "Ion Mincu" București</v>
      </c>
      <c r="B1" s="282"/>
      <c r="C1" s="282"/>
    </row>
    <row r="2" spans="1:11" x14ac:dyDescent="0.25">
      <c r="A2" s="282" t="str">
        <f>'Date initiale'!B4&amp;" "&amp;'Date initiale'!C4</f>
        <v>Facultatea ARHITECTURA DE INTERIOR</v>
      </c>
      <c r="B2" s="282"/>
      <c r="C2" s="282"/>
    </row>
    <row r="3" spans="1:11" x14ac:dyDescent="0.25">
      <c r="A3" s="282" t="str">
        <f>'Date initiale'!B5&amp;" "&amp;'Date initiale'!C5</f>
        <v>Departamentul PID</v>
      </c>
      <c r="B3" s="282"/>
      <c r="C3" s="282"/>
    </row>
    <row r="4" spans="1:11" x14ac:dyDescent="0.25">
      <c r="A4" s="134" t="str">
        <f>'Date initiale'!C6&amp;", "&amp;'Date initiale'!C7</f>
        <v>MARIANA CROITORU, C8</v>
      </c>
      <c r="B4" s="134"/>
      <c r="C4" s="134"/>
    </row>
    <row r="5" spans="1:11" s="205" customFormat="1" x14ac:dyDescent="0.25">
      <c r="A5" s="134"/>
      <c r="B5" s="134"/>
      <c r="C5" s="134"/>
    </row>
    <row r="6" spans="1:11" ht="15.75" x14ac:dyDescent="0.25">
      <c r="A6" s="430" t="s">
        <v>159</v>
      </c>
      <c r="B6" s="430"/>
      <c r="C6" s="430"/>
      <c r="D6" s="430"/>
      <c r="E6" s="430"/>
      <c r="F6" s="430"/>
      <c r="G6" s="430"/>
      <c r="H6" s="430"/>
      <c r="I6" s="430"/>
    </row>
    <row r="7" spans="1:11" ht="39" customHeight="1" x14ac:dyDescent="0.25">
      <c r="A7" s="433" t="str">
        <f>'Descriere indicatori'!A13&amp;". "&amp;'Descriere indicatori'!B13</f>
        <v xml:space="preserve">I10. Studii in extenso apărute în volume colective publicate la edituri recunoscute în domeniu*, precum şi studiile aferente proiectelor* </v>
      </c>
      <c r="B7" s="433"/>
      <c r="C7" s="433"/>
      <c r="D7" s="433"/>
      <c r="E7" s="433"/>
      <c r="F7" s="433"/>
      <c r="G7" s="433"/>
      <c r="H7" s="433"/>
      <c r="I7" s="433"/>
    </row>
    <row r="8" spans="1:11" s="205" customFormat="1" ht="17.25" customHeight="1" thickBot="1" x14ac:dyDescent="0.3">
      <c r="A8" s="39"/>
      <c r="B8" s="204"/>
      <c r="C8" s="204"/>
      <c r="D8" s="204"/>
      <c r="E8" s="204"/>
      <c r="F8" s="204"/>
      <c r="G8" s="204"/>
      <c r="H8" s="204"/>
      <c r="I8" s="204"/>
    </row>
    <row r="9" spans="1:11" ht="30.75" thickBot="1" x14ac:dyDescent="0.3">
      <c r="A9" s="172" t="s">
        <v>80</v>
      </c>
      <c r="B9" s="173" t="s">
        <v>115</v>
      </c>
      <c r="C9" s="173" t="s">
        <v>81</v>
      </c>
      <c r="D9" s="173" t="s">
        <v>82</v>
      </c>
      <c r="E9" s="173" t="s">
        <v>110</v>
      </c>
      <c r="F9" s="174" t="s">
        <v>119</v>
      </c>
      <c r="G9" s="173" t="s">
        <v>83</v>
      </c>
      <c r="H9" s="173" t="s">
        <v>160</v>
      </c>
      <c r="I9" s="175" t="s">
        <v>122</v>
      </c>
      <c r="K9" s="288" t="s">
        <v>157</v>
      </c>
    </row>
    <row r="10" spans="1:11" ht="90" thickBot="1" x14ac:dyDescent="0.3">
      <c r="A10" s="207">
        <v>1</v>
      </c>
      <c r="B10" s="121" t="s">
        <v>268</v>
      </c>
      <c r="C10" s="410" t="s">
        <v>286</v>
      </c>
      <c r="D10" s="411" t="s">
        <v>287</v>
      </c>
      <c r="E10" s="259"/>
      <c r="F10" s="161" t="s">
        <v>288</v>
      </c>
      <c r="G10" s="161"/>
      <c r="H10" s="161"/>
      <c r="I10" s="360">
        <v>1</v>
      </c>
      <c r="J10" s="219"/>
      <c r="K10" s="289" t="s">
        <v>211</v>
      </c>
    </row>
    <row r="11" spans="1:11" ht="195" x14ac:dyDescent="0.25">
      <c r="A11" s="260">
        <f>A10+1</f>
        <v>2</v>
      </c>
      <c r="B11" s="158" t="s">
        <v>268</v>
      </c>
      <c r="C11" s="183" t="s">
        <v>289</v>
      </c>
      <c r="D11" s="411" t="s">
        <v>287</v>
      </c>
      <c r="E11" s="199"/>
      <c r="F11" s="183" t="s">
        <v>290</v>
      </c>
      <c r="G11" s="183"/>
      <c r="H11" s="183"/>
      <c r="I11" s="352">
        <v>1</v>
      </c>
      <c r="J11" s="219"/>
      <c r="K11" s="58"/>
    </row>
    <row r="12" spans="1:11" ht="195" x14ac:dyDescent="0.25">
      <c r="A12" s="260">
        <f t="shared" ref="A12:A19" si="0">A11+1</f>
        <v>3</v>
      </c>
      <c r="B12" s="158" t="s">
        <v>268</v>
      </c>
      <c r="C12" s="158" t="s">
        <v>291</v>
      </c>
      <c r="D12" s="411" t="s">
        <v>287</v>
      </c>
      <c r="E12" s="42"/>
      <c r="F12" s="127">
        <v>2015</v>
      </c>
      <c r="G12" s="127"/>
      <c r="H12" s="127"/>
      <c r="I12" s="346">
        <v>0.7</v>
      </c>
    </row>
    <row r="13" spans="1:11" ht="210" x14ac:dyDescent="0.25">
      <c r="A13" s="260">
        <f t="shared" si="0"/>
        <v>4</v>
      </c>
      <c r="B13" s="126" t="s">
        <v>268</v>
      </c>
      <c r="C13" s="126" t="s">
        <v>292</v>
      </c>
      <c r="D13" s="411" t="s">
        <v>287</v>
      </c>
      <c r="E13" s="42" t="s">
        <v>293</v>
      </c>
      <c r="F13" s="127">
        <v>2012</v>
      </c>
      <c r="G13" s="127"/>
      <c r="H13" s="127"/>
      <c r="I13" s="346">
        <v>1</v>
      </c>
    </row>
    <row r="14" spans="1:11" ht="165" x14ac:dyDescent="0.25">
      <c r="A14" s="260">
        <f t="shared" si="0"/>
        <v>5</v>
      </c>
      <c r="B14" s="158" t="s">
        <v>268</v>
      </c>
      <c r="C14" s="126" t="s">
        <v>294</v>
      </c>
      <c r="D14" s="126" t="s">
        <v>295</v>
      </c>
      <c r="E14" s="199" t="s">
        <v>296</v>
      </c>
      <c r="F14" s="127">
        <v>2013</v>
      </c>
      <c r="G14" s="127"/>
      <c r="H14" s="127"/>
      <c r="I14" s="346">
        <v>5</v>
      </c>
    </row>
    <row r="15" spans="1:11" ht="240" x14ac:dyDescent="0.25">
      <c r="A15" s="260">
        <f t="shared" si="0"/>
        <v>6</v>
      </c>
      <c r="B15" s="182" t="s">
        <v>268</v>
      </c>
      <c r="C15" s="182" t="s">
        <v>297</v>
      </c>
      <c r="D15" s="182" t="s">
        <v>298</v>
      </c>
      <c r="E15" s="199" t="s">
        <v>299</v>
      </c>
      <c r="F15" s="127">
        <v>2013</v>
      </c>
      <c r="G15" s="127"/>
      <c r="H15" s="127"/>
      <c r="I15" s="346">
        <v>1</v>
      </c>
    </row>
    <row r="16" spans="1:11" x14ac:dyDescent="0.25">
      <c r="A16" s="260">
        <f t="shared" si="0"/>
        <v>7</v>
      </c>
      <c r="B16" s="182"/>
      <c r="C16" s="125"/>
      <c r="D16" s="182"/>
      <c r="E16" s="199"/>
      <c r="F16" s="127"/>
      <c r="G16" s="127"/>
      <c r="H16" s="127"/>
      <c r="I16" s="346"/>
    </row>
    <row r="17" spans="1:9" x14ac:dyDescent="0.25">
      <c r="A17" s="260">
        <f t="shared" si="0"/>
        <v>8</v>
      </c>
      <c r="B17" s="182"/>
      <c r="C17" s="125"/>
      <c r="D17" s="182"/>
      <c r="E17" s="199"/>
      <c r="F17" s="127"/>
      <c r="G17" s="127"/>
      <c r="H17" s="127"/>
      <c r="I17" s="346"/>
    </row>
    <row r="18" spans="1:9" x14ac:dyDescent="0.25">
      <c r="A18" s="260">
        <f t="shared" si="0"/>
        <v>9</v>
      </c>
      <c r="B18" s="199"/>
      <c r="C18" s="42"/>
      <c r="D18" s="42"/>
      <c r="E18" s="42"/>
      <c r="F18" s="127"/>
      <c r="G18" s="127"/>
      <c r="H18" s="127"/>
      <c r="I18" s="346"/>
    </row>
    <row r="19" spans="1:9" ht="15.75" thickBot="1" x14ac:dyDescent="0.3">
      <c r="A19" s="261">
        <f t="shared" si="0"/>
        <v>10</v>
      </c>
      <c r="B19" s="168"/>
      <c r="C19" s="131"/>
      <c r="D19" s="131"/>
      <c r="E19" s="202"/>
      <c r="F19" s="132"/>
      <c r="G19" s="132"/>
      <c r="H19" s="132"/>
      <c r="I19" s="347"/>
    </row>
    <row r="20" spans="1:9" ht="15.75" thickBot="1" x14ac:dyDescent="0.3">
      <c r="A20" s="393"/>
      <c r="B20" s="262"/>
      <c r="C20" s="166"/>
      <c r="D20" s="203"/>
      <c r="E20" s="203"/>
      <c r="F20" s="203"/>
      <c r="G20" s="203"/>
      <c r="H20" s="137" t="str">
        <f>"Total "&amp;LEFT(A7,3)</f>
        <v>Total I10</v>
      </c>
      <c r="I20" s="263">
        <f>SUM(I10:I19)</f>
        <v>9.6999999999999993</v>
      </c>
    </row>
    <row r="21" spans="1:9" x14ac:dyDescent="0.25">
      <c r="A21" s="22"/>
      <c r="B21" s="16"/>
      <c r="C21" s="18"/>
      <c r="D21" s="22"/>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row r="23" spans="1:9" x14ac:dyDescent="0.25">
      <c r="A23" s="22"/>
      <c r="B23" s="18"/>
      <c r="C23" s="18"/>
      <c r="D23" s="22"/>
    </row>
    <row r="24" spans="1:9" x14ac:dyDescent="0.25">
      <c r="A24" s="22"/>
      <c r="B24" s="18"/>
      <c r="C24" s="18"/>
      <c r="D24" s="22"/>
    </row>
    <row r="25" spans="1:9" x14ac:dyDescent="0.25">
      <c r="A25" s="22"/>
      <c r="B25" s="18"/>
      <c r="C25" s="1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pageSetUpPr fitToPage="1"/>
  </sheetPr>
  <dimension ref="A1:K26"/>
  <sheetViews>
    <sheetView workbookViewId="0">
      <selection activeCell="B12" sqref="B12"/>
    </sheetView>
  </sheetViews>
  <sheetFormatPr defaultRowHeight="15" x14ac:dyDescent="0.2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1" x14ac:dyDescent="0.25">
      <c r="A1" s="282" t="str">
        <f>'Date initiale'!C3</f>
        <v>Universitatea de Arhitectură și Urbanism "Ion Mincu" București</v>
      </c>
      <c r="B1" s="282"/>
      <c r="C1" s="282"/>
    </row>
    <row r="2" spans="1:11" x14ac:dyDescent="0.25">
      <c r="A2" s="282" t="str">
        <f>'Date initiale'!B4&amp;" "&amp;'Date initiale'!C4</f>
        <v>Facultatea ARHITECTURA DE INTERIOR</v>
      </c>
      <c r="B2" s="282"/>
      <c r="C2" s="282"/>
    </row>
    <row r="3" spans="1:11" x14ac:dyDescent="0.25">
      <c r="A3" s="282" t="str">
        <f>'Date initiale'!B5&amp;" "&amp;'Date initiale'!C5</f>
        <v>Departamentul PID</v>
      </c>
      <c r="B3" s="282"/>
      <c r="C3" s="282"/>
    </row>
    <row r="4" spans="1:11" x14ac:dyDescent="0.25">
      <c r="A4" s="134" t="str">
        <f>'Date initiale'!C6&amp;", "&amp;'Date initiale'!C7</f>
        <v>MARIANA CROITORU, C8</v>
      </c>
      <c r="B4" s="134"/>
      <c r="C4" s="134"/>
    </row>
    <row r="5" spans="1:11" s="205" customFormat="1" x14ac:dyDescent="0.25">
      <c r="A5" s="134"/>
      <c r="B5" s="134"/>
      <c r="C5" s="134"/>
    </row>
    <row r="6" spans="1:11" ht="15.75" x14ac:dyDescent="0.25">
      <c r="A6" s="430" t="s">
        <v>159</v>
      </c>
      <c r="B6" s="430"/>
      <c r="C6" s="430"/>
      <c r="D6" s="430"/>
      <c r="E6" s="430"/>
      <c r="F6" s="430"/>
      <c r="G6" s="430"/>
      <c r="H6" s="430"/>
      <c r="I6" s="430"/>
      <c r="J6" s="40"/>
    </row>
    <row r="7" spans="1:11" ht="39" customHeight="1" x14ac:dyDescent="0.25">
      <c r="A7" s="433"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33"/>
      <c r="C7" s="433"/>
      <c r="D7" s="433"/>
      <c r="E7" s="433"/>
      <c r="F7" s="433"/>
      <c r="G7" s="433"/>
      <c r="H7" s="433"/>
      <c r="I7" s="433"/>
      <c r="J7" s="39"/>
    </row>
    <row r="8" spans="1:11" ht="19.5" customHeight="1" thickBot="1" x14ac:dyDescent="0.3">
      <c r="A8" s="64"/>
      <c r="B8" s="64"/>
      <c r="C8" s="64"/>
      <c r="D8" s="64"/>
      <c r="E8" s="64"/>
      <c r="F8" s="64"/>
      <c r="G8" s="64"/>
      <c r="H8" s="64"/>
      <c r="I8" s="64"/>
      <c r="J8" s="39"/>
    </row>
    <row r="9" spans="1:11" ht="63" customHeight="1" thickBot="1" x14ac:dyDescent="0.3">
      <c r="A9" s="250" t="s">
        <v>80</v>
      </c>
      <c r="B9" s="251" t="s">
        <v>115</v>
      </c>
      <c r="C9" s="252" t="s">
        <v>78</v>
      </c>
      <c r="D9" s="252" t="s">
        <v>183</v>
      </c>
      <c r="E9" s="251" t="s">
        <v>119</v>
      </c>
      <c r="F9" s="252" t="s">
        <v>79</v>
      </c>
      <c r="G9" s="252" t="s">
        <v>109</v>
      </c>
      <c r="H9" s="252" t="s">
        <v>267</v>
      </c>
      <c r="I9" s="258" t="s">
        <v>196</v>
      </c>
      <c r="J9" s="2"/>
      <c r="K9" s="288" t="s">
        <v>157</v>
      </c>
    </row>
    <row r="10" spans="1:11" ht="94.5" x14ac:dyDescent="0.25">
      <c r="A10" s="67">
        <v>1</v>
      </c>
      <c r="B10" s="31" t="s">
        <v>300</v>
      </c>
      <c r="C10" s="53" t="s">
        <v>304</v>
      </c>
      <c r="D10" s="53" t="s">
        <v>301</v>
      </c>
      <c r="E10" s="65">
        <v>2015</v>
      </c>
      <c r="F10" s="66" t="s">
        <v>302</v>
      </c>
      <c r="G10" s="31" t="s">
        <v>303</v>
      </c>
      <c r="H10" s="31"/>
      <c r="I10" s="361">
        <v>7.5</v>
      </c>
      <c r="K10" s="289" t="s">
        <v>212</v>
      </c>
    </row>
    <row r="11" spans="1:11" ht="94.5" x14ac:dyDescent="0.25">
      <c r="A11" s="68">
        <f>A10+1</f>
        <v>2</v>
      </c>
      <c r="B11" s="21" t="s">
        <v>268</v>
      </c>
      <c r="C11" s="21" t="s">
        <v>306</v>
      </c>
      <c r="D11" s="21" t="s">
        <v>307</v>
      </c>
      <c r="E11" s="20">
        <v>2014</v>
      </c>
      <c r="F11" s="29" t="s">
        <v>308</v>
      </c>
      <c r="G11" s="408" t="s">
        <v>309</v>
      </c>
      <c r="H11" s="20"/>
      <c r="I11" s="362">
        <v>5</v>
      </c>
      <c r="K11" s="58"/>
    </row>
    <row r="12" spans="1:11" ht="15.75" x14ac:dyDescent="0.25">
      <c r="A12" s="68">
        <f t="shared" ref="A12:A19" si="0">A11+1</f>
        <v>3</v>
      </c>
      <c r="B12" s="21"/>
      <c r="C12" s="21"/>
      <c r="D12" s="21"/>
      <c r="E12" s="20"/>
      <c r="F12" s="24"/>
      <c r="G12" s="21"/>
      <c r="H12" s="20"/>
      <c r="I12" s="362"/>
    </row>
    <row r="13" spans="1:11" ht="15.75" x14ac:dyDescent="0.25">
      <c r="A13" s="68">
        <f t="shared" si="0"/>
        <v>4</v>
      </c>
      <c r="B13" s="21"/>
      <c r="C13" s="21"/>
      <c r="D13" s="21"/>
      <c r="E13" s="21"/>
      <c r="F13" s="24"/>
      <c r="G13" s="21"/>
      <c r="H13" s="21"/>
      <c r="I13" s="362"/>
    </row>
    <row r="14" spans="1:11" ht="15.75" x14ac:dyDescent="0.25">
      <c r="A14" s="68">
        <f t="shared" si="0"/>
        <v>5</v>
      </c>
      <c r="B14" s="21"/>
      <c r="C14" s="21"/>
      <c r="D14" s="21"/>
      <c r="E14" s="21"/>
      <c r="F14" s="21"/>
      <c r="G14" s="21"/>
      <c r="H14" s="21"/>
      <c r="I14" s="362"/>
    </row>
    <row r="15" spans="1:11" ht="15.75" x14ac:dyDescent="0.25">
      <c r="A15" s="68">
        <f t="shared" si="0"/>
        <v>6</v>
      </c>
      <c r="B15" s="20"/>
      <c r="C15" s="21"/>
      <c r="D15" s="21"/>
      <c r="E15" s="20"/>
      <c r="F15" s="20"/>
      <c r="G15" s="20"/>
      <c r="H15" s="20"/>
      <c r="I15" s="362"/>
    </row>
    <row r="16" spans="1:11" ht="15.75" x14ac:dyDescent="0.25">
      <c r="A16" s="68">
        <f t="shared" si="0"/>
        <v>7</v>
      </c>
      <c r="B16" s="20"/>
      <c r="C16" s="20"/>
      <c r="D16" s="21"/>
      <c r="E16" s="20"/>
      <c r="F16" s="20"/>
      <c r="G16" s="21"/>
      <c r="H16" s="20"/>
      <c r="I16" s="362"/>
    </row>
    <row r="17" spans="1:10" ht="15.75" x14ac:dyDescent="0.25">
      <c r="A17" s="68">
        <f t="shared" si="0"/>
        <v>8</v>
      </c>
      <c r="B17" s="21"/>
      <c r="C17" s="21"/>
      <c r="D17" s="21"/>
      <c r="E17" s="20"/>
      <c r="F17" s="20"/>
      <c r="G17" s="21"/>
      <c r="H17" s="20"/>
      <c r="I17" s="362"/>
    </row>
    <row r="18" spans="1:10" ht="15.75" x14ac:dyDescent="0.25">
      <c r="A18" s="68">
        <f t="shared" si="0"/>
        <v>9</v>
      </c>
      <c r="B18" s="21"/>
      <c r="C18" s="21"/>
      <c r="D18" s="21"/>
      <c r="E18" s="21"/>
      <c r="F18" s="29"/>
      <c r="G18" s="23"/>
      <c r="H18" s="21"/>
      <c r="I18" s="363"/>
      <c r="J18" s="25"/>
    </row>
    <row r="19" spans="1:10" ht="16.5" thickBot="1" x14ac:dyDescent="0.3">
      <c r="A19" s="69">
        <f t="shared" si="0"/>
        <v>10</v>
      </c>
      <c r="B19" s="52"/>
      <c r="C19" s="70"/>
      <c r="D19" s="52"/>
      <c r="E19" s="52"/>
      <c r="F19" s="70"/>
      <c r="G19" s="70"/>
      <c r="H19" s="70"/>
      <c r="I19" s="364"/>
    </row>
    <row r="20" spans="1:10" ht="16.5" thickBot="1" x14ac:dyDescent="0.3">
      <c r="A20" s="392"/>
      <c r="C20" s="22"/>
      <c r="D20" s="27"/>
      <c r="E20" s="18"/>
      <c r="H20" s="137" t="str">
        <f>"Total "&amp;LEFT(A7,4)</f>
        <v>Total I11a</v>
      </c>
      <c r="I20" s="190">
        <f>SUM(I10:I19)</f>
        <v>12.5</v>
      </c>
    </row>
    <row r="21" spans="1:10" ht="15.75" x14ac:dyDescent="0.25">
      <c r="A21" s="56"/>
      <c r="C21" s="22"/>
      <c r="D21" s="28"/>
      <c r="E21" s="18"/>
    </row>
    <row r="22" spans="1:10" x14ac:dyDescent="0.25">
      <c r="C22" s="22"/>
      <c r="D22" s="28"/>
      <c r="E22" s="18"/>
      <c r="F22" s="22"/>
      <c r="G22" s="22"/>
    </row>
    <row r="23" spans="1:10" x14ac:dyDescent="0.25">
      <c r="C23" s="22"/>
      <c r="D23" s="27"/>
      <c r="E23" s="18"/>
      <c r="F23" s="22"/>
      <c r="G23" s="22"/>
    </row>
    <row r="24" spans="1:10" x14ac:dyDescent="0.25">
      <c r="C24" s="22"/>
      <c r="D24" s="27"/>
      <c r="E24" s="18"/>
      <c r="F24" s="22"/>
      <c r="G24" s="22"/>
    </row>
    <row r="25" spans="1:10" x14ac:dyDescent="0.25">
      <c r="C25" s="22"/>
      <c r="D25" s="27"/>
      <c r="E25" s="18"/>
      <c r="F25" s="22"/>
      <c r="G25" s="22"/>
    </row>
    <row r="26" spans="1:10" x14ac:dyDescent="0.25">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94" fitToWidth="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N31"/>
  <sheetViews>
    <sheetView workbookViewId="0">
      <selection activeCell="L26" sqref="L25:L26"/>
    </sheetView>
  </sheetViews>
  <sheetFormatPr defaultRowHeight="15" x14ac:dyDescent="0.2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205" customWidth="1"/>
    <col min="8" max="8" width="9.7109375" customWidth="1"/>
  </cols>
  <sheetData>
    <row r="1" spans="1:14" ht="15.75" x14ac:dyDescent="0.25">
      <c r="A1" s="282" t="str">
        <f>'Date initiale'!C3</f>
        <v>Universitatea de Arhitectură și Urbanism "Ion Mincu" București</v>
      </c>
      <c r="B1" s="282"/>
      <c r="C1" s="282"/>
      <c r="D1" s="17"/>
    </row>
    <row r="2" spans="1:14" ht="15.75" x14ac:dyDescent="0.25">
      <c r="A2" s="282" t="str">
        <f>'Date initiale'!B4&amp;" "&amp;'Date initiale'!C4</f>
        <v>Facultatea ARHITECTURA DE INTERIOR</v>
      </c>
      <c r="B2" s="282"/>
      <c r="C2" s="282"/>
      <c r="D2" s="17"/>
    </row>
    <row r="3" spans="1:14" ht="15.75" x14ac:dyDescent="0.25">
      <c r="A3" s="282" t="str">
        <f>'Date initiale'!B5&amp;" "&amp;'Date initiale'!C5</f>
        <v>Departamentul PID</v>
      </c>
      <c r="B3" s="282"/>
      <c r="C3" s="282"/>
      <c r="D3" s="17"/>
    </row>
    <row r="4" spans="1:14" x14ac:dyDescent="0.25">
      <c r="A4" s="134" t="str">
        <f>'Date initiale'!C6&amp;", "&amp;'Date initiale'!C7</f>
        <v>MARIANA CROITORU, C8</v>
      </c>
      <c r="B4" s="134"/>
      <c r="C4" s="134"/>
    </row>
    <row r="5" spans="1:14" s="205" customFormat="1" x14ac:dyDescent="0.25">
      <c r="A5" s="134"/>
      <c r="B5" s="134"/>
      <c r="C5" s="134"/>
    </row>
    <row r="6" spans="1:14" ht="15.75" x14ac:dyDescent="0.25">
      <c r="A6" s="430" t="s">
        <v>159</v>
      </c>
      <c r="B6" s="430"/>
      <c r="C6" s="430"/>
      <c r="D6" s="430"/>
      <c r="E6" s="430"/>
      <c r="F6" s="430"/>
      <c r="G6" s="430"/>
      <c r="H6" s="430"/>
      <c r="I6" s="40"/>
      <c r="J6" s="40"/>
    </row>
    <row r="7" spans="1:14" ht="39" customHeight="1" x14ac:dyDescent="0.25">
      <c r="A7" s="433"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33"/>
      <c r="C7" s="433"/>
      <c r="D7" s="433"/>
      <c r="E7" s="433"/>
      <c r="F7" s="433"/>
      <c r="G7" s="433"/>
      <c r="H7" s="433"/>
      <c r="I7" s="206"/>
      <c r="J7" s="206"/>
    </row>
    <row r="8" spans="1:14" ht="21.75" customHeight="1" thickBot="1" x14ac:dyDescent="0.3">
      <c r="A8" s="62"/>
      <c r="B8" s="62"/>
      <c r="C8" s="62"/>
      <c r="D8" s="62"/>
      <c r="E8" s="62"/>
      <c r="F8" s="62"/>
      <c r="G8" s="62"/>
      <c r="H8" s="62"/>
    </row>
    <row r="9" spans="1:14" ht="30.75" thickBot="1" x14ac:dyDescent="0.3">
      <c r="A9" s="172" t="s">
        <v>80</v>
      </c>
      <c r="B9" s="240" t="s">
        <v>115</v>
      </c>
      <c r="C9" s="240" t="s">
        <v>185</v>
      </c>
      <c r="D9" s="240" t="s">
        <v>186</v>
      </c>
      <c r="E9" s="240" t="s">
        <v>105</v>
      </c>
      <c r="F9" s="240" t="s">
        <v>106</v>
      </c>
      <c r="G9" s="253" t="s">
        <v>184</v>
      </c>
      <c r="H9" s="258" t="s">
        <v>196</v>
      </c>
      <c r="J9" s="288" t="s">
        <v>157</v>
      </c>
    </row>
    <row r="10" spans="1:14" x14ac:dyDescent="0.25">
      <c r="A10" s="220">
        <v>1</v>
      </c>
      <c r="B10" s="141"/>
      <c r="C10" s="221"/>
      <c r="D10" s="222"/>
      <c r="E10" s="223"/>
      <c r="F10" s="224"/>
      <c r="G10" s="225"/>
      <c r="H10" s="365"/>
      <c r="J10" s="289" t="s">
        <v>213</v>
      </c>
    </row>
    <row r="11" spans="1:14" x14ac:dyDescent="0.25">
      <c r="A11" s="226">
        <f>A10+1</f>
        <v>2</v>
      </c>
      <c r="B11" s="141"/>
      <c r="C11" s="145"/>
      <c r="D11" s="222"/>
      <c r="E11" s="145"/>
      <c r="F11" s="227"/>
      <c r="G11" s="228"/>
      <c r="H11" s="352"/>
      <c r="N11" s="205"/>
    </row>
    <row r="12" spans="1:14" ht="15.75" x14ac:dyDescent="0.25">
      <c r="A12" s="226">
        <f t="shared" ref="A12:A18" si="0">A11+1</f>
        <v>3</v>
      </c>
      <c r="B12" s="141"/>
      <c r="C12" s="230"/>
      <c r="D12" s="222"/>
      <c r="E12" s="230"/>
      <c r="F12" s="231"/>
      <c r="G12" s="232"/>
      <c r="H12" s="366"/>
      <c r="I12" s="26"/>
    </row>
    <row r="13" spans="1:14" ht="15.75" x14ac:dyDescent="0.25">
      <c r="A13" s="226">
        <f t="shared" si="0"/>
        <v>4</v>
      </c>
      <c r="B13" s="141"/>
      <c r="C13" s="145"/>
      <c r="D13" s="222"/>
      <c r="E13" s="145"/>
      <c r="F13" s="227"/>
      <c r="G13" s="228"/>
      <c r="H13" s="352"/>
      <c r="I13" s="26"/>
    </row>
    <row r="14" spans="1:14" s="205" customFormat="1" x14ac:dyDescent="0.25">
      <c r="A14" s="226">
        <f t="shared" si="0"/>
        <v>5</v>
      </c>
      <c r="B14" s="141"/>
      <c r="C14" s="145"/>
      <c r="D14" s="222"/>
      <c r="E14" s="145"/>
      <c r="F14" s="227"/>
      <c r="G14" s="228"/>
      <c r="H14" s="352"/>
    </row>
    <row r="15" spans="1:14" s="205" customFormat="1" ht="15.75" x14ac:dyDescent="0.25">
      <c r="A15" s="226">
        <f t="shared" si="0"/>
        <v>6</v>
      </c>
      <c r="B15" s="141"/>
      <c r="C15" s="145"/>
      <c r="D15" s="222"/>
      <c r="E15" s="145"/>
      <c r="F15" s="245"/>
      <c r="G15" s="228"/>
      <c r="H15" s="352"/>
      <c r="I15" s="26"/>
    </row>
    <row r="16" spans="1:14" s="205" customFormat="1" x14ac:dyDescent="0.25">
      <c r="A16" s="226">
        <f t="shared" si="0"/>
        <v>7</v>
      </c>
      <c r="B16" s="141"/>
      <c r="C16" s="145"/>
      <c r="D16" s="222"/>
      <c r="E16" s="145"/>
      <c r="F16" s="227"/>
      <c r="G16" s="228"/>
      <c r="H16" s="352"/>
    </row>
    <row r="17" spans="1:9" s="205" customFormat="1" ht="15.75" x14ac:dyDescent="0.25">
      <c r="A17" s="226">
        <f t="shared" si="0"/>
        <v>8</v>
      </c>
      <c r="B17" s="141"/>
      <c r="C17" s="230"/>
      <c r="D17" s="222"/>
      <c r="E17" s="230"/>
      <c r="F17" s="231"/>
      <c r="G17" s="232"/>
      <c r="H17" s="366"/>
      <c r="I17" s="26"/>
    </row>
    <row r="18" spans="1:9" s="205" customFormat="1" ht="15.75" x14ac:dyDescent="0.25">
      <c r="A18" s="226">
        <f t="shared" si="0"/>
        <v>9</v>
      </c>
      <c r="B18" s="141"/>
      <c r="C18" s="145"/>
      <c r="D18" s="222"/>
      <c r="E18" s="145"/>
      <c r="F18" s="227"/>
      <c r="G18" s="228"/>
      <c r="H18" s="352"/>
      <c r="I18" s="26"/>
    </row>
    <row r="19" spans="1:9" s="205" customFormat="1" ht="15.75" x14ac:dyDescent="0.25">
      <c r="A19" s="412">
        <v>10</v>
      </c>
      <c r="B19" s="141"/>
      <c r="C19" s="413"/>
      <c r="D19" s="222"/>
      <c r="E19" s="413"/>
      <c r="F19" s="414"/>
      <c r="G19" s="415"/>
      <c r="H19" s="416"/>
      <c r="I19" s="26"/>
    </row>
    <row r="20" spans="1:9" s="205" customFormat="1" ht="15.75" x14ac:dyDescent="0.25">
      <c r="A20" s="412">
        <v>11</v>
      </c>
      <c r="B20" s="141"/>
      <c r="C20" s="413"/>
      <c r="D20" s="222"/>
      <c r="E20" s="413"/>
      <c r="F20" s="414"/>
      <c r="G20" s="415"/>
      <c r="H20" s="416"/>
      <c r="I20" s="26"/>
    </row>
    <row r="21" spans="1:9" s="205" customFormat="1" ht="15.75" x14ac:dyDescent="0.25">
      <c r="A21" s="412">
        <v>12</v>
      </c>
      <c r="B21" s="141"/>
      <c r="C21" s="413"/>
      <c r="D21" s="222"/>
      <c r="E21" s="413"/>
      <c r="F21" s="414"/>
      <c r="G21" s="415"/>
      <c r="H21" s="416"/>
      <c r="I21" s="26"/>
    </row>
    <row r="22" spans="1:9" s="205" customFormat="1" ht="15.75" x14ac:dyDescent="0.25">
      <c r="A22" s="412">
        <v>13</v>
      </c>
      <c r="B22" s="141"/>
      <c r="C22" s="413"/>
      <c r="D22" s="222"/>
      <c r="E22" s="413"/>
      <c r="F22" s="414"/>
      <c r="G22" s="415"/>
      <c r="H22" s="416"/>
      <c r="I22" s="26"/>
    </row>
    <row r="23" spans="1:9" ht="15.75" thickBot="1" x14ac:dyDescent="0.3">
      <c r="A23" s="233">
        <v>14</v>
      </c>
      <c r="B23" s="141"/>
      <c r="C23" s="152"/>
      <c r="D23" s="222"/>
      <c r="E23" s="152"/>
      <c r="F23" s="234"/>
      <c r="G23" s="235"/>
      <c r="H23" s="367"/>
    </row>
    <row r="24" spans="1:9" ht="15.75" thickBot="1" x14ac:dyDescent="0.3">
      <c r="A24" s="391"/>
      <c r="B24" s="237"/>
      <c r="C24" s="237"/>
      <c r="D24" s="237"/>
      <c r="E24" s="237"/>
      <c r="F24" s="238"/>
      <c r="G24" s="176" t="str">
        <f>"Total "&amp;LEFT(A7,4)</f>
        <v>Total I11b</v>
      </c>
      <c r="H24" s="297">
        <f>SUM(H10:H23)</f>
        <v>0</v>
      </c>
    </row>
    <row r="25" spans="1:9" ht="15.75" x14ac:dyDescent="0.25">
      <c r="A25" s="30"/>
      <c r="B25" s="30"/>
      <c r="C25" s="30"/>
      <c r="D25" s="30"/>
      <c r="E25" s="30"/>
      <c r="F25" s="30"/>
      <c r="G25" s="30"/>
      <c r="H25" s="30"/>
    </row>
    <row r="30" spans="1:9" x14ac:dyDescent="0.25">
      <c r="C30" s="205"/>
    </row>
    <row r="31" spans="1:9" x14ac:dyDescent="0.25">
      <c r="I31" s="20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pageSetUpPr fitToPage="1"/>
  </sheetPr>
  <dimension ref="A1:I30"/>
  <sheetViews>
    <sheetView topLeftCell="A19" workbookViewId="0">
      <selection activeCell="J11" sqref="J11"/>
    </sheetView>
  </sheetViews>
  <sheetFormatPr defaultRowHeight="15" x14ac:dyDescent="0.2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9" x14ac:dyDescent="0.25">
      <c r="A1" s="282" t="str">
        <f>'Date initiale'!C3</f>
        <v>Universitatea de Arhitectură și Urbanism "Ion Mincu" București</v>
      </c>
      <c r="B1" s="282"/>
      <c r="C1" s="282"/>
    </row>
    <row r="2" spans="1:9" x14ac:dyDescent="0.25">
      <c r="A2" s="282" t="str">
        <f>'Date initiale'!B4&amp;" "&amp;'Date initiale'!C4</f>
        <v>Facultatea ARHITECTURA DE INTERIOR</v>
      </c>
      <c r="B2" s="282"/>
      <c r="C2" s="282"/>
    </row>
    <row r="3" spans="1:9" x14ac:dyDescent="0.25">
      <c r="A3" s="282" t="str">
        <f>'Date initiale'!B5&amp;" "&amp;'Date initiale'!C5</f>
        <v>Departamentul PID</v>
      </c>
      <c r="B3" s="282"/>
      <c r="C3" s="282"/>
    </row>
    <row r="4" spans="1:9" x14ac:dyDescent="0.25">
      <c r="A4" s="134" t="str">
        <f>'Date initiale'!C6&amp;", "&amp;'Date initiale'!C7</f>
        <v>MARIANA CROITORU, C8</v>
      </c>
      <c r="B4" s="134"/>
      <c r="C4" s="134"/>
    </row>
    <row r="5" spans="1:9" s="205" customFormat="1" x14ac:dyDescent="0.25">
      <c r="A5" s="134"/>
      <c r="B5" s="134"/>
      <c r="C5" s="134"/>
    </row>
    <row r="6" spans="1:9" ht="15.75" x14ac:dyDescent="0.25">
      <c r="A6" s="435" t="s">
        <v>159</v>
      </c>
      <c r="B6" s="435"/>
      <c r="C6" s="435"/>
      <c r="D6" s="435"/>
      <c r="E6" s="435"/>
      <c r="F6" s="435"/>
      <c r="G6" s="435"/>
    </row>
    <row r="7" spans="1:9" ht="15.75" x14ac:dyDescent="0.25">
      <c r="A7" s="433" t="str">
        <f>'Descriere indicatori'!A14&amp;"c. "&amp;'Descriere indicatori'!B16</f>
        <v xml:space="preserve">I11c. Susţinere comunicare publică în cadrul conferinţelor, colocviilor, seminarelor internaţionale/naţionale </v>
      </c>
      <c r="B7" s="433"/>
      <c r="C7" s="433"/>
      <c r="D7" s="433"/>
      <c r="E7" s="433"/>
      <c r="F7" s="433"/>
      <c r="G7" s="433"/>
      <c r="H7" s="206"/>
    </row>
    <row r="8" spans="1:9" s="205" customFormat="1" ht="16.5" thickBot="1" x14ac:dyDescent="0.3">
      <c r="A8" s="204"/>
      <c r="B8" s="204"/>
      <c r="C8" s="204"/>
      <c r="D8" s="204"/>
      <c r="E8" s="204"/>
      <c r="F8" s="204"/>
      <c r="G8" s="204"/>
      <c r="H8" s="204"/>
    </row>
    <row r="9" spans="1:9" ht="30.75" thickBot="1" x14ac:dyDescent="0.3">
      <c r="A9" s="172" t="s">
        <v>80</v>
      </c>
      <c r="B9" s="240" t="s">
        <v>115</v>
      </c>
      <c r="C9" s="240" t="s">
        <v>103</v>
      </c>
      <c r="D9" s="240" t="s">
        <v>104</v>
      </c>
      <c r="E9" s="240" t="s">
        <v>105</v>
      </c>
      <c r="F9" s="240" t="s">
        <v>106</v>
      </c>
      <c r="G9" s="258" t="s">
        <v>196</v>
      </c>
      <c r="I9" s="288" t="s">
        <v>157</v>
      </c>
    </row>
    <row r="10" spans="1:9" ht="45" x14ac:dyDescent="0.25">
      <c r="A10" s="242">
        <v>1</v>
      </c>
      <c r="B10" s="141" t="s">
        <v>268</v>
      </c>
      <c r="C10" s="221" t="s">
        <v>311</v>
      </c>
      <c r="D10" s="222" t="s">
        <v>310</v>
      </c>
      <c r="E10" s="223">
        <v>2016</v>
      </c>
      <c r="F10" s="224" t="s">
        <v>312</v>
      </c>
      <c r="G10" s="365">
        <v>3</v>
      </c>
      <c r="I10" s="289" t="s">
        <v>214</v>
      </c>
    </row>
    <row r="11" spans="1:9" ht="135" x14ac:dyDescent="0.25">
      <c r="A11" s="243">
        <f>A10+1</f>
        <v>2</v>
      </c>
      <c r="B11" s="141" t="s">
        <v>268</v>
      </c>
      <c r="C11" s="145" t="s">
        <v>313</v>
      </c>
      <c r="D11" s="145" t="s">
        <v>314</v>
      </c>
      <c r="E11" s="145">
        <v>2016</v>
      </c>
      <c r="F11" s="227" t="s">
        <v>315</v>
      </c>
      <c r="G11" s="352">
        <v>1.5</v>
      </c>
    </row>
    <row r="12" spans="1:9" ht="45" x14ac:dyDescent="0.25">
      <c r="A12" s="243">
        <f t="shared" ref="A12:A18" si="0">A11+1</f>
        <v>3</v>
      </c>
      <c r="B12" s="141" t="s">
        <v>268</v>
      </c>
      <c r="C12" s="230" t="s">
        <v>316</v>
      </c>
      <c r="D12" s="230" t="s">
        <v>318</v>
      </c>
      <c r="E12" s="230">
        <v>2016</v>
      </c>
      <c r="F12" s="231" t="s">
        <v>317</v>
      </c>
      <c r="G12" s="366">
        <v>3</v>
      </c>
    </row>
    <row r="13" spans="1:9" ht="75" x14ac:dyDescent="0.25">
      <c r="A13" s="243">
        <f t="shared" si="0"/>
        <v>4</v>
      </c>
      <c r="B13" s="141" t="s">
        <v>268</v>
      </c>
      <c r="C13" s="145" t="s">
        <v>319</v>
      </c>
      <c r="D13" s="145" t="s">
        <v>320</v>
      </c>
      <c r="E13" s="145">
        <v>2015</v>
      </c>
      <c r="F13" s="227" t="s">
        <v>321</v>
      </c>
      <c r="G13" s="352">
        <v>2.5</v>
      </c>
    </row>
    <row r="14" spans="1:9" ht="45" x14ac:dyDescent="0.25">
      <c r="A14" s="243">
        <f t="shared" si="0"/>
        <v>5</v>
      </c>
      <c r="B14" s="141" t="s">
        <v>268</v>
      </c>
      <c r="C14" s="145" t="s">
        <v>324</v>
      </c>
      <c r="D14" s="145" t="s">
        <v>322</v>
      </c>
      <c r="E14" s="145">
        <v>2014</v>
      </c>
      <c r="F14" s="227" t="s">
        <v>323</v>
      </c>
      <c r="G14" s="352">
        <v>3</v>
      </c>
    </row>
    <row r="15" spans="1:9" ht="60" x14ac:dyDescent="0.25">
      <c r="A15" s="243">
        <f t="shared" si="0"/>
        <v>6</v>
      </c>
      <c r="B15" s="141" t="s">
        <v>268</v>
      </c>
      <c r="C15" s="145" t="s">
        <v>326</v>
      </c>
      <c r="D15" s="145" t="s">
        <v>325</v>
      </c>
      <c r="E15" s="145">
        <v>2014</v>
      </c>
      <c r="F15" s="245">
        <v>44789</v>
      </c>
      <c r="G15" s="352">
        <v>5</v>
      </c>
    </row>
    <row r="16" spans="1:9" ht="75" x14ac:dyDescent="0.25">
      <c r="A16" s="243">
        <f t="shared" si="0"/>
        <v>7</v>
      </c>
      <c r="B16" s="141" t="s">
        <v>268</v>
      </c>
      <c r="C16" s="145" t="s">
        <v>328</v>
      </c>
      <c r="D16" s="145" t="s">
        <v>327</v>
      </c>
      <c r="E16" s="145">
        <v>2013</v>
      </c>
      <c r="F16" s="227" t="s">
        <v>330</v>
      </c>
      <c r="G16" s="352">
        <v>3</v>
      </c>
    </row>
    <row r="17" spans="1:7" ht="75" x14ac:dyDescent="0.25">
      <c r="A17" s="243">
        <f t="shared" si="0"/>
        <v>8</v>
      </c>
      <c r="B17" s="141" t="s">
        <v>268</v>
      </c>
      <c r="C17" s="230" t="s">
        <v>329</v>
      </c>
      <c r="D17" s="230" t="s">
        <v>327</v>
      </c>
      <c r="E17" s="230">
        <v>2013</v>
      </c>
      <c r="F17" s="231" t="s">
        <v>331</v>
      </c>
      <c r="G17" s="366">
        <v>3</v>
      </c>
    </row>
    <row r="18" spans="1:7" ht="30" x14ac:dyDescent="0.25">
      <c r="A18" s="243">
        <f t="shared" si="0"/>
        <v>9</v>
      </c>
      <c r="B18" s="141" t="s">
        <v>268</v>
      </c>
      <c r="C18" s="145" t="s">
        <v>332</v>
      </c>
      <c r="D18" s="145" t="s">
        <v>333</v>
      </c>
      <c r="E18" s="145">
        <v>2013</v>
      </c>
      <c r="F18" s="227" t="s">
        <v>334</v>
      </c>
      <c r="G18" s="352">
        <v>3</v>
      </c>
    </row>
    <row r="19" spans="1:7" s="205" customFormat="1" ht="30" x14ac:dyDescent="0.25">
      <c r="A19" s="445">
        <v>10</v>
      </c>
      <c r="B19" s="141" t="s">
        <v>268</v>
      </c>
      <c r="C19" s="413" t="s">
        <v>335</v>
      </c>
      <c r="D19" s="413" t="s">
        <v>333</v>
      </c>
      <c r="E19" s="413">
        <v>2013</v>
      </c>
      <c r="F19" s="414" t="s">
        <v>336</v>
      </c>
      <c r="G19" s="416">
        <v>3</v>
      </c>
    </row>
    <row r="20" spans="1:7" s="205" customFormat="1" ht="30" x14ac:dyDescent="0.25">
      <c r="A20" s="445">
        <v>11</v>
      </c>
      <c r="B20" s="141" t="s">
        <v>268</v>
      </c>
      <c r="C20" s="413" t="s">
        <v>337</v>
      </c>
      <c r="D20" s="413" t="s">
        <v>333</v>
      </c>
      <c r="E20" s="413">
        <v>2013</v>
      </c>
      <c r="F20" s="414" t="s">
        <v>338</v>
      </c>
      <c r="G20" s="416">
        <v>3</v>
      </c>
    </row>
    <row r="21" spans="1:7" s="205" customFormat="1" ht="30" x14ac:dyDescent="0.25">
      <c r="A21" s="445">
        <v>12</v>
      </c>
      <c r="B21" s="141" t="s">
        <v>268</v>
      </c>
      <c r="C21" s="413" t="s">
        <v>339</v>
      </c>
      <c r="D21" s="413" t="s">
        <v>333</v>
      </c>
      <c r="E21" s="413">
        <v>2013</v>
      </c>
      <c r="F21" s="414" t="s">
        <v>340</v>
      </c>
      <c r="G21" s="416">
        <v>3</v>
      </c>
    </row>
    <row r="22" spans="1:7" s="205" customFormat="1" ht="75" x14ac:dyDescent="0.25">
      <c r="A22" s="445">
        <v>13</v>
      </c>
      <c r="B22" s="141" t="s">
        <v>268</v>
      </c>
      <c r="C22" s="413" t="s">
        <v>341</v>
      </c>
      <c r="D22" s="413" t="s">
        <v>342</v>
      </c>
      <c r="E22" s="413">
        <v>2013</v>
      </c>
      <c r="F22" s="414" t="s">
        <v>343</v>
      </c>
      <c r="G22" s="416">
        <v>3</v>
      </c>
    </row>
    <row r="23" spans="1:7" ht="105.75" thickBot="1" x14ac:dyDescent="0.3">
      <c r="A23" s="246">
        <v>14</v>
      </c>
      <c r="B23" s="141" t="s">
        <v>268</v>
      </c>
      <c r="C23" s="152" t="s">
        <v>344</v>
      </c>
      <c r="D23" s="152" t="s">
        <v>345</v>
      </c>
      <c r="E23" s="152">
        <v>2012</v>
      </c>
      <c r="F23" s="234">
        <v>44784</v>
      </c>
      <c r="G23" s="367">
        <v>5</v>
      </c>
    </row>
    <row r="24" spans="1:7" ht="15.75" thickBot="1" x14ac:dyDescent="0.3">
      <c r="A24" s="386"/>
      <c r="B24" s="238"/>
      <c r="C24" s="238"/>
      <c r="D24" s="249"/>
      <c r="E24" s="238"/>
      <c r="F24" s="176" t="str">
        <f>"Total "&amp;LEFT(A7,4)</f>
        <v>Total I11c</v>
      </c>
      <c r="G24" s="177">
        <f>SUM(G10:G23)</f>
        <v>44</v>
      </c>
    </row>
    <row r="25" spans="1:7" x14ac:dyDescent="0.25">
      <c r="D25" s="35"/>
    </row>
    <row r="26" spans="1:7" x14ac:dyDescent="0.25">
      <c r="D26" s="35"/>
    </row>
    <row r="27" spans="1:7" x14ac:dyDescent="0.25">
      <c r="B27" s="35"/>
      <c r="D27" s="35"/>
    </row>
    <row r="28" spans="1:7" x14ac:dyDescent="0.25">
      <c r="B28" s="35"/>
      <c r="D28" s="35"/>
    </row>
    <row r="29" spans="1:7" x14ac:dyDescent="0.25">
      <c r="B29" s="18"/>
      <c r="D29" s="18"/>
    </row>
    <row r="30" spans="1:7" x14ac:dyDescent="0.25">
      <c r="B30"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49" fitToWidth="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pageSetUpPr fitToPage="1"/>
  </sheetPr>
  <dimension ref="A1:K42"/>
  <sheetViews>
    <sheetView topLeftCell="A33" workbookViewId="0">
      <selection activeCell="J39" sqref="J39"/>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205" customWidth="1"/>
    <col min="7" max="7" width="10" customWidth="1"/>
    <col min="8" max="8" width="9.7109375" customWidth="1"/>
  </cols>
  <sheetData>
    <row r="1" spans="1:11" ht="15.75" x14ac:dyDescent="0.25">
      <c r="A1" s="282" t="str">
        <f>'Date initiale'!C3</f>
        <v>Universitatea de Arhitectură și Urbanism "Ion Mincu" București</v>
      </c>
      <c r="B1" s="282"/>
      <c r="C1" s="282"/>
      <c r="D1" s="17"/>
      <c r="E1" s="17"/>
      <c r="F1" s="17"/>
    </row>
    <row r="2" spans="1:11" ht="15.75" x14ac:dyDescent="0.25">
      <c r="A2" s="282" t="str">
        <f>'Date initiale'!B4&amp;" "&amp;'Date initiale'!C4</f>
        <v>Facultatea ARHITECTURA DE INTERIOR</v>
      </c>
      <c r="B2" s="282"/>
      <c r="C2" s="282"/>
      <c r="D2" s="17"/>
      <c r="E2" s="17"/>
      <c r="F2" s="17"/>
    </row>
    <row r="3" spans="1:11" ht="15.75" x14ac:dyDescent="0.25">
      <c r="A3" s="282" t="str">
        <f>'Date initiale'!B5&amp;" "&amp;'Date initiale'!C5</f>
        <v>Departamentul PID</v>
      </c>
      <c r="B3" s="282"/>
      <c r="C3" s="282"/>
      <c r="D3" s="17"/>
      <c r="E3" s="17"/>
      <c r="F3" s="17"/>
    </row>
    <row r="4" spans="1:11" ht="15.75" x14ac:dyDescent="0.25">
      <c r="A4" s="283" t="str">
        <f>'Date initiale'!C6&amp;", "&amp;'Date initiale'!C7</f>
        <v>MARIANA CROITORU, C8</v>
      </c>
      <c r="B4" s="283"/>
      <c r="C4" s="283"/>
      <c r="D4" s="17"/>
      <c r="E4" s="17"/>
      <c r="F4" s="17"/>
    </row>
    <row r="5" spans="1:11" s="205" customFormat="1" ht="15.75" x14ac:dyDescent="0.25">
      <c r="A5" s="283"/>
      <c r="B5" s="283"/>
      <c r="C5" s="283"/>
      <c r="D5" s="17"/>
      <c r="E5" s="17"/>
      <c r="F5" s="17"/>
    </row>
    <row r="6" spans="1:11" ht="15.75" x14ac:dyDescent="0.25">
      <c r="A6" s="430" t="s">
        <v>159</v>
      </c>
      <c r="B6" s="430"/>
      <c r="C6" s="430"/>
      <c r="D6" s="430"/>
      <c r="E6" s="430"/>
      <c r="F6" s="430"/>
      <c r="G6" s="430"/>
      <c r="H6" s="430"/>
    </row>
    <row r="7" spans="1:11" ht="39" customHeight="1" x14ac:dyDescent="0.25">
      <c r="A7" s="433" t="str">
        <f>'Descriere indicatori'!A17&amp;". "&amp;'Descriere indicatori'!B17</f>
        <v xml:space="preserve">I12. Proiect de arhitectură, restaurare, cu un program de mare complexitate, de importanţă naţională sau regională, edificat/autorizat** </v>
      </c>
      <c r="B7" s="433"/>
      <c r="C7" s="433"/>
      <c r="D7" s="433"/>
      <c r="E7" s="433"/>
      <c r="F7" s="433"/>
      <c r="G7" s="433"/>
      <c r="H7" s="433"/>
      <c r="I7" s="33"/>
      <c r="K7" s="33"/>
    </row>
    <row r="8" spans="1:11" ht="16.5" thickBot="1" x14ac:dyDescent="0.3">
      <c r="A8" s="55"/>
      <c r="B8" s="55"/>
      <c r="C8" s="55"/>
      <c r="D8" s="55"/>
      <c r="E8" s="55"/>
      <c r="F8" s="55"/>
      <c r="G8" s="55"/>
      <c r="H8" s="55"/>
    </row>
    <row r="9" spans="1:11" ht="46.5" customHeight="1" thickBot="1" x14ac:dyDescent="0.3">
      <c r="A9" s="211" t="s">
        <v>80</v>
      </c>
      <c r="B9" s="240" t="s">
        <v>102</v>
      </c>
      <c r="C9" s="257" t="s">
        <v>100</v>
      </c>
      <c r="D9" s="257" t="s">
        <v>101</v>
      </c>
      <c r="E9" s="240" t="s">
        <v>188</v>
      </c>
      <c r="F9" s="240" t="s">
        <v>187</v>
      </c>
      <c r="G9" s="257" t="s">
        <v>119</v>
      </c>
      <c r="H9" s="258" t="s">
        <v>196</v>
      </c>
      <c r="J9" s="288" t="s">
        <v>157</v>
      </c>
    </row>
    <row r="10" spans="1:11" ht="120" x14ac:dyDescent="0.25">
      <c r="A10" s="220">
        <v>1</v>
      </c>
      <c r="B10" s="141"/>
      <c r="C10" s="141" t="s">
        <v>346</v>
      </c>
      <c r="D10" s="141" t="s">
        <v>349</v>
      </c>
      <c r="E10" s="141" t="s">
        <v>347</v>
      </c>
      <c r="F10" s="141" t="s">
        <v>348</v>
      </c>
      <c r="G10" s="141">
        <v>2020</v>
      </c>
      <c r="H10" s="369">
        <v>30</v>
      </c>
      <c r="J10" s="289" t="s">
        <v>215</v>
      </c>
    </row>
    <row r="11" spans="1:11" ht="90" x14ac:dyDescent="0.25">
      <c r="A11" s="255">
        <f>A10+1</f>
        <v>2</v>
      </c>
      <c r="B11" s="145"/>
      <c r="C11" s="145" t="s">
        <v>350</v>
      </c>
      <c r="D11" s="145" t="s">
        <v>349</v>
      </c>
      <c r="E11" s="145" t="s">
        <v>351</v>
      </c>
      <c r="F11" s="145" t="s">
        <v>348</v>
      </c>
      <c r="G11" s="145">
        <v>2022</v>
      </c>
      <c r="H11" s="352">
        <v>20</v>
      </c>
      <c r="J11" s="58"/>
    </row>
    <row r="12" spans="1:11" ht="45" x14ac:dyDescent="0.25">
      <c r="A12" s="255">
        <f t="shared" ref="A12:A17" si="0">A11+1</f>
        <v>3</v>
      </c>
      <c r="B12" s="145"/>
      <c r="C12" s="145" t="s">
        <v>352</v>
      </c>
      <c r="D12" s="145" t="s">
        <v>353</v>
      </c>
      <c r="E12" s="145" t="s">
        <v>347</v>
      </c>
      <c r="F12" s="145" t="s">
        <v>348</v>
      </c>
      <c r="G12" s="145">
        <v>2018</v>
      </c>
      <c r="H12" s="352">
        <v>20</v>
      </c>
    </row>
    <row r="13" spans="1:11" ht="75" x14ac:dyDescent="0.25">
      <c r="A13" s="255">
        <f t="shared" si="0"/>
        <v>4</v>
      </c>
      <c r="B13" s="227"/>
      <c r="C13" s="145" t="s">
        <v>354</v>
      </c>
      <c r="D13" s="145" t="s">
        <v>353</v>
      </c>
      <c r="E13" s="145" t="s">
        <v>355</v>
      </c>
      <c r="F13" s="145" t="s">
        <v>348</v>
      </c>
      <c r="G13" s="145" t="s">
        <v>356</v>
      </c>
      <c r="H13" s="352">
        <v>20</v>
      </c>
    </row>
    <row r="14" spans="1:11" ht="60" x14ac:dyDescent="0.25">
      <c r="A14" s="255">
        <f t="shared" si="0"/>
        <v>5</v>
      </c>
      <c r="B14" s="227"/>
      <c r="C14" s="145" t="s">
        <v>357</v>
      </c>
      <c r="D14" s="145" t="s">
        <v>358</v>
      </c>
      <c r="E14" s="145" t="s">
        <v>347</v>
      </c>
      <c r="F14" s="145" t="s">
        <v>348</v>
      </c>
      <c r="G14" s="145" t="s">
        <v>359</v>
      </c>
      <c r="H14" s="352">
        <v>20</v>
      </c>
    </row>
    <row r="15" spans="1:11" ht="90" x14ac:dyDescent="0.25">
      <c r="A15" s="255">
        <f t="shared" si="0"/>
        <v>6</v>
      </c>
      <c r="B15" s="145"/>
      <c r="C15" s="145" t="s">
        <v>360</v>
      </c>
      <c r="D15" s="145" t="s">
        <v>361</v>
      </c>
      <c r="E15" s="145" t="s">
        <v>347</v>
      </c>
      <c r="F15" s="145" t="s">
        <v>348</v>
      </c>
      <c r="G15" s="145" t="s">
        <v>359</v>
      </c>
      <c r="H15" s="352">
        <v>20</v>
      </c>
    </row>
    <row r="16" spans="1:11" s="205" customFormat="1" ht="90" x14ac:dyDescent="0.25">
      <c r="A16" s="255">
        <f t="shared" si="0"/>
        <v>7</v>
      </c>
      <c r="B16" s="227"/>
      <c r="C16" s="145" t="s">
        <v>362</v>
      </c>
      <c r="D16" s="145" t="s">
        <v>361</v>
      </c>
      <c r="E16" s="145" t="s">
        <v>347</v>
      </c>
      <c r="F16" s="145" t="s">
        <v>348</v>
      </c>
      <c r="G16" s="145" t="s">
        <v>359</v>
      </c>
      <c r="H16" s="352">
        <v>20</v>
      </c>
    </row>
    <row r="17" spans="1:8" s="205" customFormat="1" ht="75" x14ac:dyDescent="0.25">
      <c r="A17" s="255">
        <f t="shared" si="0"/>
        <v>8</v>
      </c>
      <c r="B17" s="145"/>
      <c r="C17" s="145" t="s">
        <v>363</v>
      </c>
      <c r="D17" s="145" t="s">
        <v>364</v>
      </c>
      <c r="E17" s="145" t="s">
        <v>347</v>
      </c>
      <c r="F17" s="145" t="s">
        <v>348</v>
      </c>
      <c r="G17" s="145">
        <v>2016</v>
      </c>
      <c r="H17" s="352">
        <v>30</v>
      </c>
    </row>
    <row r="18" spans="1:8" s="205" customFormat="1" ht="75" x14ac:dyDescent="0.25">
      <c r="A18" s="255">
        <v>9</v>
      </c>
      <c r="B18" s="145"/>
      <c r="C18" s="145" t="s">
        <v>365</v>
      </c>
      <c r="D18" s="145" t="s">
        <v>366</v>
      </c>
      <c r="E18" s="145" t="s">
        <v>347</v>
      </c>
      <c r="F18" s="145" t="s">
        <v>367</v>
      </c>
      <c r="G18" s="145">
        <v>2015</v>
      </c>
      <c r="H18" s="352">
        <v>20</v>
      </c>
    </row>
    <row r="19" spans="1:8" s="205" customFormat="1" ht="75" x14ac:dyDescent="0.25">
      <c r="A19" s="255">
        <v>10</v>
      </c>
      <c r="B19" s="145"/>
      <c r="C19" s="145" t="s">
        <v>368</v>
      </c>
      <c r="D19" s="145" t="s">
        <v>369</v>
      </c>
      <c r="E19" s="145" t="s">
        <v>347</v>
      </c>
      <c r="F19" s="145" t="s">
        <v>348</v>
      </c>
      <c r="G19" s="145">
        <v>2015</v>
      </c>
      <c r="H19" s="352">
        <v>30</v>
      </c>
    </row>
    <row r="20" spans="1:8" s="205" customFormat="1" ht="75" x14ac:dyDescent="0.25">
      <c r="A20" s="255">
        <v>11</v>
      </c>
      <c r="B20" s="145"/>
      <c r="C20" s="145" t="s">
        <v>370</v>
      </c>
      <c r="D20" s="145" t="s">
        <v>369</v>
      </c>
      <c r="E20" s="145" t="s">
        <v>347</v>
      </c>
      <c r="F20" s="145" t="s">
        <v>348</v>
      </c>
      <c r="G20" s="145">
        <v>2014</v>
      </c>
      <c r="H20" s="352">
        <v>30</v>
      </c>
    </row>
    <row r="21" spans="1:8" s="205" customFormat="1" ht="90" x14ac:dyDescent="0.25">
      <c r="A21" s="255">
        <v>12</v>
      </c>
      <c r="B21" s="145"/>
      <c r="C21" s="145" t="s">
        <v>371</v>
      </c>
      <c r="D21" s="145" t="s">
        <v>372</v>
      </c>
      <c r="E21" s="145" t="s">
        <v>347</v>
      </c>
      <c r="F21" s="145" t="s">
        <v>348</v>
      </c>
      <c r="G21" s="145" t="s">
        <v>373</v>
      </c>
      <c r="H21" s="352">
        <v>30</v>
      </c>
    </row>
    <row r="22" spans="1:8" s="205" customFormat="1" ht="75" x14ac:dyDescent="0.25">
      <c r="A22" s="255">
        <v>13</v>
      </c>
      <c r="B22" s="145"/>
      <c r="C22" s="145" t="s">
        <v>374</v>
      </c>
      <c r="D22" s="145" t="s">
        <v>369</v>
      </c>
      <c r="E22" s="145" t="s">
        <v>347</v>
      </c>
      <c r="F22" s="145" t="s">
        <v>348</v>
      </c>
      <c r="G22" s="145" t="s">
        <v>375</v>
      </c>
      <c r="H22" s="352">
        <v>30</v>
      </c>
    </row>
    <row r="23" spans="1:8" s="205" customFormat="1" ht="75" x14ac:dyDescent="0.25">
      <c r="A23" s="255">
        <v>14</v>
      </c>
      <c r="B23" s="145"/>
      <c r="C23" s="145" t="s">
        <v>376</v>
      </c>
      <c r="D23" s="145" t="s">
        <v>377</v>
      </c>
      <c r="E23" s="145" t="s">
        <v>347</v>
      </c>
      <c r="F23" s="145" t="s">
        <v>378</v>
      </c>
      <c r="G23" s="145">
        <v>2005</v>
      </c>
      <c r="H23" s="352">
        <v>5</v>
      </c>
    </row>
    <row r="24" spans="1:8" s="205" customFormat="1" ht="60" x14ac:dyDescent="0.25">
      <c r="A24" s="255">
        <v>15</v>
      </c>
      <c r="B24" s="145"/>
      <c r="C24" s="145" t="s">
        <v>379</v>
      </c>
      <c r="D24" s="145" t="s">
        <v>369</v>
      </c>
      <c r="E24" s="145" t="s">
        <v>347</v>
      </c>
      <c r="F24" s="145" t="s">
        <v>378</v>
      </c>
      <c r="G24" s="145">
        <v>2005</v>
      </c>
      <c r="H24" s="352">
        <v>5</v>
      </c>
    </row>
    <row r="25" spans="1:8" s="205" customFormat="1" ht="60" x14ac:dyDescent="0.25">
      <c r="A25" s="255">
        <v>16</v>
      </c>
      <c r="B25" s="145"/>
      <c r="C25" s="145" t="s">
        <v>380</v>
      </c>
      <c r="D25" s="145" t="s">
        <v>369</v>
      </c>
      <c r="E25" s="145" t="s">
        <v>347</v>
      </c>
      <c r="F25" s="145" t="s">
        <v>348</v>
      </c>
      <c r="G25" s="145">
        <v>2005</v>
      </c>
      <c r="H25" s="352">
        <v>30</v>
      </c>
    </row>
    <row r="26" spans="1:8" s="205" customFormat="1" ht="90" x14ac:dyDescent="0.25">
      <c r="A26" s="255">
        <v>17</v>
      </c>
      <c r="B26" s="145"/>
      <c r="C26" s="145" t="s">
        <v>381</v>
      </c>
      <c r="D26" s="145" t="s">
        <v>369</v>
      </c>
      <c r="E26" s="145" t="s">
        <v>347</v>
      </c>
      <c r="F26" s="145" t="s">
        <v>382</v>
      </c>
      <c r="G26" s="145" t="s">
        <v>383</v>
      </c>
      <c r="H26" s="352">
        <v>15</v>
      </c>
    </row>
    <row r="27" spans="1:8" s="205" customFormat="1" ht="90" x14ac:dyDescent="0.25">
      <c r="A27" s="255">
        <v>18</v>
      </c>
      <c r="B27" s="145"/>
      <c r="C27" s="145" t="s">
        <v>384</v>
      </c>
      <c r="D27" s="145" t="s">
        <v>385</v>
      </c>
      <c r="E27" s="145" t="s">
        <v>347</v>
      </c>
      <c r="F27" s="145" t="s">
        <v>378</v>
      </c>
      <c r="G27" s="145">
        <v>2004</v>
      </c>
      <c r="H27" s="352">
        <v>5</v>
      </c>
    </row>
    <row r="28" spans="1:8" s="205" customFormat="1" ht="60" x14ac:dyDescent="0.25">
      <c r="A28" s="255">
        <v>19</v>
      </c>
      <c r="B28" s="145"/>
      <c r="C28" s="145" t="s">
        <v>386</v>
      </c>
      <c r="D28" s="145" t="s">
        <v>387</v>
      </c>
      <c r="E28" s="145" t="s">
        <v>347</v>
      </c>
      <c r="F28" s="145" t="s">
        <v>378</v>
      </c>
      <c r="G28" s="145" t="s">
        <v>388</v>
      </c>
      <c r="H28" s="352">
        <v>10</v>
      </c>
    </row>
    <row r="29" spans="1:8" s="205" customFormat="1" ht="45" x14ac:dyDescent="0.25">
      <c r="A29" s="255">
        <v>20</v>
      </c>
      <c r="B29" s="145"/>
      <c r="C29" s="145" t="s">
        <v>389</v>
      </c>
      <c r="D29" s="145" t="s">
        <v>369</v>
      </c>
      <c r="E29" s="145" t="s">
        <v>347</v>
      </c>
      <c r="F29" s="145" t="s">
        <v>378</v>
      </c>
      <c r="G29" s="145">
        <v>2002</v>
      </c>
      <c r="H29" s="352">
        <v>10</v>
      </c>
    </row>
    <row r="30" spans="1:8" s="205" customFormat="1" ht="90" x14ac:dyDescent="0.25">
      <c r="A30" s="255">
        <v>21</v>
      </c>
      <c r="B30" s="145"/>
      <c r="C30" s="145" t="s">
        <v>390</v>
      </c>
      <c r="D30" s="145" t="s">
        <v>369</v>
      </c>
      <c r="E30" s="145" t="s">
        <v>347</v>
      </c>
      <c r="F30" s="145" t="s">
        <v>391</v>
      </c>
      <c r="G30" s="145" t="s">
        <v>392</v>
      </c>
      <c r="H30" s="352">
        <v>15</v>
      </c>
    </row>
    <row r="31" spans="1:8" s="205" customFormat="1" ht="90" x14ac:dyDescent="0.25">
      <c r="A31" s="255">
        <v>22</v>
      </c>
      <c r="B31" s="145"/>
      <c r="C31" s="145" t="s">
        <v>393</v>
      </c>
      <c r="D31" s="145" t="s">
        <v>369</v>
      </c>
      <c r="E31" s="145" t="s">
        <v>347</v>
      </c>
      <c r="F31" s="145" t="s">
        <v>391</v>
      </c>
      <c r="G31" s="145">
        <v>1999</v>
      </c>
      <c r="H31" s="352">
        <v>15</v>
      </c>
    </row>
    <row r="32" spans="1:8" s="205" customFormat="1" ht="60" x14ac:dyDescent="0.25">
      <c r="A32" s="255">
        <v>23</v>
      </c>
      <c r="B32" s="145"/>
      <c r="C32" s="145" t="s">
        <v>394</v>
      </c>
      <c r="D32" s="145" t="s">
        <v>369</v>
      </c>
      <c r="E32" s="145" t="s">
        <v>347</v>
      </c>
      <c r="F32" s="145" t="s">
        <v>391</v>
      </c>
      <c r="G32" s="145">
        <v>1998</v>
      </c>
      <c r="H32" s="352">
        <v>15</v>
      </c>
    </row>
    <row r="33" spans="1:8" s="205" customFormat="1" ht="90" x14ac:dyDescent="0.25">
      <c r="A33" s="255">
        <v>24</v>
      </c>
      <c r="B33" s="145"/>
      <c r="C33" s="145" t="s">
        <v>395</v>
      </c>
      <c r="D33" s="145" t="s">
        <v>369</v>
      </c>
      <c r="E33" s="145" t="s">
        <v>347</v>
      </c>
      <c r="F33" s="145" t="s">
        <v>391</v>
      </c>
      <c r="G33" s="145">
        <v>1996</v>
      </c>
      <c r="H33" s="352">
        <v>15</v>
      </c>
    </row>
    <row r="34" spans="1:8" s="205" customFormat="1" ht="75" x14ac:dyDescent="0.25">
      <c r="A34" s="255">
        <v>25</v>
      </c>
      <c r="B34" s="145"/>
      <c r="C34" s="145" t="s">
        <v>396</v>
      </c>
      <c r="D34" s="145" t="s">
        <v>369</v>
      </c>
      <c r="E34" s="145" t="s">
        <v>347</v>
      </c>
      <c r="F34" s="145" t="s">
        <v>391</v>
      </c>
      <c r="G34" s="145">
        <v>1994</v>
      </c>
      <c r="H34" s="352">
        <v>10</v>
      </c>
    </row>
    <row r="35" spans="1:8" s="205" customFormat="1" ht="60" x14ac:dyDescent="0.25">
      <c r="A35" s="255">
        <v>26</v>
      </c>
      <c r="B35" s="145"/>
      <c r="C35" s="145" t="s">
        <v>397</v>
      </c>
      <c r="D35" s="145" t="s">
        <v>369</v>
      </c>
      <c r="E35" s="145" t="s">
        <v>347</v>
      </c>
      <c r="F35" s="145" t="s">
        <v>391</v>
      </c>
      <c r="G35" s="145">
        <v>1990</v>
      </c>
      <c r="H35" s="352">
        <v>10</v>
      </c>
    </row>
    <row r="36" spans="1:8" s="205" customFormat="1" ht="60" x14ac:dyDescent="0.25">
      <c r="A36" s="255">
        <v>27</v>
      </c>
      <c r="B36" s="145"/>
      <c r="C36" s="145" t="s">
        <v>398</v>
      </c>
      <c r="D36" s="145" t="s">
        <v>369</v>
      </c>
      <c r="E36" s="145" t="s">
        <v>347</v>
      </c>
      <c r="F36" s="145" t="s">
        <v>378</v>
      </c>
      <c r="G36" s="145">
        <v>1989</v>
      </c>
      <c r="H36" s="352">
        <v>10</v>
      </c>
    </row>
    <row r="37" spans="1:8" s="205" customFormat="1" ht="60" x14ac:dyDescent="0.25">
      <c r="A37" s="255">
        <v>28</v>
      </c>
      <c r="B37" s="145"/>
      <c r="C37" s="145" t="s">
        <v>399</v>
      </c>
      <c r="D37" s="145" t="s">
        <v>369</v>
      </c>
      <c r="E37" s="145" t="s">
        <v>347</v>
      </c>
      <c r="F37" s="145" t="s">
        <v>378</v>
      </c>
      <c r="G37" s="145">
        <v>1989</v>
      </c>
      <c r="H37" s="352">
        <v>5</v>
      </c>
    </row>
    <row r="38" spans="1:8" ht="90" x14ac:dyDescent="0.25">
      <c r="A38" s="256">
        <v>29</v>
      </c>
      <c r="B38" s="227"/>
      <c r="C38" s="145" t="s">
        <v>400</v>
      </c>
      <c r="D38" s="145" t="s">
        <v>369</v>
      </c>
      <c r="E38" s="145" t="s">
        <v>347</v>
      </c>
      <c r="F38" s="145" t="s">
        <v>378</v>
      </c>
      <c r="G38" s="145" t="s">
        <v>401</v>
      </c>
      <c r="H38" s="357">
        <v>5</v>
      </c>
    </row>
    <row r="39" spans="1:8" ht="60.75" thickBot="1" x14ac:dyDescent="0.3">
      <c r="A39" s="246">
        <v>30</v>
      </c>
      <c r="B39" s="248"/>
      <c r="C39" s="247" t="s">
        <v>402</v>
      </c>
      <c r="D39" s="152" t="s">
        <v>369</v>
      </c>
      <c r="E39" s="152" t="s">
        <v>347</v>
      </c>
      <c r="F39" s="152" t="s">
        <v>378</v>
      </c>
      <c r="G39" s="152" t="s">
        <v>403</v>
      </c>
      <c r="H39" s="367">
        <v>5</v>
      </c>
    </row>
    <row r="40" spans="1:8" ht="15.75" thickBot="1" x14ac:dyDescent="0.3">
      <c r="A40" s="386"/>
      <c r="B40" s="238"/>
      <c r="C40" s="238"/>
      <c r="D40" s="238"/>
      <c r="E40" s="238"/>
      <c r="F40" s="238"/>
      <c r="G40" s="176" t="str">
        <f>"Total "&amp;LEFT(A7,3)</f>
        <v>Total I12</v>
      </c>
      <c r="H40" s="177">
        <f>SUM(H10:H39)</f>
        <v>505</v>
      </c>
    </row>
    <row r="42" spans="1:8" ht="53.25" customHeight="1" x14ac:dyDescent="0.25">
      <c r="A4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42" s="432"/>
      <c r="C42" s="432"/>
      <c r="D42" s="432"/>
      <c r="E42" s="432"/>
      <c r="F42" s="432"/>
      <c r="G42" s="432"/>
      <c r="H42" s="432"/>
    </row>
  </sheetData>
  <mergeCells count="3">
    <mergeCell ref="A7:H7"/>
    <mergeCell ref="A6:H6"/>
    <mergeCell ref="A42:H42"/>
  </mergeCells>
  <phoneticPr fontId="0" type="noConversion"/>
  <printOptions horizontalCentered="1"/>
  <pageMargins left="0.74803149606299213" right="0.74803149606299213" top="0.78740157480314965" bottom="0.59055118110236227" header="0.31496062992125984" footer="0.31496062992125984"/>
  <pageSetup paperSize="9" scale="20" fitToWidth="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B12" sqref="B12"/>
    </sheetView>
  </sheetViews>
  <sheetFormatPr defaultRowHeight="15" x14ac:dyDescent="0.25"/>
  <cols>
    <col min="1" max="1" width="9.140625" style="205"/>
    <col min="2" max="2" width="28.5703125" customWidth="1"/>
    <col min="3" max="3" width="39" customWidth="1"/>
  </cols>
  <sheetData>
    <row r="1" spans="2:3" x14ac:dyDescent="0.25">
      <c r="B1" s="92" t="s">
        <v>147</v>
      </c>
    </row>
    <row r="3" spans="2:3" ht="31.5" x14ac:dyDescent="0.25">
      <c r="B3" s="397" t="s">
        <v>123</v>
      </c>
      <c r="C3" s="75" t="s">
        <v>148</v>
      </c>
    </row>
    <row r="4" spans="2:3" ht="15.75" x14ac:dyDescent="0.25">
      <c r="B4" s="397" t="s">
        <v>124</v>
      </c>
      <c r="C4" s="402" t="s">
        <v>264</v>
      </c>
    </row>
    <row r="5" spans="2:3" ht="15.75" x14ac:dyDescent="0.25">
      <c r="B5" s="397" t="s">
        <v>125</v>
      </c>
      <c r="C5" s="402" t="s">
        <v>459</v>
      </c>
    </row>
    <row r="6" spans="2:3" ht="15.75" x14ac:dyDescent="0.25">
      <c r="B6" s="398" t="s">
        <v>128</v>
      </c>
      <c r="C6" s="402" t="s">
        <v>460</v>
      </c>
    </row>
    <row r="7" spans="2:3" ht="15.75" x14ac:dyDescent="0.25">
      <c r="B7" s="397" t="s">
        <v>228</v>
      </c>
      <c r="C7" s="402" t="s">
        <v>463</v>
      </c>
    </row>
    <row r="8" spans="2:3" ht="15.75" x14ac:dyDescent="0.25">
      <c r="B8" s="397" t="s">
        <v>154</v>
      </c>
      <c r="C8" s="402" t="s">
        <v>192</v>
      </c>
    </row>
    <row r="9" spans="2:3" ht="15.75" x14ac:dyDescent="0.25">
      <c r="B9" s="399" t="s">
        <v>127</v>
      </c>
      <c r="C9" s="403" t="s">
        <v>461</v>
      </c>
    </row>
    <row r="10" spans="2:3" ht="15" customHeight="1" x14ac:dyDescent="0.25">
      <c r="B10" s="399" t="s">
        <v>126</v>
      </c>
      <c r="C10" s="404"/>
    </row>
  </sheetData>
  <phoneticPr fontId="0" type="noConversion"/>
  <pageMargins left="0.78740157480314965" right="0.59055118110236227" top="0.78740157480314965" bottom="0.78740157480314965" header="0.31496062992125984" footer="0.31496062992125984"/>
  <pageSetup paperSize="9"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J32"/>
  <sheetViews>
    <sheetView topLeftCell="A16" workbookViewId="0">
      <selection activeCell="K20" sqref="K20"/>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205" customWidth="1"/>
    <col min="7" max="7" width="10" customWidth="1"/>
    <col min="8" max="8" width="9.7109375" customWidth="1"/>
  </cols>
  <sheetData>
    <row r="1" spans="1:10" ht="15.75" x14ac:dyDescent="0.25">
      <c r="A1" s="282" t="str">
        <f>'Date initiale'!C3</f>
        <v>Universitatea de Arhitectură și Urbanism "Ion Mincu" București</v>
      </c>
      <c r="B1" s="282"/>
      <c r="C1" s="282"/>
      <c r="D1" s="17"/>
    </row>
    <row r="2" spans="1:10" ht="15.75" x14ac:dyDescent="0.25">
      <c r="A2" s="282" t="str">
        <f>'Date initiale'!B4&amp;" "&amp;'Date initiale'!C4</f>
        <v>Facultatea ARHITECTURA DE INTERIOR</v>
      </c>
      <c r="B2" s="282"/>
      <c r="C2" s="282"/>
      <c r="D2" s="17"/>
    </row>
    <row r="3" spans="1:10" ht="15.75" x14ac:dyDescent="0.25">
      <c r="A3" s="282" t="str">
        <f>'Date initiale'!B5&amp;" "&amp;'Date initiale'!C5</f>
        <v>Departamentul PID</v>
      </c>
      <c r="B3" s="282"/>
      <c r="C3" s="282"/>
      <c r="D3" s="17"/>
    </row>
    <row r="4" spans="1:10" x14ac:dyDescent="0.25">
      <c r="A4" s="134" t="str">
        <f>'Date initiale'!C6&amp;", "&amp;'Date initiale'!C7</f>
        <v>MARIANA CROITORU, C8</v>
      </c>
      <c r="B4" s="134"/>
      <c r="C4" s="134"/>
    </row>
    <row r="5" spans="1:10" s="205" customFormat="1" x14ac:dyDescent="0.25">
      <c r="A5" s="134"/>
      <c r="B5" s="134"/>
      <c r="C5" s="134"/>
    </row>
    <row r="6" spans="1:10" ht="15.75" x14ac:dyDescent="0.25">
      <c r="A6" s="436" t="s">
        <v>159</v>
      </c>
      <c r="B6" s="436"/>
      <c r="C6" s="436"/>
      <c r="D6" s="436"/>
      <c r="E6" s="436"/>
      <c r="F6" s="436"/>
      <c r="G6" s="436"/>
      <c r="H6" s="436"/>
    </row>
    <row r="7" spans="1:10" ht="15.75" x14ac:dyDescent="0.25">
      <c r="A7" s="433" t="str">
        <f>'Descriere indicatori'!A18&amp;". "&amp;'Descriere indicatori'!B18</f>
        <v xml:space="preserve">I13. Proiect de arhitectură, restaurare, design, de specialitate, de mare complexitate, la nivel zonal sau local, edificat/autorizat** </v>
      </c>
      <c r="B7" s="433"/>
      <c r="C7" s="433"/>
      <c r="D7" s="433"/>
      <c r="E7" s="433"/>
      <c r="F7" s="433"/>
      <c r="G7" s="433"/>
      <c r="H7" s="433"/>
    </row>
    <row r="8" spans="1:10" ht="16.5" thickBot="1" x14ac:dyDescent="0.3">
      <c r="A8" s="55"/>
      <c r="B8" s="55"/>
      <c r="C8" s="55"/>
      <c r="D8" s="55"/>
      <c r="E8" s="55"/>
      <c r="F8" s="55"/>
      <c r="G8" s="55"/>
      <c r="H8" s="55"/>
    </row>
    <row r="9" spans="1:10" ht="54" customHeight="1" thickBot="1" x14ac:dyDescent="0.3">
      <c r="A9" s="211" t="s">
        <v>80</v>
      </c>
      <c r="B9" s="240" t="s">
        <v>102</v>
      </c>
      <c r="C9" s="257" t="s">
        <v>100</v>
      </c>
      <c r="D9" s="257" t="s">
        <v>101</v>
      </c>
      <c r="E9" s="240" t="s">
        <v>188</v>
      </c>
      <c r="F9" s="240" t="s">
        <v>187</v>
      </c>
      <c r="G9" s="257" t="s">
        <v>119</v>
      </c>
      <c r="H9" s="258" t="s">
        <v>196</v>
      </c>
      <c r="J9" s="288" t="s">
        <v>157</v>
      </c>
    </row>
    <row r="10" spans="1:10" ht="60" x14ac:dyDescent="0.25">
      <c r="A10" s="269">
        <v>1</v>
      </c>
      <c r="B10" s="270"/>
      <c r="C10" s="270" t="s">
        <v>404</v>
      </c>
      <c r="D10" s="270" t="s">
        <v>369</v>
      </c>
      <c r="E10" s="270" t="s">
        <v>347</v>
      </c>
      <c r="F10" s="270" t="s">
        <v>348</v>
      </c>
      <c r="G10" s="270">
        <v>2016</v>
      </c>
      <c r="H10" s="370">
        <v>15</v>
      </c>
      <c r="J10" s="289" t="s">
        <v>213</v>
      </c>
    </row>
    <row r="11" spans="1:10" ht="90" x14ac:dyDescent="0.25">
      <c r="A11" s="256">
        <f>A10+1</f>
        <v>2</v>
      </c>
      <c r="B11" s="145"/>
      <c r="C11" s="145" t="s">
        <v>405</v>
      </c>
      <c r="D11" s="145" t="s">
        <v>369</v>
      </c>
      <c r="E11" s="145" t="s">
        <v>347</v>
      </c>
      <c r="F11" s="145" t="s">
        <v>348</v>
      </c>
      <c r="G11" s="145" t="s">
        <v>406</v>
      </c>
      <c r="H11" s="357">
        <v>15</v>
      </c>
    </row>
    <row r="12" spans="1:10" ht="45" x14ac:dyDescent="0.25">
      <c r="A12" s="256">
        <f t="shared" ref="A12:A18" si="0">A11+1</f>
        <v>3</v>
      </c>
      <c r="B12" s="145"/>
      <c r="C12" s="145" t="s">
        <v>407</v>
      </c>
      <c r="D12" s="145" t="s">
        <v>369</v>
      </c>
      <c r="E12" s="145" t="s">
        <v>347</v>
      </c>
      <c r="F12" s="145" t="s">
        <v>348</v>
      </c>
      <c r="G12" s="145" t="s">
        <v>375</v>
      </c>
      <c r="H12" s="357">
        <v>15</v>
      </c>
    </row>
    <row r="13" spans="1:10" ht="60" x14ac:dyDescent="0.25">
      <c r="A13" s="256">
        <f t="shared" si="0"/>
        <v>4</v>
      </c>
      <c r="B13" s="227"/>
      <c r="C13" s="145" t="s">
        <v>408</v>
      </c>
      <c r="D13" s="145" t="s">
        <v>369</v>
      </c>
      <c r="E13" s="145" t="s">
        <v>347</v>
      </c>
      <c r="F13" s="145" t="s">
        <v>348</v>
      </c>
      <c r="G13" s="145" t="s">
        <v>375</v>
      </c>
      <c r="H13" s="357">
        <v>15</v>
      </c>
    </row>
    <row r="14" spans="1:10" ht="60" x14ac:dyDescent="0.25">
      <c r="A14" s="256">
        <f t="shared" si="0"/>
        <v>5</v>
      </c>
      <c r="B14" s="231"/>
      <c r="C14" s="230" t="s">
        <v>409</v>
      </c>
      <c r="D14" s="145" t="s">
        <v>369</v>
      </c>
      <c r="E14" s="145" t="s">
        <v>347</v>
      </c>
      <c r="F14" s="145" t="s">
        <v>348</v>
      </c>
      <c r="G14" s="145" t="s">
        <v>410</v>
      </c>
      <c r="H14" s="357">
        <v>15</v>
      </c>
    </row>
    <row r="15" spans="1:10" ht="90" x14ac:dyDescent="0.25">
      <c r="A15" s="256">
        <f t="shared" si="0"/>
        <v>6</v>
      </c>
      <c r="B15" s="227"/>
      <c r="C15" s="145" t="s">
        <v>411</v>
      </c>
      <c r="D15" s="145" t="s">
        <v>369</v>
      </c>
      <c r="E15" s="145" t="s">
        <v>347</v>
      </c>
      <c r="F15" s="145" t="s">
        <v>348</v>
      </c>
      <c r="G15" s="145">
        <v>2007</v>
      </c>
      <c r="H15" s="357">
        <v>15</v>
      </c>
    </row>
    <row r="16" spans="1:10" ht="75" x14ac:dyDescent="0.25">
      <c r="A16" s="256">
        <f t="shared" si="0"/>
        <v>7</v>
      </c>
      <c r="B16" s="227"/>
      <c r="C16" s="145" t="s">
        <v>412</v>
      </c>
      <c r="D16" s="145" t="s">
        <v>369</v>
      </c>
      <c r="E16" s="145" t="s">
        <v>347</v>
      </c>
      <c r="F16" s="145" t="s">
        <v>348</v>
      </c>
      <c r="G16" s="145">
        <v>2006</v>
      </c>
      <c r="H16" s="357">
        <v>15</v>
      </c>
    </row>
    <row r="17" spans="1:8" ht="45" x14ac:dyDescent="0.25">
      <c r="A17" s="256">
        <f t="shared" si="0"/>
        <v>8</v>
      </c>
      <c r="B17" s="231"/>
      <c r="C17" s="230" t="s">
        <v>413</v>
      </c>
      <c r="D17" s="230" t="s">
        <v>369</v>
      </c>
      <c r="E17" s="230" t="s">
        <v>347</v>
      </c>
      <c r="F17" s="230" t="s">
        <v>348</v>
      </c>
      <c r="G17" s="230">
        <v>2005</v>
      </c>
      <c r="H17" s="357">
        <v>15</v>
      </c>
    </row>
    <row r="18" spans="1:8" ht="90" x14ac:dyDescent="0.25">
      <c r="A18" s="256">
        <f t="shared" si="0"/>
        <v>9</v>
      </c>
      <c r="B18" s="230"/>
      <c r="C18" s="230" t="s">
        <v>414</v>
      </c>
      <c r="D18" s="230" t="s">
        <v>369</v>
      </c>
      <c r="E18" s="230" t="s">
        <v>347</v>
      </c>
      <c r="F18" s="230" t="s">
        <v>348</v>
      </c>
      <c r="G18" s="230">
        <v>2005</v>
      </c>
      <c r="H18" s="366">
        <v>15</v>
      </c>
    </row>
    <row r="19" spans="1:8" s="205" customFormat="1" ht="45" x14ac:dyDescent="0.25">
      <c r="A19" s="446">
        <v>10</v>
      </c>
      <c r="B19" s="447"/>
      <c r="C19" s="447" t="s">
        <v>415</v>
      </c>
      <c r="D19" s="447" t="s">
        <v>369</v>
      </c>
      <c r="E19" s="447" t="s">
        <v>347</v>
      </c>
      <c r="F19" s="447" t="s">
        <v>391</v>
      </c>
      <c r="G19" s="447">
        <v>2005</v>
      </c>
      <c r="H19" s="448">
        <v>7.5</v>
      </c>
    </row>
    <row r="20" spans="1:8" s="205" customFormat="1" ht="90" x14ac:dyDescent="0.25">
      <c r="A20" s="446">
        <v>11</v>
      </c>
      <c r="B20" s="447"/>
      <c r="C20" s="447" t="s">
        <v>416</v>
      </c>
      <c r="D20" s="447" t="s">
        <v>369</v>
      </c>
      <c r="E20" s="447" t="s">
        <v>347</v>
      </c>
      <c r="F20" s="447" t="s">
        <v>348</v>
      </c>
      <c r="G20" s="447">
        <v>2005</v>
      </c>
      <c r="H20" s="448">
        <v>15</v>
      </c>
    </row>
    <row r="21" spans="1:8" s="205" customFormat="1" ht="45" x14ac:dyDescent="0.25">
      <c r="A21" s="446">
        <v>12</v>
      </c>
      <c r="B21" s="447"/>
      <c r="C21" s="447" t="s">
        <v>417</v>
      </c>
      <c r="D21" s="447" t="s">
        <v>369</v>
      </c>
      <c r="E21" s="447" t="s">
        <v>347</v>
      </c>
      <c r="F21" s="447" t="s">
        <v>348</v>
      </c>
      <c r="G21" s="447">
        <v>2004</v>
      </c>
      <c r="H21" s="448">
        <v>15</v>
      </c>
    </row>
    <row r="22" spans="1:8" s="205" customFormat="1" ht="90" x14ac:dyDescent="0.25">
      <c r="A22" s="446">
        <v>13</v>
      </c>
      <c r="B22" s="447"/>
      <c r="C22" s="447" t="s">
        <v>418</v>
      </c>
      <c r="D22" s="447" t="s">
        <v>369</v>
      </c>
      <c r="E22" s="447" t="s">
        <v>347</v>
      </c>
      <c r="F22" s="447" t="s">
        <v>348</v>
      </c>
      <c r="G22" s="447">
        <v>2003</v>
      </c>
      <c r="H22" s="448">
        <v>15</v>
      </c>
    </row>
    <row r="23" spans="1:8" s="205" customFormat="1" ht="45" x14ac:dyDescent="0.25">
      <c r="A23" s="446">
        <v>14</v>
      </c>
      <c r="B23" s="447"/>
      <c r="C23" s="447" t="s">
        <v>419</v>
      </c>
      <c r="D23" s="447" t="s">
        <v>369</v>
      </c>
      <c r="E23" s="447" t="s">
        <v>347</v>
      </c>
      <c r="F23" s="447" t="s">
        <v>391</v>
      </c>
      <c r="G23" s="447">
        <v>2003</v>
      </c>
      <c r="H23" s="448">
        <v>7.5</v>
      </c>
    </row>
    <row r="24" spans="1:8" s="205" customFormat="1" ht="75" x14ac:dyDescent="0.25">
      <c r="A24" s="446">
        <v>15</v>
      </c>
      <c r="B24" s="447"/>
      <c r="C24" s="447" t="s">
        <v>420</v>
      </c>
      <c r="D24" s="447" t="s">
        <v>369</v>
      </c>
      <c r="E24" s="447" t="s">
        <v>347</v>
      </c>
      <c r="F24" s="447" t="s">
        <v>391</v>
      </c>
      <c r="G24" s="447">
        <v>2001</v>
      </c>
      <c r="H24" s="448">
        <v>7.5</v>
      </c>
    </row>
    <row r="25" spans="1:8" s="205" customFormat="1" ht="75" x14ac:dyDescent="0.25">
      <c r="A25" s="446">
        <v>16</v>
      </c>
      <c r="B25" s="447"/>
      <c r="C25" s="447" t="s">
        <v>421</v>
      </c>
      <c r="D25" s="447" t="s">
        <v>369</v>
      </c>
      <c r="E25" s="447" t="s">
        <v>347</v>
      </c>
      <c r="F25" s="447" t="s">
        <v>378</v>
      </c>
      <c r="G25" s="447">
        <v>2000</v>
      </c>
      <c r="H25" s="448">
        <v>5</v>
      </c>
    </row>
    <row r="26" spans="1:8" s="205" customFormat="1" ht="75" x14ac:dyDescent="0.25">
      <c r="A26" s="446">
        <v>17</v>
      </c>
      <c r="B26" s="447"/>
      <c r="C26" s="447" t="s">
        <v>422</v>
      </c>
      <c r="D26" s="447" t="s">
        <v>369</v>
      </c>
      <c r="E26" s="447" t="s">
        <v>347</v>
      </c>
      <c r="F26" s="447" t="s">
        <v>348</v>
      </c>
      <c r="G26" s="447">
        <v>1993</v>
      </c>
      <c r="H26" s="448">
        <v>15</v>
      </c>
    </row>
    <row r="27" spans="1:8" s="205" customFormat="1" ht="75" x14ac:dyDescent="0.25">
      <c r="A27" s="446">
        <v>18</v>
      </c>
      <c r="B27" s="447"/>
      <c r="C27" s="447" t="s">
        <v>423</v>
      </c>
      <c r="D27" s="447" t="s">
        <v>369</v>
      </c>
      <c r="E27" s="447" t="s">
        <v>347</v>
      </c>
      <c r="F27" s="447" t="s">
        <v>391</v>
      </c>
      <c r="G27" s="447">
        <v>1991</v>
      </c>
      <c r="H27" s="448">
        <v>7.5</v>
      </c>
    </row>
    <row r="28" spans="1:8" s="205" customFormat="1" x14ac:dyDescent="0.25">
      <c r="A28" s="446">
        <v>19</v>
      </c>
      <c r="B28" s="447"/>
      <c r="C28" s="447"/>
      <c r="D28" s="447"/>
      <c r="E28" s="447"/>
      <c r="F28" s="447"/>
      <c r="G28" s="447"/>
      <c r="H28" s="448"/>
    </row>
    <row r="29" spans="1:8" s="63" customFormat="1" ht="15.75" thickBot="1" x14ac:dyDescent="0.3">
      <c r="A29" s="268">
        <v>20</v>
      </c>
      <c r="B29" s="72"/>
      <c r="C29" s="265"/>
      <c r="D29" s="266"/>
      <c r="E29" s="266"/>
      <c r="F29" s="266"/>
      <c r="G29" s="266"/>
      <c r="H29" s="371"/>
    </row>
    <row r="30" spans="1:8" ht="15.75" thickBot="1" x14ac:dyDescent="0.3">
      <c r="A30" s="389"/>
      <c r="B30" s="267"/>
      <c r="C30" s="238"/>
      <c r="D30" s="238"/>
      <c r="E30" s="238"/>
      <c r="F30" s="238"/>
      <c r="G30" s="176" t="str">
        <f>"Total "&amp;LEFT(A7,3)</f>
        <v>Total I13</v>
      </c>
      <c r="H30" s="177">
        <f>SUM(H10:H29)</f>
        <v>230</v>
      </c>
    </row>
    <row r="32" spans="1:8" ht="53.25" customHeight="1" x14ac:dyDescent="0.25">
      <c r="A3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2" s="432"/>
      <c r="C32" s="432"/>
      <c r="D32" s="432"/>
      <c r="E32" s="432"/>
      <c r="F32" s="432"/>
      <c r="G32" s="432"/>
      <c r="H32" s="432"/>
    </row>
  </sheetData>
  <mergeCells count="3">
    <mergeCell ref="A7:H7"/>
    <mergeCell ref="A6:H6"/>
    <mergeCell ref="A32:H3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J13" sqref="J13"/>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205" customWidth="1"/>
    <col min="7" max="7" width="10" customWidth="1"/>
    <col min="8" max="8" width="9.7109375" customWidth="1"/>
    <col min="10" max="10" width="10.42578125" customWidth="1"/>
  </cols>
  <sheetData>
    <row r="1" spans="1:11" ht="15.75" x14ac:dyDescent="0.25">
      <c r="A1" s="282" t="str">
        <f>'Date initiale'!C3</f>
        <v>Universitatea de Arhitectură și Urbanism "Ion Mincu" București</v>
      </c>
      <c r="B1" s="282"/>
      <c r="C1" s="282"/>
      <c r="D1" s="17"/>
      <c r="E1" s="17"/>
      <c r="F1" s="17"/>
    </row>
    <row r="2" spans="1:11" ht="15.75" x14ac:dyDescent="0.25">
      <c r="A2" s="282" t="str">
        <f>'Date initiale'!B4&amp;" "&amp;'Date initiale'!C4</f>
        <v>Facultatea ARHITECTURA DE INTERIOR</v>
      </c>
      <c r="B2" s="282"/>
      <c r="C2" s="282"/>
      <c r="D2" s="17"/>
      <c r="E2" s="17"/>
      <c r="F2" s="17"/>
    </row>
    <row r="3" spans="1:11" ht="15.75" x14ac:dyDescent="0.25">
      <c r="A3" s="282" t="str">
        <f>'Date initiale'!B5&amp;" "&amp;'Date initiale'!C5</f>
        <v>Departamentul PID</v>
      </c>
      <c r="B3" s="282"/>
      <c r="C3" s="282"/>
      <c r="D3" s="17"/>
      <c r="E3" s="17"/>
      <c r="F3" s="17"/>
    </row>
    <row r="4" spans="1:11" ht="15.75" x14ac:dyDescent="0.25">
      <c r="A4" s="283" t="str">
        <f>'Date initiale'!C6&amp;", "&amp;'Date initiale'!C7</f>
        <v>MARIANA CROITORU, C8</v>
      </c>
      <c r="B4" s="283"/>
      <c r="C4" s="283"/>
      <c r="D4" s="17"/>
      <c r="E4" s="17"/>
      <c r="F4" s="17"/>
    </row>
    <row r="5" spans="1:11" s="205" customFormat="1" ht="15.75" x14ac:dyDescent="0.25">
      <c r="A5" s="283"/>
      <c r="B5" s="283"/>
      <c r="C5" s="283"/>
      <c r="D5" s="17"/>
      <c r="E5" s="17"/>
      <c r="F5" s="17"/>
    </row>
    <row r="6" spans="1:11" ht="15.75" x14ac:dyDescent="0.25">
      <c r="A6" s="430" t="s">
        <v>159</v>
      </c>
      <c r="B6" s="430"/>
      <c r="C6" s="430"/>
      <c r="D6" s="430"/>
      <c r="E6" s="430"/>
      <c r="F6" s="430"/>
      <c r="G6" s="430"/>
      <c r="H6" s="430"/>
    </row>
    <row r="7" spans="1:11" ht="52.5" customHeight="1" x14ac:dyDescent="0.25">
      <c r="A7" s="433"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33"/>
      <c r="C7" s="433"/>
      <c r="D7" s="433"/>
      <c r="E7" s="433"/>
      <c r="F7" s="433"/>
      <c r="G7" s="433"/>
      <c r="H7" s="433"/>
    </row>
    <row r="8" spans="1:11" s="205" customFormat="1" ht="16.5" thickBot="1" x14ac:dyDescent="0.3">
      <c r="A8" s="60"/>
      <c r="B8" s="60"/>
      <c r="C8" s="60"/>
      <c r="D8" s="60"/>
      <c r="E8" s="60"/>
      <c r="F8" s="76"/>
      <c r="G8" s="76"/>
      <c r="H8" s="76"/>
    </row>
    <row r="9" spans="1:11" ht="60.75" thickBot="1" x14ac:dyDescent="0.3">
      <c r="A9" s="211" t="s">
        <v>80</v>
      </c>
      <c r="B9" s="240" t="s">
        <v>102</v>
      </c>
      <c r="C9" s="257" t="s">
        <v>100</v>
      </c>
      <c r="D9" s="257" t="s">
        <v>101</v>
      </c>
      <c r="E9" s="240" t="s">
        <v>189</v>
      </c>
      <c r="F9" s="240" t="s">
        <v>187</v>
      </c>
      <c r="G9" s="257" t="s">
        <v>119</v>
      </c>
      <c r="H9" s="258" t="s">
        <v>196</v>
      </c>
      <c r="J9" s="288" t="s">
        <v>157</v>
      </c>
    </row>
    <row r="10" spans="1:11" ht="62.25" customHeight="1" x14ac:dyDescent="0.25">
      <c r="A10" s="273">
        <v>1</v>
      </c>
      <c r="B10" s="274"/>
      <c r="C10" s="274"/>
      <c r="D10" s="274"/>
      <c r="E10" s="274"/>
      <c r="F10" s="274"/>
      <c r="G10" s="274"/>
      <c r="H10" s="275"/>
      <c r="J10" s="289" t="s">
        <v>216</v>
      </c>
    </row>
    <row r="11" spans="1:11" x14ac:dyDescent="0.25">
      <c r="A11" s="255">
        <f>A10+1</f>
        <v>2</v>
      </c>
      <c r="B11" s="271"/>
      <c r="C11" s="244"/>
      <c r="D11" s="244"/>
      <c r="E11" s="272"/>
      <c r="F11" s="272"/>
      <c r="G11" s="244"/>
      <c r="H11" s="229"/>
      <c r="J11" s="58"/>
    </row>
    <row r="12" spans="1:11" x14ac:dyDescent="0.25">
      <c r="A12" s="255">
        <f t="shared" ref="A12:A19" si="0">A11+1</f>
        <v>3</v>
      </c>
      <c r="B12" s="227"/>
      <c r="C12" s="145"/>
      <c r="D12" s="145"/>
      <c r="E12" s="145"/>
      <c r="F12" s="145"/>
      <c r="G12" s="145"/>
      <c r="H12" s="229"/>
    </row>
    <row r="13" spans="1:11" x14ac:dyDescent="0.25">
      <c r="A13" s="255">
        <f t="shared" si="0"/>
        <v>4</v>
      </c>
      <c r="B13" s="145"/>
      <c r="C13" s="145"/>
      <c r="D13" s="145"/>
      <c r="E13" s="145"/>
      <c r="F13" s="145"/>
      <c r="G13" s="145"/>
      <c r="H13" s="229"/>
      <c r="K13" s="205"/>
    </row>
    <row r="14" spans="1:11" s="205" customFormat="1" x14ac:dyDescent="0.25">
      <c r="A14" s="255">
        <f t="shared" si="0"/>
        <v>5</v>
      </c>
      <c r="B14" s="227"/>
      <c r="C14" s="145"/>
      <c r="D14" s="145"/>
      <c r="E14" s="145"/>
      <c r="F14" s="145"/>
      <c r="G14" s="145"/>
      <c r="H14" s="229"/>
    </row>
    <row r="15" spans="1:11" s="205" customFormat="1" x14ac:dyDescent="0.25">
      <c r="A15" s="255">
        <f t="shared" si="0"/>
        <v>6</v>
      </c>
      <c r="B15" s="145"/>
      <c r="C15" s="145"/>
      <c r="D15" s="145"/>
      <c r="E15" s="145"/>
      <c r="F15" s="145"/>
      <c r="G15" s="145"/>
      <c r="H15" s="229"/>
    </row>
    <row r="16" spans="1:11" s="205" customFormat="1" x14ac:dyDescent="0.25">
      <c r="A16" s="255">
        <f t="shared" si="0"/>
        <v>7</v>
      </c>
      <c r="B16" s="227"/>
      <c r="C16" s="145"/>
      <c r="D16" s="145"/>
      <c r="E16" s="145"/>
      <c r="F16" s="145"/>
      <c r="G16" s="145"/>
      <c r="H16" s="229"/>
    </row>
    <row r="17" spans="1:8" s="205" customFormat="1" x14ac:dyDescent="0.25">
      <c r="A17" s="255">
        <f t="shared" si="0"/>
        <v>8</v>
      </c>
      <c r="B17" s="145"/>
      <c r="C17" s="145"/>
      <c r="D17" s="145"/>
      <c r="E17" s="145"/>
      <c r="F17" s="145"/>
      <c r="G17" s="145"/>
      <c r="H17" s="229"/>
    </row>
    <row r="18" spans="1:8" s="205" customFormat="1" x14ac:dyDescent="0.25">
      <c r="A18" s="255">
        <f t="shared" si="0"/>
        <v>9</v>
      </c>
      <c r="B18" s="227"/>
      <c r="C18" s="145"/>
      <c r="D18" s="145"/>
      <c r="E18" s="145"/>
      <c r="F18" s="145"/>
      <c r="G18" s="145"/>
      <c r="H18" s="229"/>
    </row>
    <row r="19" spans="1:8" s="205" customFormat="1" ht="15.75" thickBot="1" x14ac:dyDescent="0.3">
      <c r="A19" s="276">
        <f t="shared" si="0"/>
        <v>10</v>
      </c>
      <c r="B19" s="152"/>
      <c r="C19" s="152"/>
      <c r="D19" s="152"/>
      <c r="E19" s="152"/>
      <c r="F19" s="152"/>
      <c r="G19" s="152"/>
      <c r="H19" s="236"/>
    </row>
    <row r="20" spans="1:8" s="205" customFormat="1" ht="15.75" thickBot="1" x14ac:dyDescent="0.3">
      <c r="A20" s="389"/>
      <c r="B20" s="267"/>
      <c r="C20" s="238"/>
      <c r="D20" s="238"/>
      <c r="E20" s="238"/>
      <c r="F20" s="238"/>
      <c r="G20" s="176" t="str">
        <f>"Total "&amp;LEFT(A7,4)</f>
        <v>Total I14a</v>
      </c>
      <c r="H20" s="177">
        <f>SUM(H10:H19)</f>
        <v>0</v>
      </c>
    </row>
    <row r="21" spans="1:8" s="205" customFormat="1" x14ac:dyDescent="0.25"/>
    <row r="22" spans="1:8" s="205" customFormat="1"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row r="40" spans="1:9" ht="15.75" thickBot="1" x14ac:dyDescent="0.3"/>
    <row r="41" spans="1:9" s="205" customFormat="1" ht="54" customHeight="1" thickBot="1" x14ac:dyDescent="0.3">
      <c r="A41" s="239" t="s">
        <v>99</v>
      </c>
      <c r="B41" s="240" t="s">
        <v>102</v>
      </c>
      <c r="C41" s="257" t="s">
        <v>100</v>
      </c>
      <c r="D41" s="257" t="s">
        <v>101</v>
      </c>
      <c r="E41" s="240" t="s">
        <v>188</v>
      </c>
      <c r="F41" s="240" t="s">
        <v>188</v>
      </c>
      <c r="G41" s="240" t="s">
        <v>187</v>
      </c>
      <c r="H41" s="257" t="s">
        <v>119</v>
      </c>
      <c r="I41" s="258"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J22"/>
  <sheetViews>
    <sheetView workbookViewId="0">
      <selection activeCell="J12" sqref="J12"/>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205" customWidth="1"/>
    <col min="7" max="7" width="10" customWidth="1"/>
    <col min="8" max="8" width="9.7109375" customWidth="1"/>
  </cols>
  <sheetData>
    <row r="1" spans="1:10" ht="15.75" x14ac:dyDescent="0.25">
      <c r="A1" s="285" t="str">
        <f>'Date initiale'!C3</f>
        <v>Universitatea de Arhitectură și Urbanism "Ion Mincu" București</v>
      </c>
      <c r="B1" s="285"/>
      <c r="C1" s="285"/>
      <c r="D1" s="47"/>
      <c r="E1" s="47"/>
      <c r="F1" s="47"/>
      <c r="G1" s="47"/>
      <c r="H1" s="47"/>
    </row>
    <row r="2" spans="1:10" ht="15.75" x14ac:dyDescent="0.25">
      <c r="A2" s="285" t="str">
        <f>'Date initiale'!B4&amp;" "&amp;'Date initiale'!C4</f>
        <v>Facultatea ARHITECTURA DE INTERIOR</v>
      </c>
      <c r="B2" s="285"/>
      <c r="C2" s="285"/>
      <c r="D2" s="47"/>
      <c r="E2" s="47"/>
      <c r="F2" s="47"/>
      <c r="G2" s="47"/>
      <c r="H2" s="47"/>
    </row>
    <row r="3" spans="1:10" ht="15.75" x14ac:dyDescent="0.25">
      <c r="A3" s="285" t="str">
        <f>'Date initiale'!B5&amp;" "&amp;'Date initiale'!C5</f>
        <v>Departamentul PID</v>
      </c>
      <c r="B3" s="285"/>
      <c r="C3" s="285"/>
      <c r="D3" s="47"/>
      <c r="E3" s="47"/>
      <c r="F3" s="47"/>
      <c r="G3" s="47"/>
      <c r="H3" s="47"/>
    </row>
    <row r="4" spans="1:10" ht="15.75" x14ac:dyDescent="0.25">
      <c r="A4" s="286" t="str">
        <f>'Date initiale'!C6&amp;", "&amp;'Date initiale'!C7</f>
        <v>MARIANA CROITORU, C8</v>
      </c>
      <c r="B4" s="286"/>
      <c r="C4" s="286"/>
      <c r="D4" s="47"/>
      <c r="E4" s="47"/>
      <c r="F4" s="47"/>
      <c r="G4" s="47"/>
      <c r="H4" s="47"/>
    </row>
    <row r="5" spans="1:10" s="205" customFormat="1" ht="15.75" x14ac:dyDescent="0.25">
      <c r="A5" s="286"/>
      <c r="B5" s="286"/>
      <c r="C5" s="286"/>
      <c r="D5" s="47"/>
      <c r="E5" s="47"/>
      <c r="F5" s="47"/>
      <c r="G5" s="47"/>
      <c r="H5" s="47"/>
    </row>
    <row r="6" spans="1:10" ht="15.75" x14ac:dyDescent="0.25">
      <c r="A6" s="437" t="s">
        <v>159</v>
      </c>
      <c r="B6" s="437"/>
      <c r="C6" s="437"/>
      <c r="D6" s="437"/>
      <c r="E6" s="437"/>
      <c r="F6" s="437"/>
      <c r="G6" s="437"/>
      <c r="H6" s="437"/>
    </row>
    <row r="7" spans="1:10" ht="36.75" customHeight="1" x14ac:dyDescent="0.25">
      <c r="A7" s="433" t="str">
        <f>'Descriere indicatori'!A19&amp;"b. "&amp;'Descriere indicatori'!B20</f>
        <v xml:space="preserve">I14b. Proiect urbanistic şi peisagistic la nivelul planurilor generale/zonale ale localităţilor (inclusiv studii de fundamentare, de inserţie, de oportunitate) avizate** </v>
      </c>
      <c r="B7" s="433"/>
      <c r="C7" s="433"/>
      <c r="D7" s="433"/>
      <c r="E7" s="433"/>
      <c r="F7" s="433"/>
      <c r="G7" s="433"/>
      <c r="H7" s="433"/>
    </row>
    <row r="8" spans="1:10" ht="19.5" customHeight="1" thickBot="1" x14ac:dyDescent="0.3">
      <c r="A8" s="61"/>
      <c r="B8" s="61"/>
      <c r="C8" s="61"/>
      <c r="D8" s="61"/>
      <c r="E8" s="61"/>
      <c r="F8" s="61"/>
      <c r="G8" s="61"/>
      <c r="H8" s="61"/>
    </row>
    <row r="9" spans="1:10" ht="60.75" thickBot="1" x14ac:dyDescent="0.3">
      <c r="A9" s="172" t="s">
        <v>80</v>
      </c>
      <c r="B9" s="240" t="s">
        <v>102</v>
      </c>
      <c r="C9" s="257" t="s">
        <v>100</v>
      </c>
      <c r="D9" s="257" t="s">
        <v>101</v>
      </c>
      <c r="E9" s="240" t="s">
        <v>189</v>
      </c>
      <c r="F9" s="240" t="s">
        <v>187</v>
      </c>
      <c r="G9" s="257" t="s">
        <v>119</v>
      </c>
      <c r="H9" s="258" t="s">
        <v>196</v>
      </c>
      <c r="J9" s="288" t="s">
        <v>157</v>
      </c>
    </row>
    <row r="10" spans="1:10" x14ac:dyDescent="0.25">
      <c r="A10" s="277">
        <v>1</v>
      </c>
      <c r="B10" s="278"/>
      <c r="C10" s="274" t="s">
        <v>426</v>
      </c>
      <c r="D10" s="223" t="s">
        <v>369</v>
      </c>
      <c r="E10" s="274" t="s">
        <v>347</v>
      </c>
      <c r="F10" s="274" t="s">
        <v>378</v>
      </c>
      <c r="G10" s="274" t="s">
        <v>424</v>
      </c>
      <c r="H10" s="275">
        <v>5</v>
      </c>
      <c r="J10" s="289" t="s">
        <v>217</v>
      </c>
    </row>
    <row r="11" spans="1:10" s="205" customFormat="1" x14ac:dyDescent="0.25">
      <c r="A11" s="226">
        <f>A10+1</f>
        <v>2</v>
      </c>
      <c r="B11" s="227"/>
      <c r="C11" s="244" t="s">
        <v>425</v>
      </c>
      <c r="D11" s="145"/>
      <c r="E11" s="272" t="s">
        <v>347</v>
      </c>
      <c r="F11" s="272" t="s">
        <v>378</v>
      </c>
      <c r="G11" s="244">
        <v>1986</v>
      </c>
      <c r="H11" s="229">
        <v>5</v>
      </c>
    </row>
    <row r="12" spans="1:10" s="205" customFormat="1" ht="60" x14ac:dyDescent="0.25">
      <c r="A12" s="226">
        <f t="shared" ref="A12:A19" si="0">A11+1</f>
        <v>3</v>
      </c>
      <c r="B12" s="227"/>
      <c r="C12" s="145" t="s">
        <v>427</v>
      </c>
      <c r="D12" s="145" t="s">
        <v>369</v>
      </c>
      <c r="E12" s="145" t="s">
        <v>347</v>
      </c>
      <c r="F12" s="145" t="s">
        <v>378</v>
      </c>
      <c r="G12" s="145" t="s">
        <v>403</v>
      </c>
      <c r="H12" s="229">
        <v>5</v>
      </c>
    </row>
    <row r="13" spans="1:10" s="205" customFormat="1" ht="60" x14ac:dyDescent="0.25">
      <c r="A13" s="226">
        <f t="shared" si="0"/>
        <v>4</v>
      </c>
      <c r="B13" s="227"/>
      <c r="C13" s="145" t="s">
        <v>428</v>
      </c>
      <c r="D13" s="145" t="s">
        <v>369</v>
      </c>
      <c r="E13" s="145" t="s">
        <v>347</v>
      </c>
      <c r="F13" s="145" t="s">
        <v>378</v>
      </c>
      <c r="G13" s="145">
        <v>1985</v>
      </c>
      <c r="H13" s="229">
        <v>5</v>
      </c>
    </row>
    <row r="14" spans="1:10" s="205" customFormat="1" x14ac:dyDescent="0.25">
      <c r="A14" s="226">
        <f t="shared" si="0"/>
        <v>5</v>
      </c>
      <c r="B14" s="227"/>
      <c r="C14" s="279"/>
      <c r="D14" s="145"/>
      <c r="E14" s="280"/>
      <c r="F14" s="280"/>
      <c r="G14" s="280"/>
      <c r="H14" s="352"/>
    </row>
    <row r="15" spans="1:10" s="205" customFormat="1" x14ac:dyDescent="0.25">
      <c r="A15" s="226">
        <f t="shared" si="0"/>
        <v>6</v>
      </c>
      <c r="B15" s="227"/>
      <c r="C15" s="279"/>
      <c r="D15" s="145"/>
      <c r="E15" s="280"/>
      <c r="F15" s="280"/>
      <c r="G15" s="280"/>
      <c r="H15" s="352"/>
    </row>
    <row r="16" spans="1:10" x14ac:dyDescent="0.25">
      <c r="A16" s="226">
        <f t="shared" si="0"/>
        <v>7</v>
      </c>
      <c r="B16" s="227"/>
      <c r="C16" s="264"/>
      <c r="D16" s="145"/>
      <c r="E16" s="145"/>
      <c r="F16" s="145"/>
      <c r="G16" s="237"/>
      <c r="H16" s="352"/>
    </row>
    <row r="17" spans="1:8" x14ac:dyDescent="0.25">
      <c r="A17" s="226">
        <f t="shared" si="0"/>
        <v>8</v>
      </c>
      <c r="B17" s="227"/>
      <c r="C17" s="279"/>
      <c r="D17" s="145"/>
      <c r="E17" s="280"/>
      <c r="F17" s="280"/>
      <c r="G17" s="280"/>
      <c r="H17" s="352"/>
    </row>
    <row r="18" spans="1:8" x14ac:dyDescent="0.25">
      <c r="A18" s="226">
        <f t="shared" si="0"/>
        <v>9</v>
      </c>
      <c r="B18" s="227"/>
      <c r="C18" s="279"/>
      <c r="D18" s="145"/>
      <c r="E18" s="280"/>
      <c r="F18" s="280"/>
      <c r="G18" s="280"/>
      <c r="H18" s="352"/>
    </row>
    <row r="19" spans="1:8" ht="15.75" thickBot="1" x14ac:dyDescent="0.3">
      <c r="A19" s="233">
        <f t="shared" si="0"/>
        <v>10</v>
      </c>
      <c r="B19" s="152"/>
      <c r="C19" s="281"/>
      <c r="D19" s="152"/>
      <c r="E19" s="152"/>
      <c r="F19" s="152"/>
      <c r="G19" s="152"/>
      <c r="H19" s="367"/>
    </row>
    <row r="20" spans="1:8" ht="16.5" thickBot="1" x14ac:dyDescent="0.3">
      <c r="A20" s="390"/>
      <c r="G20" s="176" t="str">
        <f>"Total "&amp;LEFT(A7,4)</f>
        <v>Total I14b</v>
      </c>
      <c r="H20" s="300">
        <f>SUM(H10:H19)</f>
        <v>20</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J41"/>
  <sheetViews>
    <sheetView topLeftCell="A8" workbookViewId="0">
      <selection activeCell="I12" sqref="I12"/>
    </sheetView>
  </sheetViews>
  <sheetFormatPr defaultColWidth="9.140625" defaultRowHeight="15" x14ac:dyDescent="0.25"/>
  <cols>
    <col min="1" max="1" width="5.140625" style="205" customWidth="1"/>
    <col min="2" max="2" width="10.5703125" style="205" customWidth="1"/>
    <col min="3" max="3" width="43.140625" style="205" customWidth="1"/>
    <col min="4" max="4" width="24" style="205" customWidth="1"/>
    <col min="5" max="5" width="14.28515625" style="205" customWidth="1"/>
    <col min="6" max="6" width="11.85546875" style="205" customWidth="1"/>
    <col min="7" max="7" width="10" style="205" customWidth="1"/>
    <col min="8" max="8" width="9.7109375" style="205" customWidth="1"/>
    <col min="9" max="9" width="9.140625" style="205"/>
    <col min="10" max="10" width="10.28515625" style="205" customWidth="1"/>
    <col min="11" max="16384" width="9.140625" style="205"/>
  </cols>
  <sheetData>
    <row r="1" spans="1:10" ht="15.75" x14ac:dyDescent="0.25">
      <c r="A1" s="282" t="str">
        <f>'Date initiale'!C3</f>
        <v>Universitatea de Arhitectură și Urbanism "Ion Mincu" București</v>
      </c>
      <c r="B1" s="282"/>
      <c r="C1" s="282"/>
      <c r="D1" s="17"/>
      <c r="E1" s="17"/>
      <c r="F1" s="17"/>
    </row>
    <row r="2" spans="1:10" ht="15.75" x14ac:dyDescent="0.25">
      <c r="A2" s="282" t="str">
        <f>'Date initiale'!B4&amp;" "&amp;'Date initiale'!C4</f>
        <v>Facultatea ARHITECTURA DE INTERIOR</v>
      </c>
      <c r="B2" s="282"/>
      <c r="C2" s="282"/>
      <c r="D2" s="17"/>
      <c r="E2" s="17"/>
      <c r="F2" s="17"/>
    </row>
    <row r="3" spans="1:10" ht="15.75" x14ac:dyDescent="0.25">
      <c r="A3" s="282" t="str">
        <f>'Date initiale'!B5&amp;" "&amp;'Date initiale'!C5</f>
        <v>Departamentul PID</v>
      </c>
      <c r="B3" s="282"/>
      <c r="C3" s="282"/>
      <c r="D3" s="17"/>
      <c r="E3" s="17"/>
      <c r="F3" s="17"/>
    </row>
    <row r="4" spans="1:10" ht="15.75" x14ac:dyDescent="0.25">
      <c r="A4" s="283" t="str">
        <f>'Date initiale'!C6&amp;", "&amp;'Date initiale'!C7</f>
        <v>MARIANA CROITORU, C8</v>
      </c>
      <c r="B4" s="283"/>
      <c r="C4" s="283"/>
      <c r="D4" s="17"/>
      <c r="E4" s="17"/>
      <c r="F4" s="17"/>
    </row>
    <row r="5" spans="1:10" ht="15.75" x14ac:dyDescent="0.25">
      <c r="A5" s="283"/>
      <c r="B5" s="283"/>
      <c r="C5" s="283"/>
      <c r="D5" s="17"/>
      <c r="E5" s="17"/>
      <c r="F5" s="17"/>
    </row>
    <row r="6" spans="1:10" ht="15.75" x14ac:dyDescent="0.25">
      <c r="A6" s="430" t="s">
        <v>159</v>
      </c>
      <c r="B6" s="430"/>
      <c r="C6" s="430"/>
      <c r="D6" s="430"/>
      <c r="E6" s="430"/>
      <c r="F6" s="430"/>
      <c r="G6" s="430"/>
      <c r="H6" s="430"/>
    </row>
    <row r="7" spans="1:10" ht="52.5" customHeight="1" x14ac:dyDescent="0.25">
      <c r="A7" s="433"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33"/>
      <c r="C7" s="433"/>
      <c r="D7" s="433"/>
      <c r="E7" s="433"/>
      <c r="F7" s="433"/>
      <c r="G7" s="433"/>
      <c r="H7" s="433"/>
    </row>
    <row r="8" spans="1:10" ht="16.5" thickBot="1" x14ac:dyDescent="0.3">
      <c r="A8" s="60"/>
      <c r="B8" s="60"/>
      <c r="C8" s="60"/>
      <c r="D8" s="60"/>
      <c r="E8" s="60"/>
      <c r="F8" s="76"/>
      <c r="G8" s="76"/>
      <c r="H8" s="76"/>
    </row>
    <row r="9" spans="1:10" ht="60.75" thickBot="1" x14ac:dyDescent="0.3">
      <c r="A9" s="211" t="s">
        <v>80</v>
      </c>
      <c r="B9" s="240" t="s">
        <v>102</v>
      </c>
      <c r="C9" s="257" t="s">
        <v>190</v>
      </c>
      <c r="D9" s="257" t="s">
        <v>101</v>
      </c>
      <c r="E9" s="240" t="s">
        <v>189</v>
      </c>
      <c r="F9" s="240" t="s">
        <v>187</v>
      </c>
      <c r="G9" s="257" t="s">
        <v>119</v>
      </c>
      <c r="H9" s="258" t="s">
        <v>196</v>
      </c>
      <c r="J9" s="288" t="s">
        <v>157</v>
      </c>
    </row>
    <row r="10" spans="1:10" ht="105.75" thickBot="1" x14ac:dyDescent="0.3">
      <c r="A10" s="273">
        <v>1</v>
      </c>
      <c r="B10" s="274"/>
      <c r="C10" s="152" t="s">
        <v>429</v>
      </c>
      <c r="D10" s="274" t="s">
        <v>430</v>
      </c>
      <c r="E10" s="274"/>
      <c r="F10" s="274" t="s">
        <v>431</v>
      </c>
      <c r="G10" s="274">
        <v>2016</v>
      </c>
      <c r="H10" s="275">
        <v>10</v>
      </c>
      <c r="J10" s="289" t="s">
        <v>218</v>
      </c>
    </row>
    <row r="11" spans="1:10" ht="135.75" thickBot="1" x14ac:dyDescent="0.3">
      <c r="A11" s="255">
        <f>A10+1</f>
        <v>2</v>
      </c>
      <c r="B11" s="271"/>
      <c r="C11" s="152" t="s">
        <v>432</v>
      </c>
      <c r="D11" s="244" t="s">
        <v>433</v>
      </c>
      <c r="E11" s="272"/>
      <c r="F11" s="272" t="s">
        <v>431</v>
      </c>
      <c r="G11" s="244">
        <v>2011</v>
      </c>
      <c r="H11" s="352" t="s">
        <v>305</v>
      </c>
    </row>
    <row r="12" spans="1:10" ht="105" x14ac:dyDescent="0.25">
      <c r="A12" s="255">
        <f t="shared" ref="A12:A19" si="0">A11+1</f>
        <v>3</v>
      </c>
      <c r="B12" s="227"/>
      <c r="C12" s="145" t="s">
        <v>434</v>
      </c>
      <c r="D12" s="145" t="s">
        <v>435</v>
      </c>
      <c r="E12" s="145"/>
      <c r="F12" s="145" t="s">
        <v>436</v>
      </c>
      <c r="G12" s="145" t="s">
        <v>437</v>
      </c>
      <c r="H12" s="352">
        <v>15</v>
      </c>
    </row>
    <row r="13" spans="1:10" x14ac:dyDescent="0.25">
      <c r="A13" s="255">
        <f t="shared" si="0"/>
        <v>4</v>
      </c>
      <c r="B13" s="145"/>
      <c r="C13" s="145"/>
      <c r="D13" s="145"/>
      <c r="E13" s="145"/>
      <c r="F13" s="145"/>
      <c r="G13" s="145"/>
      <c r="H13" s="352"/>
    </row>
    <row r="14" spans="1:10" x14ac:dyDescent="0.25">
      <c r="A14" s="255">
        <f t="shared" si="0"/>
        <v>5</v>
      </c>
      <c r="B14" s="227"/>
      <c r="C14" s="145"/>
      <c r="D14" s="145"/>
      <c r="E14" s="145"/>
      <c r="F14" s="145"/>
      <c r="G14" s="145"/>
      <c r="H14" s="352"/>
    </row>
    <row r="15" spans="1:10" x14ac:dyDescent="0.25">
      <c r="A15" s="255">
        <f t="shared" si="0"/>
        <v>6</v>
      </c>
      <c r="B15" s="145"/>
      <c r="C15" s="145"/>
      <c r="D15" s="145"/>
      <c r="E15" s="145"/>
      <c r="F15" s="145"/>
      <c r="G15" s="145"/>
      <c r="H15" s="352"/>
    </row>
    <row r="16" spans="1:10" x14ac:dyDescent="0.25">
      <c r="A16" s="255">
        <f t="shared" si="0"/>
        <v>7</v>
      </c>
      <c r="B16" s="227"/>
      <c r="C16" s="145"/>
      <c r="D16" s="145"/>
      <c r="E16" s="145"/>
      <c r="F16" s="145"/>
      <c r="G16" s="145"/>
      <c r="H16" s="352"/>
    </row>
    <row r="17" spans="1:8" x14ac:dyDescent="0.25">
      <c r="A17" s="255">
        <f t="shared" si="0"/>
        <v>8</v>
      </c>
      <c r="B17" s="145"/>
      <c r="C17" s="145"/>
      <c r="D17" s="145"/>
      <c r="E17" s="145"/>
      <c r="F17" s="145"/>
      <c r="G17" s="145"/>
      <c r="H17" s="352"/>
    </row>
    <row r="18" spans="1:8" x14ac:dyDescent="0.25">
      <c r="A18" s="255">
        <f t="shared" si="0"/>
        <v>9</v>
      </c>
      <c r="B18" s="227"/>
      <c r="C18" s="145"/>
      <c r="D18" s="145"/>
      <c r="E18" s="145"/>
      <c r="F18" s="145"/>
      <c r="G18" s="145"/>
      <c r="H18" s="352"/>
    </row>
    <row r="19" spans="1:8" ht="15.75" thickBot="1" x14ac:dyDescent="0.3">
      <c r="A19" s="276">
        <f t="shared" si="0"/>
        <v>10</v>
      </c>
      <c r="B19" s="152"/>
      <c r="C19" s="152"/>
      <c r="D19" s="152"/>
      <c r="E19" s="152"/>
      <c r="F19" s="152"/>
      <c r="G19" s="152"/>
      <c r="H19" s="367"/>
    </row>
    <row r="20" spans="1:8" ht="15.75" thickBot="1" x14ac:dyDescent="0.3">
      <c r="A20" s="389"/>
      <c r="B20" s="267"/>
      <c r="C20" s="238"/>
      <c r="D20" s="238"/>
      <c r="E20" s="238"/>
      <c r="F20" s="238"/>
      <c r="G20" s="176" t="str">
        <f>"Total "&amp;LEFT(A7,4)</f>
        <v>Total I14c</v>
      </c>
      <c r="H20" s="177">
        <f>SUM(H10:H19)</f>
        <v>25</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row r="40" spans="1:9" ht="15.75" thickBot="1" x14ac:dyDescent="0.3"/>
    <row r="41" spans="1:9" ht="54" customHeight="1" thickBot="1" x14ac:dyDescent="0.3">
      <c r="A41" s="239" t="s">
        <v>99</v>
      </c>
      <c r="B41" s="240" t="s">
        <v>102</v>
      </c>
      <c r="C41" s="257" t="s">
        <v>100</v>
      </c>
      <c r="D41" s="257" t="s">
        <v>101</v>
      </c>
      <c r="E41" s="240" t="s">
        <v>188</v>
      </c>
      <c r="F41" s="240" t="s">
        <v>188</v>
      </c>
      <c r="G41" s="240" t="s">
        <v>187</v>
      </c>
      <c r="H41" s="257" t="s">
        <v>119</v>
      </c>
      <c r="I41" s="258" t="s">
        <v>108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H31"/>
  <sheetViews>
    <sheetView workbookViewId="0">
      <selection activeCell="A6" sqref="A6:D6"/>
    </sheetView>
  </sheetViews>
  <sheetFormatPr defaultRowHeight="15" x14ac:dyDescent="0.25"/>
  <cols>
    <col min="1" max="1" width="5.140625" customWidth="1"/>
    <col min="2" max="2" width="103.140625" customWidth="1"/>
    <col min="3" max="3" width="10.5703125" customWidth="1"/>
    <col min="4" max="4" width="9.7109375" customWidth="1"/>
    <col min="6" max="6" width="11.28515625" customWidth="1"/>
  </cols>
  <sheetData>
    <row r="1" spans="1:8" ht="15.75" x14ac:dyDescent="0.25">
      <c r="A1" s="282" t="str">
        <f>'Date initiale'!C3</f>
        <v>Universitatea de Arhitectură și Urbanism "Ion Mincu" București</v>
      </c>
      <c r="B1" s="282"/>
      <c r="C1" s="282"/>
      <c r="D1" s="17"/>
      <c r="E1" s="43"/>
    </row>
    <row r="2" spans="1:8" ht="15.75" x14ac:dyDescent="0.25">
      <c r="A2" s="282" t="str">
        <f>'Date initiale'!B4&amp;" "&amp;'Date initiale'!C4</f>
        <v>Facultatea ARHITECTURA DE INTERIOR</v>
      </c>
      <c r="B2" s="282"/>
      <c r="C2" s="282"/>
      <c r="D2" s="2"/>
      <c r="E2" s="43"/>
    </row>
    <row r="3" spans="1:8" ht="15.75" x14ac:dyDescent="0.25">
      <c r="A3" s="282" t="str">
        <f>'Date initiale'!B5&amp;" "&amp;'Date initiale'!C5</f>
        <v>Departamentul PID</v>
      </c>
      <c r="B3" s="282"/>
      <c r="C3" s="282"/>
      <c r="D3" s="17"/>
      <c r="E3" s="43"/>
    </row>
    <row r="4" spans="1:8" x14ac:dyDescent="0.25">
      <c r="A4" s="134" t="str">
        <f>'Date initiale'!C6&amp;", "&amp;'Date initiale'!C7</f>
        <v>MARIANA CROITORU, C8</v>
      </c>
      <c r="B4" s="134"/>
      <c r="C4" s="134"/>
    </row>
    <row r="5" spans="1:8" s="205" customFormat="1" x14ac:dyDescent="0.25">
      <c r="A5" s="134"/>
      <c r="B5" s="134"/>
      <c r="C5" s="134"/>
    </row>
    <row r="6" spans="1:8" ht="15.75" x14ac:dyDescent="0.25">
      <c r="A6" s="438" t="s">
        <v>159</v>
      </c>
      <c r="B6" s="438"/>
      <c r="C6" s="438"/>
      <c r="D6" s="438"/>
    </row>
    <row r="7" spans="1:8" s="205" customFormat="1" ht="15.75" customHeight="1" x14ac:dyDescent="0.25">
      <c r="A7" s="433"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33"/>
      <c r="C7" s="433"/>
      <c r="D7" s="433"/>
      <c r="E7" s="206"/>
      <c r="F7" s="206"/>
      <c r="G7" s="206"/>
      <c r="H7" s="206"/>
    </row>
    <row r="8" spans="1:8" ht="18.75" customHeight="1" thickBot="1" x14ac:dyDescent="0.3">
      <c r="A8" s="74"/>
      <c r="B8" s="74"/>
      <c r="C8" s="74"/>
      <c r="D8" s="74"/>
    </row>
    <row r="9" spans="1:8" ht="45.75" customHeight="1" thickBot="1" x14ac:dyDescent="0.3">
      <c r="A9" s="211" t="s">
        <v>80</v>
      </c>
      <c r="B9" s="240" t="s">
        <v>107</v>
      </c>
      <c r="C9" s="240" t="s">
        <v>119</v>
      </c>
      <c r="D9" s="241" t="s">
        <v>196</v>
      </c>
      <c r="E9" s="34"/>
      <c r="F9" s="288" t="s">
        <v>157</v>
      </c>
    </row>
    <row r="10" spans="1:8" x14ac:dyDescent="0.25">
      <c r="A10" s="273">
        <v>1</v>
      </c>
      <c r="B10" s="294"/>
      <c r="C10" s="295"/>
      <c r="D10" s="372"/>
      <c r="F10" s="289" t="s">
        <v>219</v>
      </c>
    </row>
    <row r="11" spans="1:8" x14ac:dyDescent="0.25">
      <c r="A11" s="255">
        <f>A10+1</f>
        <v>2</v>
      </c>
      <c r="B11" s="292"/>
      <c r="C11" s="244"/>
      <c r="D11" s="368"/>
    </row>
    <row r="12" spans="1:8" s="205" customFormat="1" x14ac:dyDescent="0.25">
      <c r="A12" s="255">
        <f t="shared" ref="A12:A19" si="0">A11+1</f>
        <v>3</v>
      </c>
      <c r="B12" s="264"/>
      <c r="C12" s="145"/>
      <c r="D12" s="352"/>
    </row>
    <row r="13" spans="1:8" s="205" customFormat="1" x14ac:dyDescent="0.25">
      <c r="A13" s="255">
        <f t="shared" si="0"/>
        <v>4</v>
      </c>
      <c r="B13" s="293"/>
      <c r="C13" s="145"/>
      <c r="D13" s="352"/>
    </row>
    <row r="14" spans="1:8" s="205" customFormat="1" x14ac:dyDescent="0.25">
      <c r="A14" s="255">
        <f t="shared" si="0"/>
        <v>5</v>
      </c>
      <c r="B14" s="293"/>
      <c r="C14" s="145"/>
      <c r="D14" s="352"/>
    </row>
    <row r="15" spans="1:8" x14ac:dyDescent="0.25">
      <c r="A15" s="255">
        <f t="shared" si="0"/>
        <v>6</v>
      </c>
      <c r="B15" s="264"/>
      <c r="C15" s="145"/>
      <c r="D15" s="352"/>
    </row>
    <row r="16" spans="1:8" x14ac:dyDescent="0.25">
      <c r="A16" s="255">
        <f t="shared" si="0"/>
        <v>7</v>
      </c>
      <c r="B16" s="293"/>
      <c r="C16" s="145"/>
      <c r="D16" s="352"/>
    </row>
    <row r="17" spans="1:4" x14ac:dyDescent="0.25">
      <c r="A17" s="255">
        <f t="shared" si="0"/>
        <v>8</v>
      </c>
      <c r="B17" s="293"/>
      <c r="C17" s="145"/>
      <c r="D17" s="352"/>
    </row>
    <row r="18" spans="1:4" x14ac:dyDescent="0.25">
      <c r="A18" s="255">
        <f t="shared" si="0"/>
        <v>9</v>
      </c>
      <c r="B18" s="293"/>
      <c r="C18" s="145"/>
      <c r="D18" s="352"/>
    </row>
    <row r="19" spans="1:4" ht="15.75" thickBot="1" x14ac:dyDescent="0.3">
      <c r="A19" s="276">
        <f t="shared" si="0"/>
        <v>10</v>
      </c>
      <c r="B19" s="296"/>
      <c r="C19" s="152"/>
      <c r="D19" s="367"/>
    </row>
    <row r="20" spans="1:4" ht="15.75" thickBot="1" x14ac:dyDescent="0.3">
      <c r="A20" s="388"/>
      <c r="B20" s="237"/>
      <c r="C20" s="176" t="str">
        <f>"Total "&amp;LEFT(A7,3)</f>
        <v>Total I15</v>
      </c>
      <c r="D20" s="297">
        <f>SUM(D10:D19)</f>
        <v>0</v>
      </c>
    </row>
    <row r="21" spans="1:4" ht="15.75" x14ac:dyDescent="0.25">
      <c r="A21" s="37"/>
      <c r="B21" s="25"/>
      <c r="C21" s="25"/>
      <c r="D21" s="25"/>
    </row>
    <row r="22" spans="1:4" x14ac:dyDescent="0.25">
      <c r="A22" s="22"/>
      <c r="B22" s="22"/>
      <c r="C22" s="22"/>
      <c r="D22" s="22"/>
    </row>
    <row r="26" spans="1:4" x14ac:dyDescent="0.25">
      <c r="A26" s="22"/>
      <c r="B26" s="18"/>
    </row>
    <row r="27" spans="1:4" x14ac:dyDescent="0.25">
      <c r="A27" s="22"/>
      <c r="B27" s="18"/>
    </row>
    <row r="28" spans="1:4" x14ac:dyDescent="0.25">
      <c r="A28" s="22"/>
    </row>
    <row r="29" spans="1:4" x14ac:dyDescent="0.25">
      <c r="A29" s="22"/>
    </row>
    <row r="30" spans="1:4" x14ac:dyDescent="0.25">
      <c r="A30" s="22"/>
    </row>
    <row r="31" spans="1:4" x14ac:dyDescent="0.25">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K20"/>
  <sheetViews>
    <sheetView workbookViewId="0">
      <selection activeCell="F14" sqref="F14"/>
    </sheetView>
  </sheetViews>
  <sheetFormatPr defaultRowHeight="15" x14ac:dyDescent="0.25"/>
  <cols>
    <col min="1" max="1" width="5.140625" customWidth="1"/>
    <col min="2" max="2" width="103.140625" customWidth="1"/>
    <col min="3" max="3" width="10.5703125" customWidth="1"/>
    <col min="4" max="4" width="9.7109375" customWidth="1"/>
    <col min="6" max="6" width="10.42578125" customWidth="1"/>
  </cols>
  <sheetData>
    <row r="1" spans="1:11" ht="15.75" x14ac:dyDescent="0.25">
      <c r="A1" s="282" t="str">
        <f>'Date initiale'!C3</f>
        <v>Universitatea de Arhitectură și Urbanism "Ion Mincu" București</v>
      </c>
      <c r="B1" s="282"/>
      <c r="C1" s="282"/>
      <c r="D1" s="17"/>
    </row>
    <row r="2" spans="1:11" ht="15.75" x14ac:dyDescent="0.25">
      <c r="A2" s="282" t="str">
        <f>'Date initiale'!B4&amp;" "&amp;'Date initiale'!C4</f>
        <v>Facultatea ARHITECTURA DE INTERIOR</v>
      </c>
      <c r="B2" s="282"/>
      <c r="C2" s="282"/>
      <c r="D2" s="2"/>
    </row>
    <row r="3" spans="1:11" ht="15.75" x14ac:dyDescent="0.25">
      <c r="A3" s="282" t="str">
        <f>'Date initiale'!B5&amp;" "&amp;'Date initiale'!C5</f>
        <v>Departamentul PID</v>
      </c>
      <c r="B3" s="282"/>
      <c r="C3" s="282"/>
      <c r="D3" s="17"/>
    </row>
    <row r="4" spans="1:11" x14ac:dyDescent="0.25">
      <c r="A4" s="134" t="str">
        <f>'Date initiale'!C6&amp;", "&amp;'Date initiale'!C7</f>
        <v>MARIANA CROITORU, C8</v>
      </c>
      <c r="B4" s="134"/>
      <c r="C4" s="134"/>
    </row>
    <row r="5" spans="1:11" s="205" customFormat="1" x14ac:dyDescent="0.25">
      <c r="A5" s="134"/>
      <c r="B5" s="134"/>
      <c r="C5" s="134"/>
    </row>
    <row r="6" spans="1:11" x14ac:dyDescent="0.25">
      <c r="A6" s="439" t="s">
        <v>159</v>
      </c>
      <c r="B6" s="439"/>
      <c r="C6" s="439"/>
      <c r="D6" s="439"/>
    </row>
    <row r="7" spans="1:11" s="205" customFormat="1" ht="40.5" customHeight="1" x14ac:dyDescent="0.25">
      <c r="A7" s="440"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40"/>
      <c r="C7" s="440"/>
      <c r="D7" s="440"/>
    </row>
    <row r="8" spans="1:11" ht="15.75" thickBot="1" x14ac:dyDescent="0.3"/>
    <row r="9" spans="1:11" ht="48.75" customHeight="1" thickBot="1" x14ac:dyDescent="0.3">
      <c r="A9" s="211" t="s">
        <v>80</v>
      </c>
      <c r="B9" s="173" t="s">
        <v>107</v>
      </c>
      <c r="C9" s="173" t="s">
        <v>119</v>
      </c>
      <c r="D9" s="311" t="s">
        <v>196</v>
      </c>
      <c r="F9" s="288" t="s">
        <v>157</v>
      </c>
    </row>
    <row r="10" spans="1:11" ht="45" x14ac:dyDescent="0.25">
      <c r="A10" s="339">
        <v>1</v>
      </c>
      <c r="B10" s="331" t="s">
        <v>438</v>
      </c>
      <c r="C10" s="179">
        <v>2014</v>
      </c>
      <c r="D10" s="373">
        <v>3.3</v>
      </c>
      <c r="F10" s="289" t="s">
        <v>220</v>
      </c>
      <c r="K10" s="22"/>
    </row>
    <row r="11" spans="1:11" s="205" customFormat="1" ht="30" x14ac:dyDescent="0.25">
      <c r="A11" s="340">
        <f>A10+1</f>
        <v>2</v>
      </c>
      <c r="B11" s="320" t="s">
        <v>439</v>
      </c>
      <c r="C11" s="42">
        <v>2006</v>
      </c>
      <c r="D11" s="366">
        <v>2.5</v>
      </c>
      <c r="K11" s="22"/>
    </row>
    <row r="12" spans="1:11" s="205" customFormat="1" ht="30" x14ac:dyDescent="0.25">
      <c r="A12" s="340">
        <f t="shared" ref="A12:A19" si="0">A11+1</f>
        <v>3</v>
      </c>
      <c r="B12" s="320" t="s">
        <v>440</v>
      </c>
      <c r="C12" s="42">
        <v>2002</v>
      </c>
      <c r="D12" s="366">
        <v>7.5</v>
      </c>
      <c r="K12" s="22"/>
    </row>
    <row r="13" spans="1:11" s="205" customFormat="1" ht="30" x14ac:dyDescent="0.25">
      <c r="A13" s="340">
        <f t="shared" si="0"/>
        <v>4</v>
      </c>
      <c r="B13" s="320" t="s">
        <v>441</v>
      </c>
      <c r="C13" s="42">
        <v>1996</v>
      </c>
      <c r="D13" s="366">
        <v>10</v>
      </c>
      <c r="K13" s="22"/>
    </row>
    <row r="14" spans="1:11" s="205" customFormat="1" x14ac:dyDescent="0.25">
      <c r="A14" s="340">
        <f t="shared" si="0"/>
        <v>5</v>
      </c>
      <c r="B14" s="320"/>
      <c r="C14" s="42"/>
      <c r="D14" s="366"/>
      <c r="K14" s="22"/>
    </row>
    <row r="15" spans="1:11" s="205" customFormat="1" x14ac:dyDescent="0.25">
      <c r="A15" s="340">
        <f t="shared" si="0"/>
        <v>6</v>
      </c>
      <c r="B15" s="320"/>
      <c r="C15" s="42"/>
      <c r="D15" s="366"/>
      <c r="K15" s="22"/>
    </row>
    <row r="16" spans="1:11" s="205" customFormat="1" x14ac:dyDescent="0.25">
      <c r="A16" s="340">
        <f t="shared" si="0"/>
        <v>7</v>
      </c>
      <c r="B16" s="320"/>
      <c r="C16" s="42"/>
      <c r="D16" s="366"/>
      <c r="K16" s="22"/>
    </row>
    <row r="17" spans="1:11" s="205" customFormat="1" x14ac:dyDescent="0.25">
      <c r="A17" s="340">
        <f t="shared" si="0"/>
        <v>8</v>
      </c>
      <c r="B17" s="320"/>
      <c r="C17" s="42"/>
      <c r="D17" s="366"/>
      <c r="K17" s="22"/>
    </row>
    <row r="18" spans="1:11" s="205" customFormat="1" x14ac:dyDescent="0.25">
      <c r="A18" s="340">
        <f t="shared" si="0"/>
        <v>9</v>
      </c>
      <c r="B18" s="320"/>
      <c r="C18" s="42"/>
      <c r="D18" s="366"/>
      <c r="K18" s="22"/>
    </row>
    <row r="19" spans="1:11" ht="15.75" thickBot="1" x14ac:dyDescent="0.3">
      <c r="A19" s="341">
        <f t="shared" si="0"/>
        <v>10</v>
      </c>
      <c r="B19" s="334"/>
      <c r="C19" s="169"/>
      <c r="D19" s="371"/>
      <c r="K19" s="22"/>
    </row>
    <row r="20" spans="1:11" ht="15.75" thickBot="1" x14ac:dyDescent="0.3">
      <c r="A20" s="384"/>
      <c r="B20" s="134"/>
      <c r="C20" s="137" t="str">
        <f>"Total "&amp;LEFT(A7,3)</f>
        <v>Total I16</v>
      </c>
      <c r="D20" s="138">
        <f>SUM(D10:D19)</f>
        <v>23.3</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31"/>
  <sheetViews>
    <sheetView workbookViewId="0">
      <selection activeCell="A6" sqref="A6:D6"/>
    </sheetView>
  </sheetViews>
  <sheetFormatPr defaultRowHeight="15" x14ac:dyDescent="0.25"/>
  <cols>
    <col min="1" max="1" width="5.140625" customWidth="1"/>
    <col min="2" max="2" width="103.140625" customWidth="1"/>
    <col min="3" max="3" width="10.5703125" customWidth="1"/>
    <col min="4" max="4" width="9.7109375" customWidth="1"/>
  </cols>
  <sheetData>
    <row r="1" spans="1:11" ht="15.75" x14ac:dyDescent="0.25">
      <c r="A1" s="282" t="str">
        <f>'Date initiale'!C3</f>
        <v>Universitatea de Arhitectură și Urbanism "Ion Mincu" București</v>
      </c>
      <c r="B1" s="282"/>
      <c r="C1" s="282"/>
      <c r="D1" s="17"/>
      <c r="E1" s="43"/>
    </row>
    <row r="2" spans="1:11" ht="15.75" x14ac:dyDescent="0.25">
      <c r="A2" s="282" t="str">
        <f>'Date initiale'!B4&amp;" "&amp;'Date initiale'!C4</f>
        <v>Facultatea ARHITECTURA DE INTERIOR</v>
      </c>
      <c r="B2" s="282"/>
      <c r="C2" s="282"/>
      <c r="D2" s="43"/>
      <c r="E2" s="43"/>
    </row>
    <row r="3" spans="1:11" ht="15.75" x14ac:dyDescent="0.25">
      <c r="A3" s="282" t="str">
        <f>'Date initiale'!B5&amp;" "&amp;'Date initiale'!C5</f>
        <v>Departamentul PID</v>
      </c>
      <c r="B3" s="282"/>
      <c r="C3" s="282"/>
      <c r="D3" s="17"/>
      <c r="E3" s="43"/>
    </row>
    <row r="4" spans="1:11" x14ac:dyDescent="0.25">
      <c r="A4" s="134" t="str">
        <f>'Date initiale'!C6&amp;", "&amp;'Date initiale'!C7</f>
        <v>MARIANA CROITORU, C8</v>
      </c>
      <c r="B4" s="134"/>
      <c r="C4" s="134"/>
    </row>
    <row r="5" spans="1:11" s="205" customFormat="1" x14ac:dyDescent="0.25">
      <c r="A5" s="134"/>
      <c r="B5" s="134"/>
      <c r="C5" s="134"/>
    </row>
    <row r="6" spans="1:11" ht="34.5" customHeight="1" x14ac:dyDescent="0.25">
      <c r="A6" s="438" t="s">
        <v>159</v>
      </c>
      <c r="B6" s="438"/>
      <c r="C6" s="438"/>
      <c r="D6" s="438"/>
    </row>
    <row r="7" spans="1:11" s="205" customFormat="1" ht="34.5" customHeight="1" x14ac:dyDescent="0.25">
      <c r="A7" s="440"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40"/>
      <c r="C7" s="440"/>
      <c r="D7" s="440"/>
    </row>
    <row r="8" spans="1:11" ht="16.5" customHeight="1" thickBot="1" x14ac:dyDescent="0.3">
      <c r="A8" s="61"/>
      <c r="B8" s="61"/>
      <c r="C8" s="61"/>
      <c r="D8" s="61"/>
    </row>
    <row r="9" spans="1:11" ht="42.75" customHeight="1" thickBot="1" x14ac:dyDescent="0.3">
      <c r="A9" s="211" t="s">
        <v>80</v>
      </c>
      <c r="B9" s="173" t="s">
        <v>107</v>
      </c>
      <c r="C9" s="173" t="s">
        <v>119</v>
      </c>
      <c r="D9" s="311" t="s">
        <v>108</v>
      </c>
      <c r="E9" s="34"/>
      <c r="F9" s="288" t="s">
        <v>157</v>
      </c>
    </row>
    <row r="10" spans="1:11" x14ac:dyDescent="0.25">
      <c r="A10" s="178">
        <v>1</v>
      </c>
      <c r="B10" s="342"/>
      <c r="C10" s="179"/>
      <c r="D10" s="360"/>
      <c r="E10" s="34"/>
      <c r="F10" s="289" t="s">
        <v>221</v>
      </c>
      <c r="K10" s="22"/>
    </row>
    <row r="11" spans="1:11" x14ac:dyDescent="0.25">
      <c r="A11" s="180">
        <f>A10+1</f>
        <v>2</v>
      </c>
      <c r="B11" s="320"/>
      <c r="C11" s="42"/>
      <c r="D11" s="352"/>
      <c r="K11" s="22"/>
    </row>
    <row r="12" spans="1:11" x14ac:dyDescent="0.25">
      <c r="A12" s="180">
        <f t="shared" ref="A12:A19" si="0">A11+1</f>
        <v>3</v>
      </c>
      <c r="B12" s="320"/>
      <c r="C12" s="42"/>
      <c r="D12" s="352"/>
      <c r="K12" s="58"/>
    </row>
    <row r="13" spans="1:11" x14ac:dyDescent="0.25">
      <c r="A13" s="180">
        <f t="shared" si="0"/>
        <v>4</v>
      </c>
      <c r="B13" s="320"/>
      <c r="C13" s="42"/>
      <c r="D13" s="352"/>
    </row>
    <row r="14" spans="1:11" x14ac:dyDescent="0.25">
      <c r="A14" s="180">
        <f t="shared" si="0"/>
        <v>5</v>
      </c>
      <c r="B14" s="320"/>
      <c r="C14" s="42"/>
      <c r="D14" s="352"/>
    </row>
    <row r="15" spans="1:11" x14ac:dyDescent="0.25">
      <c r="A15" s="180">
        <f t="shared" si="0"/>
        <v>6</v>
      </c>
      <c r="B15" s="320"/>
      <c r="C15" s="42"/>
      <c r="D15" s="352"/>
    </row>
    <row r="16" spans="1:11" x14ac:dyDescent="0.25">
      <c r="A16" s="180">
        <f t="shared" si="0"/>
        <v>7</v>
      </c>
      <c r="B16" s="320"/>
      <c r="C16" s="42"/>
      <c r="D16" s="352"/>
    </row>
    <row r="17" spans="1:8" s="38" customFormat="1" x14ac:dyDescent="0.25">
      <c r="A17" s="180">
        <f t="shared" si="0"/>
        <v>8</v>
      </c>
      <c r="B17" s="320"/>
      <c r="C17" s="42"/>
      <c r="D17" s="352"/>
    </row>
    <row r="18" spans="1:8" x14ac:dyDescent="0.25">
      <c r="A18" s="180">
        <f t="shared" si="0"/>
        <v>9</v>
      </c>
      <c r="B18" s="320"/>
      <c r="C18" s="42"/>
      <c r="D18" s="352"/>
    </row>
    <row r="19" spans="1:8" ht="15.75" thickBot="1" x14ac:dyDescent="0.3">
      <c r="A19" s="333">
        <f t="shared" si="0"/>
        <v>10</v>
      </c>
      <c r="B19" s="334"/>
      <c r="C19" s="169"/>
      <c r="D19" s="367"/>
    </row>
    <row r="20" spans="1:8" s="22" customFormat="1" ht="15.75" thickBot="1" x14ac:dyDescent="0.3">
      <c r="A20" s="387"/>
      <c r="B20" s="343"/>
      <c r="C20" s="137" t="str">
        <f>"Total "&amp;LEFT(A7,3)</f>
        <v>Total I17</v>
      </c>
      <c r="D20" s="344">
        <f>SUM(D10:D19)</f>
        <v>0</v>
      </c>
    </row>
    <row r="21" spans="1:8" x14ac:dyDescent="0.25">
      <c r="B21" s="18"/>
    </row>
    <row r="22" spans="1:8" ht="53.25" customHeight="1" x14ac:dyDescent="0.25">
      <c r="A22" s="432"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432"/>
      <c r="C22" s="432"/>
      <c r="D22" s="432"/>
      <c r="E22" s="291"/>
      <c r="F22" s="291"/>
      <c r="G22" s="291"/>
      <c r="H22" s="291"/>
    </row>
    <row r="23" spans="1:8" x14ac:dyDescent="0.25">
      <c r="B23" s="18"/>
    </row>
    <row r="24" spans="1:8" x14ac:dyDescent="0.25">
      <c r="B24" s="18"/>
    </row>
    <row r="25" spans="1:8" x14ac:dyDescent="0.25">
      <c r="B25" s="18"/>
    </row>
    <row r="26" spans="1:8" x14ac:dyDescent="0.25">
      <c r="B26" s="18"/>
    </row>
    <row r="27" spans="1:8" x14ac:dyDescent="0.25">
      <c r="B27" s="18"/>
    </row>
    <row r="28" spans="1:8" x14ac:dyDescent="0.25">
      <c r="B28" s="18"/>
    </row>
    <row r="29" spans="1:8" x14ac:dyDescent="0.25">
      <c r="B29" s="18"/>
    </row>
    <row r="30" spans="1:8" x14ac:dyDescent="0.25">
      <c r="B30" s="18"/>
    </row>
    <row r="31" spans="1:8" x14ac:dyDescent="0.25">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20"/>
  <sheetViews>
    <sheetView workbookViewId="0">
      <selection activeCell="A6" sqref="A6:E6"/>
    </sheetView>
  </sheetViews>
  <sheetFormatPr defaultRowHeight="15" x14ac:dyDescent="0.25"/>
  <cols>
    <col min="1" max="1" width="5.140625" customWidth="1"/>
    <col min="2" max="2" width="27.140625" customWidth="1"/>
    <col min="3" max="3" width="75.7109375" customWidth="1"/>
    <col min="4" max="4" width="10.5703125" style="205" customWidth="1"/>
    <col min="5" max="5" width="9.7109375" customWidth="1"/>
    <col min="7" max="7" width="14.140625" customWidth="1"/>
  </cols>
  <sheetData>
    <row r="1" spans="1:11" x14ac:dyDescent="0.25">
      <c r="A1" s="284" t="str">
        <f>'Date initiale'!C3</f>
        <v>Universitatea de Arhitectură și Urbanism "Ion Mincu" București</v>
      </c>
      <c r="B1" s="284"/>
      <c r="D1" s="284"/>
    </row>
    <row r="2" spans="1:11" ht="15.75" x14ac:dyDescent="0.25">
      <c r="A2" s="282" t="str">
        <f>'Date initiale'!B4&amp;" "&amp;'Date initiale'!C4</f>
        <v>Facultatea ARHITECTURA DE INTERIOR</v>
      </c>
      <c r="B2" s="282"/>
      <c r="C2" s="17"/>
      <c r="D2" s="282"/>
      <c r="E2" s="17"/>
    </row>
    <row r="3" spans="1:11" ht="15.75" x14ac:dyDescent="0.25">
      <c r="A3" s="282" t="str">
        <f>'Date initiale'!B5&amp;" "&amp;'Date initiale'!C5</f>
        <v>Departamentul PID</v>
      </c>
      <c r="B3" s="282"/>
      <c r="C3" s="17"/>
      <c r="D3" s="282"/>
      <c r="E3" s="17"/>
    </row>
    <row r="4" spans="1:11" ht="15.75" x14ac:dyDescent="0.25">
      <c r="A4" s="431" t="str">
        <f>'Date initiale'!C6&amp;", "&amp;'Date initiale'!C7</f>
        <v>MARIANA CROITORU, C8</v>
      </c>
      <c r="B4" s="431"/>
      <c r="C4" s="441"/>
      <c r="D4" s="441"/>
      <c r="E4" s="441"/>
    </row>
    <row r="5" spans="1:11" s="205" customFormat="1" ht="15.75" x14ac:dyDescent="0.25">
      <c r="A5" s="283"/>
      <c r="B5" s="283"/>
      <c r="C5" s="17"/>
      <c r="D5" s="283"/>
      <c r="E5" s="17"/>
    </row>
    <row r="6" spans="1:11" ht="15.75" x14ac:dyDescent="0.25">
      <c r="A6" s="436" t="s">
        <v>159</v>
      </c>
      <c r="B6" s="436"/>
      <c r="C6" s="436"/>
      <c r="D6" s="436"/>
      <c r="E6" s="436"/>
    </row>
    <row r="7" spans="1:11" ht="67.5" customHeight="1" x14ac:dyDescent="0.25">
      <c r="A7" s="440"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0"/>
      <c r="C7" s="440"/>
      <c r="D7" s="440"/>
      <c r="E7" s="440"/>
      <c r="F7" s="41"/>
      <c r="G7" s="41"/>
      <c r="H7" s="41"/>
      <c r="I7" s="41"/>
    </row>
    <row r="8" spans="1:11" s="22" customFormat="1" ht="20.25" customHeight="1" thickBot="1" x14ac:dyDescent="0.3">
      <c r="A8" s="61"/>
      <c r="B8" s="61"/>
      <c r="C8" s="61"/>
      <c r="D8" s="61"/>
      <c r="E8" s="61"/>
      <c r="F8" s="71"/>
      <c r="G8" s="71"/>
      <c r="H8" s="71"/>
      <c r="I8" s="71"/>
    </row>
    <row r="9" spans="1:11" ht="30.75" thickBot="1" x14ac:dyDescent="0.3">
      <c r="A9" s="172" t="s">
        <v>80</v>
      </c>
      <c r="B9" s="240" t="s">
        <v>199</v>
      </c>
      <c r="C9" s="240" t="s">
        <v>112</v>
      </c>
      <c r="D9" s="240" t="s">
        <v>111</v>
      </c>
      <c r="E9" s="258" t="s">
        <v>196</v>
      </c>
      <c r="G9" s="288" t="s">
        <v>157</v>
      </c>
      <c r="K9" s="22"/>
    </row>
    <row r="10" spans="1:11" s="205" customFormat="1" x14ac:dyDescent="0.25">
      <c r="A10" s="305">
        <v>1</v>
      </c>
      <c r="B10" s="306"/>
      <c r="C10" s="307"/>
      <c r="D10" s="270"/>
      <c r="E10" s="360"/>
      <c r="G10" s="289" t="s">
        <v>222</v>
      </c>
      <c r="K10" s="22"/>
    </row>
    <row r="11" spans="1:11" s="205" customFormat="1" x14ac:dyDescent="0.25">
      <c r="A11" s="226">
        <f>A10+1</f>
        <v>2</v>
      </c>
      <c r="B11" s="264"/>
      <c r="C11" s="303"/>
      <c r="D11" s="145"/>
      <c r="E11" s="352"/>
      <c r="K11" s="22"/>
    </row>
    <row r="12" spans="1:11" s="205" customFormat="1" x14ac:dyDescent="0.25">
      <c r="A12" s="226">
        <f t="shared" ref="A12:A19" si="0">A11+1</f>
        <v>3</v>
      </c>
      <c r="B12" s="264"/>
      <c r="C12" s="303"/>
      <c r="D12" s="145"/>
      <c r="E12" s="352"/>
      <c r="K12" s="22"/>
    </row>
    <row r="13" spans="1:11" s="205" customFormat="1" x14ac:dyDescent="0.25">
      <c r="A13" s="226">
        <f t="shared" si="0"/>
        <v>4</v>
      </c>
      <c r="B13" s="264"/>
      <c r="C13" s="303"/>
      <c r="D13" s="145"/>
      <c r="E13" s="352"/>
      <c r="K13" s="22"/>
    </row>
    <row r="14" spans="1:11" x14ac:dyDescent="0.25">
      <c r="A14" s="226">
        <f t="shared" si="0"/>
        <v>5</v>
      </c>
      <c r="B14" s="264"/>
      <c r="C14" s="303"/>
      <c r="D14" s="145"/>
      <c r="E14" s="352"/>
      <c r="K14" s="22"/>
    </row>
    <row r="15" spans="1:11" s="205" customFormat="1" x14ac:dyDescent="0.25">
      <c r="A15" s="226">
        <f t="shared" si="0"/>
        <v>6</v>
      </c>
      <c r="B15" s="264"/>
      <c r="C15" s="303"/>
      <c r="D15" s="145"/>
      <c r="E15" s="352"/>
      <c r="K15" s="22"/>
    </row>
    <row r="16" spans="1:11" s="205" customFormat="1" x14ac:dyDescent="0.25">
      <c r="A16" s="226">
        <f t="shared" si="0"/>
        <v>7</v>
      </c>
      <c r="B16" s="264"/>
      <c r="C16" s="303"/>
      <c r="D16" s="145"/>
      <c r="E16" s="352"/>
      <c r="K16" s="22"/>
    </row>
    <row r="17" spans="1:11" s="205" customFormat="1" x14ac:dyDescent="0.25">
      <c r="A17" s="226">
        <f t="shared" si="0"/>
        <v>8</v>
      </c>
      <c r="B17" s="264"/>
      <c r="C17" s="303"/>
      <c r="D17" s="145"/>
      <c r="E17" s="352"/>
      <c r="K17" s="22"/>
    </row>
    <row r="18" spans="1:11" s="205" customFormat="1" x14ac:dyDescent="0.25">
      <c r="A18" s="226">
        <f t="shared" si="0"/>
        <v>9</v>
      </c>
      <c r="B18" s="264"/>
      <c r="C18" s="303"/>
      <c r="D18" s="145"/>
      <c r="E18" s="352"/>
      <c r="K18" s="22"/>
    </row>
    <row r="19" spans="1:11" s="205" customFormat="1" ht="15.75" thickBot="1" x14ac:dyDescent="0.3">
      <c r="A19" s="233">
        <f t="shared" si="0"/>
        <v>10</v>
      </c>
      <c r="B19" s="308"/>
      <c r="C19" s="309"/>
      <c r="D19" s="152"/>
      <c r="E19" s="367"/>
      <c r="K19" s="22"/>
    </row>
    <row r="20" spans="1:11" ht="15.75" thickBot="1" x14ac:dyDescent="0.3">
      <c r="A20" s="386"/>
      <c r="B20" s="238"/>
      <c r="C20" s="304"/>
      <c r="D20" s="176" t="str">
        <f>"Total "&amp;LEFT(A7,3)</f>
        <v>Total I18</v>
      </c>
      <c r="E20" s="177">
        <f>SUM(E10:E19)</f>
        <v>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G25"/>
  <sheetViews>
    <sheetView workbookViewId="0">
      <selection activeCell="H18" sqref="H18"/>
    </sheetView>
  </sheetViews>
  <sheetFormatPr defaultRowHeight="15" x14ac:dyDescent="0.25"/>
  <cols>
    <col min="1" max="1" width="5.140625" customWidth="1"/>
    <col min="2" max="2" width="86.28515625" customWidth="1"/>
    <col min="3" max="3" width="17.140625" style="205" customWidth="1"/>
    <col min="4" max="4" width="10.5703125" customWidth="1"/>
    <col min="5" max="5" width="9.7109375" customWidth="1"/>
    <col min="7" max="7" width="13.42578125" customWidth="1"/>
  </cols>
  <sheetData>
    <row r="1" spans="1:7" ht="15.75" x14ac:dyDescent="0.25">
      <c r="A1" s="282" t="str">
        <f>'Date initiale'!C3</f>
        <v>Universitatea de Arhitectură și Urbanism "Ion Mincu" București</v>
      </c>
      <c r="B1" s="282"/>
      <c r="C1" s="282"/>
      <c r="D1" s="282"/>
      <c r="E1" s="17"/>
    </row>
    <row r="2" spans="1:7" ht="15.75" x14ac:dyDescent="0.25">
      <c r="A2" s="282" t="str">
        <f>'Date initiale'!B4&amp;" "&amp;'Date initiale'!C4</f>
        <v>Facultatea ARHITECTURA DE INTERIOR</v>
      </c>
      <c r="B2" s="282"/>
      <c r="C2" s="282"/>
      <c r="D2" s="282"/>
      <c r="E2" s="17"/>
    </row>
    <row r="3" spans="1:7" ht="15.75" x14ac:dyDescent="0.25">
      <c r="A3" s="282" t="str">
        <f>'Date initiale'!B5&amp;" "&amp;'Date initiale'!C5</f>
        <v>Departamentul PID</v>
      </c>
      <c r="B3" s="282"/>
      <c r="C3" s="282"/>
      <c r="D3" s="282"/>
      <c r="E3" s="17"/>
    </row>
    <row r="4" spans="1:7" x14ac:dyDescent="0.25">
      <c r="A4" s="134" t="str">
        <f>'Date initiale'!C6&amp;", "&amp;'Date initiale'!C7</f>
        <v>MARIANA CROITORU, C8</v>
      </c>
      <c r="B4" s="134"/>
      <c r="C4" s="134"/>
      <c r="D4" s="134"/>
    </row>
    <row r="5" spans="1:7" s="205" customFormat="1" x14ac:dyDescent="0.25">
      <c r="A5" s="134"/>
      <c r="B5" s="134"/>
      <c r="C5" s="134"/>
      <c r="D5" s="134"/>
    </row>
    <row r="6" spans="1:7" ht="15.75" x14ac:dyDescent="0.25">
      <c r="A6" s="442" t="s">
        <v>159</v>
      </c>
      <c r="B6" s="443"/>
      <c r="C6" s="443"/>
      <c r="D6" s="443"/>
      <c r="E6" s="444"/>
    </row>
    <row r="7" spans="1:7" s="205" customFormat="1" ht="15.75" x14ac:dyDescent="0.25">
      <c r="A7" s="440" t="str">
        <f>'Descriere indicatori'!A26&amp;". "&amp;'Descriere indicatori'!B26</f>
        <v xml:space="preserve">I19. Expoziţii organizate la nivel internaţional/naţional sau local în calitate de autor, coautor, curator </v>
      </c>
      <c r="B7" s="440"/>
      <c r="C7" s="440"/>
      <c r="D7" s="440"/>
      <c r="E7" s="440"/>
      <c r="F7" s="302"/>
    </row>
    <row r="8" spans="1:7" s="205" customFormat="1" ht="32.25" customHeight="1" thickBot="1" x14ac:dyDescent="0.3">
      <c r="A8" s="60"/>
      <c r="B8" s="60"/>
      <c r="C8" s="60"/>
      <c r="D8" s="60"/>
      <c r="E8" s="60"/>
    </row>
    <row r="9" spans="1:7" ht="30.75" thickBot="1" x14ac:dyDescent="0.3">
      <c r="A9" s="172" t="s">
        <v>80</v>
      </c>
      <c r="B9" s="310" t="s">
        <v>201</v>
      </c>
      <c r="C9" s="173" t="s">
        <v>200</v>
      </c>
      <c r="D9" s="173" t="s">
        <v>119</v>
      </c>
      <c r="E9" s="311" t="s">
        <v>196</v>
      </c>
      <c r="G9" s="288" t="s">
        <v>157</v>
      </c>
    </row>
    <row r="10" spans="1:7" ht="45.75" thickBot="1" x14ac:dyDescent="0.3">
      <c r="A10" s="315">
        <v>1</v>
      </c>
      <c r="B10" s="325" t="s">
        <v>442</v>
      </c>
      <c r="C10" s="449" t="s">
        <v>348</v>
      </c>
      <c r="D10" s="316">
        <v>2016</v>
      </c>
      <c r="E10" s="374">
        <v>5</v>
      </c>
      <c r="G10" s="289" t="s">
        <v>221</v>
      </c>
    </row>
    <row r="11" spans="1:7" ht="45.75" thickBot="1" x14ac:dyDescent="0.3">
      <c r="A11" s="318">
        <f>A10+1</f>
        <v>2</v>
      </c>
      <c r="B11" s="325" t="s">
        <v>443</v>
      </c>
      <c r="C11" s="42" t="s">
        <v>348</v>
      </c>
      <c r="D11" s="42">
        <v>2015</v>
      </c>
      <c r="E11" s="375">
        <v>5</v>
      </c>
      <c r="G11" s="289" t="s">
        <v>223</v>
      </c>
    </row>
    <row r="12" spans="1:7" ht="30.75" thickBot="1" x14ac:dyDescent="0.3">
      <c r="A12" s="318">
        <f t="shared" ref="A12:A19" si="0">A11+1</f>
        <v>3</v>
      </c>
      <c r="B12" s="325" t="s">
        <v>444</v>
      </c>
      <c r="C12" s="42" t="s">
        <v>348</v>
      </c>
      <c r="D12" s="42">
        <v>2015</v>
      </c>
      <c r="E12" s="375">
        <v>10</v>
      </c>
      <c r="G12" s="289" t="s">
        <v>224</v>
      </c>
    </row>
    <row r="13" spans="1:7" ht="30" x14ac:dyDescent="0.25">
      <c r="A13" s="318">
        <f t="shared" si="0"/>
        <v>4</v>
      </c>
      <c r="B13" s="450" t="s">
        <v>445</v>
      </c>
      <c r="C13" s="42" t="s">
        <v>391</v>
      </c>
      <c r="D13" s="42">
        <v>2012</v>
      </c>
      <c r="E13" s="375" t="s">
        <v>446</v>
      </c>
    </row>
    <row r="14" spans="1:7" ht="30" x14ac:dyDescent="0.25">
      <c r="A14" s="318">
        <f t="shared" si="0"/>
        <v>5</v>
      </c>
      <c r="B14" s="320" t="s">
        <v>447</v>
      </c>
      <c r="C14" s="42" t="s">
        <v>348</v>
      </c>
      <c r="D14" s="42">
        <v>2012</v>
      </c>
      <c r="E14" s="376">
        <v>5</v>
      </c>
    </row>
    <row r="15" spans="1:7" ht="30" x14ac:dyDescent="0.25">
      <c r="A15" s="318">
        <f t="shared" si="0"/>
        <v>6</v>
      </c>
      <c r="B15" s="320" t="s">
        <v>448</v>
      </c>
      <c r="C15" s="42" t="s">
        <v>348</v>
      </c>
      <c r="D15" s="42">
        <v>2012</v>
      </c>
      <c r="E15" s="376">
        <v>5</v>
      </c>
    </row>
    <row r="16" spans="1:7" ht="45" x14ac:dyDescent="0.25">
      <c r="A16" s="318">
        <f t="shared" si="0"/>
        <v>7</v>
      </c>
      <c r="B16" s="320" t="s">
        <v>449</v>
      </c>
      <c r="C16" s="42" t="s">
        <v>348</v>
      </c>
      <c r="D16" s="42">
        <v>2010</v>
      </c>
      <c r="E16" s="376">
        <v>5</v>
      </c>
    </row>
    <row r="17" spans="1:5" ht="45" x14ac:dyDescent="0.25">
      <c r="A17" s="318">
        <f t="shared" si="0"/>
        <v>8</v>
      </c>
      <c r="B17" s="320" t="s">
        <v>450</v>
      </c>
      <c r="C17" s="42" t="s">
        <v>348</v>
      </c>
      <c r="D17" s="42">
        <v>2010</v>
      </c>
      <c r="E17" s="352">
        <v>3</v>
      </c>
    </row>
    <row r="18" spans="1:5" s="58" customFormat="1" ht="45" x14ac:dyDescent="0.25">
      <c r="A18" s="318">
        <f t="shared" si="0"/>
        <v>9</v>
      </c>
      <c r="B18" s="322" t="s">
        <v>451</v>
      </c>
      <c r="C18" s="200" t="s">
        <v>348</v>
      </c>
      <c r="D18" s="200">
        <v>2009</v>
      </c>
      <c r="E18" s="377">
        <v>3</v>
      </c>
    </row>
    <row r="19" spans="1:5" s="58" customFormat="1" ht="15.75" thickBot="1" x14ac:dyDescent="0.3">
      <c r="A19" s="324">
        <f t="shared" si="0"/>
        <v>10</v>
      </c>
      <c r="B19" s="325"/>
      <c r="C19" s="326"/>
      <c r="D19" s="326"/>
      <c r="E19" s="378"/>
    </row>
    <row r="20" spans="1:5" ht="15.75" thickBot="1" x14ac:dyDescent="0.3">
      <c r="A20" s="385"/>
      <c r="B20" s="313"/>
      <c r="C20" s="314"/>
      <c r="D20" s="176" t="str">
        <f>"Total "&amp;LEFT(A7,3)</f>
        <v>Total I19</v>
      </c>
      <c r="E20" s="138">
        <f>SUM(E10:E19)</f>
        <v>41</v>
      </c>
    </row>
    <row r="21" spans="1:5" x14ac:dyDescent="0.25">
      <c r="B21" s="18"/>
    </row>
    <row r="22" spans="1:5" x14ac:dyDescent="0.25">
      <c r="B22" s="22"/>
    </row>
    <row r="23" spans="1:5" x14ac:dyDescent="0.25">
      <c r="B23" s="22"/>
    </row>
    <row r="24" spans="1:5" x14ac:dyDescent="0.25">
      <c r="B24" s="22"/>
    </row>
    <row r="25" spans="1:5" x14ac:dyDescent="0.2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J20"/>
  <sheetViews>
    <sheetView workbookViewId="0">
      <selection activeCell="E14" sqref="E14"/>
    </sheetView>
  </sheetViews>
  <sheetFormatPr defaultRowHeight="15" x14ac:dyDescent="0.25"/>
  <cols>
    <col min="1" max="1" width="5.140625" customWidth="1"/>
    <col min="2" max="2" width="104.28515625" customWidth="1"/>
    <col min="3" max="3" width="10.5703125" customWidth="1"/>
    <col min="4" max="4" width="9.7109375" customWidth="1"/>
  </cols>
  <sheetData>
    <row r="1" spans="1:10" x14ac:dyDescent="0.25">
      <c r="A1" s="284" t="str">
        <f>'Date initiale'!C3</f>
        <v>Universitatea de Arhitectură și Urbanism "Ion Mincu" București</v>
      </c>
      <c r="B1" s="284"/>
    </row>
    <row r="2" spans="1:10" x14ac:dyDescent="0.25">
      <c r="A2" s="284" t="str">
        <f>'Date initiale'!B4&amp;" "&amp;'Date initiale'!C4</f>
        <v>Facultatea ARHITECTURA DE INTERIOR</v>
      </c>
      <c r="B2" s="284"/>
    </row>
    <row r="3" spans="1:10" x14ac:dyDescent="0.25">
      <c r="A3" s="284" t="str">
        <f>'Date initiale'!B5&amp;" "&amp;'Date initiale'!C5</f>
        <v>Departamentul PID</v>
      </c>
      <c r="B3" s="284"/>
    </row>
    <row r="4" spans="1:10" x14ac:dyDescent="0.25">
      <c r="A4" s="134" t="str">
        <f>'Date initiale'!C6&amp;", "&amp;'Date initiale'!C7</f>
        <v>MARIANA CROITORU, C8</v>
      </c>
      <c r="B4" s="134"/>
    </row>
    <row r="5" spans="1:10" s="205" customFormat="1" x14ac:dyDescent="0.25">
      <c r="A5" s="134"/>
      <c r="B5" s="134"/>
    </row>
    <row r="6" spans="1:10" ht="15.75" x14ac:dyDescent="0.25">
      <c r="A6" s="436" t="s">
        <v>159</v>
      </c>
      <c r="B6" s="436"/>
      <c r="C6" s="436"/>
      <c r="D6" s="436"/>
    </row>
    <row r="7" spans="1:10" ht="24" customHeight="1" x14ac:dyDescent="0.25">
      <c r="A7" s="440" t="str">
        <f>'Descriere indicatori'!A27&amp;". "&amp;'Descriere indicatori'!B27</f>
        <v xml:space="preserve">I20. Organizator expoziţii la nivel internaţional/naţional </v>
      </c>
      <c r="B7" s="440"/>
      <c r="C7" s="440"/>
      <c r="D7" s="440"/>
    </row>
    <row r="8" spans="1:10" ht="15.75" thickBot="1" x14ac:dyDescent="0.3"/>
    <row r="9" spans="1:10" ht="30.75" thickBot="1" x14ac:dyDescent="0.3">
      <c r="A9" s="172" t="s">
        <v>80</v>
      </c>
      <c r="B9" s="310" t="s">
        <v>201</v>
      </c>
      <c r="C9" s="173" t="s">
        <v>119</v>
      </c>
      <c r="D9" s="311" t="s">
        <v>196</v>
      </c>
      <c r="F9" s="288" t="s">
        <v>157</v>
      </c>
      <c r="J9" s="14"/>
    </row>
    <row r="10" spans="1:10" ht="60.75" thickBot="1" x14ac:dyDescent="0.3">
      <c r="A10" s="315">
        <v>1</v>
      </c>
      <c r="B10" s="325" t="s">
        <v>452</v>
      </c>
      <c r="C10" s="316">
        <v>2014</v>
      </c>
      <c r="D10" s="317">
        <v>5</v>
      </c>
      <c r="F10" s="289" t="s">
        <v>221</v>
      </c>
      <c r="J10" s="290"/>
    </row>
    <row r="11" spans="1:10" ht="30.75" thickBot="1" x14ac:dyDescent="0.3">
      <c r="A11" s="318">
        <f>A10+1</f>
        <v>2</v>
      </c>
      <c r="B11" s="325" t="s">
        <v>453</v>
      </c>
      <c r="C11" s="42">
        <v>2010</v>
      </c>
      <c r="D11" s="319">
        <v>1</v>
      </c>
      <c r="J11" s="58"/>
    </row>
    <row r="12" spans="1:10" x14ac:dyDescent="0.25">
      <c r="A12" s="318">
        <f t="shared" ref="A12:A19" si="0">A11+1</f>
        <v>3</v>
      </c>
      <c r="B12" s="312"/>
      <c r="C12" s="42"/>
      <c r="D12" s="319"/>
    </row>
    <row r="13" spans="1:10" x14ac:dyDescent="0.25">
      <c r="A13" s="318">
        <f t="shared" si="0"/>
        <v>4</v>
      </c>
      <c r="B13" s="312"/>
      <c r="C13" s="42"/>
      <c r="D13" s="319"/>
    </row>
    <row r="14" spans="1:10" x14ac:dyDescent="0.25">
      <c r="A14" s="318">
        <f t="shared" si="0"/>
        <v>5</v>
      </c>
      <c r="B14" s="320"/>
      <c r="C14" s="42"/>
      <c r="D14" s="321"/>
    </row>
    <row r="15" spans="1:10" x14ac:dyDescent="0.25">
      <c r="A15" s="318">
        <f t="shared" si="0"/>
        <v>6</v>
      </c>
      <c r="B15" s="320"/>
      <c r="C15" s="42"/>
      <c r="D15" s="321"/>
    </row>
    <row r="16" spans="1:10" x14ac:dyDescent="0.25">
      <c r="A16" s="318">
        <f t="shared" si="0"/>
        <v>7</v>
      </c>
      <c r="B16" s="320"/>
      <c r="C16" s="42"/>
      <c r="D16" s="321"/>
    </row>
    <row r="17" spans="1:4" x14ac:dyDescent="0.25">
      <c r="A17" s="318">
        <f t="shared" si="0"/>
        <v>8</v>
      </c>
      <c r="B17" s="320"/>
      <c r="C17" s="42"/>
      <c r="D17" s="164"/>
    </row>
    <row r="18" spans="1:4" x14ac:dyDescent="0.25">
      <c r="A18" s="318">
        <f t="shared" si="0"/>
        <v>9</v>
      </c>
      <c r="B18" s="322"/>
      <c r="C18" s="200"/>
      <c r="D18" s="323"/>
    </row>
    <row r="19" spans="1:4" ht="15.75" thickBot="1" x14ac:dyDescent="0.3">
      <c r="A19" s="324">
        <f t="shared" si="0"/>
        <v>10</v>
      </c>
      <c r="B19" s="325"/>
      <c r="C19" s="326"/>
      <c r="D19" s="327"/>
    </row>
    <row r="20" spans="1:4" ht="15.75" thickBot="1" x14ac:dyDescent="0.3">
      <c r="A20" s="385"/>
      <c r="B20" s="313"/>
      <c r="C20" s="176" t="str">
        <f>"Total "&amp;LEFT(A7,3)</f>
        <v>Total I20</v>
      </c>
      <c r="D20" s="138">
        <f>SUM(D10:D19)</f>
        <v>6</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C46"/>
  <sheetViews>
    <sheetView showGridLines="0" showRowColHeaders="0" tabSelected="1" topLeftCell="A25" zoomScale="130" zoomScaleNormal="130" workbookViewId="0">
      <selection activeCell="B48" sqref="B48"/>
    </sheetView>
  </sheetViews>
  <sheetFormatPr defaultRowHeight="15" x14ac:dyDescent="0.25"/>
  <cols>
    <col min="1" max="1" width="8.7109375" customWidth="1"/>
    <col min="2" max="2" width="72" customWidth="1"/>
    <col min="3" max="3" width="7.7109375" customWidth="1"/>
  </cols>
  <sheetData>
    <row r="1" spans="1:3" x14ac:dyDescent="0.25">
      <c r="A1" s="421" t="s">
        <v>148</v>
      </c>
      <c r="B1" s="421"/>
      <c r="C1" s="421"/>
    </row>
    <row r="2" spans="1:3" s="205" customFormat="1" x14ac:dyDescent="0.25">
      <c r="A2" s="401" t="str">
        <f>"Facultatea de "&amp;'Date initiale'!C4</f>
        <v>Facultatea de ARHITECTURA DE INTERIOR</v>
      </c>
      <c r="B2" s="401"/>
      <c r="C2" s="401"/>
    </row>
    <row r="3" spans="1:3" x14ac:dyDescent="0.25">
      <c r="A3" s="421" t="str">
        <f>"Departamentul "&amp;'Date initiale'!C5</f>
        <v>Departamentul PID</v>
      </c>
      <c r="B3" s="421"/>
      <c r="C3" s="421"/>
    </row>
    <row r="4" spans="1:3" x14ac:dyDescent="0.25">
      <c r="A4" s="401" t="str">
        <f>"Nume și prenume: "&amp;'Date initiale'!C6</f>
        <v>Nume și prenume: MARIANA CROITORU</v>
      </c>
      <c r="B4" s="401"/>
      <c r="C4" s="401"/>
    </row>
    <row r="5" spans="1:3" s="205" customFormat="1" x14ac:dyDescent="0.25">
      <c r="A5" s="401" t="str">
        <f>"Post: "&amp;'Date initiale'!C7</f>
        <v>Post: C8</v>
      </c>
      <c r="B5" s="401"/>
      <c r="C5" s="401"/>
    </row>
    <row r="6" spans="1:3" x14ac:dyDescent="0.25">
      <c r="A6" s="401" t="str">
        <f>"Standard de referință: "&amp;'Date initiale'!C8</f>
        <v>Standard de referință: conferențiar universitar</v>
      </c>
      <c r="B6" s="401"/>
      <c r="C6" s="401"/>
    </row>
    <row r="7" spans="1:3" x14ac:dyDescent="0.25">
      <c r="A7" s="205"/>
      <c r="B7" s="205"/>
      <c r="C7" s="205"/>
    </row>
    <row r="8" spans="1:3" s="205" customFormat="1" ht="15.75" x14ac:dyDescent="0.25">
      <c r="A8" s="424" t="s">
        <v>257</v>
      </c>
      <c r="B8" s="424"/>
      <c r="C8" s="424"/>
    </row>
    <row r="9" spans="1:3" ht="65.25" customHeight="1" x14ac:dyDescent="0.25">
      <c r="A9" s="422" t="s">
        <v>256</v>
      </c>
      <c r="B9" s="423"/>
      <c r="C9" s="423"/>
    </row>
    <row r="10" spans="1:3" ht="30" x14ac:dyDescent="0.25">
      <c r="A10" s="96" t="s">
        <v>91</v>
      </c>
      <c r="B10" s="96" t="s">
        <v>229</v>
      </c>
      <c r="C10" s="96" t="s">
        <v>196</v>
      </c>
    </row>
    <row r="11" spans="1:3" x14ac:dyDescent="0.25">
      <c r="A11" s="97" t="s">
        <v>21</v>
      </c>
      <c r="B11" s="103" t="s">
        <v>230</v>
      </c>
      <c r="C11" s="113">
        <f>'I1'!I20</f>
        <v>0</v>
      </c>
    </row>
    <row r="12" spans="1:3" ht="15" customHeight="1" x14ac:dyDescent="0.25">
      <c r="A12" s="98" t="s">
        <v>23</v>
      </c>
      <c r="B12" s="104" t="s">
        <v>231</v>
      </c>
      <c r="C12" s="114">
        <f>'I2'!I20</f>
        <v>15</v>
      </c>
    </row>
    <row r="13" spans="1:3" x14ac:dyDescent="0.25">
      <c r="A13" s="98" t="s">
        <v>26</v>
      </c>
      <c r="B13" s="105" t="s">
        <v>232</v>
      </c>
      <c r="C13" s="114">
        <f>'I3'!I20</f>
        <v>10</v>
      </c>
    </row>
    <row r="14" spans="1:3" x14ac:dyDescent="0.25">
      <c r="A14" s="98" t="s">
        <v>30</v>
      </c>
      <c r="B14" s="104" t="s">
        <v>241</v>
      </c>
      <c r="C14" s="114">
        <f>'I4'!I20</f>
        <v>0</v>
      </c>
    </row>
    <row r="15" spans="1:3" ht="45" x14ac:dyDescent="0.25">
      <c r="A15" s="98" t="s">
        <v>34</v>
      </c>
      <c r="B15" s="104" t="s">
        <v>242</v>
      </c>
      <c r="C15" s="114">
        <f>'I5'!I20</f>
        <v>0</v>
      </c>
    </row>
    <row r="16" spans="1:3" ht="15" customHeight="1" x14ac:dyDescent="0.25">
      <c r="A16" s="98" t="s">
        <v>36</v>
      </c>
      <c r="B16" s="104" t="s">
        <v>243</v>
      </c>
      <c r="C16" s="114">
        <f>'I6'!I20</f>
        <v>0</v>
      </c>
    </row>
    <row r="17" spans="1:3" x14ac:dyDescent="0.25">
      <c r="A17" s="98" t="s">
        <v>39</v>
      </c>
      <c r="B17" s="104" t="s">
        <v>244</v>
      </c>
      <c r="C17" s="114">
        <f>'I7'!I20</f>
        <v>20</v>
      </c>
    </row>
    <row r="18" spans="1:3" ht="30" x14ac:dyDescent="0.25">
      <c r="A18" s="98" t="s">
        <v>41</v>
      </c>
      <c r="B18" s="104" t="s">
        <v>233</v>
      </c>
      <c r="C18" s="114">
        <f>'I8'!I20</f>
        <v>0</v>
      </c>
    </row>
    <row r="19" spans="1:3" ht="30" x14ac:dyDescent="0.25">
      <c r="A19" s="98" t="s">
        <v>44</v>
      </c>
      <c r="B19" s="104" t="s">
        <v>234</v>
      </c>
      <c r="C19" s="114">
        <f>'I9'!I20</f>
        <v>0</v>
      </c>
    </row>
    <row r="20" spans="1:3" ht="30" x14ac:dyDescent="0.25">
      <c r="A20" s="98" t="s">
        <v>47</v>
      </c>
      <c r="B20" s="104" t="s">
        <v>245</v>
      </c>
      <c r="C20" s="114">
        <f>'I10'!I20</f>
        <v>9.6999999999999993</v>
      </c>
    </row>
    <row r="21" spans="1:3" ht="45" x14ac:dyDescent="0.25">
      <c r="A21" s="99" t="s">
        <v>50</v>
      </c>
      <c r="B21" s="104" t="s">
        <v>246</v>
      </c>
      <c r="C21" s="114">
        <f>I11a!I20</f>
        <v>12.5</v>
      </c>
    </row>
    <row r="22" spans="1:3" ht="45" x14ac:dyDescent="0.25">
      <c r="A22" s="100"/>
      <c r="B22" s="104" t="s">
        <v>247</v>
      </c>
      <c r="C22" s="114">
        <f>I11b!H24</f>
        <v>0</v>
      </c>
    </row>
    <row r="23" spans="1:3" ht="30" x14ac:dyDescent="0.25">
      <c r="A23" s="97"/>
      <c r="B23" s="106" t="s">
        <v>235</v>
      </c>
      <c r="C23" s="114">
        <f>I11c!G24</f>
        <v>44</v>
      </c>
    </row>
    <row r="24" spans="1:3" ht="30" x14ac:dyDescent="0.25">
      <c r="A24" s="98" t="s">
        <v>57</v>
      </c>
      <c r="B24" s="104" t="s">
        <v>236</v>
      </c>
      <c r="C24" s="114">
        <f>'I12'!H40</f>
        <v>505</v>
      </c>
    </row>
    <row r="25" spans="1:3" ht="30" x14ac:dyDescent="0.25">
      <c r="A25" s="98" t="s">
        <v>85</v>
      </c>
      <c r="B25" s="104" t="s">
        <v>151</v>
      </c>
      <c r="C25" s="114">
        <f>'I13'!H30</f>
        <v>230</v>
      </c>
    </row>
    <row r="26" spans="1:3" ht="60" x14ac:dyDescent="0.25">
      <c r="A26" s="99" t="s">
        <v>87</v>
      </c>
      <c r="B26" s="104" t="s">
        <v>248</v>
      </c>
      <c r="C26" s="114">
        <f>I14a!H20</f>
        <v>0</v>
      </c>
    </row>
    <row r="27" spans="1:3" ht="30" customHeight="1" x14ac:dyDescent="0.25">
      <c r="A27" s="100"/>
      <c r="B27" s="104" t="s">
        <v>249</v>
      </c>
      <c r="C27" s="114">
        <f>I14b!H20</f>
        <v>20</v>
      </c>
    </row>
    <row r="28" spans="1:3" ht="45" x14ac:dyDescent="0.25">
      <c r="A28" s="97"/>
      <c r="B28" s="104" t="s">
        <v>250</v>
      </c>
      <c r="C28" s="114">
        <f>I14c!H20</f>
        <v>25</v>
      </c>
    </row>
    <row r="29" spans="1:3" ht="105" x14ac:dyDescent="0.25">
      <c r="A29" s="406" t="s">
        <v>0</v>
      </c>
      <c r="B29" s="107" t="s">
        <v>251</v>
      </c>
      <c r="C29" s="115">
        <f>'I15'!D20</f>
        <v>0</v>
      </c>
    </row>
    <row r="30" spans="1:3" ht="45" x14ac:dyDescent="0.25">
      <c r="A30" s="101" t="s">
        <v>92</v>
      </c>
      <c r="B30" s="108" t="s">
        <v>252</v>
      </c>
      <c r="C30" s="114">
        <f>'I16'!D20</f>
        <v>23.3</v>
      </c>
    </row>
    <row r="31" spans="1:3" ht="45" customHeight="1" x14ac:dyDescent="0.25">
      <c r="A31" s="97" t="s">
        <v>95</v>
      </c>
      <c r="B31" s="103" t="s">
        <v>253</v>
      </c>
      <c r="C31" s="113">
        <f>'I17'!D20</f>
        <v>0</v>
      </c>
    </row>
    <row r="32" spans="1:3" ht="75" customHeight="1" x14ac:dyDescent="0.25">
      <c r="A32" s="98" t="s">
        <v>98</v>
      </c>
      <c r="B32" s="109" t="s">
        <v>237</v>
      </c>
      <c r="C32" s="114">
        <f>'I18'!E20</f>
        <v>0</v>
      </c>
    </row>
    <row r="33" spans="1:3" ht="30" x14ac:dyDescent="0.25">
      <c r="A33" s="102" t="s">
        <v>61</v>
      </c>
      <c r="B33" s="108" t="s">
        <v>238</v>
      </c>
      <c r="C33" s="114">
        <f>'I19'!E20</f>
        <v>41</v>
      </c>
    </row>
    <row r="34" spans="1:3" x14ac:dyDescent="0.25">
      <c r="A34" s="98" t="s">
        <v>64</v>
      </c>
      <c r="B34" s="103" t="s">
        <v>239</v>
      </c>
      <c r="C34" s="114">
        <f>'I20'!D20</f>
        <v>6</v>
      </c>
    </row>
    <row r="35" spans="1:3" ht="90" x14ac:dyDescent="0.25">
      <c r="A35" s="98" t="s">
        <v>66</v>
      </c>
      <c r="B35" s="106" t="s">
        <v>254</v>
      </c>
      <c r="C35" s="114">
        <f>'I21'!D20</f>
        <v>0</v>
      </c>
    </row>
    <row r="36" spans="1:3" ht="45" x14ac:dyDescent="0.25">
      <c r="A36" s="98" t="s">
        <v>69</v>
      </c>
      <c r="B36" s="104" t="s">
        <v>255</v>
      </c>
      <c r="C36" s="114">
        <f>'I22'!D20</f>
        <v>15</v>
      </c>
    </row>
    <row r="37" spans="1:3" x14ac:dyDescent="0.25">
      <c r="A37" s="98" t="s">
        <v>71</v>
      </c>
      <c r="B37" s="104" t="s">
        <v>240</v>
      </c>
      <c r="C37" s="114">
        <f>'I23'!F20</f>
        <v>0</v>
      </c>
    </row>
    <row r="38" spans="1:3" x14ac:dyDescent="0.25">
      <c r="A38" s="205"/>
      <c r="B38" s="205"/>
      <c r="C38" s="205"/>
    </row>
    <row r="39" spans="1:3" x14ac:dyDescent="0.25">
      <c r="A39" s="298" t="s">
        <v>2</v>
      </c>
      <c r="B39" s="1" t="s">
        <v>152</v>
      </c>
      <c r="C39" s="205"/>
    </row>
    <row r="40" spans="1:3" x14ac:dyDescent="0.25">
      <c r="A40" s="19" t="s">
        <v>5</v>
      </c>
      <c r="B40" s="13" t="s">
        <v>153</v>
      </c>
      <c r="C40" s="116">
        <f>SUM(C11:C20)+SUM(C32:C37)</f>
        <v>116.7</v>
      </c>
    </row>
    <row r="41" spans="1:3" x14ac:dyDescent="0.25">
      <c r="A41" s="19" t="s">
        <v>6</v>
      </c>
      <c r="B41" s="13" t="s">
        <v>9</v>
      </c>
      <c r="C41" s="116">
        <f>SUM(C24:C31)</f>
        <v>803.3</v>
      </c>
    </row>
    <row r="42" spans="1:3" ht="15.75" thickBot="1" x14ac:dyDescent="0.3">
      <c r="A42" s="110" t="s">
        <v>7</v>
      </c>
      <c r="B42" s="14" t="s">
        <v>10</v>
      </c>
      <c r="C42" s="117">
        <f>SUM(C21:C23)</f>
        <v>56.5</v>
      </c>
    </row>
    <row r="43" spans="1:3" ht="16.5" thickTop="1" thickBot="1" x14ac:dyDescent="0.3">
      <c r="A43" s="111" t="s">
        <v>8</v>
      </c>
      <c r="B43" s="112" t="s">
        <v>11</v>
      </c>
      <c r="C43" s="118">
        <f>C40+C41+C42</f>
        <v>976.5</v>
      </c>
    </row>
    <row r="44" spans="1:3" ht="15.75" thickTop="1" x14ac:dyDescent="0.25">
      <c r="A44" s="205"/>
      <c r="B44" s="205"/>
      <c r="C44" s="205"/>
    </row>
    <row r="45" spans="1:3" x14ac:dyDescent="0.25">
      <c r="A45" s="299" t="s">
        <v>197</v>
      </c>
      <c r="B45" s="205" t="s">
        <v>198</v>
      </c>
      <c r="C45" s="205"/>
    </row>
    <row r="46" spans="1:3" x14ac:dyDescent="0.25">
      <c r="A46" s="337" t="str">
        <f>'Date initiale'!C9</f>
        <v>ianuarie/2022</v>
      </c>
      <c r="B46" s="205"/>
      <c r="C46" s="205"/>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F65"/>
  <sheetViews>
    <sheetView workbookViewId="0">
      <selection activeCell="A6" sqref="A6:D6"/>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82" t="str">
        <f>'Date initiale'!C3</f>
        <v>Universitatea de Arhitectură și Urbanism "Ion Mincu" București</v>
      </c>
      <c r="B1" s="282"/>
      <c r="C1" s="282"/>
      <c r="D1" s="17"/>
    </row>
    <row r="2" spans="1:6" ht="15.75" x14ac:dyDescent="0.25">
      <c r="A2" s="282" t="str">
        <f>'Date initiale'!B4&amp;" "&amp;'Date initiale'!C4</f>
        <v>Facultatea ARHITECTURA DE INTERIOR</v>
      </c>
      <c r="B2" s="282"/>
      <c r="C2" s="282"/>
      <c r="D2" s="17"/>
    </row>
    <row r="3" spans="1:6" ht="15.75" x14ac:dyDescent="0.25">
      <c r="A3" s="282" t="str">
        <f>'Date initiale'!B5&amp;" "&amp;'Date initiale'!C5</f>
        <v>Departamentul PID</v>
      </c>
      <c r="B3" s="282"/>
      <c r="C3" s="282"/>
      <c r="D3" s="17"/>
    </row>
    <row r="4" spans="1:6" x14ac:dyDescent="0.25">
      <c r="A4" s="134" t="str">
        <f>'Date initiale'!C6&amp;", "&amp;'Date initiale'!C7</f>
        <v>MARIANA CROITORU, C8</v>
      </c>
      <c r="B4" s="134"/>
      <c r="C4" s="134"/>
    </row>
    <row r="5" spans="1:6" s="205" customFormat="1" x14ac:dyDescent="0.25">
      <c r="A5" s="134"/>
      <c r="B5" s="134"/>
      <c r="C5" s="134"/>
    </row>
    <row r="6" spans="1:6" ht="15.75" x14ac:dyDescent="0.25">
      <c r="A6" s="438" t="s">
        <v>159</v>
      </c>
      <c r="B6" s="438"/>
      <c r="C6" s="438"/>
      <c r="D6" s="438"/>
    </row>
    <row r="7" spans="1:6" s="205" customFormat="1" ht="57.75" customHeight="1" x14ac:dyDescent="0.25">
      <c r="A7" s="440"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40"/>
      <c r="C7" s="440"/>
      <c r="D7" s="440"/>
    </row>
    <row r="8" spans="1:6" ht="16.5" thickBot="1" x14ac:dyDescent="0.3">
      <c r="A8" s="61"/>
      <c r="B8" s="61"/>
      <c r="C8" s="61"/>
      <c r="D8" s="61"/>
    </row>
    <row r="9" spans="1:6" ht="30.75" thickBot="1" x14ac:dyDescent="0.3">
      <c r="A9" s="172" t="s">
        <v>80</v>
      </c>
      <c r="B9" s="329" t="s">
        <v>207</v>
      </c>
      <c r="C9" s="329" t="s">
        <v>111</v>
      </c>
      <c r="D9" s="330" t="s">
        <v>196</v>
      </c>
      <c r="F9" s="288" t="s">
        <v>157</v>
      </c>
    </row>
    <row r="10" spans="1:6" ht="15.75" x14ac:dyDescent="0.25">
      <c r="A10" s="178">
        <v>1</v>
      </c>
      <c r="B10" s="331"/>
      <c r="C10" s="332"/>
      <c r="D10" s="360"/>
      <c r="E10" s="47"/>
      <c r="F10" s="289" t="s">
        <v>225</v>
      </c>
    </row>
    <row r="11" spans="1:6" ht="15.75" x14ac:dyDescent="0.25">
      <c r="A11" s="180">
        <f>A10+1</f>
        <v>2</v>
      </c>
      <c r="B11" s="313"/>
      <c r="C11" s="42"/>
      <c r="D11" s="352"/>
      <c r="E11" s="47"/>
      <c r="F11" s="289" t="s">
        <v>221</v>
      </c>
    </row>
    <row r="12" spans="1:6" ht="15.75" x14ac:dyDescent="0.25">
      <c r="A12" s="180">
        <f t="shared" ref="A12:A19" si="0">A11+1</f>
        <v>3</v>
      </c>
      <c r="B12" s="320"/>
      <c r="C12" s="328"/>
      <c r="D12" s="379"/>
      <c r="E12" s="47"/>
      <c r="F12" s="289" t="s">
        <v>221</v>
      </c>
    </row>
    <row r="13" spans="1:6" ht="15.75" x14ac:dyDescent="0.25">
      <c r="A13" s="180">
        <f t="shared" si="0"/>
        <v>4</v>
      </c>
      <c r="B13" s="320"/>
      <c r="C13" s="42"/>
      <c r="D13" s="379"/>
      <c r="E13" s="47"/>
      <c r="F13" s="289">
        <v>20</v>
      </c>
    </row>
    <row r="14" spans="1:6" ht="15.75" x14ac:dyDescent="0.25">
      <c r="A14" s="180">
        <f t="shared" si="0"/>
        <v>5</v>
      </c>
      <c r="B14" s="320"/>
      <c r="C14" s="42"/>
      <c r="D14" s="379"/>
      <c r="E14" s="47"/>
    </row>
    <row r="15" spans="1:6" ht="15.75" x14ac:dyDescent="0.25">
      <c r="A15" s="180">
        <f t="shared" si="0"/>
        <v>6</v>
      </c>
      <c r="B15" s="320"/>
      <c r="C15" s="42"/>
      <c r="D15" s="379"/>
      <c r="E15" s="47"/>
    </row>
    <row r="16" spans="1:6" ht="15.75" x14ac:dyDescent="0.25">
      <c r="A16" s="180">
        <f t="shared" si="0"/>
        <v>7</v>
      </c>
      <c r="B16" s="320"/>
      <c r="C16" s="42"/>
      <c r="D16" s="379"/>
      <c r="E16" s="47"/>
    </row>
    <row r="17" spans="1:5" ht="15.75" x14ac:dyDescent="0.25">
      <c r="A17" s="180">
        <f t="shared" si="0"/>
        <v>8</v>
      </c>
      <c r="B17" s="320"/>
      <c r="C17" s="42"/>
      <c r="D17" s="379"/>
      <c r="E17" s="47"/>
    </row>
    <row r="18" spans="1:5" ht="15.75" x14ac:dyDescent="0.25">
      <c r="A18" s="180">
        <f t="shared" si="0"/>
        <v>9</v>
      </c>
      <c r="B18" s="320"/>
      <c r="C18" s="42"/>
      <c r="D18" s="379"/>
      <c r="E18" s="47"/>
    </row>
    <row r="19" spans="1:5" ht="16.5" thickBot="1" x14ac:dyDescent="0.3">
      <c r="A19" s="333">
        <f t="shared" si="0"/>
        <v>10</v>
      </c>
      <c r="B19" s="334"/>
      <c r="C19" s="169"/>
      <c r="D19" s="380"/>
      <c r="E19" s="47"/>
    </row>
    <row r="20" spans="1:5" ht="16.5" thickBot="1" x14ac:dyDescent="0.3">
      <c r="A20" s="385"/>
      <c r="B20" s="313"/>
      <c r="C20" s="137" t="str">
        <f>"Total "&amp;LEFT(A7,3)</f>
        <v>Total I21</v>
      </c>
      <c r="D20" s="335">
        <f>SUM(D10:D19)</f>
        <v>0</v>
      </c>
      <c r="E20" s="47"/>
    </row>
    <row r="21" spans="1:5" ht="15.75" x14ac:dyDescent="0.25">
      <c r="A21" s="47"/>
      <c r="B21" s="48"/>
      <c r="C21" s="47"/>
      <c r="D21" s="47"/>
      <c r="E21" s="47"/>
    </row>
    <row r="22" spans="1:5" ht="15.75" x14ac:dyDescent="0.25">
      <c r="A22" s="47"/>
      <c r="B22" s="48"/>
      <c r="C22" s="47"/>
      <c r="D22" s="47"/>
      <c r="E22" s="47"/>
    </row>
    <row r="23" spans="1:5" ht="15.75" x14ac:dyDescent="0.25">
      <c r="A23" s="47"/>
      <c r="B23" s="48"/>
      <c r="C23" s="47"/>
      <c r="D23" s="47"/>
      <c r="E23" s="47"/>
    </row>
    <row r="24" spans="1:5" ht="15.75" x14ac:dyDescent="0.25">
      <c r="A24" s="47"/>
      <c r="B24" s="48"/>
      <c r="C24" s="47"/>
      <c r="D24" s="47"/>
      <c r="E24" s="47"/>
    </row>
    <row r="25" spans="1:5" ht="15.75" x14ac:dyDescent="0.25">
      <c r="A25" s="47"/>
      <c r="B25" s="48"/>
      <c r="C25" s="47"/>
      <c r="D25" s="47"/>
      <c r="E25" s="47"/>
    </row>
    <row r="26" spans="1:5" ht="15.75" x14ac:dyDescent="0.25">
      <c r="A26" s="47"/>
      <c r="B26" s="48"/>
      <c r="C26" s="47"/>
      <c r="D26" s="47"/>
      <c r="E26" s="47"/>
    </row>
    <row r="27" spans="1:5" ht="15.75" x14ac:dyDescent="0.25">
      <c r="A27" s="47"/>
      <c r="B27" s="49"/>
      <c r="C27" s="47"/>
      <c r="D27" s="47"/>
      <c r="E27" s="47"/>
    </row>
    <row r="28" spans="1:5" ht="15.75" x14ac:dyDescent="0.25">
      <c r="A28" s="47"/>
      <c r="B28" s="48"/>
      <c r="C28" s="47"/>
      <c r="D28" s="47"/>
      <c r="E28" s="47"/>
    </row>
    <row r="29" spans="1:5" ht="15.75" x14ac:dyDescent="0.25">
      <c r="A29" s="47"/>
      <c r="B29" s="48"/>
      <c r="C29" s="47"/>
      <c r="D29" s="47"/>
      <c r="E29" s="47"/>
    </row>
    <row r="30" spans="1:5" ht="15.75" x14ac:dyDescent="0.25">
      <c r="A30" s="47"/>
      <c r="B30" s="50"/>
      <c r="C30" s="47"/>
      <c r="D30" s="47"/>
      <c r="E30" s="47"/>
    </row>
    <row r="31" spans="1:5" ht="15.75" x14ac:dyDescent="0.25">
      <c r="A31" s="47"/>
      <c r="B31" s="37"/>
      <c r="C31" s="47"/>
      <c r="D31" s="47"/>
      <c r="E31" s="47"/>
    </row>
    <row r="32" spans="1:5" ht="15.75" x14ac:dyDescent="0.25">
      <c r="A32" s="47"/>
      <c r="B32" s="37"/>
      <c r="C32" s="47"/>
      <c r="D32" s="47"/>
      <c r="E32" s="47"/>
    </row>
    <row r="33" spans="1:5" ht="15.75" x14ac:dyDescent="0.25">
      <c r="A33" s="47"/>
      <c r="B33" s="47"/>
      <c r="C33" s="47"/>
      <c r="D33" s="47"/>
      <c r="E33" s="47"/>
    </row>
    <row r="34" spans="1:5" ht="15.75" x14ac:dyDescent="0.25">
      <c r="A34" s="47"/>
      <c r="B34" s="47"/>
      <c r="C34" s="47"/>
      <c r="D34" s="47"/>
      <c r="E34" s="47"/>
    </row>
    <row r="35" spans="1:5" ht="15.75" x14ac:dyDescent="0.25">
      <c r="A35" s="47"/>
      <c r="B35" s="47"/>
      <c r="C35" s="47"/>
      <c r="D35" s="47"/>
      <c r="E35" s="47"/>
    </row>
    <row r="36" spans="1:5" ht="15.75" x14ac:dyDescent="0.25">
      <c r="A36" s="47"/>
      <c r="B36" s="47"/>
      <c r="C36" s="47"/>
      <c r="D36" s="47"/>
      <c r="E36" s="47"/>
    </row>
    <row r="37" spans="1:5" ht="15.75" x14ac:dyDescent="0.25">
      <c r="A37" s="47"/>
      <c r="B37" s="47"/>
      <c r="C37" s="47"/>
      <c r="D37" s="47"/>
      <c r="E37" s="47"/>
    </row>
    <row r="38" spans="1:5" ht="15.75" x14ac:dyDescent="0.25">
      <c r="A38" s="47"/>
      <c r="B38" s="47"/>
      <c r="C38" s="47"/>
      <c r="D38" s="47"/>
      <c r="E38" s="47"/>
    </row>
    <row r="39" spans="1:5" ht="15.75" x14ac:dyDescent="0.25">
      <c r="A39" s="47"/>
      <c r="B39" s="47"/>
      <c r="C39" s="47"/>
      <c r="D39" s="47"/>
      <c r="E39" s="47"/>
    </row>
    <row r="40" spans="1:5" ht="15.75" x14ac:dyDescent="0.25">
      <c r="A40" s="47"/>
      <c r="B40" s="47"/>
      <c r="C40" s="47"/>
      <c r="D40" s="47"/>
      <c r="E40" s="47"/>
    </row>
    <row r="41" spans="1:5" ht="15.75" x14ac:dyDescent="0.25">
      <c r="A41" s="47"/>
      <c r="B41" s="47"/>
      <c r="C41" s="47"/>
      <c r="D41" s="47"/>
      <c r="E41" s="47"/>
    </row>
    <row r="42" spans="1:5" ht="15.75" x14ac:dyDescent="0.25">
      <c r="A42" s="47"/>
      <c r="B42" s="47"/>
      <c r="C42" s="47"/>
      <c r="D42" s="47"/>
      <c r="E42" s="47"/>
    </row>
    <row r="43" spans="1:5" ht="15.75" x14ac:dyDescent="0.25">
      <c r="A43" s="47"/>
      <c r="B43" s="47"/>
      <c r="C43" s="47"/>
      <c r="D43" s="47"/>
      <c r="E43" s="47"/>
    </row>
    <row r="44" spans="1:5" ht="15.75" x14ac:dyDescent="0.25">
      <c r="A44" s="47"/>
      <c r="B44" s="47"/>
      <c r="C44" s="47"/>
      <c r="D44" s="47"/>
      <c r="E44" s="47"/>
    </row>
    <row r="45" spans="1:5" ht="15.75" x14ac:dyDescent="0.25">
      <c r="A45" s="47"/>
      <c r="B45" s="47"/>
      <c r="C45" s="47"/>
      <c r="D45" s="47"/>
      <c r="E45" s="47"/>
    </row>
    <row r="46" spans="1:5" ht="15.75" x14ac:dyDescent="0.25">
      <c r="A46" s="47"/>
      <c r="B46" s="47"/>
      <c r="C46" s="47"/>
      <c r="D46" s="47"/>
      <c r="E46" s="47"/>
    </row>
    <row r="47" spans="1:5" ht="15.75" x14ac:dyDescent="0.25">
      <c r="A47" s="47"/>
      <c r="B47" s="47"/>
      <c r="C47" s="47"/>
      <c r="D47" s="47"/>
      <c r="E47" s="47"/>
    </row>
    <row r="48" spans="1:5" ht="15.75" x14ac:dyDescent="0.25">
      <c r="A48" s="47"/>
      <c r="B48" s="47"/>
      <c r="C48" s="47"/>
      <c r="D48" s="47"/>
      <c r="E48" s="47"/>
    </row>
    <row r="49" spans="1:5" ht="15.75" x14ac:dyDescent="0.25">
      <c r="A49" s="47"/>
      <c r="B49" s="47"/>
      <c r="C49" s="47"/>
      <c r="D49" s="47"/>
      <c r="E49" s="47"/>
    </row>
    <row r="50" spans="1:5" ht="15.75" x14ac:dyDescent="0.25">
      <c r="A50" s="47"/>
      <c r="B50" s="47"/>
      <c r="C50" s="47"/>
      <c r="D50" s="47"/>
      <c r="E50" s="47"/>
    </row>
    <row r="51" spans="1:5" ht="15.75" x14ac:dyDescent="0.25">
      <c r="A51" s="47"/>
      <c r="B51" s="47"/>
      <c r="C51" s="47"/>
      <c r="D51" s="47"/>
      <c r="E51" s="47"/>
    </row>
    <row r="52" spans="1:5" ht="15.75" x14ac:dyDescent="0.25">
      <c r="A52" s="47"/>
      <c r="B52" s="47"/>
      <c r="C52" s="47"/>
      <c r="D52" s="47"/>
      <c r="E52" s="47"/>
    </row>
    <row r="53" spans="1:5" ht="15.75" x14ac:dyDescent="0.25">
      <c r="A53" s="47"/>
      <c r="B53" s="47"/>
      <c r="C53" s="47"/>
      <c r="D53" s="47"/>
      <c r="E53" s="47"/>
    </row>
    <row r="54" spans="1:5" ht="15.75" x14ac:dyDescent="0.25">
      <c r="A54" s="47"/>
      <c r="B54" s="47"/>
      <c r="C54" s="47"/>
      <c r="D54" s="47"/>
      <c r="E54" s="47"/>
    </row>
    <row r="55" spans="1:5" ht="15.75" x14ac:dyDescent="0.25">
      <c r="A55" s="47"/>
      <c r="B55" s="47"/>
      <c r="C55" s="47"/>
      <c r="D55" s="47"/>
      <c r="E55" s="47"/>
    </row>
    <row r="56" spans="1:5" ht="15.75" x14ac:dyDescent="0.25">
      <c r="A56" s="47"/>
      <c r="B56" s="47"/>
      <c r="C56" s="47"/>
      <c r="D56" s="47"/>
      <c r="E56" s="47"/>
    </row>
    <row r="57" spans="1:5" ht="15.75" x14ac:dyDescent="0.25">
      <c r="A57" s="47"/>
      <c r="B57" s="47"/>
      <c r="C57" s="47"/>
      <c r="D57" s="47"/>
      <c r="E57" s="47"/>
    </row>
    <row r="58" spans="1:5" ht="15.75" x14ac:dyDescent="0.25">
      <c r="A58" s="47"/>
      <c r="B58" s="47"/>
      <c r="C58" s="47"/>
      <c r="D58" s="47"/>
      <c r="E58" s="47"/>
    </row>
    <row r="59" spans="1:5" ht="15.75" x14ac:dyDescent="0.25">
      <c r="A59" s="47"/>
      <c r="B59" s="47"/>
      <c r="C59" s="47"/>
      <c r="D59" s="47"/>
      <c r="E59" s="47"/>
    </row>
    <row r="60" spans="1:5" ht="15.75" x14ac:dyDescent="0.25">
      <c r="A60" s="47"/>
      <c r="B60" s="47"/>
      <c r="C60" s="47"/>
      <c r="D60" s="47"/>
      <c r="E60" s="47"/>
    </row>
    <row r="61" spans="1:5" ht="15.75" x14ac:dyDescent="0.25">
      <c r="A61" s="47"/>
      <c r="B61" s="47"/>
      <c r="C61" s="47"/>
      <c r="D61" s="47"/>
      <c r="E61" s="47"/>
    </row>
    <row r="62" spans="1:5" ht="15.75" x14ac:dyDescent="0.25">
      <c r="A62" s="47"/>
      <c r="B62" s="47"/>
      <c r="C62" s="47"/>
      <c r="D62" s="47"/>
      <c r="E62" s="47"/>
    </row>
    <row r="63" spans="1:5" ht="15.75" x14ac:dyDescent="0.25">
      <c r="A63" s="47"/>
      <c r="B63" s="47"/>
      <c r="C63" s="47"/>
      <c r="D63" s="47"/>
      <c r="E63" s="47"/>
    </row>
    <row r="64" spans="1:5" ht="15.75" x14ac:dyDescent="0.25">
      <c r="A64" s="47"/>
      <c r="B64" s="47"/>
      <c r="C64" s="47"/>
      <c r="D64" s="47"/>
      <c r="E64" s="47"/>
    </row>
    <row r="65" spans="1:5" ht="15.75" x14ac:dyDescent="0.2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F20"/>
  <sheetViews>
    <sheetView workbookViewId="0">
      <selection activeCell="G18" sqref="G18"/>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82" t="str">
        <f>'Date initiale'!C3</f>
        <v>Universitatea de Arhitectură și Urbanism "Ion Mincu" București</v>
      </c>
      <c r="B1" s="282"/>
      <c r="C1" s="282"/>
      <c r="D1" s="43"/>
    </row>
    <row r="2" spans="1:6" ht="15.75" x14ac:dyDescent="0.25">
      <c r="A2" s="282" t="str">
        <f>'Date initiale'!B4&amp;" "&amp;'Date initiale'!C4</f>
        <v>Facultatea ARHITECTURA DE INTERIOR</v>
      </c>
      <c r="B2" s="282"/>
      <c r="C2" s="282"/>
      <c r="D2" s="17"/>
    </row>
    <row r="3" spans="1:6" ht="15.75" x14ac:dyDescent="0.25">
      <c r="A3" s="282" t="str">
        <f>'Date initiale'!B5&amp;" "&amp;'Date initiale'!C5</f>
        <v>Departamentul PID</v>
      </c>
      <c r="B3" s="282"/>
      <c r="C3" s="282"/>
      <c r="D3" s="17"/>
    </row>
    <row r="4" spans="1:6" x14ac:dyDescent="0.25">
      <c r="A4" s="134" t="str">
        <f>'Date initiale'!C6&amp;", "&amp;'Date initiale'!C7</f>
        <v>MARIANA CROITORU, C8</v>
      </c>
      <c r="B4" s="134"/>
      <c r="C4" s="134"/>
    </row>
    <row r="5" spans="1:6" s="205" customFormat="1" x14ac:dyDescent="0.25">
      <c r="A5" s="134"/>
      <c r="B5" s="134"/>
      <c r="C5" s="134"/>
    </row>
    <row r="6" spans="1:6" ht="15.75" x14ac:dyDescent="0.25">
      <c r="A6" s="436" t="s">
        <v>159</v>
      </c>
      <c r="B6" s="436"/>
      <c r="C6" s="436"/>
      <c r="D6" s="436"/>
    </row>
    <row r="7" spans="1:6" ht="45" customHeight="1" x14ac:dyDescent="0.25">
      <c r="A7" s="440"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40"/>
      <c r="C7" s="440"/>
      <c r="D7" s="440"/>
    </row>
    <row r="8" spans="1:6" ht="15.75" customHeight="1" thickBot="1" x14ac:dyDescent="0.3">
      <c r="A8" s="61"/>
      <c r="B8" s="61"/>
      <c r="C8" s="61"/>
      <c r="D8" s="61"/>
    </row>
    <row r="9" spans="1:6" ht="30.75" thickBot="1" x14ac:dyDescent="0.3">
      <c r="A9" s="172" t="s">
        <v>80</v>
      </c>
      <c r="B9" s="173" t="s">
        <v>208</v>
      </c>
      <c r="C9" s="173" t="s">
        <v>111</v>
      </c>
      <c r="D9" s="311" t="s">
        <v>196</v>
      </c>
      <c r="F9" s="288" t="s">
        <v>157</v>
      </c>
    </row>
    <row r="10" spans="1:6" s="205" customFormat="1" ht="30" x14ac:dyDescent="0.25">
      <c r="A10" s="178">
        <v>1</v>
      </c>
      <c r="B10" s="331" t="s">
        <v>454</v>
      </c>
      <c r="C10" s="179">
        <v>2016</v>
      </c>
      <c r="D10" s="381">
        <v>3</v>
      </c>
      <c r="F10" s="289" t="s">
        <v>221</v>
      </c>
    </row>
    <row r="11" spans="1:6" s="205" customFormat="1" ht="60" x14ac:dyDescent="0.25">
      <c r="A11" s="180">
        <f>A10+1</f>
        <v>2</v>
      </c>
      <c r="B11" s="320" t="s">
        <v>455</v>
      </c>
      <c r="C11" s="42">
        <v>2015</v>
      </c>
      <c r="D11" s="382">
        <v>1.5</v>
      </c>
      <c r="F11" s="289" t="s">
        <v>223</v>
      </c>
    </row>
    <row r="12" spans="1:6" ht="30" x14ac:dyDescent="0.25">
      <c r="A12" s="180">
        <f t="shared" ref="A12:A19" si="0">A11+1</f>
        <v>3</v>
      </c>
      <c r="B12" s="320" t="s">
        <v>456</v>
      </c>
      <c r="C12" s="42">
        <v>2015</v>
      </c>
      <c r="D12" s="382">
        <v>1.5</v>
      </c>
      <c r="F12" s="289" t="s">
        <v>224</v>
      </c>
    </row>
    <row r="13" spans="1:6" s="205" customFormat="1" ht="45" x14ac:dyDescent="0.25">
      <c r="A13" s="180">
        <f t="shared" si="0"/>
        <v>4</v>
      </c>
      <c r="B13" s="320" t="s">
        <v>457</v>
      </c>
      <c r="C13" s="42">
        <v>2013</v>
      </c>
      <c r="D13" s="382">
        <v>6</v>
      </c>
    </row>
    <row r="14" spans="1:6" s="205" customFormat="1" ht="30" x14ac:dyDescent="0.25">
      <c r="A14" s="180">
        <f t="shared" si="0"/>
        <v>5</v>
      </c>
      <c r="B14" s="320" t="s">
        <v>458</v>
      </c>
      <c r="C14" s="42">
        <v>2010</v>
      </c>
      <c r="D14" s="382">
        <v>3</v>
      </c>
    </row>
    <row r="15" spans="1:6" s="205" customFormat="1" x14ac:dyDescent="0.25">
      <c r="A15" s="180">
        <f t="shared" si="0"/>
        <v>6</v>
      </c>
      <c r="B15" s="320"/>
      <c r="C15" s="42"/>
      <c r="D15" s="382"/>
    </row>
    <row r="16" spans="1:6" s="205" customFormat="1" x14ac:dyDescent="0.25">
      <c r="A16" s="180">
        <f t="shared" si="0"/>
        <v>7</v>
      </c>
      <c r="B16" s="320"/>
      <c r="C16" s="42"/>
      <c r="D16" s="382"/>
    </row>
    <row r="17" spans="1:4" s="205" customFormat="1" x14ac:dyDescent="0.25">
      <c r="A17" s="180">
        <f t="shared" si="0"/>
        <v>8</v>
      </c>
      <c r="B17" s="320"/>
      <c r="C17" s="42"/>
      <c r="D17" s="382"/>
    </row>
    <row r="18" spans="1:4" s="205" customFormat="1" x14ac:dyDescent="0.25">
      <c r="A18" s="180">
        <f t="shared" si="0"/>
        <v>9</v>
      </c>
      <c r="B18" s="320"/>
      <c r="C18" s="42"/>
      <c r="D18" s="382"/>
    </row>
    <row r="19" spans="1:4" ht="15.75" thickBot="1" x14ac:dyDescent="0.3">
      <c r="A19" s="333">
        <f t="shared" si="0"/>
        <v>10</v>
      </c>
      <c r="B19" s="334"/>
      <c r="C19" s="169"/>
      <c r="D19" s="383"/>
    </row>
    <row r="20" spans="1:4" ht="15.75" thickBot="1" x14ac:dyDescent="0.3">
      <c r="A20" s="384"/>
      <c r="B20" s="134"/>
      <c r="C20" s="137" t="str">
        <f>"Total "&amp;LEFT(A7,3)</f>
        <v>Total I22</v>
      </c>
      <c r="D20" s="336">
        <f>SUM(D10:D19)</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H20"/>
  <sheetViews>
    <sheetView workbookViewId="0">
      <selection activeCell="B6" sqref="B6"/>
    </sheetView>
  </sheetViews>
  <sheetFormatPr defaultRowHeight="15" x14ac:dyDescent="0.25"/>
  <cols>
    <col min="1" max="1" width="5.140625" customWidth="1"/>
    <col min="2" max="2" width="27.5703125" customWidth="1"/>
    <col min="3" max="3" width="46.85546875" style="205" customWidth="1"/>
    <col min="4" max="4" width="30" style="205" customWidth="1"/>
    <col min="5" max="5" width="10.5703125" customWidth="1"/>
    <col min="6" max="6" width="9.7109375" customWidth="1"/>
  </cols>
  <sheetData>
    <row r="1" spans="1:8" x14ac:dyDescent="0.25">
      <c r="A1" s="284" t="str">
        <f>'Date initiale'!C3</f>
        <v>Universitatea de Arhitectură și Urbanism "Ion Mincu" București</v>
      </c>
      <c r="B1" s="284"/>
      <c r="C1" s="284"/>
      <c r="D1" s="284"/>
      <c r="E1" s="284"/>
    </row>
    <row r="2" spans="1:8" x14ac:dyDescent="0.25">
      <c r="A2" s="284" t="str">
        <f>'Date initiale'!B4&amp;" "&amp;'Date initiale'!C4</f>
        <v>Facultatea ARHITECTURA DE INTERIOR</v>
      </c>
      <c r="B2" s="284"/>
      <c r="C2" s="284"/>
      <c r="D2" s="284"/>
      <c r="E2" s="284"/>
    </row>
    <row r="3" spans="1:8" x14ac:dyDescent="0.25">
      <c r="A3" s="284" t="str">
        <f>'Date initiale'!B5&amp;" "&amp;'Date initiale'!C5</f>
        <v>Departamentul PID</v>
      </c>
      <c r="B3" s="284"/>
      <c r="C3" s="284"/>
      <c r="D3" s="284"/>
      <c r="E3" s="284"/>
    </row>
    <row r="4" spans="1:8" x14ac:dyDescent="0.25">
      <c r="A4" s="134" t="str">
        <f>'Date initiale'!C6&amp;", "&amp;'Date initiale'!C7</f>
        <v>MARIANA CROITORU, C8</v>
      </c>
      <c r="B4" s="134"/>
      <c r="C4" s="134"/>
      <c r="D4" s="134"/>
      <c r="E4" s="134"/>
    </row>
    <row r="5" spans="1:8" s="205" customFormat="1" x14ac:dyDescent="0.25">
      <c r="A5" s="134"/>
      <c r="B5" s="134"/>
      <c r="C5" s="134"/>
      <c r="D5" s="134"/>
      <c r="E5" s="134"/>
    </row>
    <row r="6" spans="1:8" ht="15.75" x14ac:dyDescent="0.25">
      <c r="A6" s="301" t="s">
        <v>159</v>
      </c>
    </row>
    <row r="7" spans="1:8" ht="15.75" x14ac:dyDescent="0.25">
      <c r="A7" s="440" t="str">
        <f>'Descriere indicatori'!A30&amp;". "&amp;'Descriere indicatori'!B30</f>
        <v xml:space="preserve">I23. Îndrumare de doctorat sau în co-tutelă la nivel internaţional/naţional </v>
      </c>
      <c r="B7" s="440"/>
      <c r="C7" s="440"/>
      <c r="D7" s="440"/>
      <c r="E7" s="440"/>
      <c r="F7" s="440"/>
    </row>
    <row r="8" spans="1:8" ht="15.75" thickBot="1" x14ac:dyDescent="0.3"/>
    <row r="9" spans="1:8" ht="30.75" thickBot="1" x14ac:dyDescent="0.3">
      <c r="A9" s="172" t="s">
        <v>80</v>
      </c>
      <c r="B9" s="173" t="s">
        <v>202</v>
      </c>
      <c r="C9" s="173" t="s">
        <v>204</v>
      </c>
      <c r="D9" s="173" t="s">
        <v>203</v>
      </c>
      <c r="E9" s="173" t="s">
        <v>111</v>
      </c>
      <c r="F9" s="311" t="s">
        <v>196</v>
      </c>
      <c r="H9" s="288" t="s">
        <v>157</v>
      </c>
    </row>
    <row r="10" spans="1:8" x14ac:dyDescent="0.25">
      <c r="A10" s="178">
        <v>1</v>
      </c>
      <c r="B10" s="331"/>
      <c r="C10" s="331"/>
      <c r="D10" s="331"/>
      <c r="E10" s="179"/>
      <c r="F10" s="381"/>
      <c r="H10" s="289" t="s">
        <v>221</v>
      </c>
    </row>
    <row r="11" spans="1:8" x14ac:dyDescent="0.25">
      <c r="A11" s="180">
        <f>A10+1</f>
        <v>2</v>
      </c>
      <c r="B11" s="320"/>
      <c r="C11" s="320"/>
      <c r="D11" s="320"/>
      <c r="E11" s="42"/>
      <c r="F11" s="382"/>
      <c r="H11" s="289" t="s">
        <v>223</v>
      </c>
    </row>
    <row r="12" spans="1:8" x14ac:dyDescent="0.25">
      <c r="A12" s="180">
        <f t="shared" ref="A12:A19" si="0">A11+1</f>
        <v>3</v>
      </c>
      <c r="B12" s="320"/>
      <c r="C12" s="320"/>
      <c r="D12" s="320"/>
      <c r="E12" s="42"/>
      <c r="F12" s="382"/>
    </row>
    <row r="13" spans="1:8" x14ac:dyDescent="0.25">
      <c r="A13" s="180">
        <f t="shared" si="0"/>
        <v>4</v>
      </c>
      <c r="B13" s="320"/>
      <c r="C13" s="320"/>
      <c r="D13" s="320"/>
      <c r="E13" s="42"/>
      <c r="F13" s="382"/>
    </row>
    <row r="14" spans="1:8" x14ac:dyDescent="0.25">
      <c r="A14" s="180">
        <f t="shared" si="0"/>
        <v>5</v>
      </c>
      <c r="B14" s="320"/>
      <c r="C14" s="320"/>
      <c r="D14" s="320"/>
      <c r="E14" s="42"/>
      <c r="F14" s="382"/>
    </row>
    <row r="15" spans="1:8" x14ac:dyDescent="0.25">
      <c r="A15" s="180">
        <f t="shared" si="0"/>
        <v>6</v>
      </c>
      <c r="B15" s="320"/>
      <c r="C15" s="320"/>
      <c r="D15" s="320"/>
      <c r="E15" s="42"/>
      <c r="F15" s="382"/>
    </row>
    <row r="16" spans="1:8" x14ac:dyDescent="0.25">
      <c r="A16" s="180">
        <f t="shared" si="0"/>
        <v>7</v>
      </c>
      <c r="B16" s="320"/>
      <c r="C16" s="320"/>
      <c r="D16" s="320"/>
      <c r="E16" s="42"/>
      <c r="F16" s="382"/>
    </row>
    <row r="17" spans="1:6" x14ac:dyDescent="0.25">
      <c r="A17" s="180">
        <f t="shared" si="0"/>
        <v>8</v>
      </c>
      <c r="B17" s="320"/>
      <c r="C17" s="320"/>
      <c r="D17" s="320"/>
      <c r="E17" s="42"/>
      <c r="F17" s="382"/>
    </row>
    <row r="18" spans="1:6" x14ac:dyDescent="0.25">
      <c r="A18" s="180">
        <f t="shared" si="0"/>
        <v>9</v>
      </c>
      <c r="B18" s="320"/>
      <c r="C18" s="320"/>
      <c r="D18" s="320"/>
      <c r="E18" s="42"/>
      <c r="F18" s="382"/>
    </row>
    <row r="19" spans="1:6" ht="15.75" thickBot="1" x14ac:dyDescent="0.3">
      <c r="A19" s="333">
        <f t="shared" si="0"/>
        <v>10</v>
      </c>
      <c r="B19" s="334"/>
      <c r="C19" s="334"/>
      <c r="D19" s="334"/>
      <c r="E19" s="169"/>
      <c r="F19" s="383"/>
    </row>
    <row r="20" spans="1:6" ht="15.75" thickBot="1" x14ac:dyDescent="0.3">
      <c r="A20" s="384"/>
      <c r="B20" s="134"/>
      <c r="C20" s="134"/>
      <c r="D20" s="134"/>
      <c r="E20" s="137" t="str">
        <f>"Total "&amp;LEFT(A7,3)</f>
        <v>Total I23</v>
      </c>
      <c r="F20" s="336">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B15"/>
  <sheetViews>
    <sheetView workbookViewId="0">
      <selection activeCell="A16" sqref="A16"/>
    </sheetView>
  </sheetViews>
  <sheetFormatPr defaultRowHeight="15" x14ac:dyDescent="0.25"/>
  <sheetData>
    <row r="1" spans="1:28" x14ac:dyDescent="0.25">
      <c r="A1" t="s">
        <v>155</v>
      </c>
      <c r="AA1" s="338" t="s">
        <v>205</v>
      </c>
      <c r="AB1" t="s">
        <v>206</v>
      </c>
    </row>
    <row r="2" spans="1:28" x14ac:dyDescent="0.25">
      <c r="A2" t="s">
        <v>156</v>
      </c>
    </row>
    <row r="6" spans="1:28" x14ac:dyDescent="0.25">
      <c r="A6" t="s">
        <v>191</v>
      </c>
    </row>
    <row r="7" spans="1:28" x14ac:dyDescent="0.25">
      <c r="A7" t="s">
        <v>192</v>
      </c>
    </row>
    <row r="8" spans="1:28" x14ac:dyDescent="0.25">
      <c r="A8" t="s">
        <v>193</v>
      </c>
    </row>
    <row r="9" spans="1:28" x14ac:dyDescent="0.25">
      <c r="A9" t="s">
        <v>194</v>
      </c>
    </row>
    <row r="10" spans="1:28" x14ac:dyDescent="0.25">
      <c r="A10" t="s">
        <v>195</v>
      </c>
    </row>
    <row r="13" spans="1:28" x14ac:dyDescent="0.25">
      <c r="A13" t="s">
        <v>77</v>
      </c>
    </row>
    <row r="14" spans="1:28" x14ac:dyDescent="0.25">
      <c r="A14" t="s">
        <v>263</v>
      </c>
    </row>
    <row r="15" spans="1:28" x14ac:dyDescent="0.25">
      <c r="A15" t="s">
        <v>264</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D51"/>
  <sheetViews>
    <sheetView showGridLines="0" showRowColHeaders="0" zoomScaleNormal="100" workbookViewId="0">
      <selection activeCell="E43" sqref="E43"/>
    </sheetView>
  </sheetViews>
  <sheetFormatPr defaultRowHeight="15" x14ac:dyDescent="0.25"/>
  <cols>
    <col min="1" max="1" width="8.5703125" customWidth="1"/>
    <col min="2" max="2" width="55" customWidth="1"/>
    <col min="3" max="3" width="9.42578125" style="78" customWidth="1"/>
    <col min="4" max="4" width="14.28515625" customWidth="1"/>
  </cols>
  <sheetData>
    <row r="1" spans="1:4" x14ac:dyDescent="0.25">
      <c r="A1" s="92" t="s">
        <v>226</v>
      </c>
      <c r="C1"/>
    </row>
    <row r="2" spans="1:4" x14ac:dyDescent="0.25">
      <c r="A2" s="92"/>
      <c r="C2"/>
    </row>
    <row r="3" spans="1:4" ht="45" x14ac:dyDescent="0.25">
      <c r="A3" s="77" t="s">
        <v>91</v>
      </c>
      <c r="B3" s="12" t="s">
        <v>19</v>
      </c>
      <c r="C3" s="77" t="s">
        <v>20</v>
      </c>
      <c r="D3" s="12" t="s">
        <v>129</v>
      </c>
    </row>
    <row r="4" spans="1:4" ht="30" x14ac:dyDescent="0.25">
      <c r="A4" s="83" t="s">
        <v>161</v>
      </c>
      <c r="B4" s="11" t="s">
        <v>22</v>
      </c>
      <c r="C4" s="83" t="s">
        <v>132</v>
      </c>
      <c r="D4" s="80" t="s">
        <v>130</v>
      </c>
    </row>
    <row r="5" spans="1:4" x14ac:dyDescent="0.25">
      <c r="A5" s="83" t="s">
        <v>162</v>
      </c>
      <c r="B5" s="11" t="s">
        <v>24</v>
      </c>
      <c r="C5" s="83" t="s">
        <v>25</v>
      </c>
      <c r="D5" s="80" t="s">
        <v>18</v>
      </c>
    </row>
    <row r="6" spans="1:4" ht="30" x14ac:dyDescent="0.25">
      <c r="A6" s="83" t="s">
        <v>163</v>
      </c>
      <c r="B6" s="32" t="s">
        <v>27</v>
      </c>
      <c r="C6" s="83" t="s">
        <v>28</v>
      </c>
      <c r="D6" s="80" t="s">
        <v>29</v>
      </c>
    </row>
    <row r="7" spans="1:4" x14ac:dyDescent="0.25">
      <c r="A7" s="83" t="s">
        <v>164</v>
      </c>
      <c r="B7" s="11" t="s">
        <v>31</v>
      </c>
      <c r="C7" s="83" t="s">
        <v>32</v>
      </c>
      <c r="D7" s="80" t="s">
        <v>33</v>
      </c>
    </row>
    <row r="8" spans="1:4" s="57" customFormat="1" ht="60" x14ac:dyDescent="0.25">
      <c r="A8" s="83" t="s">
        <v>165</v>
      </c>
      <c r="B8" s="80" t="s">
        <v>35</v>
      </c>
      <c r="C8" s="83" t="s">
        <v>28</v>
      </c>
      <c r="D8" s="80" t="s">
        <v>33</v>
      </c>
    </row>
    <row r="9" spans="1:4" ht="30" x14ac:dyDescent="0.25">
      <c r="A9" s="83" t="s">
        <v>166</v>
      </c>
      <c r="B9" s="15" t="s">
        <v>37</v>
      </c>
      <c r="C9" s="83" t="s">
        <v>38</v>
      </c>
      <c r="D9" s="80" t="s">
        <v>33</v>
      </c>
    </row>
    <row r="10" spans="1:4" ht="26.25" customHeight="1" x14ac:dyDescent="0.25">
      <c r="A10" s="83" t="s">
        <v>167</v>
      </c>
      <c r="B10" s="15" t="s">
        <v>40</v>
      </c>
      <c r="C10" s="83" t="s">
        <v>38</v>
      </c>
      <c r="D10" s="80" t="s">
        <v>33</v>
      </c>
    </row>
    <row r="11" spans="1:4" ht="30" x14ac:dyDescent="0.25">
      <c r="A11" s="83" t="s">
        <v>168</v>
      </c>
      <c r="B11" s="15" t="s">
        <v>42</v>
      </c>
      <c r="C11" s="83" t="s">
        <v>28</v>
      </c>
      <c r="D11" s="80" t="s">
        <v>43</v>
      </c>
    </row>
    <row r="12" spans="1:4" ht="30" x14ac:dyDescent="0.25">
      <c r="A12" s="83" t="s">
        <v>169</v>
      </c>
      <c r="B12" s="11" t="s">
        <v>45</v>
      </c>
      <c r="C12" s="83" t="s">
        <v>46</v>
      </c>
      <c r="D12" s="80" t="s">
        <v>43</v>
      </c>
    </row>
    <row r="13" spans="1:4" ht="62.25" customHeight="1" x14ac:dyDescent="0.25">
      <c r="A13" s="83" t="s">
        <v>170</v>
      </c>
      <c r="B13" s="79" t="s">
        <v>48</v>
      </c>
      <c r="C13" s="83" t="s">
        <v>131</v>
      </c>
      <c r="D13" s="80" t="s">
        <v>49</v>
      </c>
    </row>
    <row r="14" spans="1:4" ht="60" x14ac:dyDescent="0.25">
      <c r="A14" s="84" t="s">
        <v>171</v>
      </c>
      <c r="B14" s="15" t="s">
        <v>51</v>
      </c>
      <c r="C14" s="83" t="s">
        <v>133</v>
      </c>
      <c r="D14" s="80" t="s">
        <v>52</v>
      </c>
    </row>
    <row r="15" spans="1:4" ht="46.5" customHeight="1" x14ac:dyDescent="0.25">
      <c r="A15" s="85"/>
      <c r="B15" s="15" t="s">
        <v>53</v>
      </c>
      <c r="C15" s="83" t="s">
        <v>134</v>
      </c>
      <c r="D15" s="80" t="s">
        <v>54</v>
      </c>
    </row>
    <row r="16" spans="1:4" ht="30" x14ac:dyDescent="0.25">
      <c r="A16" s="86"/>
      <c r="B16" s="36" t="s">
        <v>55</v>
      </c>
      <c r="C16" s="83" t="s">
        <v>135</v>
      </c>
      <c r="D16" s="80" t="s">
        <v>56</v>
      </c>
    </row>
    <row r="17" spans="1:4" ht="45" x14ac:dyDescent="0.25">
      <c r="A17" s="83" t="s">
        <v>172</v>
      </c>
      <c r="B17" s="15" t="s">
        <v>58</v>
      </c>
      <c r="C17" s="83" t="s">
        <v>136</v>
      </c>
      <c r="D17" s="80" t="s">
        <v>84</v>
      </c>
    </row>
    <row r="18" spans="1:4" ht="42" customHeight="1" x14ac:dyDescent="0.25">
      <c r="A18" s="83" t="s">
        <v>173</v>
      </c>
      <c r="B18" s="15" t="s">
        <v>86</v>
      </c>
      <c r="C18" s="83" t="s">
        <v>134</v>
      </c>
      <c r="D18" s="80" t="s">
        <v>84</v>
      </c>
    </row>
    <row r="19" spans="1:4" ht="70.5" customHeight="1" x14ac:dyDescent="0.25">
      <c r="A19" s="428" t="s">
        <v>174</v>
      </c>
      <c r="B19" s="11" t="s">
        <v>88</v>
      </c>
      <c r="C19" s="83" t="s">
        <v>137</v>
      </c>
      <c r="D19" s="80" t="s">
        <v>84</v>
      </c>
    </row>
    <row r="20" spans="1:4" ht="45" x14ac:dyDescent="0.25">
      <c r="A20" s="429"/>
      <c r="B20" s="11" t="s">
        <v>89</v>
      </c>
      <c r="C20" s="83" t="s">
        <v>138</v>
      </c>
      <c r="D20" s="80" t="s">
        <v>84</v>
      </c>
    </row>
    <row r="21" spans="1:4" ht="60" x14ac:dyDescent="0.25">
      <c r="A21" s="254" t="s">
        <v>174</v>
      </c>
      <c r="B21" s="11" t="s">
        <v>90</v>
      </c>
      <c r="C21" s="83" t="s">
        <v>139</v>
      </c>
      <c r="D21" s="80" t="s">
        <v>84</v>
      </c>
    </row>
    <row r="22" spans="1:4" ht="150" x14ac:dyDescent="0.25">
      <c r="A22" s="89" t="s">
        <v>0</v>
      </c>
      <c r="B22" s="87" t="s">
        <v>146</v>
      </c>
      <c r="C22" s="88" t="s">
        <v>114</v>
      </c>
      <c r="D22" s="87" t="s">
        <v>113</v>
      </c>
    </row>
    <row r="23" spans="1:4" ht="60" x14ac:dyDescent="0.25">
      <c r="A23" s="86" t="s">
        <v>175</v>
      </c>
      <c r="B23" s="73" t="s">
        <v>93</v>
      </c>
      <c r="C23" s="86" t="s">
        <v>140</v>
      </c>
      <c r="D23" s="82" t="s">
        <v>94</v>
      </c>
    </row>
    <row r="24" spans="1:4" ht="60" x14ac:dyDescent="0.25">
      <c r="A24" s="83" t="s">
        <v>176</v>
      </c>
      <c r="B24" s="15" t="s">
        <v>96</v>
      </c>
      <c r="C24" s="83" t="s">
        <v>141</v>
      </c>
      <c r="D24" s="80" t="s">
        <v>97</v>
      </c>
    </row>
    <row r="25" spans="1:4" ht="106.5" customHeight="1" x14ac:dyDescent="0.25">
      <c r="A25" s="83" t="s">
        <v>177</v>
      </c>
      <c r="B25" s="91" t="s">
        <v>59</v>
      </c>
      <c r="C25" s="83" t="s">
        <v>142</v>
      </c>
      <c r="D25" s="80" t="s">
        <v>60</v>
      </c>
    </row>
    <row r="26" spans="1:4" ht="45" x14ac:dyDescent="0.25">
      <c r="A26" s="83" t="s">
        <v>178</v>
      </c>
      <c r="B26" s="90" t="s">
        <v>62</v>
      </c>
      <c r="C26" s="83" t="s">
        <v>143</v>
      </c>
      <c r="D26" s="80" t="s">
        <v>63</v>
      </c>
    </row>
    <row r="27" spans="1:4" ht="30" x14ac:dyDescent="0.25">
      <c r="A27" s="83" t="s">
        <v>179</v>
      </c>
      <c r="B27" s="82" t="s">
        <v>65</v>
      </c>
      <c r="C27" s="83" t="s">
        <v>141</v>
      </c>
      <c r="D27" s="80" t="s">
        <v>63</v>
      </c>
    </row>
    <row r="28" spans="1:4" ht="105" x14ac:dyDescent="0.25">
      <c r="A28" s="83" t="s">
        <v>180</v>
      </c>
      <c r="B28" s="81" t="s">
        <v>67</v>
      </c>
      <c r="C28" s="83" t="s">
        <v>144</v>
      </c>
      <c r="D28" s="80" t="s">
        <v>68</v>
      </c>
    </row>
    <row r="29" spans="1:4" ht="75" x14ac:dyDescent="0.25">
      <c r="A29" s="83" t="s">
        <v>181</v>
      </c>
      <c r="B29" s="80" t="s">
        <v>70</v>
      </c>
      <c r="C29" s="83" t="s">
        <v>145</v>
      </c>
      <c r="D29" s="80" t="s">
        <v>60</v>
      </c>
    </row>
    <row r="30" spans="1:4" ht="30" x14ac:dyDescent="0.25">
      <c r="A30" s="83" t="s">
        <v>182</v>
      </c>
      <c r="B30" s="80" t="s">
        <v>72</v>
      </c>
      <c r="C30" s="83" t="s">
        <v>73</v>
      </c>
      <c r="D30" s="80" t="s">
        <v>60</v>
      </c>
    </row>
    <row r="32" spans="1:4" ht="48.75" customHeight="1" x14ac:dyDescent="0.25">
      <c r="A32" s="425" t="s">
        <v>74</v>
      </c>
      <c r="B32" s="425"/>
      <c r="C32" s="425"/>
      <c r="D32" s="425"/>
    </row>
    <row r="33" spans="1:4" ht="64.5" customHeight="1" x14ac:dyDescent="0.25">
      <c r="A33" s="425" t="s">
        <v>75</v>
      </c>
      <c r="B33" s="425"/>
      <c r="C33" s="425"/>
      <c r="D33" s="425"/>
    </row>
    <row r="34" spans="1:4" ht="59.25" customHeight="1" x14ac:dyDescent="0.25">
      <c r="A34" s="425" t="s">
        <v>76</v>
      </c>
      <c r="B34" s="425"/>
      <c r="C34" s="425"/>
      <c r="D34" s="425"/>
    </row>
    <row r="36" spans="1:4" x14ac:dyDescent="0.25">
      <c r="A36" s="426" t="s">
        <v>258</v>
      </c>
      <c r="B36" s="427"/>
      <c r="C36" s="427"/>
      <c r="D36" s="427"/>
    </row>
    <row r="37" spans="1:4" x14ac:dyDescent="0.25">
      <c r="A37" s="427"/>
      <c r="B37" s="427"/>
      <c r="C37" s="427"/>
      <c r="D37" s="427"/>
    </row>
    <row r="38" spans="1:4" x14ac:dyDescent="0.25">
      <c r="A38" s="427"/>
      <c r="B38" s="427"/>
      <c r="C38" s="427"/>
      <c r="D38" s="427"/>
    </row>
    <row r="39" spans="1:4" x14ac:dyDescent="0.25">
      <c r="A39" s="427"/>
      <c r="B39" s="427"/>
      <c r="C39" s="427"/>
      <c r="D39" s="427"/>
    </row>
    <row r="40" spans="1:4" x14ac:dyDescent="0.25">
      <c r="A40" s="427"/>
      <c r="B40" s="427"/>
      <c r="C40" s="427"/>
      <c r="D40" s="427"/>
    </row>
    <row r="41" spans="1:4" x14ac:dyDescent="0.25">
      <c r="A41" s="427"/>
      <c r="B41" s="427"/>
      <c r="C41" s="427"/>
      <c r="D41" s="427"/>
    </row>
    <row r="42" spans="1:4" x14ac:dyDescent="0.25">
      <c r="A42" s="427"/>
      <c r="B42" s="427"/>
      <c r="C42" s="427"/>
      <c r="D42" s="427"/>
    </row>
    <row r="43" spans="1:4" ht="114" customHeight="1" x14ac:dyDescent="0.25">
      <c r="A43" s="427"/>
      <c r="B43" s="427"/>
      <c r="C43" s="427"/>
      <c r="D43" s="427"/>
    </row>
    <row r="51" ht="86.25" customHeight="1" x14ac:dyDescent="0.25"/>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heetViews>
  <sheetFormatPr defaultRowHeight="15" x14ac:dyDescent="0.25"/>
  <cols>
    <col min="2" max="2" width="46.5703125" customWidth="1"/>
    <col min="3" max="4" width="14.28515625" customWidth="1"/>
  </cols>
  <sheetData>
    <row r="1" spans="1:8" x14ac:dyDescent="0.25">
      <c r="A1" s="92" t="s">
        <v>149</v>
      </c>
    </row>
    <row r="3" spans="1:8" ht="64.5" customHeight="1" x14ac:dyDescent="0.25">
      <c r="A3" s="94" t="s">
        <v>2</v>
      </c>
      <c r="B3" s="93" t="s">
        <v>1</v>
      </c>
      <c r="C3" s="95" t="s">
        <v>3</v>
      </c>
      <c r="D3" s="95" t="s">
        <v>4</v>
      </c>
      <c r="E3" s="1"/>
      <c r="F3" s="1"/>
      <c r="G3" s="1"/>
      <c r="H3" s="1"/>
    </row>
    <row r="4" spans="1:8" x14ac:dyDescent="0.25">
      <c r="A4" s="19" t="s">
        <v>5</v>
      </c>
      <c r="B4" s="13" t="s">
        <v>150</v>
      </c>
      <c r="C4" s="19" t="s">
        <v>12</v>
      </c>
      <c r="D4" s="19" t="s">
        <v>15</v>
      </c>
    </row>
    <row r="5" spans="1:8" x14ac:dyDescent="0.25">
      <c r="A5" s="19" t="s">
        <v>6</v>
      </c>
      <c r="B5" s="13" t="s">
        <v>9</v>
      </c>
      <c r="C5" s="19" t="s">
        <v>12</v>
      </c>
      <c r="D5" s="19" t="s">
        <v>15</v>
      </c>
    </row>
    <row r="6" spans="1:8" x14ac:dyDescent="0.25">
      <c r="A6" s="19" t="s">
        <v>7</v>
      </c>
      <c r="B6" s="13" t="s">
        <v>10</v>
      </c>
      <c r="C6" s="19" t="s">
        <v>13</v>
      </c>
      <c r="D6" s="19" t="s">
        <v>16</v>
      </c>
    </row>
    <row r="7" spans="1:8" x14ac:dyDescent="0.25">
      <c r="A7" s="19" t="s">
        <v>8</v>
      </c>
      <c r="B7" s="13" t="s">
        <v>11</v>
      </c>
      <c r="C7" s="19" t="s">
        <v>14</v>
      </c>
      <c r="D7" s="19" t="s">
        <v>17</v>
      </c>
    </row>
    <row r="11" spans="1:8" ht="13.5" customHeight="1" x14ac:dyDescent="0.25"/>
    <row r="12" spans="1:8" hidden="1" x14ac:dyDescent="0.25"/>
    <row r="13" spans="1:8" hidden="1" x14ac:dyDescent="0.25"/>
    <row r="14" spans="1:8" hidden="1" x14ac:dyDescent="0.25"/>
    <row r="15" spans="1:8" hidden="1" x14ac:dyDescent="0.25"/>
    <row r="16" spans="1:8" hidden="1" x14ac:dyDescent="0.25"/>
    <row r="18" ht="20.25" customHeight="1" x14ac:dyDescent="0.25"/>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B12" sqref="B12"/>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x14ac:dyDescent="0.25">
      <c r="A1" s="282" t="str">
        <f>'Date initiale'!C3</f>
        <v>Universitatea de Arhitectură și Urbanism "Ion Mincu" București</v>
      </c>
      <c r="B1" s="282"/>
      <c r="C1" s="282"/>
      <c r="D1" s="2"/>
      <c r="E1" s="2"/>
      <c r="F1" s="3"/>
      <c r="G1" s="3"/>
      <c r="H1" s="3"/>
      <c r="I1" s="3"/>
    </row>
    <row r="2" spans="1:31" ht="15.75" x14ac:dyDescent="0.25">
      <c r="A2" s="282" t="str">
        <f>'Date initiale'!B4&amp;" "&amp;'Date initiale'!C4</f>
        <v>Facultatea ARHITECTURA DE INTERIOR</v>
      </c>
      <c r="B2" s="282"/>
      <c r="C2" s="282"/>
      <c r="D2" s="2"/>
      <c r="E2" s="2"/>
      <c r="F2" s="3"/>
      <c r="G2" s="3"/>
      <c r="H2" s="3"/>
      <c r="I2" s="3"/>
    </row>
    <row r="3" spans="1:31" ht="15.75" x14ac:dyDescent="0.25">
      <c r="A3" s="282" t="str">
        <f>'Date initiale'!B5&amp;" "&amp;'Date initiale'!C5</f>
        <v>Departamentul PID</v>
      </c>
      <c r="B3" s="282"/>
      <c r="C3" s="282"/>
      <c r="D3" s="2"/>
      <c r="E3" s="2"/>
      <c r="F3" s="2"/>
      <c r="G3" s="2"/>
      <c r="H3" s="2"/>
      <c r="I3" s="2"/>
    </row>
    <row r="4" spans="1:31" ht="15.75" x14ac:dyDescent="0.25">
      <c r="A4" s="431" t="str">
        <f>'Date initiale'!C6&amp;", "&amp;'Date initiale'!C7</f>
        <v>MARIANA CROITORU, C8</v>
      </c>
      <c r="B4" s="431"/>
      <c r="C4" s="431"/>
      <c r="D4" s="2"/>
      <c r="E4" s="2"/>
      <c r="F4" s="3"/>
      <c r="G4" s="3"/>
      <c r="H4" s="3"/>
      <c r="I4" s="3"/>
    </row>
    <row r="5" spans="1:31" s="205" customFormat="1" ht="15.75" x14ac:dyDescent="0.25">
      <c r="A5" s="283"/>
      <c r="B5" s="283"/>
      <c r="C5" s="283"/>
      <c r="D5" s="2"/>
      <c r="E5" s="2"/>
      <c r="F5" s="3"/>
      <c r="G5" s="3"/>
      <c r="H5" s="3"/>
      <c r="I5" s="3"/>
    </row>
    <row r="6" spans="1:31" ht="15.75" x14ac:dyDescent="0.25">
      <c r="A6" s="430" t="s">
        <v>159</v>
      </c>
      <c r="B6" s="430"/>
      <c r="C6" s="430"/>
      <c r="D6" s="430"/>
      <c r="E6" s="430"/>
      <c r="F6" s="430"/>
      <c r="G6" s="430"/>
      <c r="H6" s="430"/>
      <c r="I6" s="430"/>
    </row>
    <row r="7" spans="1:31" ht="15.75" x14ac:dyDescent="0.25">
      <c r="A7" s="430" t="str">
        <f>'Descriere indicatori'!A4&amp;". "&amp;'Descriere indicatori'!B4</f>
        <v xml:space="preserve">I1. Cărţi de autor/capitole publicate la edituri cu prestigiu internaţional* </v>
      </c>
      <c r="B7" s="430"/>
      <c r="C7" s="430"/>
      <c r="D7" s="430"/>
      <c r="E7" s="430"/>
      <c r="F7" s="430"/>
      <c r="G7" s="430"/>
      <c r="H7" s="430"/>
      <c r="I7" s="430"/>
    </row>
    <row r="8" spans="1:31" ht="16.5" thickBot="1" x14ac:dyDescent="0.3">
      <c r="A8" s="39"/>
      <c r="B8" s="39"/>
      <c r="C8" s="39"/>
      <c r="D8" s="39"/>
      <c r="E8" s="39"/>
      <c r="F8" s="39"/>
      <c r="G8" s="39"/>
      <c r="H8" s="39"/>
      <c r="I8" s="39"/>
    </row>
    <row r="9" spans="1:31" s="6" customFormat="1" ht="60.75" thickBot="1" x14ac:dyDescent="0.3">
      <c r="A9" s="211" t="s">
        <v>80</v>
      </c>
      <c r="B9" s="212" t="s">
        <v>115</v>
      </c>
      <c r="C9" s="212" t="s">
        <v>227</v>
      </c>
      <c r="D9" s="212" t="s">
        <v>117</v>
      </c>
      <c r="E9" s="212" t="s">
        <v>118</v>
      </c>
      <c r="F9" s="213" t="s">
        <v>119</v>
      </c>
      <c r="G9" s="212" t="s">
        <v>120</v>
      </c>
      <c r="H9" s="212" t="s">
        <v>121</v>
      </c>
      <c r="I9" s="214" t="s">
        <v>122</v>
      </c>
      <c r="J9" s="4"/>
      <c r="K9" s="288" t="s">
        <v>157</v>
      </c>
      <c r="L9" s="5"/>
      <c r="M9" s="5"/>
      <c r="N9" s="5"/>
      <c r="O9" s="5"/>
      <c r="P9" s="5"/>
      <c r="Q9" s="5"/>
      <c r="R9" s="5"/>
      <c r="S9" s="5"/>
      <c r="T9" s="5"/>
      <c r="U9" s="5"/>
      <c r="V9" s="5"/>
      <c r="W9" s="5"/>
      <c r="X9" s="5"/>
      <c r="Y9" s="5"/>
      <c r="Z9" s="5"/>
      <c r="AA9" s="5"/>
      <c r="AB9" s="5"/>
      <c r="AC9" s="5"/>
      <c r="AD9" s="5"/>
      <c r="AE9" s="5"/>
    </row>
    <row r="10" spans="1:31" s="6" customFormat="1" ht="15.75" x14ac:dyDescent="0.25">
      <c r="A10" s="119">
        <v>1</v>
      </c>
      <c r="B10" s="120"/>
      <c r="C10" s="120"/>
      <c r="D10" s="120"/>
      <c r="E10" s="121"/>
      <c r="F10" s="122"/>
      <c r="G10" s="122"/>
      <c r="H10" s="122"/>
      <c r="I10" s="345"/>
      <c r="J10" s="8"/>
      <c r="K10" s="289" t="s">
        <v>158</v>
      </c>
      <c r="L10" s="9"/>
      <c r="M10" s="9"/>
      <c r="N10" s="9"/>
      <c r="O10" s="9"/>
      <c r="P10" s="9"/>
      <c r="Q10" s="9"/>
      <c r="R10" s="9"/>
      <c r="S10" s="9"/>
      <c r="T10" s="9"/>
      <c r="U10" s="10"/>
      <c r="V10" s="10"/>
      <c r="W10" s="10"/>
      <c r="X10" s="10"/>
      <c r="Y10" s="10"/>
      <c r="Z10" s="10"/>
      <c r="AA10" s="10"/>
      <c r="AB10" s="10"/>
      <c r="AC10" s="10"/>
      <c r="AD10" s="10"/>
      <c r="AE10" s="10"/>
    </row>
    <row r="11" spans="1:31" s="6" customFormat="1" ht="15.75" x14ac:dyDescent="0.25">
      <c r="A11" s="123">
        <f>A10+1</f>
        <v>2</v>
      </c>
      <c r="B11" s="124"/>
      <c r="C11" s="125"/>
      <c r="D11" s="124"/>
      <c r="E11" s="126"/>
      <c r="F11" s="127"/>
      <c r="G11" s="128"/>
      <c r="H11" s="128"/>
      <c r="I11" s="346"/>
      <c r="J11" s="8"/>
      <c r="K11" s="287"/>
      <c r="L11" s="9"/>
      <c r="M11" s="9"/>
      <c r="N11" s="9"/>
      <c r="O11" s="9"/>
      <c r="P11" s="9"/>
      <c r="Q11" s="9"/>
      <c r="R11" s="9"/>
      <c r="S11" s="9"/>
      <c r="T11" s="9"/>
      <c r="U11" s="10"/>
      <c r="V11" s="10"/>
      <c r="W11" s="10"/>
      <c r="X11" s="10"/>
      <c r="Y11" s="10"/>
      <c r="Z11" s="10"/>
      <c r="AA11" s="10"/>
      <c r="AB11" s="10"/>
      <c r="AC11" s="10"/>
      <c r="AD11" s="10"/>
      <c r="AE11" s="10"/>
    </row>
    <row r="12" spans="1:31" s="6" customFormat="1" ht="15.75" x14ac:dyDescent="0.25">
      <c r="A12" s="123">
        <f t="shared" ref="A12:A19" si="0">A11+1</f>
        <v>3</v>
      </c>
      <c r="B12" s="125"/>
      <c r="C12" s="125"/>
      <c r="D12" s="125"/>
      <c r="E12" s="126"/>
      <c r="F12" s="127"/>
      <c r="G12" s="128"/>
      <c r="H12" s="128"/>
      <c r="I12" s="346"/>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x14ac:dyDescent="0.25">
      <c r="A13" s="123">
        <f t="shared" si="0"/>
        <v>4</v>
      </c>
      <c r="B13" s="124"/>
      <c r="C13" s="125"/>
      <c r="D13" s="124"/>
      <c r="E13" s="126"/>
      <c r="F13" s="127"/>
      <c r="G13" s="128"/>
      <c r="H13" s="128"/>
      <c r="I13" s="346"/>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x14ac:dyDescent="0.25">
      <c r="A14" s="123">
        <f t="shared" si="0"/>
        <v>5</v>
      </c>
      <c r="B14" s="125"/>
      <c r="C14" s="125"/>
      <c r="D14" s="125"/>
      <c r="E14" s="126"/>
      <c r="F14" s="127"/>
      <c r="G14" s="128"/>
      <c r="H14" s="128"/>
      <c r="I14" s="346"/>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x14ac:dyDescent="0.25">
      <c r="A15" s="123">
        <f t="shared" si="0"/>
        <v>6</v>
      </c>
      <c r="B15" s="125"/>
      <c r="C15" s="125"/>
      <c r="D15" s="125"/>
      <c r="E15" s="126"/>
      <c r="F15" s="127"/>
      <c r="G15" s="128"/>
      <c r="H15" s="128"/>
      <c r="I15" s="346"/>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x14ac:dyDescent="0.25">
      <c r="A16" s="123">
        <f t="shared" si="0"/>
        <v>7</v>
      </c>
      <c r="B16" s="124"/>
      <c r="C16" s="125"/>
      <c r="D16" s="124"/>
      <c r="E16" s="126"/>
      <c r="F16" s="127"/>
      <c r="G16" s="128"/>
      <c r="H16" s="128"/>
      <c r="I16" s="346"/>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x14ac:dyDescent="0.25">
      <c r="A17" s="123">
        <f t="shared" si="0"/>
        <v>8</v>
      </c>
      <c r="B17" s="125"/>
      <c r="C17" s="125"/>
      <c r="D17" s="125"/>
      <c r="E17" s="126"/>
      <c r="F17" s="127"/>
      <c r="G17" s="128"/>
      <c r="H17" s="128"/>
      <c r="I17" s="346"/>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x14ac:dyDescent="0.25">
      <c r="A18" s="123">
        <f t="shared" si="0"/>
        <v>9</v>
      </c>
      <c r="B18" s="124"/>
      <c r="C18" s="125"/>
      <c r="D18" s="124"/>
      <c r="E18" s="126"/>
      <c r="F18" s="127"/>
      <c r="G18" s="128"/>
      <c r="H18" s="128"/>
      <c r="I18" s="346"/>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x14ac:dyDescent="0.3">
      <c r="A19" s="136">
        <f t="shared" si="0"/>
        <v>10</v>
      </c>
      <c r="B19" s="130"/>
      <c r="C19" s="130"/>
      <c r="D19" s="130"/>
      <c r="E19" s="131"/>
      <c r="F19" s="132"/>
      <c r="G19" s="133"/>
      <c r="H19" s="133"/>
      <c r="I19" s="347"/>
      <c r="J19" s="8"/>
      <c r="K19" s="9"/>
      <c r="L19" s="9"/>
      <c r="M19" s="9"/>
      <c r="N19" s="9"/>
      <c r="O19" s="9"/>
      <c r="P19" s="9"/>
      <c r="Q19" s="9"/>
      <c r="R19" s="9"/>
      <c r="S19" s="9"/>
      <c r="T19" s="9"/>
      <c r="U19" s="10"/>
      <c r="V19" s="10"/>
      <c r="W19" s="10"/>
      <c r="X19" s="10"/>
      <c r="Y19" s="10"/>
      <c r="Z19" s="10"/>
      <c r="AA19" s="10"/>
      <c r="AB19" s="10"/>
      <c r="AC19" s="10"/>
      <c r="AD19" s="10"/>
      <c r="AE19" s="10"/>
    </row>
    <row r="20" spans="1:31" ht="15.75" thickBot="1" x14ac:dyDescent="0.3">
      <c r="A20" s="384"/>
      <c r="B20" s="134"/>
      <c r="C20" s="134"/>
      <c r="D20" s="134"/>
      <c r="E20" s="134"/>
      <c r="F20" s="134"/>
      <c r="G20" s="134"/>
      <c r="H20" s="137" t="str">
        <f>"Total "&amp;LEFT(A7,2)</f>
        <v>Total I1</v>
      </c>
      <c r="I20" s="138">
        <f>SUM(I10:I19)</f>
        <v>0</v>
      </c>
    </row>
    <row r="22" spans="1:31"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pageSetUpPr fitToPage="1"/>
  </sheetPr>
  <dimension ref="A1:AE25"/>
  <sheetViews>
    <sheetView topLeftCell="B1" workbookViewId="0">
      <selection activeCell="J14" sqref="J14"/>
    </sheetView>
  </sheetViews>
  <sheetFormatPr defaultRowHeight="15" x14ac:dyDescent="0.25"/>
  <cols>
    <col min="1" max="1" width="5.140625" customWidth="1"/>
    <col min="2" max="2" width="22.140625" customWidth="1"/>
    <col min="3" max="3" width="35.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x14ac:dyDescent="0.25">
      <c r="A1" s="282" t="str">
        <f>'Date initiale'!C3</f>
        <v>Universitatea de Arhitectură și Urbanism "Ion Mincu" București</v>
      </c>
      <c r="B1" s="282"/>
      <c r="C1" s="282"/>
      <c r="D1" s="2"/>
      <c r="E1" s="2"/>
      <c r="F1" s="3"/>
      <c r="G1" s="3"/>
      <c r="H1" s="3"/>
      <c r="I1" s="3"/>
    </row>
    <row r="2" spans="1:31" ht="15.75" x14ac:dyDescent="0.25">
      <c r="A2" s="282" t="str">
        <f>'Date initiale'!B4&amp;" "&amp;'Date initiale'!C4</f>
        <v>Facultatea ARHITECTURA DE INTERIOR</v>
      </c>
      <c r="B2" s="282"/>
      <c r="C2" s="282"/>
      <c r="D2" s="2"/>
      <c r="E2" s="2"/>
      <c r="F2" s="3"/>
      <c r="G2" s="3"/>
      <c r="H2" s="3"/>
      <c r="I2" s="3"/>
    </row>
    <row r="3" spans="1:31" ht="15.75" x14ac:dyDescent="0.25">
      <c r="A3" s="282" t="str">
        <f>'Date initiale'!B5&amp;" "&amp;'Date initiale'!C5</f>
        <v>Departamentul PID</v>
      </c>
      <c r="B3" s="282"/>
      <c r="C3" s="282"/>
      <c r="D3" s="2"/>
      <c r="E3" s="2"/>
      <c r="F3" s="2"/>
      <c r="G3" s="2"/>
      <c r="H3" s="2"/>
      <c r="I3" s="2"/>
    </row>
    <row r="4" spans="1:31" ht="15.75" x14ac:dyDescent="0.25">
      <c r="A4" s="431" t="str">
        <f>'Date initiale'!C6&amp;", "&amp;'Date initiale'!C7</f>
        <v>MARIANA CROITORU, C8</v>
      </c>
      <c r="B4" s="431"/>
      <c r="C4" s="431"/>
      <c r="D4" s="2"/>
      <c r="E4" s="2"/>
      <c r="F4" s="3"/>
      <c r="G4" s="3"/>
      <c r="H4" s="3"/>
      <c r="I4" s="3"/>
    </row>
    <row r="5" spans="1:31" s="205" customFormat="1" ht="15.75" x14ac:dyDescent="0.25">
      <c r="A5" s="283"/>
      <c r="B5" s="283"/>
      <c r="C5" s="283"/>
      <c r="D5" s="2"/>
      <c r="E5" s="2"/>
      <c r="F5" s="3"/>
      <c r="G5" s="3"/>
      <c r="H5" s="3"/>
      <c r="I5" s="3"/>
    </row>
    <row r="6" spans="1:31" ht="15.75" x14ac:dyDescent="0.25">
      <c r="A6" s="430" t="s">
        <v>159</v>
      </c>
      <c r="B6" s="430"/>
      <c r="C6" s="430"/>
      <c r="D6" s="430"/>
      <c r="E6" s="430"/>
      <c r="F6" s="430"/>
      <c r="G6" s="430"/>
      <c r="H6" s="430"/>
      <c r="I6" s="430"/>
    </row>
    <row r="7" spans="1:31" ht="15.75" x14ac:dyDescent="0.25">
      <c r="A7" s="430" t="str">
        <f>'Descriere indicatori'!A5&amp;". "&amp;'Descriere indicatori'!B5</f>
        <v xml:space="preserve">I2. Cărţi de autor publicate la edituri cu prestigiu naţional* </v>
      </c>
      <c r="B7" s="430"/>
      <c r="C7" s="430"/>
      <c r="D7" s="430"/>
      <c r="E7" s="430"/>
      <c r="F7" s="430"/>
      <c r="G7" s="430"/>
      <c r="H7" s="430"/>
      <c r="I7" s="430"/>
    </row>
    <row r="8" spans="1:31" ht="16.5" thickBot="1" x14ac:dyDescent="0.3">
      <c r="A8" s="39"/>
      <c r="B8" s="39"/>
      <c r="C8" s="39"/>
      <c r="D8" s="39"/>
      <c r="E8" s="39"/>
      <c r="F8" s="39"/>
      <c r="G8" s="39"/>
      <c r="H8" s="39"/>
      <c r="I8" s="39"/>
    </row>
    <row r="9" spans="1:31" s="6" customFormat="1" ht="60.75" thickBot="1" x14ac:dyDescent="0.3">
      <c r="A9" s="215" t="s">
        <v>80</v>
      </c>
      <c r="B9" s="216" t="s">
        <v>115</v>
      </c>
      <c r="C9" s="216" t="s">
        <v>116</v>
      </c>
      <c r="D9" s="216" t="s">
        <v>117</v>
      </c>
      <c r="E9" s="216" t="s">
        <v>118</v>
      </c>
      <c r="F9" s="217" t="s">
        <v>119</v>
      </c>
      <c r="G9" s="216" t="s">
        <v>120</v>
      </c>
      <c r="H9" s="216" t="s">
        <v>121</v>
      </c>
      <c r="I9" s="218" t="s">
        <v>122</v>
      </c>
      <c r="J9" s="4"/>
      <c r="K9" s="288" t="s">
        <v>157</v>
      </c>
      <c r="L9" s="5"/>
      <c r="M9" s="5"/>
      <c r="N9" s="5"/>
      <c r="O9" s="5"/>
      <c r="P9" s="5"/>
      <c r="Q9" s="5"/>
      <c r="R9" s="5"/>
      <c r="S9" s="5"/>
      <c r="T9" s="5"/>
      <c r="U9" s="5"/>
      <c r="V9" s="5"/>
      <c r="W9" s="5"/>
      <c r="X9" s="5"/>
      <c r="Y9" s="5"/>
      <c r="Z9" s="5"/>
      <c r="AA9" s="5"/>
      <c r="AB9" s="5"/>
      <c r="AC9" s="5"/>
      <c r="AD9" s="5"/>
      <c r="AE9" s="5"/>
    </row>
    <row r="10" spans="1:31" s="6" customFormat="1" ht="30" x14ac:dyDescent="0.25">
      <c r="A10" s="139">
        <v>1</v>
      </c>
      <c r="B10" s="140" t="s">
        <v>268</v>
      </c>
      <c r="C10" s="407" t="s">
        <v>269</v>
      </c>
      <c r="D10" s="140" t="s">
        <v>270</v>
      </c>
      <c r="E10" s="408" t="s">
        <v>271</v>
      </c>
      <c r="F10" s="142">
        <v>2016</v>
      </c>
      <c r="G10" s="140"/>
      <c r="H10" s="140"/>
      <c r="I10" s="348">
        <v>15</v>
      </c>
      <c r="J10" s="7"/>
      <c r="K10" s="289">
        <v>15</v>
      </c>
      <c r="L10" s="7"/>
      <c r="M10" s="7"/>
      <c r="N10" s="7"/>
      <c r="O10" s="7"/>
      <c r="P10" s="7"/>
      <c r="Q10" s="7"/>
      <c r="R10" s="7"/>
      <c r="S10" s="7"/>
      <c r="T10" s="7"/>
      <c r="U10" s="7"/>
      <c r="V10" s="7"/>
      <c r="W10" s="7"/>
      <c r="X10" s="7"/>
      <c r="Y10" s="7"/>
      <c r="Z10" s="7"/>
      <c r="AA10" s="7"/>
      <c r="AB10" s="7"/>
      <c r="AC10" s="7"/>
      <c r="AD10" s="7"/>
      <c r="AE10" s="7"/>
    </row>
    <row r="11" spans="1:31" s="6" customFormat="1" ht="15.75" x14ac:dyDescent="0.25">
      <c r="A11" s="143">
        <f>A10+1</f>
        <v>2</v>
      </c>
      <c r="B11" s="144"/>
      <c r="C11" s="407"/>
      <c r="D11" s="144"/>
      <c r="E11" s="145"/>
      <c r="F11" s="146"/>
      <c r="G11" s="144"/>
      <c r="H11" s="144"/>
      <c r="I11" s="349"/>
      <c r="J11" s="7"/>
      <c r="K11" s="58"/>
      <c r="L11" s="7"/>
      <c r="M11" s="7"/>
      <c r="N11" s="7"/>
      <c r="O11" s="7"/>
      <c r="P11" s="7"/>
      <c r="Q11" s="7"/>
      <c r="R11" s="7"/>
      <c r="S11" s="7"/>
      <c r="T11" s="7"/>
      <c r="U11" s="7"/>
      <c r="V11" s="7"/>
      <c r="W11" s="7"/>
      <c r="X11" s="7"/>
      <c r="Y11" s="7"/>
      <c r="Z11" s="7"/>
      <c r="AA11" s="7"/>
      <c r="AB11" s="7"/>
      <c r="AC11" s="7"/>
      <c r="AD11" s="7"/>
      <c r="AE11" s="7"/>
    </row>
    <row r="12" spans="1:31" s="6" customFormat="1" ht="15.75" x14ac:dyDescent="0.25">
      <c r="A12" s="143">
        <f t="shared" ref="A12:A19" si="0">A11+1</f>
        <v>3</v>
      </c>
      <c r="B12" s="145"/>
      <c r="C12" s="145"/>
      <c r="D12" s="144"/>
      <c r="E12" s="145"/>
      <c r="F12" s="146"/>
      <c r="G12" s="147"/>
      <c r="H12" s="144"/>
      <c r="I12" s="349"/>
      <c r="J12" s="7"/>
      <c r="K12" s="7"/>
      <c r="L12" s="7"/>
      <c r="M12" s="7"/>
      <c r="N12" s="7"/>
      <c r="O12" s="7"/>
      <c r="P12" s="7"/>
      <c r="Q12" s="7"/>
      <c r="R12" s="7"/>
      <c r="S12" s="7"/>
      <c r="T12" s="7"/>
      <c r="U12" s="7"/>
      <c r="V12" s="7"/>
      <c r="W12" s="7"/>
      <c r="X12" s="7"/>
      <c r="Y12" s="7"/>
      <c r="Z12" s="7"/>
      <c r="AA12" s="7"/>
      <c r="AB12" s="7"/>
      <c r="AC12" s="7"/>
      <c r="AD12" s="7"/>
      <c r="AE12" s="7"/>
    </row>
    <row r="13" spans="1:31" s="6" customFormat="1" ht="15.75" x14ac:dyDescent="0.25">
      <c r="A13" s="143">
        <f t="shared" si="0"/>
        <v>4</v>
      </c>
      <c r="B13" s="145"/>
      <c r="C13" s="145"/>
      <c r="D13" s="144"/>
      <c r="E13" s="145"/>
      <c r="F13" s="146"/>
      <c r="G13" s="147"/>
      <c r="H13" s="147"/>
      <c r="I13" s="349"/>
      <c r="J13" s="7"/>
      <c r="K13" s="7"/>
      <c r="L13" s="7"/>
      <c r="M13" s="7"/>
      <c r="N13" s="7"/>
      <c r="O13" s="7"/>
      <c r="P13" s="7"/>
      <c r="Q13" s="7"/>
      <c r="R13" s="7"/>
      <c r="S13" s="7"/>
      <c r="T13" s="7"/>
      <c r="U13" s="7"/>
      <c r="V13" s="7"/>
      <c r="W13" s="7"/>
      <c r="X13" s="7"/>
      <c r="Y13" s="7"/>
      <c r="Z13" s="7"/>
      <c r="AA13" s="7"/>
      <c r="AB13" s="7"/>
      <c r="AC13" s="7"/>
      <c r="AD13" s="7"/>
      <c r="AE13" s="7"/>
    </row>
    <row r="14" spans="1:31" s="6" customFormat="1" ht="15.75" x14ac:dyDescent="0.25">
      <c r="A14" s="143">
        <f t="shared" si="0"/>
        <v>5</v>
      </c>
      <c r="B14" s="144"/>
      <c r="C14" s="145"/>
      <c r="D14" s="144"/>
      <c r="E14" s="145"/>
      <c r="F14" s="146"/>
      <c r="G14" s="144"/>
      <c r="H14" s="144"/>
      <c r="I14" s="349"/>
      <c r="J14" s="7"/>
      <c r="K14" s="7"/>
      <c r="L14" s="7"/>
      <c r="M14" s="7"/>
      <c r="N14" s="7"/>
      <c r="O14" s="7"/>
      <c r="P14" s="7"/>
      <c r="Q14" s="7"/>
      <c r="R14" s="7"/>
      <c r="S14" s="7"/>
      <c r="T14" s="7"/>
      <c r="U14" s="7"/>
      <c r="V14" s="7"/>
      <c r="W14" s="7"/>
      <c r="X14" s="7"/>
      <c r="Y14" s="7"/>
      <c r="Z14" s="7"/>
      <c r="AA14" s="7"/>
      <c r="AB14" s="7"/>
      <c r="AC14" s="7"/>
      <c r="AD14" s="7"/>
      <c r="AE14" s="7"/>
    </row>
    <row r="15" spans="1:31" s="6" customFormat="1" ht="15.75" x14ac:dyDescent="0.25">
      <c r="A15" s="143">
        <f t="shared" si="0"/>
        <v>6</v>
      </c>
      <c r="B15" s="145"/>
      <c r="C15" s="145"/>
      <c r="D15" s="144"/>
      <c r="E15" s="145"/>
      <c r="F15" s="146"/>
      <c r="G15" s="147"/>
      <c r="H15" s="144"/>
      <c r="I15" s="349"/>
      <c r="J15" s="7"/>
      <c r="K15" s="7"/>
      <c r="L15" s="7"/>
      <c r="M15" s="7"/>
      <c r="N15" s="7"/>
      <c r="O15" s="7"/>
      <c r="P15" s="7"/>
      <c r="Q15" s="7"/>
      <c r="R15" s="7"/>
      <c r="S15" s="7"/>
      <c r="T15" s="7"/>
      <c r="U15" s="7"/>
      <c r="V15" s="7"/>
      <c r="W15" s="7"/>
      <c r="X15" s="7"/>
      <c r="Y15" s="7"/>
      <c r="Z15" s="7"/>
      <c r="AA15" s="7"/>
      <c r="AB15" s="7"/>
      <c r="AC15" s="7"/>
      <c r="AD15" s="7"/>
      <c r="AE15" s="7"/>
    </row>
    <row r="16" spans="1:31" s="6" customFormat="1" ht="15.75" x14ac:dyDescent="0.25">
      <c r="A16" s="143">
        <f t="shared" si="0"/>
        <v>7</v>
      </c>
      <c r="B16" s="145"/>
      <c r="C16" s="145"/>
      <c r="D16" s="144"/>
      <c r="E16" s="145"/>
      <c r="F16" s="146"/>
      <c r="G16" s="147"/>
      <c r="H16" s="147"/>
      <c r="I16" s="349"/>
      <c r="J16" s="7"/>
      <c r="K16" s="7"/>
      <c r="L16" s="7"/>
      <c r="M16" s="7"/>
      <c r="N16" s="7"/>
      <c r="O16" s="7"/>
      <c r="P16" s="7"/>
      <c r="Q16" s="7"/>
      <c r="R16" s="7"/>
      <c r="S16" s="7"/>
      <c r="T16" s="7"/>
      <c r="U16" s="7"/>
      <c r="V16" s="7"/>
      <c r="W16" s="7"/>
      <c r="X16" s="7"/>
      <c r="Y16" s="7"/>
      <c r="Z16" s="7"/>
      <c r="AA16" s="7"/>
      <c r="AB16" s="7"/>
      <c r="AC16" s="7"/>
      <c r="AD16" s="7"/>
      <c r="AE16" s="7"/>
    </row>
    <row r="17" spans="1:31" s="6" customFormat="1" ht="15.75" x14ac:dyDescent="0.25">
      <c r="A17" s="143">
        <f t="shared" si="0"/>
        <v>8</v>
      </c>
      <c r="B17" s="148"/>
      <c r="C17" s="145"/>
      <c r="D17" s="148"/>
      <c r="E17" s="149"/>
      <c r="F17" s="146"/>
      <c r="G17" s="147"/>
      <c r="H17" s="147"/>
      <c r="I17" s="349"/>
      <c r="J17" s="7"/>
      <c r="K17" s="7"/>
      <c r="L17" s="7"/>
      <c r="M17" s="7"/>
      <c r="N17" s="7"/>
      <c r="O17" s="7"/>
      <c r="P17" s="7"/>
      <c r="Q17" s="7"/>
      <c r="R17" s="7"/>
      <c r="S17" s="7"/>
      <c r="T17" s="7"/>
      <c r="U17" s="7"/>
      <c r="V17" s="7"/>
      <c r="W17" s="7"/>
      <c r="X17" s="7"/>
      <c r="Y17" s="7"/>
      <c r="Z17" s="7"/>
      <c r="AA17" s="7"/>
      <c r="AB17" s="7"/>
      <c r="AC17" s="7"/>
      <c r="AD17" s="7"/>
      <c r="AE17" s="7"/>
    </row>
    <row r="18" spans="1:31" s="6" customFormat="1" ht="15.75" x14ac:dyDescent="0.25">
      <c r="A18" s="143">
        <f t="shared" si="0"/>
        <v>9</v>
      </c>
      <c r="B18" s="148"/>
      <c r="C18" s="145"/>
      <c r="D18" s="148"/>
      <c r="E18" s="149"/>
      <c r="F18" s="146"/>
      <c r="G18" s="147"/>
      <c r="H18" s="147"/>
      <c r="I18" s="349"/>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x14ac:dyDescent="0.3">
      <c r="A19" s="150">
        <f t="shared" si="0"/>
        <v>10</v>
      </c>
      <c r="B19" s="151"/>
      <c r="C19" s="152"/>
      <c r="D19" s="151"/>
      <c r="E19" s="152"/>
      <c r="F19" s="153"/>
      <c r="G19" s="153"/>
      <c r="H19" s="153"/>
      <c r="I19" s="350"/>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x14ac:dyDescent="0.3">
      <c r="A20" s="396"/>
      <c r="B20" s="154"/>
      <c r="C20" s="154"/>
      <c r="D20" s="154"/>
      <c r="E20" s="154"/>
      <c r="F20" s="154"/>
      <c r="G20" s="154"/>
      <c r="H20" s="137" t="str">
        <f>"Total "&amp;LEFT(A7,2)</f>
        <v>Total I2</v>
      </c>
      <c r="I20" s="159">
        <f>SUM(I10:I19)</f>
        <v>15</v>
      </c>
      <c r="J20" s="9"/>
      <c r="K20" s="9"/>
      <c r="L20" s="10"/>
      <c r="M20" s="10"/>
      <c r="N20" s="10"/>
      <c r="O20" s="10"/>
      <c r="P20" s="10"/>
      <c r="Q20" s="10"/>
      <c r="R20" s="10"/>
      <c r="S20" s="10"/>
      <c r="T20" s="10"/>
      <c r="U20" s="10"/>
      <c r="V20" s="10"/>
    </row>
    <row r="21" spans="1:31" s="6" customFormat="1" ht="15.75" x14ac:dyDescent="0.2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c r="J22" s="9"/>
      <c r="K22" s="9"/>
      <c r="L22" s="10"/>
      <c r="M22" s="10"/>
      <c r="N22" s="10"/>
      <c r="O22" s="10"/>
      <c r="P22" s="10"/>
      <c r="Q22" s="10"/>
      <c r="R22" s="10"/>
      <c r="S22" s="10"/>
      <c r="T22" s="10"/>
      <c r="U22" s="10"/>
      <c r="V22" s="10"/>
    </row>
    <row r="23" spans="1:31" s="6" customFormat="1" ht="15.75" x14ac:dyDescent="0.25">
      <c r="A23" s="8"/>
      <c r="B23" s="9"/>
      <c r="C23" s="9"/>
      <c r="D23" s="9"/>
      <c r="E23" s="9"/>
      <c r="F23" s="9"/>
      <c r="G23" s="9"/>
      <c r="H23" s="9"/>
      <c r="I23" s="9"/>
      <c r="J23" s="9"/>
      <c r="K23" s="9"/>
      <c r="L23" s="10"/>
      <c r="M23" s="10"/>
      <c r="N23" s="10"/>
      <c r="O23" s="10"/>
      <c r="P23" s="10"/>
      <c r="Q23" s="10"/>
      <c r="R23" s="10"/>
      <c r="S23" s="10"/>
      <c r="T23" s="10"/>
      <c r="U23" s="10"/>
      <c r="V23" s="10"/>
    </row>
    <row r="24" spans="1:31" s="6" customFormat="1" ht="15.75" x14ac:dyDescent="0.25">
      <c r="A24" s="8"/>
      <c r="B24" s="9"/>
      <c r="C24" s="9"/>
      <c r="D24" s="9"/>
      <c r="E24" s="9"/>
      <c r="F24" s="9"/>
      <c r="G24" s="9"/>
      <c r="H24" s="9"/>
      <c r="I24" s="9"/>
      <c r="J24" s="9"/>
      <c r="K24" s="9"/>
      <c r="L24" s="10"/>
      <c r="M24" s="10"/>
      <c r="N24" s="10"/>
      <c r="O24" s="10"/>
      <c r="P24" s="10"/>
      <c r="Q24" s="10"/>
      <c r="R24" s="10"/>
      <c r="S24" s="10"/>
      <c r="T24" s="10"/>
      <c r="U24" s="10"/>
      <c r="V24" s="10"/>
    </row>
    <row r="25" spans="1:31" s="6" customFormat="1" ht="15.75" x14ac:dyDescent="0.2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22"/>
  <sheetViews>
    <sheetView workbookViewId="0">
      <selection activeCell="K14" sqref="K14"/>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x14ac:dyDescent="0.25">
      <c r="A1" s="282" t="str">
        <f>'Date initiale'!C3</f>
        <v>Universitatea de Arhitectură și Urbanism "Ion Mincu" București</v>
      </c>
      <c r="B1" s="282"/>
      <c r="C1" s="282"/>
    </row>
    <row r="2" spans="1:11" x14ac:dyDescent="0.25">
      <c r="A2" s="282" t="str">
        <f>'Date initiale'!B4&amp;" "&amp;'Date initiale'!C4</f>
        <v>Facultatea ARHITECTURA DE INTERIOR</v>
      </c>
      <c r="B2" s="282"/>
      <c r="C2" s="282"/>
    </row>
    <row r="3" spans="1:11" x14ac:dyDescent="0.25">
      <c r="A3" s="282" t="str">
        <f>'Date initiale'!B5&amp;" "&amp;'Date initiale'!C5</f>
        <v>Departamentul PID</v>
      </c>
      <c r="B3" s="282"/>
      <c r="C3" s="282"/>
    </row>
    <row r="4" spans="1:11" x14ac:dyDescent="0.25">
      <c r="A4" s="134" t="str">
        <f>'Date initiale'!C6&amp;", "&amp;'Date initiale'!C7</f>
        <v>MARIANA CROITORU, C8</v>
      </c>
      <c r="B4" s="134"/>
      <c r="C4" s="134"/>
    </row>
    <row r="5" spans="1:11" s="205" customFormat="1" x14ac:dyDescent="0.25">
      <c r="A5" s="134"/>
      <c r="B5" s="134"/>
      <c r="C5" s="134"/>
    </row>
    <row r="6" spans="1:11" ht="15.75" x14ac:dyDescent="0.25">
      <c r="A6" s="430" t="s">
        <v>159</v>
      </c>
      <c r="B6" s="430"/>
      <c r="C6" s="430"/>
      <c r="D6" s="430"/>
      <c r="E6" s="430"/>
      <c r="F6" s="430"/>
      <c r="G6" s="430"/>
      <c r="H6" s="430"/>
      <c r="I6" s="430"/>
    </row>
    <row r="7" spans="1:11" ht="15.75" x14ac:dyDescent="0.25">
      <c r="A7" s="430" t="str">
        <f>'Descriere indicatori'!A6&amp;". "&amp;'Descriere indicatori'!B6</f>
        <v xml:space="preserve">I3. Capitole de autor cuprinse în cărţi publicate la edituri cu prestigiu naţional* </v>
      </c>
      <c r="B7" s="430"/>
      <c r="C7" s="430"/>
      <c r="D7" s="430"/>
      <c r="E7" s="430"/>
      <c r="F7" s="430"/>
      <c r="G7" s="430"/>
      <c r="H7" s="430"/>
      <c r="I7" s="430"/>
    </row>
    <row r="8" spans="1:11" ht="16.5" thickBot="1" x14ac:dyDescent="0.3">
      <c r="A8" s="39"/>
      <c r="B8" s="39"/>
      <c r="C8" s="39"/>
      <c r="D8" s="39"/>
      <c r="E8" s="39"/>
      <c r="F8" s="39"/>
      <c r="G8" s="39"/>
      <c r="H8" s="39"/>
      <c r="I8" s="39"/>
    </row>
    <row r="9" spans="1:11" ht="60.75" thickBot="1" x14ac:dyDescent="0.3">
      <c r="A9" s="211" t="s">
        <v>80</v>
      </c>
      <c r="B9" s="212" t="s">
        <v>115</v>
      </c>
      <c r="C9" s="212" t="s">
        <v>227</v>
      </c>
      <c r="D9" s="212" t="s">
        <v>117</v>
      </c>
      <c r="E9" s="212" t="s">
        <v>118</v>
      </c>
      <c r="F9" s="213" t="s">
        <v>119</v>
      </c>
      <c r="G9" s="212" t="s">
        <v>120</v>
      </c>
      <c r="H9" s="212" t="s">
        <v>121</v>
      </c>
      <c r="I9" s="214" t="s">
        <v>122</v>
      </c>
      <c r="K9" s="288" t="s">
        <v>157</v>
      </c>
    </row>
    <row r="10" spans="1:11" ht="45" x14ac:dyDescent="0.25">
      <c r="A10" s="207">
        <v>1</v>
      </c>
      <c r="B10" s="161" t="s">
        <v>268</v>
      </c>
      <c r="C10" s="161" t="s">
        <v>462</v>
      </c>
      <c r="D10" s="161" t="s">
        <v>272</v>
      </c>
      <c r="E10" s="408" t="s">
        <v>273</v>
      </c>
      <c r="F10" s="162">
        <v>2014</v>
      </c>
      <c r="G10" s="163">
        <v>9</v>
      </c>
      <c r="H10" s="162">
        <v>9</v>
      </c>
      <c r="I10" s="351">
        <v>10</v>
      </c>
      <c r="K10" s="289">
        <v>10</v>
      </c>
    </row>
    <row r="11" spans="1:11" x14ac:dyDescent="0.25">
      <c r="A11" s="123">
        <f>A10+1</f>
        <v>2</v>
      </c>
      <c r="B11" s="42"/>
      <c r="C11" s="42"/>
      <c r="D11" s="155"/>
      <c r="E11" s="42"/>
      <c r="F11" s="42"/>
      <c r="G11" s="42"/>
      <c r="H11" s="42"/>
      <c r="I11" s="352"/>
      <c r="K11" s="58"/>
    </row>
    <row r="12" spans="1:11" x14ac:dyDescent="0.25">
      <c r="A12" s="165">
        <f t="shared" ref="A12:A19" si="0">A11+1</f>
        <v>3</v>
      </c>
      <c r="B12" s="135"/>
      <c r="C12" s="157"/>
      <c r="D12" s="155"/>
      <c r="E12" s="166"/>
      <c r="F12" s="128"/>
      <c r="G12" s="128"/>
      <c r="H12" s="128"/>
      <c r="I12" s="353"/>
    </row>
    <row r="13" spans="1:11" x14ac:dyDescent="0.25">
      <c r="A13" s="165">
        <f t="shared" si="0"/>
        <v>4</v>
      </c>
      <c r="B13" s="158"/>
      <c r="C13" s="42"/>
      <c r="D13" s="42"/>
      <c r="E13" s="42"/>
      <c r="F13" s="127"/>
      <c r="G13" s="127"/>
      <c r="H13" s="127"/>
      <c r="I13" s="346"/>
    </row>
    <row r="14" spans="1:11" s="205" customFormat="1" x14ac:dyDescent="0.25">
      <c r="A14" s="165">
        <f t="shared" si="0"/>
        <v>5</v>
      </c>
      <c r="B14" s="126"/>
      <c r="C14" s="42"/>
      <c r="D14" s="42"/>
      <c r="E14" s="42"/>
      <c r="F14" s="127"/>
      <c r="G14" s="127"/>
      <c r="H14" s="127"/>
      <c r="I14" s="354"/>
    </row>
    <row r="15" spans="1:11" s="205" customFormat="1" x14ac:dyDescent="0.25">
      <c r="A15" s="165">
        <f t="shared" si="0"/>
        <v>6</v>
      </c>
      <c r="B15" s="158"/>
      <c r="C15" s="42"/>
      <c r="D15" s="42"/>
      <c r="E15" s="126"/>
      <c r="F15" s="127"/>
      <c r="G15" s="127"/>
      <c r="H15" s="127"/>
      <c r="I15" s="346"/>
    </row>
    <row r="16" spans="1:11" x14ac:dyDescent="0.25">
      <c r="A16" s="165">
        <f t="shared" si="0"/>
        <v>7</v>
      </c>
      <c r="B16" s="126"/>
      <c r="C16" s="42"/>
      <c r="D16" s="42"/>
      <c r="E16" s="42"/>
      <c r="F16" s="127"/>
      <c r="G16" s="127"/>
      <c r="H16" s="127"/>
      <c r="I16" s="354"/>
    </row>
    <row r="17" spans="1:9" x14ac:dyDescent="0.25">
      <c r="A17" s="165">
        <f t="shared" si="0"/>
        <v>8</v>
      </c>
      <c r="B17" s="158"/>
      <c r="C17" s="42"/>
      <c r="D17" s="42"/>
      <c r="E17" s="126"/>
      <c r="F17" s="127"/>
      <c r="G17" s="127"/>
      <c r="H17" s="127"/>
      <c r="I17" s="346"/>
    </row>
    <row r="18" spans="1:9" x14ac:dyDescent="0.25">
      <c r="A18" s="165">
        <f t="shared" si="0"/>
        <v>9</v>
      </c>
      <c r="B18" s="156"/>
      <c r="C18" s="166"/>
      <c r="D18" s="155"/>
      <c r="E18" s="160"/>
      <c r="F18" s="128"/>
      <c r="G18" s="128"/>
      <c r="H18" s="128"/>
      <c r="I18" s="346"/>
    </row>
    <row r="19" spans="1:9" ht="15.75" thickBot="1" x14ac:dyDescent="0.3">
      <c r="A19" s="167">
        <f t="shared" si="0"/>
        <v>10</v>
      </c>
      <c r="B19" s="168"/>
      <c r="C19" s="169"/>
      <c r="D19" s="169"/>
      <c r="E19" s="169"/>
      <c r="F19" s="132"/>
      <c r="G19" s="132"/>
      <c r="H19" s="132"/>
      <c r="I19" s="347"/>
    </row>
    <row r="20" spans="1:9" ht="15.75" thickBot="1" x14ac:dyDescent="0.3">
      <c r="A20" s="384"/>
      <c r="B20" s="134"/>
      <c r="C20" s="134"/>
      <c r="D20" s="134"/>
      <c r="E20" s="134"/>
      <c r="F20" s="134"/>
      <c r="G20" s="134"/>
      <c r="H20" s="137" t="str">
        <f>"Total "&amp;LEFT(A7,2)</f>
        <v>Total I3</v>
      </c>
      <c r="I20" s="138">
        <f>SUM(I10:I19)</f>
        <v>10</v>
      </c>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x14ac:dyDescent="0.25">
      <c r="A1" s="282" t="str">
        <f>'Date initiale'!C3</f>
        <v>Universitatea de Arhitectură și Urbanism "Ion Mincu" București</v>
      </c>
      <c r="B1" s="282"/>
      <c r="C1" s="282"/>
    </row>
    <row r="2" spans="1:12" x14ac:dyDescent="0.25">
      <c r="A2" s="282" t="str">
        <f>'Date initiale'!B4&amp;" "&amp;'Date initiale'!C4</f>
        <v>Facultatea ARHITECTURA DE INTERIOR</v>
      </c>
      <c r="B2" s="282"/>
      <c r="C2" s="282"/>
    </row>
    <row r="3" spans="1:12" x14ac:dyDescent="0.25">
      <c r="A3" s="282" t="str">
        <f>'Date initiale'!B5&amp;" "&amp;'Date initiale'!C5</f>
        <v>Departamentul PID</v>
      </c>
      <c r="B3" s="282"/>
      <c r="C3" s="282"/>
    </row>
    <row r="4" spans="1:12" x14ac:dyDescent="0.25">
      <c r="A4" s="134" t="str">
        <f>'Date initiale'!C6&amp;", "&amp;'Date initiale'!C7</f>
        <v>MARIANA CROITORU, C8</v>
      </c>
      <c r="B4" s="134"/>
      <c r="C4" s="134"/>
    </row>
    <row r="5" spans="1:12" s="205" customFormat="1" x14ac:dyDescent="0.25">
      <c r="A5" s="134"/>
      <c r="B5" s="134"/>
      <c r="C5" s="134"/>
    </row>
    <row r="6" spans="1:12" ht="15.75" x14ac:dyDescent="0.25">
      <c r="A6" s="430" t="s">
        <v>159</v>
      </c>
      <c r="B6" s="430"/>
      <c r="C6" s="430"/>
      <c r="D6" s="430"/>
      <c r="E6" s="430"/>
      <c r="F6" s="430"/>
      <c r="G6" s="430"/>
      <c r="H6" s="430"/>
      <c r="I6" s="430"/>
    </row>
    <row r="7" spans="1:12" ht="15.75" x14ac:dyDescent="0.25">
      <c r="A7" s="430" t="str">
        <f>'Descriere indicatori'!A7&amp;". "&amp;'Descriere indicatori'!B7</f>
        <v xml:space="preserve">I4. Articole in extenso în reviste ştiinţifice de specialitate* </v>
      </c>
      <c r="B7" s="430"/>
      <c r="C7" s="430"/>
      <c r="D7" s="430"/>
      <c r="E7" s="430"/>
      <c r="F7" s="430"/>
      <c r="G7" s="430"/>
      <c r="H7" s="430"/>
      <c r="I7" s="430"/>
    </row>
    <row r="8" spans="1:12" ht="15.75" thickBot="1" x14ac:dyDescent="0.3">
      <c r="A8" s="170"/>
      <c r="B8" s="170"/>
      <c r="C8" s="170"/>
      <c r="D8" s="170"/>
      <c r="E8" s="170"/>
      <c r="F8" s="170"/>
      <c r="G8" s="170"/>
      <c r="H8" s="170"/>
      <c r="I8" s="170"/>
    </row>
    <row r="9" spans="1:12" ht="30.75" thickBot="1" x14ac:dyDescent="0.3">
      <c r="A9" s="211" t="s">
        <v>80</v>
      </c>
      <c r="B9" s="173" t="s">
        <v>115</v>
      </c>
      <c r="C9" s="173" t="s">
        <v>81</v>
      </c>
      <c r="D9" s="173" t="s">
        <v>82</v>
      </c>
      <c r="E9" s="173" t="s">
        <v>110</v>
      </c>
      <c r="F9" s="174" t="s">
        <v>119</v>
      </c>
      <c r="G9" s="173" t="s">
        <v>83</v>
      </c>
      <c r="H9" s="173" t="s">
        <v>160</v>
      </c>
      <c r="I9" s="175" t="s">
        <v>122</v>
      </c>
      <c r="K9" s="288" t="s">
        <v>157</v>
      </c>
    </row>
    <row r="10" spans="1:12" x14ac:dyDescent="0.25">
      <c r="A10" s="119">
        <v>1</v>
      </c>
      <c r="B10" s="120"/>
      <c r="C10" s="120"/>
      <c r="D10" s="120"/>
      <c r="E10" s="121"/>
      <c r="F10" s="122"/>
      <c r="G10" s="122"/>
      <c r="H10" s="122"/>
      <c r="I10" s="355"/>
      <c r="K10" s="289" t="s">
        <v>209</v>
      </c>
      <c r="L10" t="s">
        <v>210</v>
      </c>
    </row>
    <row r="11" spans="1:12" x14ac:dyDescent="0.25">
      <c r="A11" s="123">
        <f>A10+1</f>
        <v>2</v>
      </c>
      <c r="B11" s="124"/>
      <c r="C11" s="125"/>
      <c r="D11" s="124"/>
      <c r="E11" s="126"/>
      <c r="F11" s="127"/>
      <c r="G11" s="128"/>
      <c r="H11" s="128"/>
      <c r="I11" s="349"/>
      <c r="K11" s="58"/>
    </row>
    <row r="12" spans="1:12" x14ac:dyDescent="0.25">
      <c r="A12" s="123">
        <f t="shared" ref="A12:A17" si="0">A11+1</f>
        <v>3</v>
      </c>
      <c r="B12" s="125"/>
      <c r="C12" s="125"/>
      <c r="D12" s="125"/>
      <c r="E12" s="126"/>
      <c r="F12" s="127"/>
      <c r="G12" s="128"/>
      <c r="H12" s="128"/>
      <c r="I12" s="349"/>
    </row>
    <row r="13" spans="1:12" x14ac:dyDescent="0.25">
      <c r="A13" s="123">
        <f t="shared" si="0"/>
        <v>4</v>
      </c>
      <c r="B13" s="125"/>
      <c r="C13" s="125"/>
      <c r="D13" s="125"/>
      <c r="E13" s="126"/>
      <c r="F13" s="127"/>
      <c r="G13" s="127"/>
      <c r="H13" s="127"/>
      <c r="I13" s="349"/>
    </row>
    <row r="14" spans="1:12" x14ac:dyDescent="0.25">
      <c r="A14" s="123">
        <f t="shared" si="0"/>
        <v>5</v>
      </c>
      <c r="B14" s="125"/>
      <c r="C14" s="125"/>
      <c r="D14" s="125"/>
      <c r="E14" s="126"/>
      <c r="F14" s="127"/>
      <c r="G14" s="127"/>
      <c r="H14" s="127"/>
      <c r="I14" s="349"/>
    </row>
    <row r="15" spans="1:12" x14ac:dyDescent="0.25">
      <c r="A15" s="123">
        <f t="shared" si="0"/>
        <v>6</v>
      </c>
      <c r="B15" s="125"/>
      <c r="C15" s="125"/>
      <c r="D15" s="125"/>
      <c r="E15" s="126"/>
      <c r="F15" s="127"/>
      <c r="G15" s="127"/>
      <c r="H15" s="127"/>
      <c r="I15" s="349"/>
    </row>
    <row r="16" spans="1:12" x14ac:dyDescent="0.25">
      <c r="A16" s="123">
        <f t="shared" si="0"/>
        <v>7</v>
      </c>
      <c r="B16" s="125"/>
      <c r="C16" s="125"/>
      <c r="D16" s="125"/>
      <c r="E16" s="126"/>
      <c r="F16" s="127"/>
      <c r="G16" s="127"/>
      <c r="H16" s="127"/>
      <c r="I16" s="349"/>
    </row>
    <row r="17" spans="1:9" x14ac:dyDescent="0.25">
      <c r="A17" s="123">
        <f t="shared" si="0"/>
        <v>8</v>
      </c>
      <c r="B17" s="125"/>
      <c r="C17" s="125"/>
      <c r="D17" s="125"/>
      <c r="E17" s="126"/>
      <c r="F17" s="127"/>
      <c r="G17" s="127"/>
      <c r="H17" s="127"/>
      <c r="I17" s="349"/>
    </row>
    <row r="18" spans="1:9" x14ac:dyDescent="0.25">
      <c r="A18" s="123">
        <f>A17+1</f>
        <v>9</v>
      </c>
      <c r="B18" s="125"/>
      <c r="C18" s="125"/>
      <c r="D18" s="125"/>
      <c r="E18" s="126"/>
      <c r="F18" s="127"/>
      <c r="G18" s="127"/>
      <c r="H18" s="127"/>
      <c r="I18" s="349"/>
    </row>
    <row r="19" spans="1:9" ht="15.75" thickBot="1" x14ac:dyDescent="0.3">
      <c r="A19" s="129">
        <f>A18+1</f>
        <v>10</v>
      </c>
      <c r="B19" s="130"/>
      <c r="C19" s="130"/>
      <c r="D19" s="130"/>
      <c r="E19" s="131"/>
      <c r="F19" s="132"/>
      <c r="G19" s="132"/>
      <c r="H19" s="132"/>
      <c r="I19" s="350"/>
    </row>
    <row r="20" spans="1:9" ht="15.75" thickBot="1" x14ac:dyDescent="0.3">
      <c r="A20" s="394"/>
      <c r="B20" s="134"/>
      <c r="C20" s="134"/>
      <c r="D20" s="134"/>
      <c r="E20" s="134"/>
      <c r="F20" s="134"/>
      <c r="G20" s="134"/>
      <c r="H20" s="137" t="str">
        <f>"Total "&amp;LEFT(A7,2)</f>
        <v>Total I4</v>
      </c>
      <c r="I20" s="177">
        <f>SUM(I10:I19)</f>
        <v>0</v>
      </c>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34</vt:i4>
      </vt:variant>
    </vt:vector>
  </HeadingPairs>
  <TitlesOfParts>
    <vt:vector size="67"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'I10'!OLE_LINK1</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Windows User</cp:lastModifiedBy>
  <cp:lastPrinted>2022-01-18T03:52:15Z</cp:lastPrinted>
  <dcterms:created xsi:type="dcterms:W3CDTF">2013-01-10T17:13:12Z</dcterms:created>
  <dcterms:modified xsi:type="dcterms:W3CDTF">2022-01-18T03:52:36Z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