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24226"/>
  <mc:AlternateContent xmlns:mc="http://schemas.openxmlformats.org/markup-compatibility/2006">
    <mc:Choice Requires="x15">
      <x15ac:absPath xmlns:x15ac="http://schemas.microsoft.com/office/spreadsheetml/2010/11/ac" url="C:\Date\Bogdan\UAUIM\Dosar profesor\20211213 concurs UAUIM\20220118 Dosarul depus\07) fişa de verificare a îndeplinirii standardelor naţionale\"/>
    </mc:Choice>
  </mc:AlternateContent>
  <xr:revisionPtr revIDLastSave="0" documentId="13_ncr:1_{9E85E850-E078-454F-B140-8A7577DDF8B1}" xr6:coauthVersionLast="47" xr6:coauthVersionMax="47" xr10:uidLastSave="{00000000-0000-0000-0000-000000000000}"/>
  <bookViews>
    <workbookView xWindow="210" yWindow="143" windowWidth="27248" windowHeight="15247" tabRatio="928" firstSheet="1"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'I12'!$A$1:$H$23</definedName>
    <definedName name="_xlnm.Print_Area" localSheetId="19">'I13'!$A$1:$H$25</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'I16'!$A$1:$D$23</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6" l="1"/>
  <c r="A17" i="16" s="1"/>
  <c r="A18" i="16" s="1"/>
  <c r="A19" i="16" s="1"/>
  <c r="A15" i="16"/>
  <c r="A21" i="18"/>
  <c r="A18" i="18"/>
  <c r="A19" i="18" s="1"/>
  <c r="A20" i="18" s="1"/>
  <c r="A19" i="15"/>
  <c r="A18" i="15"/>
  <c r="A23" i="13"/>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22"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3"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25" i="16"/>
  <c r="A7" i="16"/>
  <c r="G23" i="16" s="1"/>
  <c r="A11" i="16"/>
  <c r="A12" i="16" s="1"/>
  <c r="A13" i="16" s="1"/>
  <c r="A23" i="15"/>
  <c r="A11" i="15"/>
  <c r="A12" i="15" s="1"/>
  <c r="A13" i="15" s="1"/>
  <c r="A14" i="15" s="1"/>
  <c r="A15" i="15" s="1"/>
  <c r="A16" i="15" s="1"/>
  <c r="A17" i="15" s="1"/>
  <c r="A20" i="15" s="1"/>
  <c r="A7" i="15"/>
  <c r="G21" i="15" s="1"/>
  <c r="A11" i="28"/>
  <c r="A12" i="28" s="1"/>
  <c r="A13" i="28" s="1"/>
  <c r="A14" i="28" s="1"/>
  <c r="A15" i="28" s="1"/>
  <c r="A16" i="28" s="1"/>
  <c r="A17" i="28" s="1"/>
  <c r="A18" i="28" s="1"/>
  <c r="A19" i="28" s="1"/>
  <c r="A7" i="28"/>
  <c r="F20"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23" i="16"/>
  <c r="D25" i="36" s="1"/>
  <c r="D20" i="24"/>
  <c r="D36" i="36" s="1"/>
  <c r="D20" i="20"/>
  <c r="D32" i="36" s="1"/>
  <c r="D23" i="18"/>
  <c r="D30" i="36" s="1"/>
  <c r="H20" i="30"/>
  <c r="D27" i="36" s="1"/>
  <c r="H21" i="15"/>
  <c r="D24" i="36" s="1"/>
  <c r="H20" i="29"/>
  <c r="D22" i="36" s="1"/>
  <c r="I20" i="14"/>
  <c r="D21" i="36" s="1"/>
  <c r="I20" i="5"/>
  <c r="D12" i="36" s="1"/>
  <c r="D20" i="19"/>
  <c r="I20" i="10"/>
  <c r="D17" i="36" s="1"/>
  <c r="I20" i="6"/>
  <c r="D13" i="36" s="1"/>
  <c r="I20" i="4"/>
  <c r="A14" i="16" l="1"/>
  <c r="A20" i="16" s="1"/>
  <c r="A21" i="16" s="1"/>
  <c r="A22" i="16" s="1"/>
  <c r="D43" i="36"/>
  <c r="D31" i="36"/>
  <c r="D42" i="36" s="1"/>
  <c r="D11" i="36"/>
  <c r="D35" i="36"/>
  <c r="D41" i="36" l="1"/>
  <c r="D44" i="36" s="1"/>
</calcChain>
</file>

<file path=xl/sharedStrings.xml><?xml version="1.0" encoding="utf-8"?>
<sst xmlns="http://schemas.openxmlformats.org/spreadsheetml/2006/main" count="821" uniqueCount="418">
  <si>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</si>
  <si>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</si>
  <si>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</si>
  <si>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</si>
  <si>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</si>
  <si>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</si>
  <si>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</si>
  <si>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</si>
  <si>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</si>
  <si>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</si>
  <si>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</si>
  <si>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</si>
  <si>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</si>
  <si>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</si>
  <si>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</si>
  <si>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</si>
  <si>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</si>
  <si>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</si>
  <si>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</si>
  <si>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</si>
  <si>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</si>
  <si>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</si>
  <si>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</si>
  <si>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</si>
  <si>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</si>
  <si>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</si>
  <si>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</si>
  <si>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</si>
  <si>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</si>
  <si>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</si>
  <si>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</si>
  <si>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</si>
  <si>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</si>
  <si>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</si>
  <si>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</si>
  <si>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</si>
  <si>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</si>
  <si>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</si>
  <si>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</si>
  <si>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</si>
  <si>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</si>
  <si>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</si>
  <si>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</si>
  <si>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</si>
  <si>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</si>
  <si>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</si>
  <si>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</si>
  <si>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</si>
  <si>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</si>
  <si>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</si>
  <si>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</si>
  <si>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</si>
  <si>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</si>
  <si>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</si>
  <si>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</si>
  <si>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</si>
  <si>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</si>
  <si>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</si>
  <si>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</si>
  <si>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</si>
  <si>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</si>
  <si>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</si>
  <si>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</si>
  <si>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</si>
  <si>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</si>
  <si>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</si>
  <si>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</si>
  <si>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</si>
  <si>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</si>
  <si>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</si>
  <si>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</si>
  <si>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</si>
  <si>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</si>
  <si>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</si>
  <si>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</si>
  <si>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</si>
  <si>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</si>
  <si>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</si>
  <si>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</si>
  <si>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</si>
  <si>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</si>
  <si>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</si>
  <si>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</si>
  <si>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</si>
  <si>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</si>
  <si>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</si>
  <si>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</si>
  <si>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</si>
  <si>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</si>
  <si>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</si>
  <si>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</si>
  <si>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</si>
  <si>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</si>
  <si>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</si>
  <si>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</si>
  <si>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</si>
  <si>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</si>
  <si>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</si>
  <si>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</si>
  <si>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</si>
  <si>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</si>
  <si>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</si>
  <si>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</si>
  <si>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</si>
  <si>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</si>
  <si>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</si>
  <si>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</si>
  <si>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</si>
  <si>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</si>
  <si>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</si>
  <si>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</si>
  <si>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</si>
  <si>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</si>
  <si>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</si>
  <si>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</si>
  <si>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</si>
  <si>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</si>
  <si>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</si>
  <si>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</si>
  <si>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</si>
  <si>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</si>
  <si>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</si>
  <si>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</si>
  <si>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</si>
  <si>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</si>
  <si>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</si>
  <si>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</si>
  <si>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</si>
  <si>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</si>
  <si>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</si>
  <si>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</si>
  <si>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</si>
  <si>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</si>
  <si>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</si>
  <si>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</si>
  <si>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</si>
  <si>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</si>
  <si>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</si>
  <si>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</si>
  <si>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</si>
  <si>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</si>
  <si>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</si>
  <si>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</si>
  <si>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</si>
  <si>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</si>
  <si>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</si>
  <si>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</si>
  <si>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</si>
  <si>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</si>
  <si>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</si>
  <si>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</si>
  <si>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</si>
  <si>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</si>
  <si>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</si>
  <si>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</si>
  <si>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</si>
  <si>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</si>
  <si>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</si>
  <si>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</si>
  <si>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</si>
  <si>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</si>
  <si>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</si>
  <si>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</si>
  <si>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</si>
  <si>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</si>
  <si>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</si>
  <si>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</si>
  <si>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</si>
  <si>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</si>
  <si>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</si>
  <si>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</si>
  <si>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</si>
  <si>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</si>
  <si>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</si>
  <si>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</si>
  <si>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</si>
  <si>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</si>
  <si>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</si>
  <si>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</si>
  <si>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</si>
  <si>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</si>
  <si>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</si>
  <si>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</si>
  <si>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</si>
  <si>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</si>
  <si>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</si>
  <si>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</si>
  <si>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</si>
  <si>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</si>
  <si>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</si>
  <si>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</si>
  <si>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</si>
  <si>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</si>
  <si>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</si>
  <si>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</si>
  <si>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</si>
  <si>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</si>
  <si>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</si>
  <si>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</si>
  <si>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</si>
  <si>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</si>
  <si>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</si>
  <si>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</si>
  <si>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</si>
  <si>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</si>
  <si>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</si>
  <si>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</si>
  <si>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</si>
  <si>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</si>
  <si>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</si>
  <si>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</si>
  <si>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</si>
  <si>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</si>
  <si>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</si>
  <si>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</si>
  <si>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</si>
  <si>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</si>
  <si>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</si>
  <si>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</si>
  <si>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</si>
  <si>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</si>
  <si>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</si>
  <si>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</si>
  <si>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</si>
  <si>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</si>
  <si>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</si>
  <si>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</si>
  <si>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</si>
  <si>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</si>
  <si>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</si>
  <si>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</si>
  <si>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</si>
  <si>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</si>
  <si>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</si>
  <si>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</si>
  <si>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</si>
  <si>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</si>
  <si>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</si>
  <si>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</si>
  <si>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</si>
  <si>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</si>
  <si>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</si>
  <si>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</si>
  <si>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</si>
  <si>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</si>
  <si>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</si>
  <si>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</si>
  <si>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</si>
  <si>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</si>
  <si>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</si>
  <si>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</si>
  <si>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</si>
  <si>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</si>
  <si>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</si>
  <si>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</si>
  <si>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</si>
  <si>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</si>
  <si>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</si>
  <si>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</si>
  <si>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</si>
  <si>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</si>
  <si>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</si>
  <si>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</si>
  <si>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</si>
  <si>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</si>
  <si>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</si>
  <si>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</si>
  <si>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</si>
  <si>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</si>
  <si>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</si>
  <si>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</si>
  <si>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</si>
  <si>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Bazele Proiectării de Arhitectură</t>
  </si>
  <si>
    <t>FEZI, Bogdan Andrei</t>
  </si>
  <si>
    <t>profesor universitar poziția  3, Departamentul Bazele Proiectării de Arhitectură</t>
  </si>
  <si>
    <t>ianuarie/2022</t>
  </si>
  <si>
    <t>Bucarest et l'influence française : Entre modèle et archétype urbain. 1831-1921</t>
  </si>
  <si>
    <t>l'Harmattan</t>
  </si>
  <si>
    <t>978-2747591812</t>
  </si>
  <si>
    <t>Edifice &amp; Artifice. Histoires constructives</t>
  </si>
  <si>
    <t>Picard</t>
  </si>
  <si>
    <t>9782708408760</t>
  </si>
  <si>
    <t>FEZI, Bogdan Andrei; IROLLO, Jean-Marc</t>
  </si>
  <si>
    <t>Résidence de France en Roumanie. Reşedinţa Franţei la Bucureşti</t>
  </si>
  <si>
    <t>Editions Internationales du Patrimoine</t>
  </si>
  <si>
    <t>979-10-90756-06-9</t>
  </si>
  <si>
    <t>Bucureștiul european</t>
  </si>
  <si>
    <t>Curtea Veche</t>
  </si>
  <si>
    <t>978-606-588-067-2</t>
  </si>
  <si>
    <t>Perenitatea arhitecturală şi urbană a Regulamentului organic</t>
  </si>
  <si>
    <t>Editura Universitară „Ion Mincu”</t>
  </si>
  <si>
    <t>978-973-1884-98-1</t>
  </si>
  <si>
    <t>Bucureşti şi influenţa franceză</t>
  </si>
  <si>
    <t>Editura Paideia</t>
  </si>
  <si>
    <t>973-596-203-9</t>
  </si>
  <si>
    <t>Influenţe franceze în arhitectura şi arta din România secolelor XIX şi XX / Influences françaises dans l’architecture et l’art de la Roumanie des XIXe et XXe siècles</t>
  </si>
  <si>
    <t>Editura Institutului Cultural Român</t>
  </si>
  <si>
    <t>978-973-577-504-2/ 973-577-504-2</t>
  </si>
  <si>
    <t>Bucureştiul rănit: 7 condiţii europene pentru salvarea oraşului</t>
  </si>
  <si>
    <t>Arhitectura</t>
  </si>
  <si>
    <t>2247-9171</t>
  </si>
  <si>
    <t>64</t>
  </si>
  <si>
    <t>Bucureştiul european</t>
  </si>
  <si>
    <t>11</t>
  </si>
  <si>
    <t>Rinocerizarea termică a Bucureştiului</t>
  </si>
  <si>
    <t>Romania urbanistică: de la vis la coșmar</t>
  </si>
  <si>
    <t>Arhitectura și urbanismul românești în contextul pandemiei de COVID-19: abordări istorice și implicații de viitor. Romanian Architecture And Urbanism In The Context Of The Covid-19 Pandemics</t>
  </si>
  <si>
    <t>Argument</t>
  </si>
  <si>
    <t>2067-4252</t>
  </si>
  <si>
    <t>12</t>
  </si>
  <si>
    <t>Health Engaged Architecture In The Context Of COVID-19</t>
  </si>
  <si>
    <t>Journal of Green Building</t>
  </si>
  <si>
    <t>1552-6100</t>
  </si>
  <si>
    <t>15(2)</t>
  </si>
  <si>
    <t>Bucureştiul în căutarea Europei</t>
  </si>
  <si>
    <t>Bucarest, le « petit Paris des Balkans ». L'architecte roumain Duiliu Marcu, diplômé de l'Ecole des beaux-arts de Paris</t>
  </si>
  <si>
    <t>Livraisons de l’histoire de l’architecture</t>
  </si>
  <si>
    <t>1627-4970</t>
  </si>
  <si>
    <t>Bucarest, « le Petit Paris ». Un siècle de voirie, réseaux, hydraulique. 1831-1939</t>
  </si>
  <si>
    <t>Primul congres francofon de istoria construcţiilor</t>
  </si>
  <si>
    <t>19-21 iun.</t>
  </si>
  <si>
    <t xml:space="preserve">De la systématisation de Bucarest à la destruction des villages roumains </t>
  </si>
  <si>
    <t>L’art de bâtir aux champs. La ferme moderne : architecture rurale et constructions agricoles au XXe siècle. Les campagnes européennes et les territoires coloniaux, entre tradition et innovation</t>
  </si>
  <si>
    <t>11-12 oct.</t>
  </si>
  <si>
    <t>1630-7305</t>
  </si>
  <si>
    <t>Spațiul construit. Concept și expresie. The Built Space. Concept and Expression</t>
  </si>
  <si>
    <t>28 mai</t>
  </si>
  <si>
    <t xml:space="preserve">2501-6334 </t>
  </si>
  <si>
    <t>S House</t>
  </si>
  <si>
    <t>SHARE Bucharest 2019 International Architecture and Engineering Forum, Plenary Session II - Architecture &amp; Facades</t>
  </si>
  <si>
    <t>18, apr.</t>
  </si>
  <si>
    <t>Bucureştiul copiază</t>
  </si>
  <si>
    <t>Dimensiunea formativă a spaţiului construit</t>
  </si>
  <si>
    <t>4-5 martie</t>
  </si>
  <si>
    <t>Bucureștiul în căutare Europei</t>
  </si>
  <si>
    <t>Upgrade. Dezvoltare prin continuitate</t>
  </si>
  <si>
    <t>23-24 mar.</t>
  </si>
  <si>
    <t>Le modèle architectural et urbain français en Roumanie après 1989 : rupture et continuité</t>
  </si>
  <si>
    <t>Projet collectif : 1989, hors champ de l’architecture officielle</t>
  </si>
  <si>
    <t>10, oct.</t>
  </si>
  <si>
    <t>Şcoala Națională de Arte Aplicate la Nevers, şef de proiect angajat al societăţii Architecture (Paris)</t>
  </si>
  <si>
    <t>executat</t>
  </si>
  <si>
    <t>șef proiect</t>
  </si>
  <si>
    <t>1999-2000</t>
  </si>
  <si>
    <t>Sală polivalentă la Chécy</t>
  </si>
  <si>
    <t>1999-2001</t>
  </si>
  <si>
    <t>Şcoala primară la Levallois-Perret</t>
  </si>
  <si>
    <t>2000-2001</t>
  </si>
  <si>
    <t>Centrul de reeducare şi de readaptare funcțională de la Kerpape (Lorient)</t>
  </si>
  <si>
    <t>2001-2003</t>
  </si>
  <si>
    <t>Restructurarea pavilionului Pointeau du Ronceray al Centrul Spitalicesc Universitar Pontchaillou la Rennes</t>
  </si>
  <si>
    <t>membru echipă</t>
  </si>
  <si>
    <t>1998-2000</t>
  </si>
  <si>
    <t>Restructurarea si extinderea blocului operator al Centrului Spitalicesc Universitar Dupuytren la Limoges</t>
  </si>
  <si>
    <t>Restructurarea sitului Saint-Julien la Petit-Quevilly, Rouen</t>
  </si>
  <si>
    <t>1999-2003</t>
  </si>
  <si>
    <t>Restructurarea si extinderea serviciului de urgente şi a sectorului de spitalizare a C.H.U. de Rouen – Pavilionul Félix Dévé – Spitalul Charles Nicole</t>
  </si>
  <si>
    <t>Cazino la Ribeauvillé</t>
  </si>
  <si>
    <t>Platou tehnic de reeducare funcţională, consultaţii şi cazare la Centrului spitalicesc de la Corbie</t>
  </si>
  <si>
    <t>Centrul spitalicesc de la Pontarlier, construirea unui centru mamă-copil</t>
  </si>
  <si>
    <t>Vilă pe Strada Tudor Vianu, Bucureşti</t>
  </si>
  <si>
    <t>„Casa N”, locuință unifamilială în orașul Voluntari</t>
  </si>
  <si>
    <t>„Casa S”, locuință unifamilială în orașul Voluntari</t>
  </si>
  <si>
    <t>Bucureşti, „Micul Paris”. Modelul francez şi european. Trecut şi perspective în arhitectură şi urbanism, U.A.U.I.M.</t>
  </si>
  <si>
    <t>C.N.C.S.I.S.</t>
  </si>
  <si>
    <t>Finalizat</t>
  </si>
  <si>
    <t>Director</t>
  </si>
  <si>
    <t>Proiectului complex de cercetare exploratorie intitulat Bucharest Heading Back to the West after 1989. Historical and Architectural Parallels. European Integration. 1831-1947, 1989 – present”, cod PN-II-ID-PCCE-2011-2-0074</t>
  </si>
  <si>
    <t>UEFISCDI</t>
  </si>
  <si>
    <t>Câștigat dar neînceut ca urmare a retragerii unui membru</t>
  </si>
  <si>
    <t xml:space="preserve">Coordonator de echipă de cercetare </t>
  </si>
  <si>
    <t>Concurs pentru Restructurarea si extinderea blocului operator al Centrului Spitalicesc Universitar Dupuytren la Limoges, premiul I</t>
  </si>
  <si>
    <t>Concurs pentru Şcoala Națională de Arte Aplicate la Nevers, premiul I</t>
  </si>
  <si>
    <t>Concurs pentru Restructurarea sitului Saint-Julien la Petit-Quevilly, Rouen, premiul I</t>
  </si>
  <si>
    <t>Sală polivalentă la Chécy, 1999-2001,</t>
  </si>
  <si>
    <t>Şcoala primară la Levallois-Perret, 2000-2001</t>
  </si>
  <si>
    <t>Concurs pentru Restructurarea si extinderea serviciului de urgente şi a sectorului de spitalizare a C.H.U. de Rouen – Pavilionul Félix Dévé – Spitalul Charles Nicole, premiul I</t>
  </si>
  <si>
    <t>Concurs pentru Cazino la Ribeauvillé, premiul I</t>
  </si>
  <si>
    <t>Concurs pentru Construirea unui platou tehnic de reeducare funcţională, consultaţii şi cazare la Centrului spitalicesc de la Corbie, premiul I</t>
  </si>
  <si>
    <t>Concurs pentru Centrul spitalicesc de la Pontarlier, construirea unui centru mamă-copil, 2003, premiul I</t>
  </si>
  <si>
    <t>Concurs pentru Liceul Francez la Bucureşti, premiul II, 2005, în asociere dintre Archi-tecture (Paris) şi Arcvision (Bucureşti)</t>
  </si>
  <si>
    <t>Concurs pentru extinderea Palatului Victoria, proiect finalist, 2007, în asociere dintre Archi-tecture (Paris) şi Arcvision (Bucureşti) – arhitect asociat, publicat pe site-ul web al UIA</t>
  </si>
  <si>
    <t>Concurs pentru construirea Mediatecii Gustave Eiffel din Levallois-Perret, Franţa, premiul I</t>
  </si>
  <si>
    <t>Anuala de Arhitectură Bucureşti a Ordinului Arhitecţilor din România, Filiala Teritoriala Bucureşti, Nominalizare la Premiul Secţiunii carte de Arhitectură, 2011, pentru cartea Bucureştiul european. Bucureşti, Curtea Veche, 2010 – unic autor</t>
  </si>
  <si>
    <t>Anuala de Arhitectură Bucureşti a Ordinului Arhitecţilor din România, Filiala Teritoriala Bucureşti, Proiectul „Casa N”, Categoria arhitectură rezidențială/ locuințe individuale, Premiul Rehau, 2015 – unic autor.</t>
  </si>
  <si>
    <t>Romanian Building Awards, Nominalizare, Casa S, 2017, unic autor.</t>
  </si>
  <si>
    <t>Ecole d’Architecture de Paris-Belleville</t>
  </si>
  <si>
    <t>Diplomă de studii aprofundate (Diplôme d'études approfondies), Domeniul „Proiectului arhitectural şi urban”</t>
  </si>
  <si>
    <t>1998-1999</t>
  </si>
  <si>
    <t>Universitatea Paris 8</t>
  </si>
  <si>
    <t>Doctorat în arhitectură şi urbanism, Universitatea Paris 8, 1999-2003, Titlul tezei: Bucarest et l’influence française. Entre modèle et paradigme urbain. 1831-1921 [Bucureşti
şi influenţa franceză. Între model şi arhetip urban. 1831-1921], Très honorable avec félicitations [Summa Cum Laude]</t>
  </si>
  <si>
    <t>„O istorie a concursurilor de arhitectură în Bucureşti”, curatori Emil Ivănescu şi Bogdan Andrei Fezi. Spaţiul central de la Sala Dalles în cadrul Anualei de Arhitectură București a OAR, ediția a IX-a, 2011</t>
  </si>
  <si>
    <t>Membru în consiliul teritorial al Ordinul Arhitecţilor din România, Filiala Bucureşti</t>
  </si>
  <si>
    <t>2010 - 2014, 2018-prezent</t>
  </si>
  <si>
    <t>Membru în Comisia OAR și UAUIM pentru Sistemul naţional de criterii şi standarde pentru creditarea formelor de dezvoltare profesională continuă, 2009</t>
  </si>
  <si>
    <t>UAUIM</t>
  </si>
  <si>
    <t>Filip, Irina-Cerasela</t>
  </si>
  <si>
    <t>2016-2021</t>
  </si>
  <si>
    <t>Craiovan, Ioana-Virginia</t>
  </si>
  <si>
    <t>2015-2021</t>
  </si>
  <si>
    <t>Îndrumare de doctorat</t>
  </si>
  <si>
    <t>SARS-CoV-2 Origin and COVID-19 Pandemic Across the Globe/ The Role of Architecture and Urbanism in Preventing Pandemics</t>
  </si>
  <si>
    <t>IntechOpen</t>
  </si>
  <si>
    <t>978-1-83968-756-3</t>
  </si>
  <si>
    <t>1989, hors-champ de l’architecture officielle, des petits mondes au Grand</t>
  </si>
  <si>
    <t>Le modèle de la France en Roumanie après 1989 : nouveau départ pour les mêmes préoccupations</t>
  </si>
  <si>
    <t>19 mar.</t>
  </si>
  <si>
    <t>Cities at the Age of Pandemics</t>
  </si>
  <si>
    <t>Cities at the Age of Pandemics Cities In A Changing World: Questions of Culture, Climate And Design</t>
  </si>
  <si>
    <t>16-18 iun.</t>
  </si>
  <si>
    <t>Ansamblu de 12 locuințe cuplate câte două, comuna Tunari</t>
  </si>
  <si>
    <t>Vilă în comuna Filipeștii de Pădure</t>
  </si>
  <si>
    <t>„Casa S2”, locuință unifamilială în orașul Voluntari</t>
  </si>
  <si>
    <t>Bloc de locuințe pe strada Teheran</t>
  </si>
  <si>
    <t>Bloc de locuințe pe strada Lotru, București</t>
  </si>
  <si>
    <t>Profesor invitat</t>
  </si>
  <si>
    <t>Membru în Comisia de contestații de la Comisia de Arhitectură și Urbanism, Consiliul Național de Atestare a Titlurilor, Diplomelor și Certificatelor Universitare (CNATDCU)</t>
  </si>
  <si>
    <t>2021-prezent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</si>
</sst>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Times New Roman"/>
      <family val="1"/>
    </font>
    <font>
      <i/>
      <sz val="11"/>
      <color rgb="FF000000"/>
      <name val="Times New Roman"/>
      <family val="1"/>
    </font>
    <font>
      <i/>
      <sz val="11"/>
      <color theme="1"/>
      <name val="Times New"/>
    </font>
    <font>
      <sz val="11"/>
      <color theme="1"/>
      <name val="Times New"/>
    </font>
    <font>
      <sz val="11"/>
      <color indexed="8"/>
      <name val="Times New"/>
    </font>
    <font>
      <i/>
      <sz val="12"/>
      <color theme="1"/>
      <name val="Times New"/>
      <charset val="238"/>
    </font>
    <font>
      <i/>
      <sz val="11"/>
      <color theme="1"/>
      <name val="Times New Roman"/>
      <family val="1"/>
    </font>
    <font>
      <sz val="11"/>
      <color theme="1"/>
      <name val="Times New Roman"/>
      <family val="1"/>
    </font>
    <font>
      <sz val="11"/>
      <color indexed="8"/>
      <name val="Times New Roman"/>
      <family val="1"/>
    </font>
    <font>
      <sz val="11"/>
      <name val="Times New Roman"/>
      <family val="1"/>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6" fillId="0" borderId="0" applyNumberFormat="0" applyFill="0" applyBorder="0" applyAlignment="0" applyProtection="0">
      <alignment vertical="top"/>
      <protection locked="0"/>
    </xf>
  </cellStyleXfs>
  <cellXfs count="482">
    <xf numFmtId="0" fontId="0" fillId="0" borderId="0" xfId="0"/>
    <xf numFmtId="0" fontId="7" fillId="0" borderId="0" xfId="0" applyFont="1"/>
    <xf numFmtId="0" fontId="5" fillId="0" borderId="0" xfId="0" applyFont="1" applyAlignment="1" applyProtection="1">
      <alignment horizontal="center" vertical="center"/>
      <protection hidden="1"/>
    </xf>
    <xf numFmtId="1" fontId="5" fillId="0" borderId="0" xfId="0" applyNumberFormat="1" applyFont="1" applyAlignment="1" applyProtection="1">
      <alignment horizontal="center" vertical="center"/>
      <protection hidden="1"/>
    </xf>
    <xf numFmtId="0" fontId="5" fillId="0" borderId="0" xfId="0" applyFont="1" applyBorder="1" applyAlignment="1" applyProtection="1">
      <alignment horizontal="center" vertical="center" wrapText="1"/>
      <protection hidden="1"/>
    </xf>
    <xf numFmtId="0" fontId="5" fillId="0" borderId="0" xfId="0" applyFont="1" applyProtection="1">
      <protection hidden="1"/>
    </xf>
    <xf numFmtId="0" fontId="5" fillId="0" borderId="0" xfId="0" applyFont="1"/>
    <xf numFmtId="2" fontId="6" fillId="0" borderId="0" xfId="0" applyNumberFormat="1" applyFont="1" applyBorder="1" applyAlignment="1" applyProtection="1">
      <alignment horizontal="center" vertic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quotePrefix="1" applyFont="1" applyBorder="1" applyProtection="1">
      <protection hidden="1"/>
    </xf>
    <xf numFmtId="0" fontId="5" fillId="0" borderId="0" xfId="0" applyFont="1" applyBorder="1" applyProtection="1">
      <protection hidden="1"/>
    </xf>
    <xf numFmtId="0" fontId="0" fillId="0" borderId="1" xfId="0" applyBorder="1" applyAlignment="1">
      <alignment wrapText="1"/>
    </xf>
    <xf numFmtId="0" fontId="7" fillId="0" borderId="1" xfId="0" applyFont="1" applyBorder="1" applyAlignment="1">
      <alignment wrapText="1"/>
    </xf>
    <xf numFmtId="0" fontId="0" fillId="0" borderId="2" xfId="0" applyBorder="1"/>
    <xf numFmtId="0" fontId="0" fillId="0" borderId="3" xfId="0" applyBorder="1"/>
    <xf numFmtId="0" fontId="4" fillId="0" borderId="1" xfId="0" applyFont="1" applyBorder="1" applyAlignment="1">
      <alignment wrapText="1"/>
    </xf>
    <xf numFmtId="0" fontId="4" fillId="0" borderId="0" xfId="0" applyFont="1" applyBorder="1" applyAlignment="1">
      <alignment wrapText="1"/>
    </xf>
    <xf numFmtId="0" fontId="5"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0" fillId="0" borderId="0" xfId="0" applyBorder="1"/>
    <xf numFmtId="0" fontId="12" fillId="0" borderId="2" xfId="0" applyFont="1" applyBorder="1" applyAlignment="1">
      <alignment wrapText="1"/>
    </xf>
    <xf numFmtId="0" fontId="12" fillId="0" borderId="2" xfId="0" quotePrefix="1" applyFont="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Border="1" applyAlignment="1">
      <alignment wrapText="1"/>
    </xf>
    <xf numFmtId="0" fontId="10" fillId="0" borderId="0" xfId="0" applyFont="1" applyBorder="1" applyAlignment="1">
      <alignment wrapText="1"/>
    </xf>
    <xf numFmtId="0" fontId="12" fillId="0" borderId="2" xfId="0" quotePrefix="1" applyFont="1" applyBorder="1" applyAlignment="1">
      <alignment horizontal="center" vertical="center" wrapText="1"/>
    </xf>
    <xf numFmtId="0" fontId="12" fillId="0" borderId="0" xfId="0" applyFont="1" applyAlignment="1">
      <alignment horizontal="center" vertical="center" wrapText="1"/>
    </xf>
    <xf numFmtId="0" fontId="9" fillId="0" borderId="1" xfId="0" applyFont="1" applyBorder="1" applyAlignment="1">
      <alignment wrapText="1"/>
    </xf>
    <xf numFmtId="0" fontId="12"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4" fillId="0" borderId="5" xfId="0" applyFont="1" applyBorder="1" applyAlignment="1">
      <alignment wrapText="1"/>
    </xf>
    <xf numFmtId="0" fontId="12" fillId="0" borderId="0" xfId="0" applyFont="1" applyBorder="1"/>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5" fillId="0" borderId="0" xfId="0" applyFont="1" applyAlignment="1" applyProtection="1">
      <alignment vertical="center"/>
      <protection hidden="1"/>
    </xf>
    <xf numFmtId="0" fontId="0" fillId="0" borderId="0" xfId="0" applyBorder="1" applyAlignment="1">
      <alignment horizontal="center" vertical="center"/>
    </xf>
    <xf numFmtId="2" fontId="7" fillId="0" borderId="0" xfId="0" applyNumberFormat="1" applyFont="1" applyBorder="1" applyAlignment="1">
      <alignment horizontal="center" vertical="center"/>
    </xf>
    <xf numFmtId="0" fontId="0" fillId="0" borderId="0" xfId="0" applyFill="1" applyBorder="1" applyAlignment="1">
      <alignment horizontal="center" vertical="center"/>
    </xf>
    <xf numFmtId="0" fontId="12" fillId="0" borderId="0" xfId="0" applyFont="1"/>
    <xf numFmtId="0" fontId="12" fillId="0" borderId="0" xfId="0" applyFont="1" applyBorder="1" applyAlignment="1">
      <alignment wrapText="1"/>
    </xf>
    <xf numFmtId="0" fontId="13" fillId="0" borderId="0" xfId="0" applyFont="1" applyBorder="1" applyAlignment="1">
      <alignment wrapText="1"/>
    </xf>
    <xf numFmtId="0" fontId="12" fillId="0" borderId="0" xfId="0" applyFont="1" applyFill="1" applyBorder="1" applyAlignment="1">
      <alignment wrapText="1"/>
    </xf>
    <xf numFmtId="0" fontId="5" fillId="0" borderId="0" xfId="0" applyFont="1" applyAlignment="1">
      <alignment horizontal="center"/>
    </xf>
    <xf numFmtId="0" fontId="12" fillId="0" borderId="6" xfId="0" applyFont="1" applyBorder="1" applyAlignment="1">
      <alignment horizontal="center" vertical="center" wrapText="1"/>
    </xf>
    <xf numFmtId="0" fontId="5" fillId="0" borderId="0" xfId="0" applyNumberFormat="1" applyFont="1" applyFill="1" applyBorder="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1" fillId="0" borderId="0" xfId="0" applyFont="1" applyBorder="1" applyAlignment="1">
      <alignment horizontal="center" vertical="center" wrapText="1"/>
    </xf>
    <xf numFmtId="0" fontId="11" fillId="0" borderId="0" xfId="0" applyFont="1" applyBorder="1" applyAlignment="1">
      <alignment horizontal="center" wrapText="1"/>
    </xf>
    <xf numFmtId="0" fontId="7" fillId="0" borderId="0" xfId="0" applyFont="1" applyAlignment="1">
      <alignment horizontal="center" vertical="center" wrapText="1"/>
    </xf>
    <xf numFmtId="0" fontId="8" fillId="0" borderId="0" xfId="0" applyFont="1"/>
    <xf numFmtId="0" fontId="11" fillId="0" borderId="0" xfId="0" applyFont="1" applyBorder="1" applyAlignment="1" applyProtection="1">
      <alignment horizontal="center" vertical="center" wrapText="1"/>
      <protection hidden="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1" fillId="0" borderId="0" xfId="0" applyFont="1" applyBorder="1" applyAlignment="1">
      <alignment wrapText="1"/>
    </xf>
    <xf numFmtId="0" fontId="9" fillId="0" borderId="6" xfId="0" applyFont="1" applyBorder="1"/>
    <xf numFmtId="0" fontId="0" fillId="0" borderId="10" xfId="0" applyBorder="1" applyAlignment="1">
      <alignment wrapText="1"/>
    </xf>
    <xf numFmtId="0" fontId="7" fillId="0" borderId="0" xfId="0" applyFont="1" applyBorder="1" applyAlignment="1">
      <alignment horizontal="center" wrapText="1"/>
    </xf>
    <xf numFmtId="0" fontId="5" fillId="0" borderId="2" xfId="0" applyFont="1" applyFill="1" applyBorder="1" applyAlignment="1" applyProtection="1">
      <alignment horizontal="left" vertical="center" wrapText="1"/>
    </xf>
    <xf numFmtId="0" fontId="11" fillId="0" borderId="11" xfId="0" applyFont="1" applyBorder="1" applyAlignment="1">
      <alignment horizontal="center" vertical="center" wrapText="1"/>
    </xf>
    <xf numFmtId="0" fontId="7" fillId="0" borderId="1" xfId="0" applyFont="1" applyBorder="1" applyAlignment="1">
      <alignment horizontal="center" wrapText="1"/>
    </xf>
    <xf numFmtId="0" fontId="0" fillId="0" borderId="0" xfId="0" applyAlignment="1">
      <alignment horizontal="center"/>
    </xf>
    <xf numFmtId="0" fontId="4"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4" fillId="0" borderId="14" xfId="0" applyFont="1" applyBorder="1" applyAlignment="1">
      <alignment vertical="top" wrapText="1"/>
    </xf>
    <xf numFmtId="0" fontId="4" fillId="0" borderId="10" xfId="0" applyFont="1" applyBorder="1" applyAlignment="1">
      <alignment vertical="top" wrapText="1"/>
    </xf>
    <xf numFmtId="0" fontId="19" fillId="0" borderId="0" xfId="0" applyFont="1"/>
    <xf numFmtId="0" fontId="7" fillId="0" borderId="2" xfId="0" applyFont="1" applyBorder="1"/>
    <xf numFmtId="0" fontId="7" fillId="0" borderId="2" xfId="0" applyFont="1" applyBorder="1" applyAlignment="1">
      <alignment horizontal="center"/>
    </xf>
    <xf numFmtId="0" fontId="7" fillId="0" borderId="2" xfId="0" applyFont="1" applyBorder="1" applyAlignment="1">
      <alignment horizontal="center" wrapText="1"/>
    </xf>
    <xf numFmtId="0" fontId="7" fillId="0" borderId="1" xfId="0" applyFont="1" applyBorder="1" applyAlignment="1">
      <alignment horizontal="center" vertical="top" wrapText="1"/>
    </xf>
    <xf numFmtId="0" fontId="4" fillId="0" borderId="10" xfId="0" applyFont="1" applyBorder="1" applyAlignment="1">
      <alignment horizontal="center"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12" xfId="0" applyFont="1" applyBorder="1" applyAlignment="1">
      <alignment horizontal="center" vertical="top" wrapText="1"/>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4" xfId="0" applyFont="1" applyBorder="1" applyAlignment="1" applyProtection="1">
      <alignment horizontal="left" vertical="center" wrapText="1"/>
      <protection locked="0"/>
    </xf>
    <xf numFmtId="0" fontId="15" fillId="0" borderId="9" xfId="0" applyNumberFormat="1"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4" fillId="0" borderId="7" xfId="0" applyNumberFormat="1" applyFont="1" applyBorder="1" applyAlignment="1" applyProtection="1">
      <alignment horizontal="center" vertical="center" wrapText="1"/>
      <protection locked="0"/>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xf numFmtId="1" fontId="4" fillId="0" borderId="4" xfId="0" applyNumberFormat="1" applyFont="1" applyBorder="1" applyAlignment="1">
      <alignment horizontal="center" vertical="center" wrapText="1"/>
    </xf>
    <xf numFmtId="0" fontId="4" fillId="0" borderId="8" xfId="0" applyNumberFormat="1" applyFont="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2" xfId="0" applyFont="1" applyBorder="1" applyAlignment="1">
      <alignment horizontal="center" vertical="center"/>
    </xf>
    <xf numFmtId="0" fontId="4" fillId="0" borderId="9" xfId="0" applyNumberFormat="1"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1" fontId="4" fillId="0" borderId="6" xfId="0" applyNumberFormat="1" applyFont="1" applyBorder="1" applyAlignment="1" applyProtection="1">
      <alignment horizontal="center" vertical="center" wrapText="1"/>
      <protection locked="0"/>
    </xf>
    <xf numFmtId="0" fontId="4" fillId="0" borderId="0" xfId="0" quotePrefix="1" applyFont="1" applyBorder="1" applyProtection="1">
      <protection hidden="1"/>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0" fontId="15" fillId="0" borderId="4" xfId="0" applyFont="1" applyBorder="1" applyAlignment="1">
      <alignment horizontal="center" wrapText="1"/>
    </xf>
    <xf numFmtId="49" fontId="15" fillId="0" borderId="2" xfId="0" applyNumberFormat="1" applyFont="1" applyBorder="1" applyAlignment="1" applyProtection="1">
      <alignment horizontal="center" vertical="center" wrapText="1"/>
      <protection locked="0"/>
    </xf>
    <xf numFmtId="165" fontId="7" fillId="0" borderId="22" xfId="0" quotePrefix="1" applyNumberFormat="1" applyFont="1" applyBorder="1" applyAlignment="1" applyProtection="1">
      <alignment horizontal="center"/>
      <protection hidden="1"/>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2" fontId="18" fillId="0" borderId="23"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Border="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7" fillId="0" borderId="0" xfId="0" applyFont="1" applyBorder="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7" fillId="0" borderId="21" xfId="0" applyFont="1" applyBorder="1"/>
    <xf numFmtId="165" fontId="7"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NumberFormat="1" applyFont="1" applyBorder="1" applyAlignment="1" applyProtection="1">
      <alignment horizontal="center" vertical="center" wrapText="1"/>
      <protection locked="0"/>
    </xf>
    <xf numFmtId="0" fontId="15" fillId="0" borderId="9" xfId="0" applyNumberFormat="1" applyFont="1" applyFill="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2" fontId="15"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6" fillId="0" borderId="0" xfId="0" applyFont="1" applyBorder="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NumberFormat="1" applyFont="1" applyBorder="1" applyAlignment="1">
      <alignment horizontal="center" vertical="center" wrapText="1"/>
    </xf>
    <xf numFmtId="49" fontId="15" fillId="0" borderId="18" xfId="0" applyNumberFormat="1" applyFont="1" applyBorder="1" applyAlignment="1">
      <alignment horizontal="left" vertical="center" wrapText="1"/>
    </xf>
    <xf numFmtId="1" fontId="15" fillId="0" borderId="29" xfId="0" applyNumberFormat="1" applyFont="1" applyBorder="1" applyAlignment="1">
      <alignment horizontal="center" vertical="center" wrapText="1"/>
    </xf>
    <xf numFmtId="0" fontId="15" fillId="0" borderId="2" xfId="0" applyFont="1" applyBorder="1" applyAlignment="1">
      <alignment horizontal="center" vertical="center"/>
    </xf>
    <xf numFmtId="0" fontId="15" fillId="0" borderId="2" xfId="0" applyFont="1" applyFill="1" applyBorder="1" applyAlignment="1">
      <alignment horizontal="center" vertical="center" wrapText="1"/>
    </xf>
    <xf numFmtId="2" fontId="15" fillId="0" borderId="2" xfId="0" applyNumberFormat="1"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Alignment="1" applyProtection="1">
      <alignment horizontal="center" vertical="center" wrapText="1"/>
      <protection hidden="1"/>
    </xf>
    <xf numFmtId="0" fontId="0" fillId="0" borderId="0" xfId="0"/>
    <xf numFmtId="0" fontId="11" fillId="0" borderId="0" xfId="0" applyFont="1" applyAlignment="1" applyProtection="1">
      <alignment vertical="center" wrapText="1"/>
      <protection hidden="1"/>
    </xf>
    <xf numFmtId="0" fontId="15" fillId="0" borderId="17" xfId="0" applyNumberFormat="1" applyFont="1" applyBorder="1" applyAlignment="1">
      <alignment horizontal="center" vertical="center" wrapText="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30" xfId="0" applyFont="1" applyBorder="1" applyAlignment="1">
      <alignment horizontal="center" vertical="center" wrapText="1"/>
    </xf>
    <xf numFmtId="0" fontId="15" fillId="0" borderId="31" xfId="0" applyFont="1" applyBorder="1" applyAlignment="1">
      <alignment horizontal="center" vertical="center" wrapText="1"/>
    </xf>
    <xf numFmtId="1" fontId="15" fillId="0" borderId="31" xfId="0" applyNumberFormat="1" applyFont="1" applyBorder="1" applyAlignment="1">
      <alignment horizontal="center" vertical="center" wrapText="1"/>
    </xf>
    <xf numFmtId="0" fontId="15" fillId="0" borderId="32" xfId="0" applyFont="1" applyBorder="1" applyAlignment="1" applyProtection="1">
      <alignment horizontal="center" vertical="center" wrapText="1"/>
      <protection hidden="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5" fillId="0" borderId="0" xfId="0" applyNumberFormat="1" applyFont="1" applyFill="1" applyBorder="1" applyAlignment="1">
      <alignment horizontal="center" vertical="center" wrapText="1"/>
    </xf>
    <xf numFmtId="0" fontId="4" fillId="0" borderId="7" xfId="0" applyFont="1" applyBorder="1" applyAlignment="1">
      <alignment horizontal="center"/>
    </xf>
    <xf numFmtId="0" fontId="4" fillId="0" borderId="4" xfId="0" applyFont="1" applyBorder="1" applyAlignment="1">
      <alignment horizontal="center"/>
    </xf>
    <xf numFmtId="0" fontId="4" fillId="0" borderId="8" xfId="0"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33" xfId="0" quotePrefix="1" applyFont="1" applyBorder="1" applyAlignment="1">
      <alignment horizontal="center" vertical="center" wrapText="1"/>
    </xf>
    <xf numFmtId="2" fontId="7"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3" xfId="0" quotePrefix="1" applyFont="1" applyBorder="1" applyAlignment="1">
      <alignment horizontal="center" vertical="center" wrapText="1"/>
    </xf>
    <xf numFmtId="0" fontId="4" fillId="0" borderId="9" xfId="0" applyFont="1" applyBorder="1" applyAlignment="1">
      <alignment horizontal="center" vertical="center" wrapText="1"/>
    </xf>
    <xf numFmtId="16" fontId="4" fillId="0" borderId="6" xfId="0" applyNumberFormat="1" applyFont="1" applyBorder="1" applyAlignment="1">
      <alignment horizontal="center" vertical="center" wrapText="1"/>
    </xf>
    <xf numFmtId="16" fontId="4"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2" xfId="0" applyFont="1" applyBorder="1" applyAlignment="1">
      <alignment horizontal="center"/>
    </xf>
    <xf numFmtId="0" fontId="4" fillId="0" borderId="9" xfId="0" applyFont="1" applyBorder="1" applyAlignment="1">
      <alignment horizontal="center" vertical="center"/>
    </xf>
    <xf numFmtId="0" fontId="9" fillId="0" borderId="6"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quotePrefix="1" applyFont="1" applyBorder="1" applyAlignment="1">
      <alignment horizontal="center" vertical="center" wrapText="1"/>
    </xf>
    <xf numFmtId="0" fontId="0" fillId="0" borderId="0" xfId="0" applyFont="1" applyFill="1" applyBorder="1" applyAlignment="1">
      <alignment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4"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4" fillId="0" borderId="8" xfId="0" applyFont="1" applyBorder="1" applyAlignment="1">
      <alignment horizontal="center"/>
    </xf>
    <xf numFmtId="0" fontId="0" fillId="0" borderId="8"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Fill="1" applyBorder="1" applyAlignment="1">
      <alignment horizontal="center" vertical="center" wrapText="1"/>
    </xf>
    <xf numFmtId="0" fontId="15" fillId="0" borderId="18" xfId="0" applyFont="1" applyBorder="1" applyAlignment="1" applyProtection="1">
      <alignment horizontal="center" vertical="center" wrapText="1"/>
      <protection locked="0"/>
    </xf>
    <xf numFmtId="0" fontId="15" fillId="0" borderId="18" xfId="0" applyFont="1" applyBorder="1" applyAlignment="1">
      <alignment horizontal="center" vertical="center"/>
    </xf>
    <xf numFmtId="0" fontId="15" fillId="0" borderId="8" xfId="0" applyNumberFormat="1" applyFont="1" applyBorder="1" applyAlignment="1">
      <alignment horizontal="center" vertical="center" wrapText="1"/>
    </xf>
    <xf numFmtId="0" fontId="15" fillId="0" borderId="9" xfId="0" applyNumberFormat="1" applyFont="1" applyBorder="1" applyAlignment="1">
      <alignment horizontal="center" vertical="center" wrapText="1"/>
    </xf>
    <xf numFmtId="0" fontId="15" fillId="0" borderId="0" xfId="0" applyFont="1" applyFill="1" applyBorder="1" applyAlignment="1">
      <alignment horizontal="center" vertical="center" wrapText="1"/>
    </xf>
    <xf numFmtId="165" fontId="18" fillId="0" borderId="22" xfId="0" applyNumberFormat="1" applyFont="1" applyBorder="1" applyAlignment="1">
      <alignment horizontal="center" vertical="center"/>
    </xf>
    <xf numFmtId="0" fontId="4" fillId="0" borderId="2" xfId="0" applyFont="1" applyBorder="1" applyAlignment="1">
      <alignment horizontal="left" vertical="center" wrapText="1"/>
    </xf>
    <xf numFmtId="0" fontId="9" fillId="0" borderId="6"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0" fillId="0" borderId="0" xfId="0" applyFont="1" applyBorder="1"/>
    <xf numFmtId="0" fontId="9" fillId="0" borderId="9" xfId="0" applyFont="1" applyBorder="1" applyAlignment="1">
      <alignment horizontal="center"/>
    </xf>
    <xf numFmtId="0" fontId="0"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 xfId="0" quotePrefix="1" applyFont="1" applyBorder="1" applyAlignment="1">
      <alignment horizontal="center"/>
    </xf>
    <xf numFmtId="0" fontId="4" fillId="0" borderId="2" xfId="0" applyFont="1" applyBorder="1"/>
    <xf numFmtId="0" fontId="4" fillId="0" borderId="17" xfId="0" applyFont="1" applyBorder="1" applyAlignment="1">
      <alignment horizontal="center"/>
    </xf>
    <xf numFmtId="0" fontId="4" fillId="0" borderId="18" xfId="0" applyFont="1" applyBorder="1" applyAlignment="1"/>
    <xf numFmtId="0" fontId="4" fillId="0" borderId="27" xfId="0" applyFont="1" applyBorder="1" applyAlignment="1"/>
    <xf numFmtId="0" fontId="4" fillId="0" borderId="9" xfId="0" applyFont="1" applyBorder="1" applyAlignment="1">
      <alignment horizontal="center"/>
    </xf>
    <xf numFmtId="0" fontId="4" fillId="0" borderId="7" xfId="0" applyFont="1" applyBorder="1" applyAlignment="1">
      <alignment horizontal="center" vertical="center" wrapText="1"/>
    </xf>
    <xf numFmtId="0" fontId="4" fillId="0" borderId="4" xfId="0" quotePrefix="1" applyFont="1" applyBorder="1" applyAlignment="1">
      <alignment horizontal="center"/>
    </xf>
    <xf numFmtId="0" fontId="4" fillId="0" borderId="4" xfId="0" applyFont="1" applyBorder="1" applyAlignment="1">
      <alignment horizontal="left"/>
    </xf>
    <xf numFmtId="0" fontId="4" fillId="0" borderId="2" xfId="0" applyFont="1" applyBorder="1" applyAlignment="1">
      <alignment horizontal="left"/>
    </xf>
    <xf numFmtId="0" fontId="4" fillId="0" borderId="36" xfId="0" applyFont="1" applyBorder="1" applyAlignment="1">
      <alignment horizontal="center" vertical="center" wrapText="1"/>
    </xf>
    <xf numFmtId="0" fontId="4" fillId="0" borderId="6" xfId="0" applyFont="1" applyBorder="1" applyAlignment="1">
      <alignment horizontal="left" vertical="center"/>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21" fillId="0" borderId="0" xfId="0" applyFont="1" applyAlignment="1"/>
    <xf numFmtId="0" fontId="15" fillId="0" borderId="0" xfId="0" applyFont="1" applyAlignment="1"/>
    <xf numFmtId="0" fontId="15"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4" fillId="0" borderId="2" xfId="0" applyFont="1" applyBorder="1" applyAlignment="1">
      <alignment wrapText="1"/>
    </xf>
    <xf numFmtId="0" fontId="4" fillId="0" borderId="18" xfId="0" applyFont="1" applyBorder="1" applyAlignment="1">
      <alignment wrapText="1"/>
    </xf>
    <xf numFmtId="165" fontId="7" fillId="0" borderId="22" xfId="0" applyNumberFormat="1" applyFont="1" applyBorder="1" applyAlignment="1">
      <alignment horizontal="center" vertical="center" wrapText="1"/>
    </xf>
    <xf numFmtId="0" fontId="7" fillId="0" borderId="37" xfId="0" applyFont="1" applyBorder="1" applyAlignment="1">
      <alignment horizontal="center"/>
    </xf>
    <xf numFmtId="0" fontId="0" fillId="0" borderId="0" xfId="0" applyFill="1" applyBorder="1" applyAlignment="1">
      <alignment horizontal="center"/>
    </xf>
    <xf numFmtId="165" fontId="11" fillId="0" borderId="22" xfId="0" applyNumberFormat="1" applyFont="1" applyBorder="1" applyAlignment="1">
      <alignment horizontal="center"/>
    </xf>
    <xf numFmtId="0" fontId="22" fillId="0" borderId="0" xfId="0" applyFont="1"/>
    <xf numFmtId="0" fontId="11" fillId="0" borderId="0" xfId="0" applyFont="1" applyBorder="1" applyAlignment="1" applyProtection="1">
      <alignment vertical="center" wrapText="1"/>
      <protection hidden="1"/>
    </xf>
    <xf numFmtId="0" fontId="4" fillId="0" borderId="2" xfId="0" applyNumberFormat="1" applyFont="1" applyBorder="1" applyAlignment="1">
      <alignment wrapText="1"/>
    </xf>
    <xf numFmtId="0" fontId="0" fillId="0" borderId="0" xfId="0" applyFont="1" applyAlignment="1">
      <alignment horizontal="right"/>
    </xf>
    <xf numFmtId="0" fontId="4" fillId="0" borderId="17" xfId="0" applyFont="1" applyBorder="1" applyAlignment="1">
      <alignment horizontal="center" vertical="center" wrapText="1"/>
    </xf>
    <xf numFmtId="0" fontId="4" fillId="0" borderId="18" xfId="0" applyFont="1" applyBorder="1" applyAlignment="1">
      <alignment horizontal="left" vertical="center" wrapText="1"/>
    </xf>
    <xf numFmtId="0" fontId="4" fillId="0" borderId="6" xfId="0" applyFont="1" applyBorder="1" applyAlignment="1">
      <alignment horizontal="left" vertical="center" wrapText="1"/>
    </xf>
    <xf numFmtId="0" fontId="4" fillId="0" borderId="6" xfId="0" applyNumberFormat="1" applyFont="1" applyBorder="1" applyAlignment="1">
      <alignment wrapText="1"/>
    </xf>
    <xf numFmtId="0" fontId="15" fillId="0" borderId="38"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 xfId="0" applyFont="1" applyBorder="1" applyAlignment="1"/>
    <xf numFmtId="0" fontId="15" fillId="0" borderId="0" xfId="0" applyFont="1" applyBorder="1" applyAlignment="1">
      <alignment wrapText="1"/>
    </xf>
    <xf numFmtId="0" fontId="18" fillId="0" borderId="0" xfId="0" applyFont="1"/>
    <xf numFmtId="0" fontId="21" fillId="0" borderId="17" xfId="0" applyFont="1" applyBorder="1" applyAlignment="1">
      <alignment horizontal="center"/>
    </xf>
    <xf numFmtId="0" fontId="21" fillId="0" borderId="18" xfId="0" applyFont="1" applyBorder="1" applyAlignment="1"/>
    <xf numFmtId="0" fontId="21" fillId="0" borderId="8" xfId="0" applyFont="1" applyBorder="1" applyAlignment="1">
      <alignment horizontal="center"/>
    </xf>
    <xf numFmtId="0" fontId="18" fillId="0" borderId="23" xfId="0" applyFont="1" applyBorder="1" applyAlignment="1">
      <alignment horizontal="center"/>
    </xf>
    <xf numFmtId="0" fontId="15" fillId="0" borderId="2" xfId="0" applyFont="1" applyBorder="1" applyAlignment="1">
      <alignment horizontal="left" vertical="center" wrapText="1"/>
    </xf>
    <xf numFmtId="0" fontId="18" fillId="0" borderId="23" xfId="0" applyFont="1" applyBorder="1" applyAlignment="1">
      <alignment horizontal="center" vertical="center" wrapText="1"/>
    </xf>
    <xf numFmtId="0" fontId="15" fillId="0" borderId="2" xfId="0" applyFont="1" applyFill="1" applyBorder="1" applyAlignment="1">
      <alignment horizontal="left" vertical="center" wrapText="1"/>
    </xf>
    <xf numFmtId="0" fontId="18" fillId="0" borderId="23" xfId="0" applyFont="1" applyFill="1" applyBorder="1" applyAlignment="1">
      <alignment horizontal="center" vertical="center" wrapText="1"/>
    </xf>
    <xf numFmtId="0" fontId="21" fillId="0" borderId="9" xfId="0" applyFont="1" applyBorder="1" applyAlignment="1">
      <alignment horizontal="center"/>
    </xf>
    <xf numFmtId="0" fontId="15" fillId="0" borderId="6" xfId="0" applyFont="1" applyFill="1" applyBorder="1" applyAlignment="1">
      <alignment horizontal="left" vertical="center" wrapText="1"/>
    </xf>
    <xf numFmtId="0" fontId="15" fillId="0" borderId="6" xfId="0" applyFont="1" applyFill="1" applyBorder="1" applyAlignment="1">
      <alignment horizontal="center" vertical="center" wrapText="1"/>
    </xf>
    <xf numFmtId="0" fontId="18" fillId="0" borderId="35" xfId="0" applyFont="1" applyFill="1" applyBorder="1" applyAlignment="1">
      <alignment horizontal="center" vertical="center" wrapText="1"/>
    </xf>
    <xf numFmtId="17" fontId="15" fillId="0" borderId="2" xfId="0" quotePrefix="1" applyNumberFormat="1"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0" fontId="15" fillId="0" borderId="9" xfId="0" applyFont="1" applyBorder="1" applyAlignment="1">
      <alignment horizontal="center" vertical="center" wrapText="1"/>
    </xf>
    <xf numFmtId="0" fontId="15" fillId="0" borderId="6" xfId="0" applyFont="1" applyBorder="1" applyAlignment="1">
      <alignment horizontal="left"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1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Border="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wrapText="1"/>
      <protection hidden="1"/>
    </xf>
    <xf numFmtId="2" fontId="4" fillId="0" borderId="35" xfId="0" applyNumberFormat="1" applyFont="1" applyBorder="1" applyAlignment="1" applyProtection="1">
      <alignment horizontal="center" vertical="center" wrapText="1"/>
      <protection hidden="1"/>
    </xf>
    <xf numFmtId="2" fontId="4" fillId="0" borderId="39" xfId="0" applyNumberFormat="1" applyFont="1" applyBorder="1" applyAlignment="1" applyProtection="1">
      <alignment horizontal="center" vertical="center"/>
      <protection hidden="1"/>
    </xf>
    <xf numFmtId="2" fontId="4" fillId="0" borderId="23" xfId="0" applyNumberFormat="1" applyFont="1" applyBorder="1" applyAlignment="1" applyProtection="1">
      <alignment horizontal="center" vertical="center"/>
      <protection hidden="1"/>
    </xf>
    <xf numFmtId="2" fontId="4" fillId="0" borderId="35" xfId="0" applyNumberFormat="1" applyFont="1" applyBorder="1" applyAlignment="1" applyProtection="1">
      <alignment horizontal="center" vertical="center"/>
      <protection hidden="1"/>
    </xf>
    <xf numFmtId="2" fontId="4"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lignment horizontal="center" vertical="center" wrapText="1"/>
    </xf>
    <xf numFmtId="2" fontId="9" fillId="0" borderId="39"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4" fillId="0" borderId="35" xfId="0" applyNumberFormat="1" applyFont="1" applyBorder="1" applyAlignment="1">
      <alignment horizontal="center"/>
    </xf>
    <xf numFmtId="2" fontId="4"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4" fillId="0" borderId="27" xfId="0" applyNumberFormat="1" applyFont="1" applyBorder="1" applyAlignment="1">
      <alignment horizontal="center" vertical="center" wrapText="1"/>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5" xfId="0" applyNumberFormat="1" applyFont="1" applyBorder="1" applyAlignment="1">
      <alignment horizontal="center" vertical="center"/>
    </xf>
    <xf numFmtId="2" fontId="9" fillId="0" borderId="23" xfId="0" applyNumberFormat="1" applyFont="1" applyBorder="1" applyAlignment="1">
      <alignment horizontal="center" vertical="center" wrapText="1"/>
    </xf>
    <xf numFmtId="2" fontId="4" fillId="0" borderId="35"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2" fontId="9" fillId="0" borderId="35" xfId="0" applyNumberFormat="1" applyFont="1" applyBorder="1" applyAlignment="1">
      <alignment horizontal="center" vertical="center" wrapText="1"/>
    </xf>
    <xf numFmtId="2" fontId="9" fillId="0" borderId="27" xfId="0" applyNumberFormat="1" applyFont="1" applyBorder="1" applyAlignment="1">
      <alignment horizontal="center" vertical="center" wrapText="1"/>
    </xf>
    <xf numFmtId="0" fontId="0" fillId="0" borderId="27" xfId="0" applyFont="1" applyBorder="1" applyAlignment="1"/>
    <xf numFmtId="0" fontId="4" fillId="0" borderId="23" xfId="0" applyFont="1" applyBorder="1" applyAlignment="1">
      <alignment horizontal="center"/>
    </xf>
    <xf numFmtId="0" fontId="4" fillId="0" borderId="23" xfId="0" applyFont="1" applyBorder="1" applyAlignment="1">
      <alignment horizontal="center" vertical="center" wrapText="1"/>
    </xf>
    <xf numFmtId="0" fontId="4" fillId="0" borderId="23" xfId="0" applyFont="1" applyFill="1" applyBorder="1" applyAlignment="1">
      <alignment horizontal="center" vertical="center" wrapText="1"/>
    </xf>
    <xf numFmtId="0" fontId="4" fillId="0" borderId="35" xfId="0" applyFont="1" applyFill="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35"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5" xfId="0" applyNumberFormat="1" applyFont="1" applyBorder="1" applyAlignment="1">
      <alignment horizontal="center" vertical="center" wrapText="1"/>
    </xf>
    <xf numFmtId="0" fontId="21" fillId="0" borderId="40" xfId="0" applyFont="1" applyBorder="1"/>
    <xf numFmtId="0" fontId="15" fillId="0" borderId="40" xfId="0" applyFont="1" applyBorder="1"/>
    <xf numFmtId="0" fontId="0" fillId="0" borderId="40" xfId="0" applyFont="1" applyBorder="1"/>
    <xf numFmtId="0" fontId="21" fillId="0" borderId="40" xfId="0" applyFont="1" applyBorder="1" applyAlignment="1">
      <alignment horizontal="center" vertical="center" wrapText="1"/>
    </xf>
    <xf numFmtId="0" fontId="4" fillId="0" borderId="40" xfId="0" applyFont="1" applyBorder="1"/>
    <xf numFmtId="0" fontId="0" fillId="0" borderId="40" xfId="0" applyFont="1" applyFill="1" applyBorder="1" applyAlignment="1">
      <alignment horizontal="center" vertical="center" wrapText="1"/>
    </xf>
    <xf numFmtId="0" fontId="0" fillId="0" borderId="40" xfId="0" applyBorder="1"/>
    <xf numFmtId="0" fontId="4" fillId="0" borderId="40" xfId="0" applyFont="1" applyBorder="1" applyAlignment="1">
      <alignment horizontal="center" vertical="center" wrapText="1"/>
    </xf>
    <xf numFmtId="0" fontId="12" fillId="0" borderId="40" xfId="0" applyFont="1" applyFill="1" applyBorder="1" applyAlignment="1">
      <alignment horizontal="center" vertical="center"/>
    </xf>
    <xf numFmtId="0" fontId="15" fillId="0" borderId="40" xfId="0" applyFont="1" applyBorder="1" applyAlignment="1">
      <alignment horizontal="center" vertical="center"/>
    </xf>
    <xf numFmtId="0" fontId="15" fillId="0" borderId="40" xfId="0" applyNumberFormat="1" applyFont="1" applyFill="1" applyBorder="1" applyAlignment="1" applyProtection="1">
      <alignment horizontal="center" vertical="center" wrapText="1"/>
      <protection locked="0"/>
    </xf>
    <xf numFmtId="0" fontId="5" fillId="0" borderId="40" xfId="0" applyNumberFormat="1" applyFont="1" applyFill="1" applyBorder="1" applyAlignment="1" applyProtection="1">
      <alignment horizontal="center" vertical="center" wrapText="1"/>
      <protection locked="0"/>
    </xf>
    <xf numFmtId="2" fontId="4" fillId="0" borderId="40" xfId="0" applyNumberFormat="1" applyFont="1" applyBorder="1" applyAlignment="1" applyProtection="1">
      <alignment horizontal="center" vertical="center" wrapText="1"/>
      <protection hidden="1"/>
    </xf>
    <xf numFmtId="0" fontId="5" fillId="3" borderId="2" xfId="0" applyFont="1" applyFill="1" applyBorder="1" applyAlignment="1" applyProtection="1">
      <alignment horizontal="left" vertical="top"/>
      <protection hidden="1"/>
    </xf>
    <xf numFmtId="0" fontId="5" fillId="3" borderId="2" xfId="0" applyFont="1" applyFill="1" applyBorder="1" applyAlignment="1" applyProtection="1">
      <alignment horizontal="left" vertical="center"/>
      <protection hidden="1"/>
    </xf>
    <xf numFmtId="0" fontId="5"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5" fillId="5" borderId="2" xfId="0" applyFont="1" applyFill="1" applyBorder="1" applyAlignment="1" applyProtection="1">
      <alignment horizontal="left" vertical="center"/>
      <protection locked="0"/>
    </xf>
    <xf numFmtId="49" fontId="5" fillId="5" borderId="2" xfId="0" applyNumberFormat="1" applyFont="1" applyFill="1" applyBorder="1" applyAlignment="1" applyProtection="1">
      <alignment horizontal="left" vertical="center"/>
      <protection locked="0"/>
    </xf>
    <xf numFmtId="0" fontId="5" fillId="5" borderId="2" xfId="0" applyFont="1" applyFill="1" applyBorder="1" applyAlignment="1" applyProtection="1">
      <alignment vertical="center"/>
      <protection locked="0"/>
    </xf>
    <xf numFmtId="0" fontId="4" fillId="0" borderId="43" xfId="0" applyFont="1" applyBorder="1" applyAlignment="1">
      <alignment horizontal="center" vertical="top"/>
    </xf>
    <xf numFmtId="0" fontId="15"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6" fillId="0" borderId="0" xfId="0" quotePrefix="1" applyFont="1" applyBorder="1" applyProtection="1">
      <protection hidden="1"/>
    </xf>
    <xf numFmtId="2" fontId="11" fillId="0" borderId="22" xfId="0" applyNumberFormat="1" applyFont="1" applyBorder="1" applyAlignment="1">
      <alignment horizontal="center"/>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2" fillId="0" borderId="41" xfId="0" applyFont="1" applyBorder="1" applyAlignment="1">
      <alignment horizontal="center" vertical="top" wrapText="1"/>
    </xf>
    <xf numFmtId="0" fontId="0" fillId="0" borderId="41" xfId="0" applyBorder="1" applyAlignment="1">
      <alignment horizontal="center" vertical="top" wrapText="1"/>
    </xf>
    <xf numFmtId="0" fontId="24" fillId="0" borderId="0" xfId="0" applyFont="1" applyAlignment="1">
      <alignment horizontal="center" vertical="center"/>
    </xf>
    <xf numFmtId="0" fontId="32"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3" fillId="0" borderId="0" xfId="0" applyFont="1" applyFill="1" applyBorder="1" applyAlignment="1">
      <alignment horizontal="left" vertical="top"/>
    </xf>
    <xf numFmtId="0" fontId="2"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xf>
    <xf numFmtId="0" fontId="11" fillId="0" borderId="0" xfId="0" applyFont="1" applyAlignment="1">
      <alignment horizontal="center"/>
    </xf>
    <xf numFmtId="0" fontId="11" fillId="0" borderId="0" xfId="0" applyFont="1" applyBorder="1" applyAlignment="1">
      <alignment horizontal="center" wrapText="1"/>
    </xf>
    <xf numFmtId="0" fontId="7" fillId="0" borderId="0" xfId="0" applyFont="1" applyBorder="1" applyAlignment="1">
      <alignment horizontal="center" wrapText="1"/>
    </xf>
    <xf numFmtId="0" fontId="11" fillId="0" borderId="0" xfId="0" applyFont="1" applyBorder="1" applyAlignment="1" applyProtection="1">
      <alignment horizontal="center" vertical="center" wrapText="1"/>
      <protection hidden="1"/>
    </xf>
    <xf numFmtId="0" fontId="5" fillId="0" borderId="0" xfId="0" applyFont="1" applyAlignment="1" applyProtection="1">
      <alignment horizontal="left" vertical="center"/>
      <protection hidden="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15" fillId="0" borderId="2" xfId="0" quotePrefix="1" applyFont="1" applyBorder="1" applyAlignment="1" applyProtection="1">
      <alignment horizontal="center" vertical="center" wrapText="1"/>
      <protection locked="0"/>
    </xf>
    <xf numFmtId="0" fontId="36" fillId="0" borderId="4" xfId="0" applyFont="1" applyBorder="1" applyAlignment="1">
      <alignment vertical="center" wrapText="1"/>
    </xf>
    <xf numFmtId="0" fontId="37" fillId="0" borderId="4" xfId="0" applyFont="1" applyBorder="1" applyAlignment="1">
      <alignment vertical="center" wrapText="1"/>
    </xf>
    <xf numFmtId="0" fontId="36" fillId="0" borderId="2" xfId="0" applyFont="1" applyBorder="1" applyAlignment="1">
      <alignment vertical="center" wrapText="1"/>
    </xf>
    <xf numFmtId="0" fontId="37" fillId="0" borderId="2" xfId="0" applyFont="1" applyBorder="1" applyAlignment="1">
      <alignment vertical="center" wrapText="1"/>
    </xf>
    <xf numFmtId="0" fontId="36" fillId="0" borderId="2" xfId="0" applyFont="1" applyBorder="1"/>
    <xf numFmtId="0" fontId="36" fillId="0" borderId="18" xfId="0" applyFont="1" applyBorder="1" applyAlignment="1">
      <alignment vertical="center" wrapText="1"/>
    </xf>
    <xf numFmtId="0" fontId="38" fillId="0" borderId="18" xfId="0" applyFont="1" applyBorder="1" applyAlignment="1">
      <alignment vertical="center" wrapText="1"/>
    </xf>
    <xf numFmtId="0" fontId="39" fillId="0" borderId="18" xfId="0" applyFont="1" applyBorder="1" applyAlignment="1">
      <alignment vertical="center" wrapText="1"/>
    </xf>
    <xf numFmtId="1" fontId="40" fillId="0" borderId="18" xfId="0" applyNumberFormat="1" applyFont="1" applyBorder="1" applyAlignment="1" applyProtection="1">
      <alignment horizontal="center" vertical="center" wrapText="1"/>
      <protection locked="0"/>
    </xf>
    <xf numFmtId="49" fontId="40" fillId="0" borderId="18" xfId="0" applyNumberFormat="1" applyFont="1" applyBorder="1" applyAlignment="1" applyProtection="1">
      <alignment horizontal="center" vertical="center" wrapText="1"/>
      <protection locked="0"/>
    </xf>
    <xf numFmtId="2" fontId="40" fillId="0" borderId="27" xfId="0" applyNumberFormat="1" applyFont="1" applyBorder="1" applyAlignment="1" applyProtection="1">
      <alignment horizontal="center" vertical="center" wrapText="1"/>
      <protection hidden="1"/>
    </xf>
    <xf numFmtId="0" fontId="38" fillId="0" borderId="2" xfId="0" applyFont="1" applyBorder="1" applyAlignment="1">
      <alignment vertical="center" wrapText="1"/>
    </xf>
    <xf numFmtId="0" fontId="39" fillId="0" borderId="2" xfId="0" applyFont="1" applyBorder="1" applyAlignment="1">
      <alignment vertical="center" wrapText="1"/>
    </xf>
    <xf numFmtId="1" fontId="40" fillId="0" borderId="2" xfId="0" applyNumberFormat="1" applyFont="1" applyBorder="1" applyAlignment="1" applyProtection="1">
      <alignment horizontal="center" vertical="center" wrapText="1"/>
      <protection locked="0"/>
    </xf>
    <xf numFmtId="49" fontId="40" fillId="0" borderId="2" xfId="0" applyNumberFormat="1" applyFont="1" applyBorder="1" applyAlignment="1" applyProtection="1">
      <alignment horizontal="center" vertical="center" wrapText="1"/>
      <protection locked="0"/>
    </xf>
    <xf numFmtId="2" fontId="40" fillId="0" borderId="23" xfId="0" applyNumberFormat="1" applyFont="1" applyBorder="1" applyAlignment="1" applyProtection="1">
      <alignment horizontal="center" vertical="center" wrapText="1"/>
      <protection hidden="1"/>
    </xf>
    <xf numFmtId="0" fontId="41" fillId="0" borderId="2" xfId="0" applyFont="1" applyBorder="1" applyAlignment="1">
      <alignment vertical="center" wrapText="1"/>
    </xf>
    <xf numFmtId="0" fontId="40" fillId="0" borderId="2" xfId="0" applyFont="1" applyBorder="1" applyAlignment="1" applyProtection="1">
      <alignment horizontal="center" vertical="center" wrapText="1"/>
      <protection locked="0"/>
    </xf>
    <xf numFmtId="49" fontId="15" fillId="0" borderId="2" xfId="0" applyNumberFormat="1" applyFont="1" applyBorder="1" applyAlignment="1">
      <alignment horizontal="left" vertical="center" wrapText="1"/>
    </xf>
    <xf numFmtId="0" fontId="42" fillId="0" borderId="2" xfId="0" applyFont="1" applyBorder="1" applyAlignment="1">
      <alignment vertical="center" wrapText="1"/>
    </xf>
    <xf numFmtId="0" fontId="15" fillId="0" borderId="2" xfId="0" applyFont="1" applyBorder="1" applyAlignment="1">
      <alignment vertical="center" wrapText="1"/>
    </xf>
    <xf numFmtId="0" fontId="43" fillId="0" borderId="2" xfId="0" applyFont="1" applyBorder="1" applyAlignment="1">
      <alignment vertical="center" wrapText="1"/>
    </xf>
    <xf numFmtId="0" fontId="12" fillId="0" borderId="2" xfId="0" applyFont="1" applyBorder="1" applyAlignment="1">
      <alignment vertical="center" wrapText="1"/>
    </xf>
    <xf numFmtId="0" fontId="12" fillId="0" borderId="2" xfId="0" quotePrefix="1" applyFont="1" applyBorder="1" applyAlignment="1">
      <alignment vertical="center" wrapText="1"/>
    </xf>
    <xf numFmtId="0" fontId="36" fillId="0" borderId="2" xfId="0" quotePrefix="1" applyFont="1" applyBorder="1" applyAlignment="1">
      <alignment vertical="center" wrapText="1"/>
    </xf>
    <xf numFmtId="16" fontId="12" fillId="0" borderId="2" xfId="0" quotePrefix="1" applyNumberFormat="1" applyFont="1" applyBorder="1" applyAlignment="1">
      <alignment vertical="center" wrapText="1"/>
    </xf>
    <xf numFmtId="0" fontId="4" fillId="0" borderId="2" xfId="0" applyFont="1" applyBorder="1" applyAlignment="1">
      <alignment vertical="center" wrapText="1"/>
    </xf>
    <xf numFmtId="16" fontId="4" fillId="0" borderId="2" xfId="0" quotePrefix="1" applyNumberFormat="1" applyFont="1" applyBorder="1" applyAlignment="1">
      <alignment vertical="center" wrapText="1"/>
    </xf>
    <xf numFmtId="2" fontId="9" fillId="0" borderId="23" xfId="0" applyNumberFormat="1" applyFont="1" applyBorder="1" applyAlignment="1">
      <alignment vertical="center" wrapText="1"/>
    </xf>
    <xf numFmtId="0" fontId="4" fillId="0" borderId="4" xfId="0" applyFont="1" applyBorder="1" applyAlignment="1">
      <alignment horizontal="left" vertical="center" wrapText="1"/>
    </xf>
    <xf numFmtId="0" fontId="4" fillId="0" borderId="3" xfId="0" applyFont="1" applyBorder="1" applyAlignment="1">
      <alignment horizontal="center" vertical="center" wrapText="1"/>
    </xf>
    <xf numFmtId="0" fontId="4" fillId="0" borderId="18" xfId="0" applyFont="1" applyBorder="1" applyAlignment="1">
      <alignment vertical="top" wrapText="1"/>
    </xf>
    <xf numFmtId="0" fontId="4" fillId="0" borderId="18" xfId="0" applyFont="1" applyBorder="1" applyAlignment="1">
      <alignment vertical="top"/>
    </xf>
    <xf numFmtId="2" fontId="4" fillId="0" borderId="23" xfId="0" applyNumberFormat="1" applyFont="1" applyBorder="1" applyAlignment="1">
      <alignment horizontal="center" vertical="top" wrapText="1"/>
    </xf>
    <xf numFmtId="0" fontId="4" fillId="0" borderId="2" xfId="0" applyFont="1" applyBorder="1" applyAlignment="1">
      <alignment horizontal="left" vertical="top" wrapText="1"/>
    </xf>
    <xf numFmtId="0" fontId="4" fillId="0" borderId="2" xfId="0" applyFont="1" applyBorder="1" applyAlignment="1">
      <alignment horizontal="left" vertical="top"/>
    </xf>
    <xf numFmtId="0" fontId="4" fillId="0" borderId="2" xfId="0" applyFont="1" applyBorder="1" applyAlignment="1">
      <alignment horizontal="center" vertical="top"/>
    </xf>
    <xf numFmtId="0" fontId="4" fillId="0" borderId="18" xfId="0" applyFont="1" applyBorder="1" applyAlignment="1">
      <alignment horizontal="center" vertical="top"/>
    </xf>
    <xf numFmtId="0" fontId="4" fillId="0" borderId="6" xfId="0" applyFont="1" applyBorder="1" applyAlignment="1">
      <alignment wrapText="1"/>
    </xf>
    <xf numFmtId="0" fontId="43" fillId="0" borderId="0" xfId="0" applyFont="1" applyAlignment="1">
      <alignment vertical="center" wrapText="1"/>
    </xf>
    <xf numFmtId="0" fontId="1" fillId="0" borderId="18" xfId="0" applyFont="1" applyBorder="1" applyAlignment="1">
      <alignment wrapText="1"/>
    </xf>
    <xf numFmtId="0" fontId="1" fillId="0" borderId="18" xfId="0" applyFont="1" applyBorder="1"/>
    <xf numFmtId="0" fontId="1" fillId="0" borderId="27" xfId="0" applyFont="1" applyBorder="1"/>
    <xf numFmtId="0" fontId="43" fillId="0" borderId="4" xfId="0" applyFont="1" applyBorder="1" applyAlignment="1">
      <alignment vertical="top" wrapText="1"/>
    </xf>
    <xf numFmtId="14" fontId="15" fillId="0" borderId="4" xfId="0" applyNumberFormat="1" applyFont="1" applyBorder="1" applyAlignment="1">
      <alignment horizontal="center" vertical="center" wrapText="1"/>
    </xf>
    <xf numFmtId="0" fontId="15" fillId="0" borderId="27" xfId="0" applyFont="1" applyBorder="1" applyAlignment="1" applyProtection="1">
      <alignment horizontal="center" vertical="center" wrapText="1"/>
      <protection hidden="1"/>
    </xf>
    <xf numFmtId="0" fontId="44" fillId="0" borderId="2" xfId="0" applyFont="1" applyBorder="1" applyAlignment="1">
      <alignment horizontal="left" vertical="top" wrapText="1"/>
    </xf>
    <xf numFmtId="0" fontId="36" fillId="0" borderId="2" xfId="0" applyFont="1" applyBorder="1" applyAlignment="1">
      <alignment vertical="top" wrapText="1"/>
    </xf>
    <xf numFmtId="0" fontId="37" fillId="0" borderId="2" xfId="0" applyFont="1" applyBorder="1" applyAlignment="1">
      <alignment vertical="top" wrapText="1"/>
    </xf>
    <xf numFmtId="0" fontId="4" fillId="0" borderId="2" xfId="0" applyFont="1" applyBorder="1" applyAlignment="1">
      <alignment vertical="top" wrapText="1"/>
    </xf>
    <xf numFmtId="0" fontId="43" fillId="0" borderId="2" xfId="0" applyFont="1" applyBorder="1" applyAlignment="1">
      <alignment vertical="top" wrapText="1"/>
    </xf>
    <xf numFmtId="0" fontId="42" fillId="0" borderId="2" xfId="0" applyFont="1" applyBorder="1" applyAlignment="1">
      <alignment vertical="top" wrapText="1"/>
    </xf>
    <xf numFmtId="16" fontId="4" fillId="0" borderId="2" xfId="0" applyNumberFormat="1" applyFont="1" applyBorder="1" applyAlignment="1">
      <alignment vertical="top" wrapText="1"/>
    </xf>
    <xf numFmtId="0" fontId="4" fillId="0" borderId="2" xfId="0" quotePrefix="1" applyFont="1" applyBorder="1" applyAlignment="1">
      <alignment vertical="top" wrapText="1"/>
    </xf>
    <xf numFmtId="0" fontId="44" fillId="0" borderId="2" xfId="0" applyFont="1" applyBorder="1" applyAlignment="1">
      <alignment vertical="top" wrapText="1"/>
    </xf>
    <xf numFmtId="16" fontId="44" fillId="0" borderId="2" xfId="0" quotePrefix="1" applyNumberFormat="1" applyFont="1" applyBorder="1" applyAlignment="1">
      <alignment vertical="top" wrapText="1"/>
    </xf>
    <xf numFmtId="2" fontId="44" fillId="0" borderId="23" xfId="0" applyNumberFormat="1" applyFont="1" applyBorder="1" applyAlignment="1">
      <alignment horizontal="center" vertical="top" wrapText="1"/>
    </xf>
    <xf numFmtId="0" fontId="43" fillId="0" borderId="2" xfId="0" applyFont="1" applyBorder="1" applyAlignment="1">
      <alignment horizontal="left" vertical="top" wrapText="1"/>
    </xf>
    <xf numFmtId="0" fontId="44" fillId="0" borderId="2" xfId="0" applyFont="1" applyBorder="1" applyAlignment="1">
      <alignment horizontal="center" vertical="top" wrapText="1"/>
    </xf>
    <xf numFmtId="16" fontId="44" fillId="0" borderId="2" xfId="0" quotePrefix="1" applyNumberFormat="1" applyFont="1" applyBorder="1" applyAlignment="1">
      <alignment horizontal="left" vertical="top" wrapText="1"/>
    </xf>
    <xf numFmtId="0" fontId="44" fillId="0" borderId="2" xfId="0" quotePrefix="1" applyFont="1" applyBorder="1" applyAlignment="1">
      <alignment horizontal="center" vertical="top" wrapText="1"/>
    </xf>
    <xf numFmtId="2" fontId="45" fillId="0" borderId="23" xfId="0" applyNumberFormat="1" applyFont="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ColWidth="9.1328125" defaultRowHeight="14.25"/>
  <cols>
    <col min="1" max="16384" width="9.1328125" style="381"/>
  </cols>
  <sheetData>
    <row r="1" spans="2:12" ht="15.75">
      <c r="B1" s="379" t="s">
        <v>180</v>
      </c>
      <c r="C1" s="380"/>
      <c r="D1" s="380"/>
      <c r="E1" s="380"/>
      <c r="F1" s="380"/>
      <c r="G1" s="380"/>
      <c r="H1" s="380"/>
      <c r="I1" s="380"/>
      <c r="J1" s="380"/>
      <c r="K1" s="380"/>
    </row>
    <row r="2" spans="2:12" ht="15.75">
      <c r="B2" s="380"/>
      <c r="C2" s="380"/>
      <c r="D2" s="380"/>
      <c r="E2" s="380"/>
      <c r="F2" s="380"/>
      <c r="G2" s="380"/>
      <c r="H2" s="380"/>
      <c r="I2" s="380"/>
      <c r="J2" s="380"/>
      <c r="K2" s="380"/>
    </row>
    <row r="3" spans="2:12" ht="90" customHeight="1">
      <c r="B3" s="388" t="s">
        <v>184</v>
      </c>
      <c r="C3" s="388"/>
      <c r="D3" s="388"/>
      <c r="E3" s="388"/>
      <c r="F3" s="388"/>
      <c r="G3" s="388"/>
      <c r="H3" s="388"/>
      <c r="I3" s="388"/>
      <c r="J3" s="388"/>
      <c r="K3" s="388"/>
      <c r="L3" s="388"/>
    </row>
    <row r="4" spans="2:12" ht="135" customHeight="1">
      <c r="B4" s="389" t="s">
        <v>269</v>
      </c>
      <c r="C4" s="389"/>
      <c r="D4" s="389"/>
      <c r="E4" s="389"/>
      <c r="F4" s="389"/>
      <c r="G4" s="389"/>
      <c r="H4" s="389"/>
      <c r="I4" s="389"/>
      <c r="J4" s="389"/>
      <c r="K4" s="389"/>
      <c r="L4" s="389"/>
    </row>
    <row r="5" spans="2:12" ht="60" customHeight="1">
      <c r="B5" s="390" t="s">
        <v>270</v>
      </c>
      <c r="C5" s="390"/>
      <c r="D5" s="390"/>
      <c r="E5" s="390"/>
      <c r="F5" s="390"/>
      <c r="G5" s="390"/>
      <c r="H5" s="390"/>
      <c r="I5" s="390"/>
      <c r="J5" s="390"/>
      <c r="K5" s="390"/>
      <c r="L5" s="390"/>
    </row>
    <row r="6" spans="2:12" ht="60" customHeight="1">
      <c r="B6" s="390" t="s">
        <v>181</v>
      </c>
      <c r="C6" s="390"/>
      <c r="D6" s="390"/>
      <c r="E6" s="390"/>
      <c r="F6" s="390"/>
      <c r="G6" s="390"/>
      <c r="H6" s="390"/>
      <c r="I6" s="390"/>
      <c r="J6" s="390"/>
      <c r="K6" s="390"/>
      <c r="L6" s="390"/>
    </row>
    <row r="7" spans="2:12" ht="60" customHeight="1">
      <c r="B7" s="387" t="s">
        <v>185</v>
      </c>
      <c r="C7" s="387"/>
      <c r="D7" s="387"/>
      <c r="E7" s="387"/>
      <c r="F7" s="387"/>
      <c r="G7" s="387"/>
      <c r="H7" s="387"/>
      <c r="I7" s="387"/>
      <c r="J7" s="387"/>
      <c r="K7" s="387"/>
      <c r="L7" s="387"/>
    </row>
    <row r="8" spans="2:12" ht="15.75">
      <c r="B8" s="380"/>
      <c r="C8" s="380"/>
      <c r="D8" s="380"/>
      <c r="E8" s="380"/>
      <c r="F8" s="380"/>
      <c r="G8" s="380"/>
      <c r="H8" s="380"/>
      <c r="I8" s="380"/>
      <c r="J8" s="380"/>
      <c r="K8" s="380"/>
    </row>
    <row r="9" spans="2:12" ht="15.75">
      <c r="B9" s="380"/>
      <c r="C9" s="380"/>
      <c r="D9" s="380"/>
      <c r="E9" s="380"/>
      <c r="F9" s="380"/>
      <c r="G9" s="380"/>
      <c r="H9" s="380"/>
      <c r="I9" s="380"/>
      <c r="J9" s="380"/>
      <c r="K9" s="380"/>
    </row>
    <row r="10" spans="2:12" ht="15.75">
      <c r="B10" s="380"/>
      <c r="C10" s="380"/>
      <c r="D10" s="380"/>
      <c r="E10" s="380"/>
      <c r="F10" s="380"/>
      <c r="G10" s="380"/>
      <c r="H10" s="380"/>
      <c r="I10" s="380"/>
      <c r="J10" s="380"/>
      <c r="K10" s="380"/>
    </row>
    <row r="11" spans="2:12" ht="15.75">
      <c r="B11" s="380"/>
      <c r="C11" s="380"/>
      <c r="D11" s="380"/>
      <c r="E11" s="380"/>
      <c r="F11" s="380"/>
      <c r="G11" s="380"/>
      <c r="H11" s="380"/>
      <c r="I11" s="380"/>
      <c r="J11" s="380"/>
      <c r="K11" s="380"/>
    </row>
    <row r="12" spans="2:12" ht="15.75">
      <c r="B12" s="380"/>
      <c r="C12" s="380"/>
      <c r="D12" s="380"/>
      <c r="E12" s="380"/>
      <c r="F12" s="380"/>
      <c r="G12" s="380"/>
      <c r="H12" s="380"/>
      <c r="I12" s="380"/>
      <c r="J12" s="380"/>
      <c r="K12" s="380"/>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M20" sqref="M2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Bazele Proiectării de Arhitectură</v>
      </c>
      <c r="B3" s="268"/>
      <c r="C3" s="268"/>
    </row>
    <row r="4" spans="1:12">
      <c r="A4" s="123" t="str">
        <f>'Date initiale'!C6&amp;", "&amp;'Date initiale'!C7</f>
        <v>FEZI, Bogdan Andrei, profesor universitar poziția  3, Departamentul Bazele Proiectării de Arhitectură</v>
      </c>
      <c r="B4" s="123"/>
      <c r="C4" s="123"/>
    </row>
    <row r="5" spans="1:12" s="193" customFormat="1">
      <c r="A5" s="123"/>
      <c r="B5" s="123"/>
      <c r="C5" s="123"/>
    </row>
    <row r="6" spans="1:12" ht="15.75">
      <c r="A6" s="404" t="s">
        <v>110</v>
      </c>
      <c r="B6" s="404"/>
      <c r="C6" s="404"/>
      <c r="D6" s="404"/>
      <c r="E6" s="404"/>
      <c r="F6" s="404"/>
      <c r="G6" s="404"/>
      <c r="H6" s="404"/>
      <c r="I6" s="404"/>
    </row>
    <row r="7" spans="1:12" ht="35.25" customHeight="1">
      <c r="A7" s="40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07"/>
      <c r="C7" s="407"/>
      <c r="D7" s="407"/>
      <c r="E7" s="407"/>
      <c r="F7" s="407"/>
      <c r="G7" s="407"/>
      <c r="H7" s="407"/>
      <c r="I7" s="407"/>
    </row>
    <row r="8" spans="1:12" ht="14.65" thickBot="1">
      <c r="A8" s="70"/>
      <c r="B8" s="70"/>
      <c r="C8" s="70"/>
      <c r="D8" s="70"/>
      <c r="E8" s="70"/>
      <c r="F8" s="70"/>
      <c r="G8" s="70"/>
      <c r="H8" s="70"/>
      <c r="I8" s="70"/>
    </row>
    <row r="9" spans="1:12" ht="28.9" thickBot="1">
      <c r="A9" s="161" t="s">
        <v>55</v>
      </c>
      <c r="B9" s="162" t="s">
        <v>83</v>
      </c>
      <c r="C9" s="162" t="s">
        <v>52</v>
      </c>
      <c r="D9" s="162" t="s">
        <v>57</v>
      </c>
      <c r="E9" s="162" t="s">
        <v>80</v>
      </c>
      <c r="F9" s="163" t="s">
        <v>87</v>
      </c>
      <c r="G9" s="162" t="s">
        <v>58</v>
      </c>
      <c r="H9" s="162" t="s">
        <v>111</v>
      </c>
      <c r="I9" s="164" t="s">
        <v>90</v>
      </c>
      <c r="K9" s="274" t="s">
        <v>108</v>
      </c>
    </row>
    <row r="10" spans="1:12">
      <c r="A10" s="167">
        <v>1</v>
      </c>
      <c r="B10" s="312" t="s">
        <v>273</v>
      </c>
      <c r="C10" s="312" t="s">
        <v>314</v>
      </c>
      <c r="D10" s="168" t="s">
        <v>307</v>
      </c>
      <c r="E10" s="312" t="s">
        <v>308</v>
      </c>
      <c r="F10" s="152">
        <v>2011</v>
      </c>
      <c r="G10" s="168">
        <v>4</v>
      </c>
      <c r="H10" s="168"/>
      <c r="I10" s="177">
        <v>10</v>
      </c>
      <c r="K10" s="275">
        <v>10</v>
      </c>
      <c r="L10" s="382" t="s">
        <v>248</v>
      </c>
    </row>
    <row r="11" spans="1:12" ht="99.75">
      <c r="A11" s="169">
        <f>A10+1</f>
        <v>2</v>
      </c>
      <c r="B11" s="422" t="s">
        <v>273</v>
      </c>
      <c r="C11" s="438" t="s">
        <v>306</v>
      </c>
      <c r="D11" s="439" t="s">
        <v>307</v>
      </c>
      <c r="E11" s="440" t="s">
        <v>308</v>
      </c>
      <c r="F11" s="160">
        <v>2020</v>
      </c>
      <c r="G11" s="172" t="s">
        <v>309</v>
      </c>
      <c r="H11" s="160"/>
      <c r="I11" s="324">
        <v>10</v>
      </c>
      <c r="K11" s="56"/>
    </row>
    <row r="12" spans="1:12" ht="27.75">
      <c r="A12" s="170">
        <f t="shared" ref="A12:A19" si="0">A11+1</f>
        <v>3</v>
      </c>
      <c r="B12" s="422" t="s">
        <v>273</v>
      </c>
      <c r="C12" s="441" t="s">
        <v>310</v>
      </c>
      <c r="D12" s="439" t="s">
        <v>311</v>
      </c>
      <c r="E12" s="440" t="s">
        <v>312</v>
      </c>
      <c r="F12" s="116">
        <v>2020</v>
      </c>
      <c r="G12" s="172" t="s">
        <v>313</v>
      </c>
      <c r="H12" s="116"/>
      <c r="I12" s="324">
        <v>10</v>
      </c>
    </row>
    <row r="13" spans="1:12">
      <c r="A13" s="173">
        <f t="shared" si="0"/>
        <v>4</v>
      </c>
      <c r="B13" s="114"/>
      <c r="C13" s="115"/>
      <c r="D13" s="115"/>
      <c r="E13" s="115"/>
      <c r="F13" s="116"/>
      <c r="G13" s="116"/>
      <c r="H13" s="116"/>
      <c r="I13" s="324"/>
    </row>
    <row r="14" spans="1:12">
      <c r="A14" s="169">
        <f t="shared" si="0"/>
        <v>5</v>
      </c>
      <c r="B14" s="114"/>
      <c r="C14" s="41"/>
      <c r="D14" s="115"/>
      <c r="E14" s="41"/>
      <c r="F14" s="116"/>
      <c r="G14" s="116"/>
      <c r="H14" s="116"/>
      <c r="I14" s="324"/>
    </row>
    <row r="15" spans="1:12">
      <c r="A15" s="173">
        <f t="shared" si="0"/>
        <v>6</v>
      </c>
      <c r="B15" s="114"/>
      <c r="C15" s="115"/>
      <c r="D15" s="115"/>
      <c r="E15" s="115"/>
      <c r="F15" s="116"/>
      <c r="G15" s="116"/>
      <c r="H15" s="116"/>
      <c r="I15" s="324"/>
    </row>
    <row r="16" spans="1:12">
      <c r="A16" s="169">
        <f t="shared" si="0"/>
        <v>7</v>
      </c>
      <c r="B16" s="114"/>
      <c r="C16" s="41"/>
      <c r="D16" s="115"/>
      <c r="E16" s="41"/>
      <c r="F16" s="116"/>
      <c r="G16" s="116"/>
      <c r="H16" s="116"/>
      <c r="I16" s="324"/>
    </row>
    <row r="17" spans="1:9">
      <c r="A17" s="170">
        <f t="shared" si="0"/>
        <v>8</v>
      </c>
      <c r="B17" s="171"/>
      <c r="C17" s="172"/>
      <c r="D17" s="115"/>
      <c r="E17" s="172"/>
      <c r="F17" s="160"/>
      <c r="G17" s="172"/>
      <c r="H17" s="160"/>
      <c r="I17" s="324"/>
    </row>
    <row r="18" spans="1:9">
      <c r="A18" s="173">
        <f t="shared" si="0"/>
        <v>9</v>
      </c>
      <c r="B18" s="114"/>
      <c r="C18" s="115"/>
      <c r="D18" s="115"/>
      <c r="E18" s="115"/>
      <c r="F18" s="116"/>
      <c r="G18" s="116"/>
      <c r="H18" s="116"/>
      <c r="I18" s="324"/>
    </row>
    <row r="19" spans="1:9" ht="14.65" thickBot="1">
      <c r="A19" s="174">
        <f t="shared" si="0"/>
        <v>10</v>
      </c>
      <c r="B19" s="119"/>
      <c r="C19" s="120"/>
      <c r="D19" s="158"/>
      <c r="E19" s="175"/>
      <c r="F19" s="175"/>
      <c r="G19" s="176"/>
      <c r="H19" s="176"/>
      <c r="I19" s="333"/>
    </row>
    <row r="20" spans="1:9" ht="16.149999999999999" thickBot="1">
      <c r="A20" s="367"/>
      <c r="H20" s="126" t="str">
        <f>"Total "&amp;LEFT(A7,2)</f>
        <v>Total I5</v>
      </c>
      <c r="I20" s="166">
        <f>SUM(I10:I19)</f>
        <v>30</v>
      </c>
    </row>
    <row r="21" spans="1:9" ht="15.75">
      <c r="A21" s="52"/>
    </row>
    <row r="22" spans="1:9" ht="33.75" customHeight="1">
      <c r="A22" s="40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6"/>
      <c r="C22" s="406"/>
      <c r="D22" s="406"/>
      <c r="E22" s="406"/>
      <c r="F22" s="406"/>
      <c r="G22" s="406"/>
      <c r="H22" s="406"/>
      <c r="I22" s="40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B10" sqref="B10:I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Bazele Proiectării de Arhitectură</v>
      </c>
      <c r="B3" s="268"/>
      <c r="C3" s="268"/>
    </row>
    <row r="4" spans="1:12">
      <c r="A4" s="123" t="str">
        <f>'Date initiale'!C6&amp;", "&amp;'Date initiale'!C7</f>
        <v>FEZI, Bogdan Andrei, profesor universitar poziția  3, Departamentul Bazele Proiectării de Arhitectură</v>
      </c>
      <c r="B4" s="123"/>
      <c r="C4" s="123"/>
    </row>
    <row r="5" spans="1:12" s="193" customFormat="1">
      <c r="A5" s="123"/>
      <c r="B5" s="123"/>
      <c r="C5" s="123"/>
    </row>
    <row r="6" spans="1:12" ht="15.75">
      <c r="A6" s="404" t="s">
        <v>110</v>
      </c>
      <c r="B6" s="404"/>
      <c r="C6" s="404"/>
      <c r="D6" s="404"/>
      <c r="E6" s="404"/>
      <c r="F6" s="404"/>
      <c r="G6" s="404"/>
      <c r="H6" s="404"/>
      <c r="I6" s="404"/>
    </row>
    <row r="7" spans="1:12" ht="15.75">
      <c r="A7" s="407" t="str">
        <f>'Descriere indicatori'!B9&amp;". "&amp;'Descriere indicatori'!C9</f>
        <v xml:space="preserve">I6. Articole in extenso în reviste ştiinţifice indexate ERIH şi clasificate în categoria NAT </v>
      </c>
      <c r="B7" s="407"/>
      <c r="C7" s="407"/>
      <c r="D7" s="407"/>
      <c r="E7" s="407"/>
      <c r="F7" s="407"/>
      <c r="G7" s="407"/>
      <c r="H7" s="407"/>
      <c r="I7" s="407"/>
    </row>
    <row r="8" spans="1:12" ht="14.65" thickBot="1">
      <c r="A8" s="178"/>
      <c r="B8" s="178"/>
      <c r="C8" s="178"/>
      <c r="D8" s="178"/>
      <c r="E8" s="178"/>
      <c r="F8" s="178"/>
      <c r="G8" s="178"/>
      <c r="H8" s="178"/>
      <c r="I8" s="178"/>
    </row>
    <row r="9" spans="1:12" ht="28.9" thickBot="1">
      <c r="A9" s="161" t="s">
        <v>55</v>
      </c>
      <c r="B9" s="162" t="s">
        <v>83</v>
      </c>
      <c r="C9" s="162" t="s">
        <v>52</v>
      </c>
      <c r="D9" s="162" t="s">
        <v>57</v>
      </c>
      <c r="E9" s="162" t="s">
        <v>80</v>
      </c>
      <c r="F9" s="163" t="s">
        <v>87</v>
      </c>
      <c r="G9" s="162" t="s">
        <v>58</v>
      </c>
      <c r="H9" s="162" t="s">
        <v>111</v>
      </c>
      <c r="I9" s="164" t="s">
        <v>90</v>
      </c>
      <c r="K9" s="274" t="s">
        <v>108</v>
      </c>
    </row>
    <row r="10" spans="1:12" ht="57">
      <c r="A10" s="180">
        <v>1</v>
      </c>
      <c r="B10" s="422" t="s">
        <v>273</v>
      </c>
      <c r="C10" s="109" t="s">
        <v>315</v>
      </c>
      <c r="D10" s="109" t="s">
        <v>316</v>
      </c>
      <c r="E10" s="110" t="s">
        <v>317</v>
      </c>
      <c r="F10" s="111">
        <v>2004</v>
      </c>
      <c r="G10" s="111">
        <v>8</v>
      </c>
      <c r="H10" s="111"/>
      <c r="I10" s="329">
        <v>5</v>
      </c>
      <c r="K10" s="275">
        <v>5</v>
      </c>
      <c r="L10" s="382" t="s">
        <v>248</v>
      </c>
    </row>
    <row r="11" spans="1:12">
      <c r="A11" s="181">
        <f>A10+1</f>
        <v>2</v>
      </c>
      <c r="B11" s="113"/>
      <c r="C11" s="114"/>
      <c r="D11" s="113"/>
      <c r="E11" s="115"/>
      <c r="F11" s="116"/>
      <c r="G11" s="117"/>
      <c r="H11" s="117"/>
      <c r="I11" s="324"/>
      <c r="K11" s="56"/>
    </row>
    <row r="12" spans="1:12">
      <c r="A12" s="181">
        <f t="shared" ref="A12:A19" si="0">A11+1</f>
        <v>3</v>
      </c>
      <c r="B12" s="114"/>
      <c r="C12" s="114"/>
      <c r="D12" s="114"/>
      <c r="E12" s="115"/>
      <c r="F12" s="116"/>
      <c r="G12" s="117"/>
      <c r="H12" s="117"/>
      <c r="I12" s="324"/>
    </row>
    <row r="13" spans="1:12">
      <c r="A13" s="181">
        <f t="shared" si="0"/>
        <v>4</v>
      </c>
      <c r="B13" s="114"/>
      <c r="C13" s="114"/>
      <c r="D13" s="114"/>
      <c r="E13" s="115"/>
      <c r="F13" s="116"/>
      <c r="G13" s="116"/>
      <c r="H13" s="116"/>
      <c r="I13" s="324"/>
    </row>
    <row r="14" spans="1:12">
      <c r="A14" s="181">
        <f t="shared" si="0"/>
        <v>5</v>
      </c>
      <c r="B14" s="114"/>
      <c r="C14" s="114"/>
      <c r="D14" s="114"/>
      <c r="E14" s="115"/>
      <c r="F14" s="116"/>
      <c r="G14" s="116"/>
      <c r="H14" s="116"/>
      <c r="I14" s="324"/>
    </row>
    <row r="15" spans="1:12">
      <c r="A15" s="181">
        <f t="shared" si="0"/>
        <v>6</v>
      </c>
      <c r="B15" s="114"/>
      <c r="C15" s="114"/>
      <c r="D15" s="114"/>
      <c r="E15" s="115"/>
      <c r="F15" s="116"/>
      <c r="G15" s="116"/>
      <c r="H15" s="116"/>
      <c r="I15" s="324"/>
    </row>
    <row r="16" spans="1:12">
      <c r="A16" s="181">
        <f t="shared" si="0"/>
        <v>7</v>
      </c>
      <c r="B16" s="114"/>
      <c r="C16" s="114"/>
      <c r="D16" s="114"/>
      <c r="E16" s="115"/>
      <c r="F16" s="116"/>
      <c r="G16" s="116"/>
      <c r="H16" s="116"/>
      <c r="I16" s="324"/>
    </row>
    <row r="17" spans="1:9">
      <c r="A17" s="181">
        <f t="shared" si="0"/>
        <v>8</v>
      </c>
      <c r="B17" s="114"/>
      <c r="C17" s="114"/>
      <c r="D17" s="114"/>
      <c r="E17" s="115"/>
      <c r="F17" s="116"/>
      <c r="G17" s="116"/>
      <c r="H17" s="116"/>
      <c r="I17" s="324"/>
    </row>
    <row r="18" spans="1:9">
      <c r="A18" s="181">
        <f t="shared" si="0"/>
        <v>9</v>
      </c>
      <c r="B18" s="114"/>
      <c r="C18" s="114"/>
      <c r="D18" s="114"/>
      <c r="E18" s="115"/>
      <c r="F18" s="116"/>
      <c r="G18" s="116"/>
      <c r="H18" s="116"/>
      <c r="I18" s="324"/>
    </row>
    <row r="19" spans="1:9" ht="14.65" thickBot="1">
      <c r="A19" s="182">
        <f t="shared" si="0"/>
        <v>10</v>
      </c>
      <c r="B19" s="119"/>
      <c r="C19" s="119"/>
      <c r="D19" s="119"/>
      <c r="E19" s="120"/>
      <c r="F19" s="121"/>
      <c r="G19" s="121"/>
      <c r="H19" s="121"/>
      <c r="I19" s="325"/>
    </row>
    <row r="20" spans="1:9" ht="14.65" thickBot="1">
      <c r="A20" s="366"/>
      <c r="B20" s="123"/>
      <c r="C20" s="123"/>
      <c r="D20" s="123"/>
      <c r="E20" s="123"/>
      <c r="F20" s="123"/>
      <c r="G20" s="123"/>
      <c r="H20" s="126" t="str">
        <f>"Total "&amp;LEFT(A7,2)</f>
        <v>Total I6</v>
      </c>
      <c r="I20" s="127">
        <f>SUM(I10:I19)</f>
        <v>5</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ht="15.75">
      <c r="A1" s="268" t="str">
        <f>'Date initiale'!C3</f>
        <v>Universitatea de Arhitectură și Urbanism "Ion Mincu" București</v>
      </c>
      <c r="B1" s="268"/>
      <c r="C1" s="268"/>
      <c r="D1" s="6"/>
      <c r="E1" s="6"/>
      <c r="F1" s="6"/>
      <c r="G1" s="6"/>
      <c r="H1" s="6"/>
      <c r="I1" s="6"/>
      <c r="J1" s="6"/>
    </row>
    <row r="2" spans="1:12" ht="15.75">
      <c r="A2" s="268" t="str">
        <f>'Date initiale'!B4&amp;" "&amp;'Date initiale'!C4</f>
        <v>Facultatea ARHITECTURA</v>
      </c>
      <c r="B2" s="268"/>
      <c r="C2" s="268"/>
      <c r="D2" s="6"/>
      <c r="E2" s="6"/>
      <c r="F2" s="6"/>
      <c r="G2" s="6"/>
      <c r="H2" s="6"/>
      <c r="I2" s="6"/>
      <c r="J2" s="6"/>
    </row>
    <row r="3" spans="1:12" ht="15.75">
      <c r="A3" s="268" t="str">
        <f>'Date initiale'!B5&amp;" "&amp;'Date initiale'!C5</f>
        <v>Departamentul Bazele Proiectării de Arhitectură</v>
      </c>
      <c r="B3" s="268"/>
      <c r="C3" s="268"/>
      <c r="D3" s="6"/>
      <c r="E3" s="6"/>
      <c r="F3" s="6"/>
      <c r="G3" s="6"/>
      <c r="H3" s="6"/>
      <c r="I3" s="6"/>
      <c r="J3" s="6"/>
    </row>
    <row r="4" spans="1:12" ht="15.75">
      <c r="A4" s="272" t="str">
        <f>'Date initiale'!C6&amp;", "&amp;'Date initiale'!C7</f>
        <v>FEZI, Bogdan Andrei, profesor universitar poziția  3, Departamentul Bazele Proiectării de Arhitectură</v>
      </c>
      <c r="B4" s="272"/>
      <c r="C4" s="272"/>
      <c r="D4" s="6"/>
      <c r="E4" s="6"/>
      <c r="F4" s="6"/>
      <c r="G4" s="6"/>
      <c r="H4" s="6"/>
      <c r="I4" s="6"/>
      <c r="J4" s="6"/>
    </row>
    <row r="5" spans="1:12" s="193" customFormat="1" ht="15.75">
      <c r="A5" s="272"/>
      <c r="B5" s="272"/>
      <c r="C5" s="272"/>
      <c r="D5" s="6"/>
      <c r="E5" s="6"/>
      <c r="F5" s="6"/>
      <c r="G5" s="6"/>
      <c r="H5" s="6"/>
      <c r="I5" s="6"/>
      <c r="J5" s="6"/>
    </row>
    <row r="6" spans="1:12" ht="15.75">
      <c r="A6" s="408" t="s">
        <v>110</v>
      </c>
      <c r="B6" s="408"/>
      <c r="C6" s="408"/>
      <c r="D6" s="408"/>
      <c r="E6" s="408"/>
      <c r="F6" s="408"/>
      <c r="G6" s="408"/>
      <c r="H6" s="408"/>
      <c r="I6" s="408"/>
      <c r="J6" s="6"/>
    </row>
    <row r="7" spans="1:12" ht="15.75">
      <c r="A7" s="407" t="str">
        <f>'Descriere indicatori'!B10&amp;". "&amp;'Descriere indicatori'!C10</f>
        <v xml:space="preserve">I7. Articole in extenso în reviste ştiinţifice recunoscute în domenii conexe* </v>
      </c>
      <c r="B7" s="407"/>
      <c r="C7" s="407"/>
      <c r="D7" s="407"/>
      <c r="E7" s="407"/>
      <c r="F7" s="407"/>
      <c r="G7" s="407"/>
      <c r="H7" s="407"/>
      <c r="I7" s="407"/>
      <c r="J7" s="6"/>
    </row>
    <row r="8" spans="1:12" ht="16.149999999999999" thickBot="1">
      <c r="A8" s="179"/>
      <c r="B8" s="179"/>
      <c r="C8" s="179"/>
      <c r="D8" s="179"/>
      <c r="E8" s="179"/>
      <c r="F8" s="179"/>
      <c r="G8" s="179"/>
      <c r="H8" s="179"/>
      <c r="I8" s="179"/>
      <c r="J8" s="6"/>
    </row>
    <row r="9" spans="1:12" ht="28.9" thickBot="1">
      <c r="A9" s="161" t="s">
        <v>55</v>
      </c>
      <c r="B9" s="162" t="s">
        <v>83</v>
      </c>
      <c r="C9" s="162" t="s">
        <v>52</v>
      </c>
      <c r="D9" s="162" t="s">
        <v>57</v>
      </c>
      <c r="E9" s="162" t="s">
        <v>80</v>
      </c>
      <c r="F9" s="163" t="s">
        <v>87</v>
      </c>
      <c r="G9" s="162" t="s">
        <v>58</v>
      </c>
      <c r="H9" s="162" t="s">
        <v>111</v>
      </c>
      <c r="I9" s="164" t="s">
        <v>90</v>
      </c>
      <c r="J9" s="6"/>
      <c r="K9" s="274" t="s">
        <v>108</v>
      </c>
    </row>
    <row r="10" spans="1:12" ht="15.75">
      <c r="A10" s="184">
        <v>1</v>
      </c>
      <c r="B10" s="185"/>
      <c r="C10" s="151"/>
      <c r="D10" s="151"/>
      <c r="E10" s="151"/>
      <c r="F10" s="152"/>
      <c r="G10" s="151"/>
      <c r="H10" s="186"/>
      <c r="I10" s="329"/>
      <c r="J10" s="6"/>
      <c r="K10" s="275">
        <v>5</v>
      </c>
      <c r="L10" s="382" t="s">
        <v>248</v>
      </c>
    </row>
    <row r="11" spans="1:12" ht="15.75">
      <c r="A11" s="154">
        <f>A10+1</f>
        <v>2</v>
      </c>
      <c r="B11" s="146"/>
      <c r="C11" s="146"/>
      <c r="D11" s="146"/>
      <c r="E11" s="41"/>
      <c r="F11" s="117"/>
      <c r="G11" s="117"/>
      <c r="H11" s="117"/>
      <c r="I11" s="324"/>
      <c r="J11" s="50"/>
      <c r="K11" s="56"/>
    </row>
    <row r="12" spans="1:12" ht="15.75">
      <c r="A12" s="154">
        <f t="shared" ref="A12:A19" si="0">A11+1</f>
        <v>3</v>
      </c>
      <c r="B12" s="146"/>
      <c r="C12" s="115"/>
      <c r="D12" s="146"/>
      <c r="E12" s="187"/>
      <c r="F12" s="116"/>
      <c r="G12" s="117"/>
      <c r="H12" s="117"/>
      <c r="I12" s="324"/>
      <c r="J12" s="50"/>
    </row>
    <row r="13" spans="1:12" ht="15.75">
      <c r="A13" s="154">
        <f t="shared" si="0"/>
        <v>4</v>
      </c>
      <c r="B13" s="115"/>
      <c r="C13" s="115"/>
      <c r="D13" s="115"/>
      <c r="E13" s="187"/>
      <c r="F13" s="116"/>
      <c r="G13" s="117"/>
      <c r="H13" s="117"/>
      <c r="I13" s="324"/>
      <c r="J13" s="6"/>
    </row>
    <row r="14" spans="1:12" ht="15.75">
      <c r="A14" s="154">
        <f t="shared" si="0"/>
        <v>5</v>
      </c>
      <c r="B14" s="115"/>
      <c r="C14" s="115"/>
      <c r="D14" s="115"/>
      <c r="E14" s="187"/>
      <c r="F14" s="116"/>
      <c r="G14" s="116"/>
      <c r="H14" s="116"/>
      <c r="I14" s="324"/>
      <c r="J14" s="6"/>
    </row>
    <row r="15" spans="1:12" ht="15.75">
      <c r="A15" s="154">
        <f t="shared" si="0"/>
        <v>6</v>
      </c>
      <c r="B15" s="115"/>
      <c r="C15" s="115"/>
      <c r="D15" s="115"/>
      <c r="E15" s="187"/>
      <c r="F15" s="116"/>
      <c r="G15" s="116"/>
      <c r="H15" s="116"/>
      <c r="I15" s="324"/>
      <c r="J15" s="6"/>
    </row>
    <row r="16" spans="1:12" ht="15.75">
      <c r="A16" s="154">
        <f t="shared" si="0"/>
        <v>7</v>
      </c>
      <c r="B16" s="115"/>
      <c r="C16" s="115"/>
      <c r="D16" s="115"/>
      <c r="E16" s="41"/>
      <c r="F16" s="116"/>
      <c r="G16" s="116"/>
      <c r="H16" s="116"/>
      <c r="I16" s="324"/>
      <c r="J16" s="6"/>
    </row>
    <row r="17" spans="1:10" ht="15.75">
      <c r="A17" s="154">
        <f t="shared" si="0"/>
        <v>8</v>
      </c>
      <c r="B17" s="115"/>
      <c r="C17" s="115"/>
      <c r="D17" s="115"/>
      <c r="E17" s="187"/>
      <c r="F17" s="116"/>
      <c r="G17" s="116"/>
      <c r="H17" s="116"/>
      <c r="I17" s="324"/>
      <c r="J17" s="6"/>
    </row>
    <row r="18" spans="1:10" ht="15.75">
      <c r="A18" s="154">
        <f t="shared" si="0"/>
        <v>9</v>
      </c>
      <c r="B18" s="188"/>
      <c r="C18" s="189"/>
      <c r="D18" s="115"/>
      <c r="E18" s="187"/>
      <c r="F18" s="187"/>
      <c r="G18" s="187"/>
      <c r="H18" s="187"/>
      <c r="I18" s="334"/>
      <c r="J18" s="6"/>
    </row>
    <row r="19" spans="1:10" ht="16.149999999999999" thickBot="1">
      <c r="A19" s="183">
        <f t="shared" si="0"/>
        <v>10</v>
      </c>
      <c r="B19" s="120"/>
      <c r="C19" s="120"/>
      <c r="D19" s="120"/>
      <c r="E19" s="190"/>
      <c r="F19" s="121"/>
      <c r="G19" s="121"/>
      <c r="H19" s="121"/>
      <c r="I19" s="325"/>
      <c r="J19" s="6"/>
    </row>
    <row r="20" spans="1:10" ht="16.149999999999999" thickBot="1">
      <c r="A20" s="365"/>
      <c r="B20" s="123"/>
      <c r="C20" s="123"/>
      <c r="D20" s="123"/>
      <c r="E20" s="123"/>
      <c r="F20" s="123"/>
      <c r="G20" s="123"/>
      <c r="H20" s="126" t="str">
        <f>"Total "&amp;LEFT(A7,2)</f>
        <v>Total I7</v>
      </c>
      <c r="I20" s="127">
        <f>SUM(I10:I19)</f>
        <v>0</v>
      </c>
      <c r="J20" s="6"/>
    </row>
    <row r="21" spans="1:10">
      <c r="A21" s="43"/>
      <c r="B21" s="43"/>
      <c r="C21" s="43"/>
      <c r="D21" s="43"/>
      <c r="E21" s="43"/>
      <c r="F21" s="43"/>
      <c r="G21" s="43"/>
      <c r="H21" s="43"/>
      <c r="I21" s="44"/>
    </row>
    <row r="22" spans="1:10" ht="33.75" customHeight="1">
      <c r="A22" s="40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6"/>
      <c r="C22" s="406"/>
      <c r="D22" s="406"/>
      <c r="E22" s="406"/>
      <c r="F22" s="406"/>
      <c r="G22" s="406"/>
      <c r="H22" s="406"/>
      <c r="I22" s="406"/>
    </row>
    <row r="23" spans="1:10">
      <c r="A23" s="45"/>
    </row>
    <row r="24" spans="1:10">
      <c r="A24" s="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Bazele Proiectării de Arhitectură</v>
      </c>
      <c r="B3" s="268"/>
      <c r="C3" s="268"/>
    </row>
    <row r="4" spans="1:12">
      <c r="A4" s="123" t="str">
        <f>'Date initiale'!C6&amp;", "&amp;'Date initiale'!C7</f>
        <v>FEZI, Bogdan Andrei, profesor universitar poziția  3, Departamentul Bazele Proiectării de Arhitectură</v>
      </c>
      <c r="B4" s="123"/>
      <c r="C4" s="123"/>
    </row>
    <row r="5" spans="1:12" s="193" customFormat="1">
      <c r="A5" s="123"/>
      <c r="B5" s="123"/>
      <c r="C5" s="123"/>
    </row>
    <row r="6" spans="1:12" ht="15.75">
      <c r="A6" s="404" t="s">
        <v>110</v>
      </c>
      <c r="B6" s="404"/>
      <c r="C6" s="404"/>
      <c r="D6" s="404"/>
      <c r="E6" s="404"/>
      <c r="F6" s="404"/>
      <c r="G6" s="404"/>
      <c r="H6" s="404"/>
      <c r="I6" s="404"/>
    </row>
    <row r="7" spans="1:12" ht="15.75">
      <c r="A7" s="407" t="str">
        <f>'Descriere indicatori'!B11&amp;". "&amp;'Descriere indicatori'!C11</f>
        <v xml:space="preserve">I8. Studii in extenso apărute în volume colective publicate la edituri de prestigiu internaţional* </v>
      </c>
      <c r="B7" s="407"/>
      <c r="C7" s="407"/>
      <c r="D7" s="407"/>
      <c r="E7" s="407"/>
      <c r="F7" s="407"/>
      <c r="G7" s="407"/>
      <c r="H7" s="407"/>
      <c r="I7" s="407"/>
    </row>
    <row r="8" spans="1:12" ht="14.65" thickBot="1">
      <c r="A8" s="178"/>
      <c r="B8" s="178"/>
      <c r="C8" s="178"/>
      <c r="D8" s="178"/>
      <c r="E8" s="178"/>
      <c r="F8" s="178"/>
      <c r="G8" s="178"/>
      <c r="H8" s="178"/>
      <c r="I8" s="178"/>
    </row>
    <row r="9" spans="1:12" ht="28.9" thickBot="1">
      <c r="A9" s="161" t="s">
        <v>55</v>
      </c>
      <c r="B9" s="162" t="s">
        <v>83</v>
      </c>
      <c r="C9" s="162" t="s">
        <v>52</v>
      </c>
      <c r="D9" s="162" t="s">
        <v>57</v>
      </c>
      <c r="E9" s="162" t="s">
        <v>80</v>
      </c>
      <c r="F9" s="163" t="s">
        <v>87</v>
      </c>
      <c r="G9" s="162" t="s">
        <v>58</v>
      </c>
      <c r="H9" s="162" t="s">
        <v>111</v>
      </c>
      <c r="I9" s="164" t="s">
        <v>90</v>
      </c>
      <c r="K9" s="274" t="s">
        <v>108</v>
      </c>
    </row>
    <row r="10" spans="1:12">
      <c r="A10" s="108">
        <v>1</v>
      </c>
      <c r="B10" s="109"/>
      <c r="C10" s="109"/>
      <c r="D10" s="109"/>
      <c r="E10" s="110"/>
      <c r="F10" s="111"/>
      <c r="G10" s="111"/>
      <c r="H10" s="111"/>
      <c r="I10" s="329"/>
      <c r="K10" s="275">
        <v>10</v>
      </c>
      <c r="L10" s="382" t="s">
        <v>249</v>
      </c>
    </row>
    <row r="11" spans="1:12">
      <c r="A11" s="173">
        <f>A10+1</f>
        <v>2</v>
      </c>
      <c r="B11" s="171"/>
      <c r="C11" s="114"/>
      <c r="D11" s="171"/>
      <c r="E11" s="115"/>
      <c r="F11" s="116"/>
      <c r="G11" s="116"/>
      <c r="H11" s="116"/>
      <c r="I11" s="324"/>
      <c r="K11" s="56"/>
    </row>
    <row r="12" spans="1:12">
      <c r="A12" s="173">
        <f t="shared" ref="A12:A18" si="0">A11+1</f>
        <v>3</v>
      </c>
      <c r="B12" s="114"/>
      <c r="C12" s="114"/>
      <c r="D12" s="114"/>
      <c r="E12" s="115"/>
      <c r="F12" s="116"/>
      <c r="G12" s="116"/>
      <c r="H12" s="116"/>
      <c r="I12" s="324"/>
    </row>
    <row r="13" spans="1:12">
      <c r="A13" s="173">
        <f t="shared" si="0"/>
        <v>4</v>
      </c>
      <c r="B13" s="114"/>
      <c r="C13" s="114"/>
      <c r="D13" s="114"/>
      <c r="E13" s="115"/>
      <c r="F13" s="116"/>
      <c r="G13" s="116"/>
      <c r="H13" s="116"/>
      <c r="I13" s="324"/>
    </row>
    <row r="14" spans="1:12">
      <c r="A14" s="173">
        <f t="shared" si="0"/>
        <v>5</v>
      </c>
      <c r="B14" s="114"/>
      <c r="C14" s="114"/>
      <c r="D14" s="114"/>
      <c r="E14" s="115"/>
      <c r="F14" s="116"/>
      <c r="G14" s="116"/>
      <c r="H14" s="116"/>
      <c r="I14" s="324"/>
    </row>
    <row r="15" spans="1:12">
      <c r="A15" s="173">
        <f t="shared" si="0"/>
        <v>6</v>
      </c>
      <c r="B15" s="114"/>
      <c r="C15" s="114"/>
      <c r="D15" s="114"/>
      <c r="E15" s="115"/>
      <c r="F15" s="116"/>
      <c r="G15" s="116"/>
      <c r="H15" s="116"/>
      <c r="I15" s="324"/>
    </row>
    <row r="16" spans="1:12">
      <c r="A16" s="173">
        <f t="shared" si="0"/>
        <v>7</v>
      </c>
      <c r="B16" s="114"/>
      <c r="C16" s="114"/>
      <c r="D16" s="114"/>
      <c r="E16" s="115"/>
      <c r="F16" s="116"/>
      <c r="G16" s="116"/>
      <c r="H16" s="116"/>
      <c r="I16" s="324"/>
    </row>
    <row r="17" spans="1:10">
      <c r="A17" s="173">
        <f t="shared" si="0"/>
        <v>8</v>
      </c>
      <c r="B17" s="114"/>
      <c r="C17" s="114"/>
      <c r="D17" s="114"/>
      <c r="E17" s="115"/>
      <c r="F17" s="116"/>
      <c r="G17" s="116"/>
      <c r="H17" s="116"/>
      <c r="I17" s="324"/>
    </row>
    <row r="18" spans="1:10">
      <c r="A18" s="173">
        <f t="shared" si="0"/>
        <v>9</v>
      </c>
      <c r="B18" s="114"/>
      <c r="C18" s="114"/>
      <c r="D18" s="114"/>
      <c r="E18" s="115"/>
      <c r="F18" s="116"/>
      <c r="G18" s="116"/>
      <c r="H18" s="116"/>
      <c r="I18" s="324"/>
    </row>
    <row r="19" spans="1:10" ht="14.65" thickBot="1">
      <c r="A19" s="125">
        <f>A18+1</f>
        <v>10</v>
      </c>
      <c r="B19" s="119"/>
      <c r="C19" s="119"/>
      <c r="D19" s="119"/>
      <c r="E19" s="120"/>
      <c r="F19" s="121"/>
      <c r="G19" s="121"/>
      <c r="H19" s="121"/>
      <c r="I19" s="325"/>
    </row>
    <row r="20" spans="1:10" ht="16.149999999999999" thickBot="1">
      <c r="A20" s="365"/>
      <c r="B20" s="123"/>
      <c r="C20" s="123"/>
      <c r="D20" s="123"/>
      <c r="E20" s="123"/>
      <c r="F20" s="123"/>
      <c r="G20" s="123"/>
      <c r="H20" s="126" t="str">
        <f>"Total "&amp;LEFT(A7,2)</f>
        <v>Total I8</v>
      </c>
      <c r="I20" s="127">
        <f>SUM(I10:I19)</f>
        <v>0</v>
      </c>
      <c r="J20" s="6"/>
    </row>
    <row r="22" spans="1:10" ht="33.75" customHeight="1">
      <c r="A22" s="40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6"/>
      <c r="C22" s="406"/>
      <c r="D22" s="406"/>
      <c r="E22" s="406"/>
      <c r="F22" s="406"/>
      <c r="G22" s="406"/>
      <c r="H22" s="406"/>
      <c r="I22" s="40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style="193" customWidth="1"/>
    <col min="8" max="8" width="10" customWidth="1"/>
    <col min="9" max="10" width="9.730468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Bazele Proiectării de Arhitectură</v>
      </c>
      <c r="B3" s="268"/>
      <c r="C3" s="268"/>
    </row>
    <row r="4" spans="1:12">
      <c r="A4" s="123" t="str">
        <f>'Date initiale'!C6&amp;", "&amp;'Date initiale'!C7</f>
        <v>FEZI, Bogdan Andrei, profesor universitar poziția  3, Departamentul Bazele Proiectării de Arhitectură</v>
      </c>
      <c r="B4" s="123"/>
      <c r="C4" s="123"/>
    </row>
    <row r="5" spans="1:12" s="193" customFormat="1">
      <c r="A5" s="123"/>
      <c r="B5" s="123"/>
      <c r="C5" s="123"/>
    </row>
    <row r="6" spans="1:12" ht="15.75">
      <c r="A6" s="404" t="s">
        <v>110</v>
      </c>
      <c r="B6" s="404"/>
      <c r="C6" s="404"/>
      <c r="D6" s="404"/>
      <c r="E6" s="404"/>
      <c r="F6" s="404"/>
      <c r="G6" s="404"/>
      <c r="H6" s="404"/>
      <c r="I6" s="404"/>
    </row>
    <row r="7" spans="1:12" ht="15.75" customHeight="1">
      <c r="A7" s="407" t="str">
        <f>'Descriere indicatori'!B12&amp;". "&amp;'Descriere indicatori'!C12</f>
        <v xml:space="preserve">I9. Studii in extenso apărute în volume colective publicate la edituri de prestigiu naţional* </v>
      </c>
      <c r="B7" s="407"/>
      <c r="C7" s="407"/>
      <c r="D7" s="407"/>
      <c r="E7" s="407"/>
      <c r="F7" s="407"/>
      <c r="G7" s="407"/>
      <c r="H7" s="407"/>
      <c r="I7" s="407"/>
      <c r="J7" s="194"/>
    </row>
    <row r="8" spans="1:12" ht="16.149999999999999" thickBot="1">
      <c r="A8" s="192"/>
      <c r="B8" s="192"/>
      <c r="C8" s="192"/>
      <c r="D8" s="192"/>
      <c r="E8" s="192"/>
      <c r="F8" s="192"/>
      <c r="G8" s="178"/>
      <c r="H8" s="192"/>
      <c r="I8" s="192"/>
      <c r="J8" s="192"/>
    </row>
    <row r="9" spans="1:12" ht="28.9" thickBot="1">
      <c r="A9" s="161" t="s">
        <v>55</v>
      </c>
      <c r="B9" s="162" t="s">
        <v>83</v>
      </c>
      <c r="C9" s="162" t="s">
        <v>56</v>
      </c>
      <c r="D9" s="162" t="s">
        <v>57</v>
      </c>
      <c r="E9" s="162" t="s">
        <v>80</v>
      </c>
      <c r="F9" s="163" t="s">
        <v>87</v>
      </c>
      <c r="G9" s="162" t="s">
        <v>58</v>
      </c>
      <c r="H9" s="162" t="s">
        <v>111</v>
      </c>
      <c r="I9" s="164" t="s">
        <v>90</v>
      </c>
      <c r="K9" s="274" t="s">
        <v>108</v>
      </c>
    </row>
    <row r="10" spans="1:12">
      <c r="A10" s="195">
        <v>1</v>
      </c>
      <c r="B10" s="185"/>
      <c r="C10" s="185"/>
      <c r="D10" s="185"/>
      <c r="E10" s="151"/>
      <c r="F10" s="152"/>
      <c r="G10" s="111"/>
      <c r="H10" s="152"/>
      <c r="I10" s="329"/>
      <c r="K10" s="275">
        <v>7</v>
      </c>
      <c r="L10" s="382" t="s">
        <v>249</v>
      </c>
    </row>
    <row r="11" spans="1:12">
      <c r="A11" s="196">
        <f>A10+1</f>
        <v>2</v>
      </c>
      <c r="B11" s="171"/>
      <c r="C11" s="171"/>
      <c r="D11" s="171"/>
      <c r="E11" s="187"/>
      <c r="F11" s="116"/>
      <c r="G11" s="116"/>
      <c r="H11" s="116"/>
      <c r="I11" s="324"/>
      <c r="K11" s="56"/>
    </row>
    <row r="12" spans="1:12">
      <c r="A12" s="196">
        <f t="shared" ref="A12:A19" si="0">A11+1</f>
        <v>3</v>
      </c>
      <c r="B12" s="171"/>
      <c r="C12" s="114"/>
      <c r="D12" s="171"/>
      <c r="E12" s="187"/>
      <c r="F12" s="116"/>
      <c r="G12" s="116"/>
      <c r="H12" s="116"/>
      <c r="I12" s="324"/>
    </row>
    <row r="13" spans="1:12">
      <c r="A13" s="196">
        <f t="shared" si="0"/>
        <v>4</v>
      </c>
      <c r="B13" s="171"/>
      <c r="C13" s="114"/>
      <c r="D13" s="171"/>
      <c r="E13" s="187"/>
      <c r="F13" s="116"/>
      <c r="G13" s="116"/>
      <c r="H13" s="116"/>
      <c r="I13" s="324"/>
    </row>
    <row r="14" spans="1:12">
      <c r="A14" s="196">
        <f t="shared" si="0"/>
        <v>5</v>
      </c>
      <c r="B14" s="197"/>
      <c r="C14" s="197"/>
      <c r="D14" s="197"/>
      <c r="E14" s="197"/>
      <c r="F14" s="197"/>
      <c r="G14" s="116"/>
      <c r="H14" s="197"/>
      <c r="I14" s="335"/>
    </row>
    <row r="15" spans="1:12">
      <c r="A15" s="196">
        <f t="shared" si="0"/>
        <v>6</v>
      </c>
      <c r="B15" s="197"/>
      <c r="C15" s="197"/>
      <c r="D15" s="197"/>
      <c r="E15" s="197"/>
      <c r="F15" s="197"/>
      <c r="G15" s="116"/>
      <c r="H15" s="197"/>
      <c r="I15" s="335"/>
    </row>
    <row r="16" spans="1:12">
      <c r="A16" s="196">
        <f t="shared" si="0"/>
        <v>7</v>
      </c>
      <c r="B16" s="197"/>
      <c r="C16" s="197"/>
      <c r="D16" s="197"/>
      <c r="E16" s="197"/>
      <c r="F16" s="197"/>
      <c r="G16" s="116"/>
      <c r="H16" s="197"/>
      <c r="I16" s="335"/>
    </row>
    <row r="17" spans="1:10">
      <c r="A17" s="196">
        <f t="shared" si="0"/>
        <v>8</v>
      </c>
      <c r="B17" s="197"/>
      <c r="C17" s="197"/>
      <c r="D17" s="197"/>
      <c r="E17" s="197"/>
      <c r="F17" s="197"/>
      <c r="G17" s="116"/>
      <c r="H17" s="197"/>
      <c r="I17" s="335"/>
    </row>
    <row r="18" spans="1:10">
      <c r="A18" s="196">
        <f t="shared" si="0"/>
        <v>9</v>
      </c>
      <c r="B18" s="197"/>
      <c r="C18" s="197"/>
      <c r="D18" s="197"/>
      <c r="E18" s="197"/>
      <c r="F18" s="197"/>
      <c r="G18" s="116"/>
      <c r="H18" s="197"/>
      <c r="I18" s="335"/>
    </row>
    <row r="19" spans="1:10" ht="14.65" thickBot="1">
      <c r="A19" s="156">
        <f t="shared" si="0"/>
        <v>10</v>
      </c>
      <c r="B19" s="198"/>
      <c r="C19" s="198"/>
      <c r="D19" s="198"/>
      <c r="E19" s="198"/>
      <c r="F19" s="198"/>
      <c r="G19" s="121"/>
      <c r="H19" s="198"/>
      <c r="I19" s="336"/>
    </row>
    <row r="20" spans="1:10" s="193" customFormat="1" ht="16.149999999999999" thickBot="1">
      <c r="A20" s="365"/>
      <c r="B20" s="123"/>
      <c r="C20" s="123"/>
      <c r="D20" s="123"/>
      <c r="E20" s="123"/>
      <c r="F20" s="123"/>
      <c r="G20" s="123"/>
      <c r="H20" s="126" t="str">
        <f>"Total "&amp;LEFT(A7,2)</f>
        <v>Total I9</v>
      </c>
      <c r="I20" s="127">
        <f>SUM(I10:I19)</f>
        <v>0</v>
      </c>
      <c r="J20" s="6"/>
    </row>
    <row r="22" spans="1:10" ht="33.75" customHeight="1">
      <c r="A22" s="40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6"/>
      <c r="C22" s="406"/>
      <c r="D22" s="406"/>
      <c r="E22" s="406"/>
      <c r="F22" s="406"/>
      <c r="G22" s="406"/>
      <c r="H22" s="406"/>
      <c r="I22" s="40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Bazele Proiectării de Arhitectură</v>
      </c>
      <c r="B3" s="268"/>
      <c r="C3" s="268"/>
    </row>
    <row r="4" spans="1:12">
      <c r="A4" s="123" t="str">
        <f>'Date initiale'!C6&amp;", "&amp;'Date initiale'!C7</f>
        <v>FEZI, Bogdan Andrei, profesor universitar poziția  3, Departamentul Bazele Proiectării de Arhitectură</v>
      </c>
      <c r="B4" s="123"/>
      <c r="C4" s="123"/>
    </row>
    <row r="5" spans="1:12" s="193" customFormat="1">
      <c r="A5" s="123"/>
      <c r="B5" s="123"/>
      <c r="C5" s="123"/>
    </row>
    <row r="6" spans="1:12" ht="15.75">
      <c r="A6" s="404" t="s">
        <v>110</v>
      </c>
      <c r="B6" s="404"/>
      <c r="C6" s="404"/>
      <c r="D6" s="404"/>
      <c r="E6" s="404"/>
      <c r="F6" s="404"/>
      <c r="G6" s="404"/>
      <c r="H6" s="404"/>
      <c r="I6" s="404"/>
    </row>
    <row r="7" spans="1:12" ht="39" customHeight="1">
      <c r="A7" s="407" t="str">
        <f>'Descriere indicatori'!B13&amp;". "&amp;'Descriere indicatori'!C13</f>
        <v xml:space="preserve">I10. Studii in extenso apărute în volume colective publicate la edituri recunoscute în domeniu*, precum şi studiile aferente proiectelor* </v>
      </c>
      <c r="B7" s="407"/>
      <c r="C7" s="407"/>
      <c r="D7" s="407"/>
      <c r="E7" s="407"/>
      <c r="F7" s="407"/>
      <c r="G7" s="407"/>
      <c r="H7" s="407"/>
      <c r="I7" s="407"/>
    </row>
    <row r="8" spans="1:12" s="193" customFormat="1" ht="17.25" customHeight="1" thickBot="1">
      <c r="A8" s="38"/>
      <c r="B8" s="192"/>
      <c r="C8" s="192"/>
      <c r="D8" s="192"/>
      <c r="E8" s="192"/>
      <c r="F8" s="192"/>
      <c r="G8" s="192"/>
      <c r="H8" s="192"/>
      <c r="I8" s="192"/>
    </row>
    <row r="9" spans="1:12" ht="28.9" thickBot="1">
      <c r="A9" s="161" t="s">
        <v>55</v>
      </c>
      <c r="B9" s="162" t="s">
        <v>83</v>
      </c>
      <c r="C9" s="162" t="s">
        <v>56</v>
      </c>
      <c r="D9" s="162" t="s">
        <v>57</v>
      </c>
      <c r="E9" s="162" t="s">
        <v>80</v>
      </c>
      <c r="F9" s="163" t="s">
        <v>87</v>
      </c>
      <c r="G9" s="162" t="s">
        <v>58</v>
      </c>
      <c r="H9" s="162" t="s">
        <v>111</v>
      </c>
      <c r="I9" s="164" t="s">
        <v>90</v>
      </c>
      <c r="K9" s="274" t="s">
        <v>108</v>
      </c>
    </row>
    <row r="10" spans="1:12" ht="15.75">
      <c r="A10" s="195">
        <v>1</v>
      </c>
      <c r="B10" s="110"/>
      <c r="C10" s="151"/>
      <c r="D10" s="243"/>
      <c r="E10" s="244"/>
      <c r="F10" s="151"/>
      <c r="G10" s="151"/>
      <c r="H10" s="151"/>
      <c r="I10" s="337"/>
      <c r="J10" s="207"/>
      <c r="K10" s="275" t="s">
        <v>160</v>
      </c>
      <c r="L10" s="382" t="s">
        <v>250</v>
      </c>
    </row>
    <row r="11" spans="1:12" ht="15.75">
      <c r="A11" s="245">
        <f>A10+1</f>
        <v>2</v>
      </c>
      <c r="B11" s="148"/>
      <c r="C11" s="172"/>
      <c r="D11" s="115"/>
      <c r="E11" s="187"/>
      <c r="F11" s="172"/>
      <c r="G11" s="172"/>
      <c r="H11" s="172"/>
      <c r="I11" s="330"/>
      <c r="J11" s="207"/>
      <c r="K11" s="56"/>
      <c r="L11" s="382" t="s">
        <v>251</v>
      </c>
    </row>
    <row r="12" spans="1:12">
      <c r="A12" s="245">
        <f t="shared" ref="A12:A19" si="0">A11+1</f>
        <v>3</v>
      </c>
      <c r="B12" s="148"/>
      <c r="C12" s="148"/>
      <c r="D12" s="148"/>
      <c r="E12" s="41"/>
      <c r="F12" s="116"/>
      <c r="G12" s="116"/>
      <c r="H12" s="116"/>
      <c r="I12" s="324"/>
    </row>
    <row r="13" spans="1:12">
      <c r="A13" s="245">
        <f t="shared" si="0"/>
        <v>4</v>
      </c>
      <c r="B13" s="115"/>
      <c r="C13" s="115"/>
      <c r="D13" s="148"/>
      <c r="E13" s="41"/>
      <c r="F13" s="116"/>
      <c r="G13" s="116"/>
      <c r="H13" s="116"/>
      <c r="I13" s="324"/>
    </row>
    <row r="14" spans="1:12">
      <c r="A14" s="245">
        <f t="shared" si="0"/>
        <v>5</v>
      </c>
      <c r="B14" s="148"/>
      <c r="C14" s="115"/>
      <c r="D14" s="115"/>
      <c r="E14" s="187"/>
      <c r="F14" s="116"/>
      <c r="G14" s="116"/>
      <c r="H14" s="116"/>
      <c r="I14" s="324"/>
    </row>
    <row r="15" spans="1:12">
      <c r="A15" s="245">
        <f t="shared" si="0"/>
        <v>6</v>
      </c>
      <c r="B15" s="171"/>
      <c r="C15" s="171"/>
      <c r="D15" s="171"/>
      <c r="E15" s="187"/>
      <c r="F15" s="116"/>
      <c r="G15" s="116"/>
      <c r="H15" s="116"/>
      <c r="I15" s="324"/>
    </row>
    <row r="16" spans="1:12">
      <c r="A16" s="245">
        <f t="shared" si="0"/>
        <v>7</v>
      </c>
      <c r="B16" s="171"/>
      <c r="C16" s="114"/>
      <c r="D16" s="171"/>
      <c r="E16" s="187"/>
      <c r="F16" s="116"/>
      <c r="G16" s="116"/>
      <c r="H16" s="116"/>
      <c r="I16" s="324"/>
    </row>
    <row r="17" spans="1:9">
      <c r="A17" s="245">
        <f t="shared" si="0"/>
        <v>8</v>
      </c>
      <c r="B17" s="171"/>
      <c r="C17" s="114"/>
      <c r="D17" s="171"/>
      <c r="E17" s="187"/>
      <c r="F17" s="116"/>
      <c r="G17" s="116"/>
      <c r="H17" s="116"/>
      <c r="I17" s="324"/>
    </row>
    <row r="18" spans="1:9">
      <c r="A18" s="245">
        <f t="shared" si="0"/>
        <v>9</v>
      </c>
      <c r="B18" s="187"/>
      <c r="C18" s="41"/>
      <c r="D18" s="41"/>
      <c r="E18" s="41"/>
      <c r="F18" s="116"/>
      <c r="G18" s="116"/>
      <c r="H18" s="116"/>
      <c r="I18" s="324"/>
    </row>
    <row r="19" spans="1:9" ht="14.65" thickBot="1">
      <c r="A19" s="246">
        <f t="shared" si="0"/>
        <v>10</v>
      </c>
      <c r="B19" s="157"/>
      <c r="C19" s="120"/>
      <c r="D19" s="120"/>
      <c r="E19" s="190"/>
      <c r="F19" s="121"/>
      <c r="G19" s="121"/>
      <c r="H19" s="121"/>
      <c r="I19" s="325"/>
    </row>
    <row r="20" spans="1:9" ht="14.65" thickBot="1">
      <c r="A20" s="365"/>
      <c r="B20" s="247"/>
      <c r="C20" s="155"/>
      <c r="D20" s="191"/>
      <c r="E20" s="191"/>
      <c r="F20" s="191"/>
      <c r="G20" s="191"/>
      <c r="H20" s="126" t="str">
        <f>"Total "&amp;LEFT(A7,3)</f>
        <v>Total I10</v>
      </c>
      <c r="I20" s="248">
        <f>SUM(I10:I19)</f>
        <v>0</v>
      </c>
    </row>
    <row r="21" spans="1:9">
      <c r="A21" s="22"/>
      <c r="B21" s="16"/>
      <c r="C21" s="18"/>
      <c r="D21" s="22"/>
    </row>
    <row r="22" spans="1:9" ht="33.75" customHeight="1">
      <c r="A22" s="40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6"/>
      <c r="C22" s="406"/>
      <c r="D22" s="406"/>
      <c r="E22" s="406"/>
      <c r="F22" s="406"/>
      <c r="G22" s="406"/>
      <c r="H22" s="406"/>
      <c r="I22" s="406"/>
    </row>
    <row r="23" spans="1:9" ht="48" customHeight="1">
      <c r="A23" s="40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06"/>
      <c r="C23" s="406"/>
      <c r="D23" s="406"/>
      <c r="E23" s="406"/>
      <c r="F23" s="406"/>
      <c r="G23" s="406"/>
      <c r="H23" s="406"/>
      <c r="I23" s="406"/>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4" workbookViewId="0">
      <selection activeCell="L12" sqref="L12"/>
    </sheetView>
  </sheetViews>
  <sheetFormatPr defaultRowHeight="14.25"/>
  <cols>
    <col min="1" max="1" width="5.1328125" customWidth="1"/>
    <col min="2" max="2" width="22.1328125" customWidth="1"/>
    <col min="3" max="3" width="27.1328125" customWidth="1"/>
    <col min="4" max="4" width="21.3984375" customWidth="1"/>
    <col min="5" max="5" width="6.86328125" customWidth="1"/>
    <col min="6" max="6" width="10.59765625" customWidth="1"/>
    <col min="7" max="7" width="16" customWidth="1"/>
    <col min="8" max="8" width="10" customWidth="1"/>
    <col min="9" max="9" width="9.730468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Bazele Proiectării de Arhitectură</v>
      </c>
      <c r="B3" s="268"/>
      <c r="C3" s="268"/>
    </row>
    <row r="4" spans="1:12">
      <c r="A4" s="123" t="str">
        <f>'Date initiale'!C6&amp;", "&amp;'Date initiale'!C7</f>
        <v>FEZI, Bogdan Andrei, profesor universitar poziția  3, Departamentul Bazele Proiectării de Arhitectură</v>
      </c>
      <c r="B4" s="123"/>
      <c r="C4" s="123"/>
    </row>
    <row r="5" spans="1:12" s="193" customFormat="1">
      <c r="A5" s="123"/>
      <c r="B5" s="123"/>
      <c r="C5" s="123"/>
    </row>
    <row r="6" spans="1:12" ht="15.75">
      <c r="A6" s="404" t="s">
        <v>110</v>
      </c>
      <c r="B6" s="404"/>
      <c r="C6" s="404"/>
      <c r="D6" s="404"/>
      <c r="E6" s="404"/>
      <c r="F6" s="404"/>
      <c r="G6" s="404"/>
      <c r="H6" s="404"/>
      <c r="I6" s="404"/>
      <c r="J6" s="39"/>
    </row>
    <row r="7" spans="1:12" ht="39" customHeight="1">
      <c r="A7" s="40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07"/>
      <c r="C7" s="407"/>
      <c r="D7" s="407"/>
      <c r="E7" s="407"/>
      <c r="F7" s="407"/>
      <c r="G7" s="407"/>
      <c r="H7" s="407"/>
      <c r="I7" s="407"/>
      <c r="J7" s="38"/>
    </row>
    <row r="8" spans="1:12" ht="19.5" customHeight="1" thickBot="1">
      <c r="A8" s="62"/>
      <c r="B8" s="62"/>
      <c r="C8" s="62"/>
      <c r="D8" s="62"/>
      <c r="E8" s="62"/>
      <c r="F8" s="62"/>
      <c r="G8" s="62"/>
      <c r="H8" s="62"/>
      <c r="I8" s="62"/>
      <c r="J8" s="38"/>
    </row>
    <row r="9" spans="1:12" ht="63" customHeight="1" thickBot="1">
      <c r="A9" s="234" t="s">
        <v>55</v>
      </c>
      <c r="B9" s="235" t="s">
        <v>83</v>
      </c>
      <c r="C9" s="236" t="s">
        <v>52</v>
      </c>
      <c r="D9" s="236" t="s">
        <v>134</v>
      </c>
      <c r="E9" s="235" t="s">
        <v>87</v>
      </c>
      <c r="F9" s="236" t="s">
        <v>53</v>
      </c>
      <c r="G9" s="236" t="s">
        <v>79</v>
      </c>
      <c r="H9" s="235" t="s">
        <v>54</v>
      </c>
      <c r="I9" s="242" t="s">
        <v>147</v>
      </c>
      <c r="J9" s="2"/>
      <c r="K9" s="274" t="s">
        <v>108</v>
      </c>
    </row>
    <row r="10" spans="1:12" ht="41.65">
      <c r="A10" s="63">
        <v>1</v>
      </c>
      <c r="B10" s="422" t="s">
        <v>273</v>
      </c>
      <c r="C10" s="423" t="s">
        <v>318</v>
      </c>
      <c r="D10" s="422" t="s">
        <v>319</v>
      </c>
      <c r="E10" s="442">
        <v>2008</v>
      </c>
      <c r="F10" s="443" t="s">
        <v>320</v>
      </c>
      <c r="G10" s="444" t="s">
        <v>281</v>
      </c>
      <c r="H10" s="442"/>
      <c r="I10" s="339">
        <v>15</v>
      </c>
      <c r="K10" s="275" t="s">
        <v>161</v>
      </c>
      <c r="L10" s="382" t="s">
        <v>252</v>
      </c>
    </row>
    <row r="11" spans="1:12" ht="124.9">
      <c r="A11" s="64">
        <f>A10+1</f>
        <v>2</v>
      </c>
      <c r="B11" s="422" t="s">
        <v>273</v>
      </c>
      <c r="C11" s="423" t="s">
        <v>321</v>
      </c>
      <c r="D11" s="422" t="s">
        <v>322</v>
      </c>
      <c r="E11" s="442">
        <v>2012</v>
      </c>
      <c r="F11" s="443" t="s">
        <v>323</v>
      </c>
      <c r="G11" s="422" t="s">
        <v>324</v>
      </c>
      <c r="H11" s="442"/>
      <c r="I11" s="339">
        <v>15</v>
      </c>
      <c r="K11" s="56"/>
    </row>
    <row r="12" spans="1:12" ht="97.15">
      <c r="A12" s="64">
        <f t="shared" ref="A12:A19" si="0">A11+1</f>
        <v>3</v>
      </c>
      <c r="B12" s="422" t="s">
        <v>273</v>
      </c>
      <c r="C12" s="423" t="s">
        <v>306</v>
      </c>
      <c r="D12" s="422" t="s">
        <v>325</v>
      </c>
      <c r="E12" s="442">
        <v>2020</v>
      </c>
      <c r="F12" s="445" t="s">
        <v>326</v>
      </c>
      <c r="G12" s="422" t="s">
        <v>327</v>
      </c>
      <c r="H12" s="422"/>
      <c r="I12" s="339">
        <v>10</v>
      </c>
    </row>
    <row r="13" spans="1:12" ht="15.75">
      <c r="A13" s="64">
        <f t="shared" si="0"/>
        <v>4</v>
      </c>
      <c r="B13" s="21"/>
      <c r="C13" s="21"/>
      <c r="D13" s="21"/>
      <c r="E13" s="21"/>
      <c r="F13" s="24"/>
      <c r="G13" s="21"/>
      <c r="H13" s="21"/>
      <c r="I13" s="338"/>
    </row>
    <row r="14" spans="1:12" ht="15.75">
      <c r="A14" s="64">
        <f t="shared" si="0"/>
        <v>5</v>
      </c>
      <c r="B14" s="21"/>
      <c r="C14" s="21"/>
      <c r="D14" s="21"/>
      <c r="E14" s="21"/>
      <c r="F14" s="21"/>
      <c r="G14" s="21"/>
      <c r="H14" s="21"/>
      <c r="I14" s="338"/>
    </row>
    <row r="15" spans="1:12" ht="15.75">
      <c r="A15" s="64">
        <f t="shared" si="0"/>
        <v>6</v>
      </c>
      <c r="B15" s="20"/>
      <c r="C15" s="21"/>
      <c r="D15" s="21"/>
      <c r="E15" s="20"/>
      <c r="F15" s="20"/>
      <c r="G15" s="20"/>
      <c r="H15" s="20"/>
      <c r="I15" s="338"/>
    </row>
    <row r="16" spans="1:12" ht="15.75">
      <c r="A16" s="64">
        <f t="shared" si="0"/>
        <v>7</v>
      </c>
      <c r="B16" s="20"/>
      <c r="C16" s="20"/>
      <c r="D16" s="21"/>
      <c r="E16" s="20"/>
      <c r="F16" s="20"/>
      <c r="G16" s="21"/>
      <c r="H16" s="20"/>
      <c r="I16" s="338"/>
    </row>
    <row r="17" spans="1:10" ht="15.75">
      <c r="A17" s="64">
        <f t="shared" si="0"/>
        <v>8</v>
      </c>
      <c r="B17" s="21"/>
      <c r="C17" s="21"/>
      <c r="D17" s="21"/>
      <c r="E17" s="20"/>
      <c r="F17" s="20"/>
      <c r="G17" s="21"/>
      <c r="H17" s="20"/>
      <c r="I17" s="338"/>
    </row>
    <row r="18" spans="1:10" ht="15.75">
      <c r="A18" s="64">
        <f t="shared" si="0"/>
        <v>9</v>
      </c>
      <c r="B18" s="21"/>
      <c r="C18" s="21"/>
      <c r="D18" s="21"/>
      <c r="E18" s="21"/>
      <c r="F18" s="29"/>
      <c r="G18" s="23"/>
      <c r="H18" s="21"/>
      <c r="I18" s="339"/>
      <c r="J18" s="25"/>
    </row>
    <row r="19" spans="1:10" ht="16.149999999999999" thickBot="1">
      <c r="A19" s="65">
        <f t="shared" si="0"/>
        <v>10</v>
      </c>
      <c r="B19" s="51"/>
      <c r="C19" s="66"/>
      <c r="D19" s="51"/>
      <c r="E19" s="51"/>
      <c r="F19" s="66"/>
      <c r="G19" s="66"/>
      <c r="H19" s="66"/>
      <c r="I19" s="340"/>
    </row>
    <row r="20" spans="1:10" ht="16.149999999999999" thickBot="1">
      <c r="A20" s="364"/>
      <c r="C20" s="22"/>
      <c r="D20" s="27"/>
      <c r="E20" s="18"/>
      <c r="H20" s="126" t="str">
        <f>"Total "&amp;LEFT(A7,4)</f>
        <v>Total I11a</v>
      </c>
      <c r="I20" s="386">
        <f>SUM(I10:I19)</f>
        <v>40</v>
      </c>
    </row>
    <row r="21" spans="1:10" ht="15.75">
      <c r="A21" s="54"/>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P14" sqref="P14"/>
    </sheetView>
  </sheetViews>
  <sheetFormatPr defaultRowHeight="14.25"/>
  <cols>
    <col min="1" max="1" width="5.1328125" customWidth="1"/>
    <col min="2" max="2" width="21.3984375" customWidth="1"/>
    <col min="3" max="3" width="31.3984375" customWidth="1"/>
    <col min="4" max="4" width="27.3984375" customWidth="1"/>
    <col min="5" max="5" width="6.86328125" customWidth="1"/>
    <col min="6" max="6" width="10.59765625" customWidth="1"/>
    <col min="7" max="7" width="16" style="193" customWidth="1"/>
    <col min="8" max="8" width="9.73046875" customWidth="1"/>
  </cols>
  <sheetData>
    <row r="1" spans="1:11" ht="15.75">
      <c r="A1" s="268" t="str">
        <f>'Date initiale'!C3</f>
        <v>Universitatea de Arhitectură și Urbanism "Ion Mincu" București</v>
      </c>
      <c r="B1" s="268"/>
      <c r="C1" s="268"/>
      <c r="D1" s="17"/>
    </row>
    <row r="2" spans="1:11" ht="15.75">
      <c r="A2" s="268" t="str">
        <f>'Date initiale'!B4&amp;" "&amp;'Date initiale'!C4</f>
        <v>Facultatea ARHITECTURA</v>
      </c>
      <c r="B2" s="268"/>
      <c r="C2" s="268"/>
      <c r="D2" s="17"/>
    </row>
    <row r="3" spans="1:11" ht="15.75">
      <c r="A3" s="268" t="str">
        <f>'Date initiale'!B5&amp;" "&amp;'Date initiale'!C5</f>
        <v>Departamentul Bazele Proiectării de Arhitectură</v>
      </c>
      <c r="B3" s="268"/>
      <c r="C3" s="268"/>
      <c r="D3" s="17"/>
    </row>
    <row r="4" spans="1:11">
      <c r="A4" s="123" t="str">
        <f>'Date initiale'!C6&amp;", "&amp;'Date initiale'!C7</f>
        <v>FEZI, Bogdan Andrei, profesor universitar poziția  3, Departamentul Bazele Proiectării de Arhitectură</v>
      </c>
      <c r="B4" s="123"/>
      <c r="C4" s="123"/>
    </row>
    <row r="5" spans="1:11" s="193" customFormat="1">
      <c r="A5" s="123"/>
      <c r="B5" s="123"/>
      <c r="C5" s="123"/>
    </row>
    <row r="6" spans="1:11" ht="15.75">
      <c r="A6" s="404" t="s">
        <v>110</v>
      </c>
      <c r="B6" s="404"/>
      <c r="C6" s="404"/>
      <c r="D6" s="404"/>
      <c r="E6" s="404"/>
      <c r="F6" s="404"/>
      <c r="G6" s="404"/>
      <c r="H6" s="404"/>
      <c r="I6" s="39"/>
      <c r="J6" s="39"/>
    </row>
    <row r="7" spans="1:11" ht="48" customHeight="1">
      <c r="A7" s="40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07"/>
      <c r="C7" s="407"/>
      <c r="D7" s="407"/>
      <c r="E7" s="407"/>
      <c r="F7" s="407"/>
      <c r="G7" s="407"/>
      <c r="H7" s="407"/>
      <c r="I7" s="194"/>
      <c r="J7" s="194"/>
    </row>
    <row r="8" spans="1:11" ht="21.75" customHeight="1" thickBot="1">
      <c r="A8" s="60"/>
      <c r="B8" s="60"/>
      <c r="C8" s="60"/>
      <c r="D8" s="60"/>
      <c r="E8" s="60"/>
      <c r="F8" s="60"/>
      <c r="G8" s="60"/>
      <c r="H8" s="60"/>
    </row>
    <row r="9" spans="1:11" ht="28.9" thickBot="1">
      <c r="A9" s="161" t="s">
        <v>55</v>
      </c>
      <c r="B9" s="224" t="s">
        <v>83</v>
      </c>
      <c r="C9" s="224" t="s">
        <v>136</v>
      </c>
      <c r="D9" s="224" t="s">
        <v>137</v>
      </c>
      <c r="E9" s="224" t="s">
        <v>75</v>
      </c>
      <c r="F9" s="224" t="s">
        <v>76</v>
      </c>
      <c r="G9" s="237" t="s">
        <v>135</v>
      </c>
      <c r="H9" s="242" t="s">
        <v>147</v>
      </c>
      <c r="J9" s="274" t="s">
        <v>108</v>
      </c>
    </row>
    <row r="10" spans="1:11" ht="69.400000000000006">
      <c r="A10" s="208">
        <v>1</v>
      </c>
      <c r="B10" s="441" t="s">
        <v>273</v>
      </c>
      <c r="C10" s="441" t="s">
        <v>328</v>
      </c>
      <c r="D10" s="441" t="s">
        <v>329</v>
      </c>
      <c r="E10" s="446">
        <v>2019</v>
      </c>
      <c r="F10" s="447" t="s">
        <v>330</v>
      </c>
      <c r="G10" s="447"/>
      <c r="H10" s="448">
        <v>10</v>
      </c>
      <c r="J10" s="275" t="s">
        <v>253</v>
      </c>
      <c r="K10" s="382" t="s">
        <v>256</v>
      </c>
    </row>
    <row r="11" spans="1:11">
      <c r="A11" s="210">
        <f>A10+1</f>
        <v>2</v>
      </c>
      <c r="B11" s="135"/>
      <c r="C11" s="135"/>
      <c r="D11" s="135"/>
      <c r="E11" s="135"/>
      <c r="F11" s="211"/>
      <c r="G11" s="212"/>
      <c r="H11" s="330"/>
      <c r="J11" s="275" t="s">
        <v>254</v>
      </c>
    </row>
    <row r="12" spans="1:11" ht="15.75">
      <c r="A12" s="210">
        <f t="shared" ref="A12:A19" si="0">A11+1</f>
        <v>3</v>
      </c>
      <c r="B12" s="214"/>
      <c r="C12" s="214"/>
      <c r="D12" s="214"/>
      <c r="E12" s="214"/>
      <c r="F12" s="215"/>
      <c r="G12" s="216"/>
      <c r="H12" s="341"/>
      <c r="I12" s="26"/>
      <c r="J12" s="275" t="s">
        <v>255</v>
      </c>
    </row>
    <row r="13" spans="1:11" ht="15.75">
      <c r="A13" s="210">
        <f t="shared" si="0"/>
        <v>4</v>
      </c>
      <c r="B13" s="135"/>
      <c r="C13" s="135"/>
      <c r="D13" s="135"/>
      <c r="E13" s="135"/>
      <c r="F13" s="211"/>
      <c r="G13" s="212"/>
      <c r="H13" s="330"/>
      <c r="I13" s="26"/>
    </row>
    <row r="14" spans="1:11" s="193" customFormat="1">
      <c r="A14" s="210">
        <f t="shared" si="0"/>
        <v>5</v>
      </c>
      <c r="B14" s="135"/>
      <c r="C14" s="135"/>
      <c r="D14" s="135"/>
      <c r="E14" s="135"/>
      <c r="F14" s="211"/>
      <c r="G14" s="212"/>
      <c r="H14" s="330"/>
    </row>
    <row r="15" spans="1:11" s="193" customFormat="1" ht="15.75">
      <c r="A15" s="210">
        <f t="shared" si="0"/>
        <v>6</v>
      </c>
      <c r="B15" s="135"/>
      <c r="C15" s="135"/>
      <c r="D15" s="135"/>
      <c r="E15" s="135"/>
      <c r="F15" s="211"/>
      <c r="G15" s="212"/>
      <c r="H15" s="330"/>
      <c r="I15" s="26"/>
    </row>
    <row r="16" spans="1:11" s="193" customFormat="1">
      <c r="A16" s="210">
        <f t="shared" si="0"/>
        <v>7</v>
      </c>
      <c r="B16" s="135"/>
      <c r="C16" s="135"/>
      <c r="D16" s="135"/>
      <c r="E16" s="135"/>
      <c r="F16" s="211"/>
      <c r="G16" s="212"/>
      <c r="H16" s="330"/>
    </row>
    <row r="17" spans="1:9" s="193" customFormat="1" ht="15.75">
      <c r="A17" s="210">
        <f t="shared" si="0"/>
        <v>8</v>
      </c>
      <c r="B17" s="214"/>
      <c r="C17" s="214"/>
      <c r="D17" s="214"/>
      <c r="E17" s="214"/>
      <c r="F17" s="215"/>
      <c r="G17" s="216"/>
      <c r="H17" s="341"/>
      <c r="I17" s="26"/>
    </row>
    <row r="18" spans="1:9" s="193" customFormat="1" ht="15.75">
      <c r="A18" s="210">
        <f t="shared" si="0"/>
        <v>9</v>
      </c>
      <c r="B18" s="135"/>
      <c r="C18" s="135"/>
      <c r="D18" s="135"/>
      <c r="E18" s="135"/>
      <c r="F18" s="211"/>
      <c r="G18" s="212"/>
      <c r="H18" s="330"/>
      <c r="I18" s="26"/>
    </row>
    <row r="19" spans="1:9" ht="14.65" thickBot="1">
      <c r="A19" s="217">
        <f t="shared" si="0"/>
        <v>10</v>
      </c>
      <c r="B19" s="142"/>
      <c r="C19" s="142"/>
      <c r="D19" s="142"/>
      <c r="E19" s="142"/>
      <c r="F19" s="218"/>
      <c r="G19" s="219"/>
      <c r="H19" s="342"/>
    </row>
    <row r="20" spans="1:9" ht="14.65" thickBot="1">
      <c r="A20" s="363"/>
      <c r="B20" s="221"/>
      <c r="C20" s="221"/>
      <c r="D20" s="221"/>
      <c r="E20" s="221"/>
      <c r="F20" s="222"/>
      <c r="G20" s="165" t="str">
        <f>"Total "&amp;LEFT(A7,4)</f>
        <v>Total I11b</v>
      </c>
      <c r="H20" s="280">
        <f>SUM(H10:H19)</f>
        <v>10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1"/>
  <sheetViews>
    <sheetView topLeftCell="A4" workbookViewId="0">
      <selection activeCell="I26" sqref="I26"/>
    </sheetView>
  </sheetViews>
  <sheetFormatPr defaultRowHeight="14.25"/>
  <cols>
    <col min="1" max="1" width="5.1328125" customWidth="1"/>
    <col min="2" max="2" width="22.1328125" customWidth="1"/>
    <col min="3" max="3" width="35.73046875" customWidth="1"/>
    <col min="4" max="4" width="38.86328125" customWidth="1"/>
    <col min="5" max="5" width="6.86328125" customWidth="1"/>
    <col min="6" max="6" width="10.59765625" customWidth="1"/>
    <col min="7" max="7" width="9.73046875" customWidth="1"/>
  </cols>
  <sheetData>
    <row r="1" spans="1:10">
      <c r="A1" s="268" t="str">
        <f>'Date initiale'!C3</f>
        <v>Universitatea de Arhitectură și Urbanism "Ion Mincu" București</v>
      </c>
      <c r="B1" s="268"/>
      <c r="C1" s="268"/>
    </row>
    <row r="2" spans="1:10">
      <c r="A2" s="268" t="str">
        <f>'Date initiale'!B4&amp;" "&amp;'Date initiale'!C4</f>
        <v>Facultatea ARHITECTURA</v>
      </c>
      <c r="B2" s="268"/>
      <c r="C2" s="268"/>
    </row>
    <row r="3" spans="1:10">
      <c r="A3" s="268" t="str">
        <f>'Date initiale'!B5&amp;" "&amp;'Date initiale'!C5</f>
        <v>Departamentul Bazele Proiectării de Arhitectură</v>
      </c>
      <c r="B3" s="268"/>
      <c r="C3" s="268"/>
    </row>
    <row r="4" spans="1:10">
      <c r="A4" s="123" t="str">
        <f>'Date initiale'!C6&amp;", "&amp;'Date initiale'!C7</f>
        <v>FEZI, Bogdan Andrei, profesor universitar poziția  3, Departamentul Bazele Proiectării de Arhitectură</v>
      </c>
      <c r="B4" s="123"/>
      <c r="C4" s="123"/>
    </row>
    <row r="5" spans="1:10" s="193" customFormat="1">
      <c r="A5" s="123"/>
      <c r="B5" s="123"/>
      <c r="C5" s="123"/>
    </row>
    <row r="6" spans="1:10" ht="15.75">
      <c r="A6" s="409" t="s">
        <v>110</v>
      </c>
      <c r="B6" s="409"/>
      <c r="C6" s="409"/>
      <c r="D6" s="409"/>
      <c r="E6" s="409"/>
      <c r="F6" s="409"/>
      <c r="G6" s="409"/>
    </row>
    <row r="7" spans="1:10" ht="15.75">
      <c r="A7" s="407" t="str">
        <f>'Descriere indicatori'!B14&amp;"c. "&amp;'Descriere indicatori'!C16</f>
        <v>I11c. Susţinere comunicare publică în cadrul conferinţelor, colocviilor, seminariilor internaţionale/naţionale</v>
      </c>
      <c r="B7" s="407"/>
      <c r="C7" s="407"/>
      <c r="D7" s="407"/>
      <c r="E7" s="407"/>
      <c r="F7" s="407"/>
      <c r="G7" s="407"/>
      <c r="H7" s="194"/>
    </row>
    <row r="8" spans="1:10" s="193" customFormat="1" ht="16.149999999999999" thickBot="1">
      <c r="A8" s="192"/>
      <c r="B8" s="192"/>
      <c r="C8" s="192"/>
      <c r="D8" s="192"/>
      <c r="E8" s="192"/>
      <c r="F8" s="192"/>
      <c r="G8" s="192"/>
      <c r="H8" s="192"/>
    </row>
    <row r="9" spans="1:10" ht="28.9" thickBot="1">
      <c r="A9" s="161" t="s">
        <v>55</v>
      </c>
      <c r="B9" s="224" t="s">
        <v>83</v>
      </c>
      <c r="C9" s="224" t="s">
        <v>73</v>
      </c>
      <c r="D9" s="224" t="s">
        <v>74</v>
      </c>
      <c r="E9" s="224" t="s">
        <v>75</v>
      </c>
      <c r="F9" s="224" t="s">
        <v>76</v>
      </c>
      <c r="G9" s="242" t="s">
        <v>147</v>
      </c>
      <c r="I9" s="274" t="s">
        <v>108</v>
      </c>
    </row>
    <row r="10" spans="1:10" ht="27.75">
      <c r="A10" s="226">
        <v>1</v>
      </c>
      <c r="B10" s="467" t="s">
        <v>273</v>
      </c>
      <c r="C10" s="468" t="s">
        <v>332</v>
      </c>
      <c r="D10" s="467" t="s">
        <v>331</v>
      </c>
      <c r="E10" s="469">
        <v>2010</v>
      </c>
      <c r="F10" s="469" t="s">
        <v>333</v>
      </c>
      <c r="G10" s="453">
        <v>3</v>
      </c>
      <c r="I10" s="275" t="s">
        <v>163</v>
      </c>
      <c r="J10" s="382" t="s">
        <v>257</v>
      </c>
    </row>
    <row r="11" spans="1:10">
      <c r="A11" s="227">
        <f>A10+1</f>
        <v>2</v>
      </c>
      <c r="B11" s="467" t="s">
        <v>273</v>
      </c>
      <c r="C11" s="471" t="s">
        <v>335</v>
      </c>
      <c r="D11" s="470" t="s">
        <v>334</v>
      </c>
      <c r="E11" s="469">
        <v>2011</v>
      </c>
      <c r="F11" s="472" t="s">
        <v>336</v>
      </c>
      <c r="G11" s="453">
        <v>3</v>
      </c>
    </row>
    <row r="12" spans="1:10" ht="27.75">
      <c r="A12" s="227">
        <f t="shared" ref="A12:A19" si="0">A11+1</f>
        <v>3</v>
      </c>
      <c r="B12" s="467" t="s">
        <v>273</v>
      </c>
      <c r="C12" s="471" t="s">
        <v>338</v>
      </c>
      <c r="D12" s="470" t="s">
        <v>337</v>
      </c>
      <c r="E12" s="469">
        <v>2018</v>
      </c>
      <c r="F12" s="472" t="s">
        <v>339</v>
      </c>
      <c r="G12" s="453">
        <v>5</v>
      </c>
    </row>
    <row r="13" spans="1:10" ht="27.75">
      <c r="A13" s="227">
        <f t="shared" si="0"/>
        <v>4</v>
      </c>
      <c r="B13" s="467" t="s">
        <v>273</v>
      </c>
      <c r="C13" s="471" t="s">
        <v>319</v>
      </c>
      <c r="D13" s="470" t="s">
        <v>318</v>
      </c>
      <c r="E13" s="469">
        <v>2008</v>
      </c>
      <c r="F13" s="473" t="s">
        <v>320</v>
      </c>
      <c r="G13" s="453">
        <v>5</v>
      </c>
    </row>
    <row r="14" spans="1:10" ht="69.400000000000006">
      <c r="A14" s="227">
        <f t="shared" si="0"/>
        <v>5</v>
      </c>
      <c r="B14" s="467" t="s">
        <v>273</v>
      </c>
      <c r="C14" s="471" t="s">
        <v>325</v>
      </c>
      <c r="D14" s="470" t="s">
        <v>306</v>
      </c>
      <c r="E14" s="474">
        <v>2020</v>
      </c>
      <c r="F14" s="475" t="s">
        <v>326</v>
      </c>
      <c r="G14" s="476">
        <v>3</v>
      </c>
    </row>
    <row r="15" spans="1:10" ht="27.75">
      <c r="A15" s="227">
        <f t="shared" si="0"/>
        <v>6</v>
      </c>
      <c r="B15" s="467" t="s">
        <v>273</v>
      </c>
      <c r="C15" s="477" t="s">
        <v>404</v>
      </c>
      <c r="D15" s="477" t="s">
        <v>405</v>
      </c>
      <c r="E15" s="478">
        <v>2021</v>
      </c>
      <c r="F15" s="479" t="s">
        <v>406</v>
      </c>
      <c r="G15" s="476">
        <v>5</v>
      </c>
    </row>
    <row r="16" spans="1:10" ht="41.65">
      <c r="A16" s="227">
        <f t="shared" si="0"/>
        <v>7</v>
      </c>
      <c r="B16" s="467" t="s">
        <v>273</v>
      </c>
      <c r="C16" s="466" t="s">
        <v>408</v>
      </c>
      <c r="D16" s="466" t="s">
        <v>407</v>
      </c>
      <c r="E16" s="478">
        <v>2021</v>
      </c>
      <c r="F16" s="480" t="s">
        <v>409</v>
      </c>
      <c r="G16" s="476">
        <v>5</v>
      </c>
    </row>
    <row r="17" spans="1:7">
      <c r="A17" s="227">
        <f t="shared" si="0"/>
        <v>8</v>
      </c>
      <c r="B17" s="135"/>
      <c r="C17" s="135"/>
      <c r="D17" s="135"/>
      <c r="E17" s="135"/>
      <c r="F17" s="211"/>
      <c r="G17" s="330"/>
    </row>
    <row r="18" spans="1:7">
      <c r="A18" s="227">
        <f t="shared" si="0"/>
        <v>9</v>
      </c>
      <c r="B18" s="135"/>
      <c r="C18" s="135"/>
      <c r="D18" s="135"/>
      <c r="E18" s="135"/>
      <c r="F18" s="211"/>
      <c r="G18" s="330"/>
    </row>
    <row r="19" spans="1:7" ht="14.65" thickBot="1">
      <c r="A19" s="229">
        <f t="shared" si="0"/>
        <v>10</v>
      </c>
      <c r="B19" s="142"/>
      <c r="C19" s="230"/>
      <c r="D19" s="231"/>
      <c r="E19" s="142"/>
      <c r="F19" s="232"/>
      <c r="G19" s="342"/>
    </row>
    <row r="20" spans="1:7" ht="14.65" thickBot="1">
      <c r="A20" s="358"/>
      <c r="B20" s="222"/>
      <c r="C20" s="222"/>
      <c r="D20" s="233"/>
      <c r="E20" s="222"/>
      <c r="F20" s="165" t="str">
        <f>"Total "&amp;LEFT(A7,4)</f>
        <v>Total I11c</v>
      </c>
      <c r="G20" s="166">
        <f>SUM(G10:G19)</f>
        <v>29</v>
      </c>
    </row>
    <row r="21" spans="1:7">
      <c r="D21" s="34"/>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3"/>
  <sheetViews>
    <sheetView topLeftCell="A4" workbookViewId="0">
      <selection activeCell="K17" sqref="K17"/>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style="193" customWidth="1"/>
    <col min="7" max="7" width="10" customWidth="1"/>
    <col min="8" max="8" width="9.73046875" customWidth="1"/>
  </cols>
  <sheetData>
    <row r="1" spans="1:11" ht="15.75">
      <c r="A1" s="268" t="str">
        <f>'Date initiale'!C3</f>
        <v>Universitatea de Arhitectură și Urbanism "Ion Mincu" București</v>
      </c>
      <c r="B1" s="268"/>
      <c r="C1" s="268"/>
      <c r="D1" s="17"/>
      <c r="E1" s="17"/>
      <c r="F1" s="17"/>
    </row>
    <row r="2" spans="1:11" ht="15.75">
      <c r="A2" s="268" t="str">
        <f>'Date initiale'!B4&amp;" "&amp;'Date initiale'!C4</f>
        <v>Facultatea ARHITECTURA</v>
      </c>
      <c r="B2" s="268"/>
      <c r="C2" s="268"/>
      <c r="D2" s="17"/>
      <c r="E2" s="17"/>
      <c r="F2" s="17"/>
    </row>
    <row r="3" spans="1:11" ht="15.75">
      <c r="A3" s="268" t="str">
        <f>'Date initiale'!B5&amp;" "&amp;'Date initiale'!C5</f>
        <v>Departamentul Bazele Proiectării de Arhitectură</v>
      </c>
      <c r="B3" s="268"/>
      <c r="C3" s="268"/>
      <c r="D3" s="17"/>
      <c r="E3" s="17"/>
      <c r="F3" s="17"/>
    </row>
    <row r="4" spans="1:11" ht="15.75">
      <c r="A4" s="269" t="str">
        <f>'Date initiale'!C6&amp;", "&amp;'Date initiale'!C7</f>
        <v>FEZI, Bogdan Andrei, profesor universitar poziția  3, Departamentul Bazele Proiectării de Arhitectură</v>
      </c>
      <c r="B4" s="269"/>
      <c r="C4" s="269"/>
      <c r="D4" s="17"/>
      <c r="E4" s="17"/>
      <c r="F4" s="17"/>
    </row>
    <row r="5" spans="1:11" s="193" customFormat="1" ht="15.75">
      <c r="A5" s="269"/>
      <c r="B5" s="269"/>
      <c r="C5" s="269"/>
      <c r="D5" s="17"/>
      <c r="E5" s="17"/>
      <c r="F5" s="17"/>
    </row>
    <row r="6" spans="1:11" ht="15.75">
      <c r="A6" s="404" t="s">
        <v>110</v>
      </c>
      <c r="B6" s="404"/>
      <c r="C6" s="404"/>
      <c r="D6" s="404"/>
      <c r="E6" s="404"/>
      <c r="F6" s="404"/>
      <c r="G6" s="404"/>
      <c r="H6" s="404"/>
    </row>
    <row r="7" spans="1:11" ht="50.25" customHeight="1">
      <c r="A7" s="40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07"/>
      <c r="C7" s="407"/>
      <c r="D7" s="407"/>
      <c r="E7" s="407"/>
      <c r="F7" s="407"/>
      <c r="G7" s="407"/>
      <c r="H7" s="407"/>
      <c r="I7" s="32"/>
      <c r="K7" s="32"/>
    </row>
    <row r="8" spans="1:11" ht="16.149999999999999" thickBot="1">
      <c r="A8" s="53"/>
      <c r="B8" s="53"/>
      <c r="C8" s="53"/>
      <c r="D8" s="53"/>
      <c r="E8" s="53"/>
      <c r="F8" s="53"/>
      <c r="G8" s="53"/>
      <c r="H8" s="53"/>
    </row>
    <row r="9" spans="1:11" ht="46.5" customHeight="1" thickBot="1">
      <c r="A9" s="161" t="s">
        <v>55</v>
      </c>
      <c r="B9" s="224" t="s">
        <v>72</v>
      </c>
      <c r="C9" s="241" t="s">
        <v>70</v>
      </c>
      <c r="D9" s="241" t="s">
        <v>71</v>
      </c>
      <c r="E9" s="224" t="s">
        <v>139</v>
      </c>
      <c r="F9" s="224" t="s">
        <v>138</v>
      </c>
      <c r="G9" s="241" t="s">
        <v>87</v>
      </c>
      <c r="H9" s="242" t="s">
        <v>147</v>
      </c>
      <c r="J9" s="274" t="s">
        <v>108</v>
      </c>
    </row>
    <row r="10" spans="1:11" ht="28.5">
      <c r="A10" s="208">
        <v>1</v>
      </c>
      <c r="B10" s="130"/>
      <c r="C10" s="449" t="s">
        <v>340</v>
      </c>
      <c r="D10" s="130"/>
      <c r="E10" s="130" t="s">
        <v>341</v>
      </c>
      <c r="F10" s="130" t="s">
        <v>342</v>
      </c>
      <c r="G10" s="130" t="s">
        <v>343</v>
      </c>
      <c r="H10" s="343">
        <v>30</v>
      </c>
      <c r="J10" s="275" t="s">
        <v>164</v>
      </c>
      <c r="K10" s="382" t="s">
        <v>258</v>
      </c>
    </row>
    <row r="11" spans="1:11">
      <c r="A11" s="239">
        <f>A10+1</f>
        <v>2</v>
      </c>
      <c r="B11" s="135"/>
      <c r="C11" s="249" t="s">
        <v>344</v>
      </c>
      <c r="D11" s="135"/>
      <c r="E11" s="130" t="s">
        <v>341</v>
      </c>
      <c r="F11" s="130" t="s">
        <v>342</v>
      </c>
      <c r="G11" s="135" t="s">
        <v>345</v>
      </c>
      <c r="H11" s="330">
        <v>30</v>
      </c>
      <c r="J11" s="56"/>
    </row>
    <row r="12" spans="1:11">
      <c r="A12" s="239">
        <f t="shared" ref="A12:A20" si="0">A11+1</f>
        <v>3</v>
      </c>
      <c r="B12" s="135"/>
      <c r="C12" s="249" t="s">
        <v>346</v>
      </c>
      <c r="D12" s="135"/>
      <c r="E12" s="130" t="s">
        <v>341</v>
      </c>
      <c r="F12" s="130" t="s">
        <v>342</v>
      </c>
      <c r="G12" s="135" t="s">
        <v>347</v>
      </c>
      <c r="H12" s="330">
        <v>30</v>
      </c>
    </row>
    <row r="13" spans="1:11" ht="28.5">
      <c r="A13" s="239">
        <f t="shared" si="0"/>
        <v>4</v>
      </c>
      <c r="B13" s="211"/>
      <c r="C13" s="249" t="s">
        <v>348</v>
      </c>
      <c r="D13" s="135"/>
      <c r="E13" s="130" t="s">
        <v>341</v>
      </c>
      <c r="F13" s="130" t="s">
        <v>342</v>
      </c>
      <c r="G13" s="135" t="s">
        <v>349</v>
      </c>
      <c r="H13" s="330">
        <v>30</v>
      </c>
    </row>
    <row r="14" spans="1:11" ht="28.5">
      <c r="A14" s="239">
        <f t="shared" si="0"/>
        <v>5</v>
      </c>
      <c r="B14" s="211"/>
      <c r="C14" s="249" t="s">
        <v>350</v>
      </c>
      <c r="D14" s="135"/>
      <c r="E14" s="130" t="s">
        <v>341</v>
      </c>
      <c r="F14" s="135" t="s">
        <v>351</v>
      </c>
      <c r="G14" s="135" t="s">
        <v>352</v>
      </c>
      <c r="H14" s="330">
        <v>10</v>
      </c>
    </row>
    <row r="15" spans="1:11" ht="42.75">
      <c r="A15" s="239">
        <f t="shared" si="0"/>
        <v>6</v>
      </c>
      <c r="B15" s="135"/>
      <c r="C15" s="249" t="s">
        <v>353</v>
      </c>
      <c r="D15" s="135"/>
      <c r="E15" s="130" t="s">
        <v>341</v>
      </c>
      <c r="F15" s="135" t="s">
        <v>351</v>
      </c>
      <c r="G15" s="135">
        <v>1998</v>
      </c>
      <c r="H15" s="330">
        <v>10</v>
      </c>
    </row>
    <row r="16" spans="1:11" s="193" customFormat="1" ht="28.5">
      <c r="A16" s="239">
        <f t="shared" si="0"/>
        <v>7</v>
      </c>
      <c r="B16" s="211"/>
      <c r="C16" s="249" t="s">
        <v>354</v>
      </c>
      <c r="D16" s="135"/>
      <c r="E16" s="130" t="s">
        <v>341</v>
      </c>
      <c r="F16" s="135" t="s">
        <v>351</v>
      </c>
      <c r="G16" s="135" t="s">
        <v>355</v>
      </c>
      <c r="H16" s="330">
        <v>10</v>
      </c>
    </row>
    <row r="17" spans="1:8" s="193" customFormat="1" ht="42.75">
      <c r="A17" s="239">
        <f t="shared" si="0"/>
        <v>8</v>
      </c>
      <c r="B17" s="135"/>
      <c r="C17" s="249" t="s">
        <v>356</v>
      </c>
      <c r="D17" s="135"/>
      <c r="E17" s="130" t="s">
        <v>341</v>
      </c>
      <c r="F17" s="135" t="s">
        <v>351</v>
      </c>
      <c r="G17" s="135" t="s">
        <v>349</v>
      </c>
      <c r="H17" s="330">
        <v>10</v>
      </c>
    </row>
    <row r="18" spans="1:8" s="193" customFormat="1" ht="28.5">
      <c r="A18" s="239">
        <f t="shared" si="0"/>
        <v>9</v>
      </c>
      <c r="B18" s="135"/>
      <c r="C18" s="249" t="s">
        <v>357</v>
      </c>
      <c r="D18" s="135"/>
      <c r="E18" s="130" t="s">
        <v>341</v>
      </c>
      <c r="F18" s="135" t="s">
        <v>351</v>
      </c>
      <c r="G18" s="135">
        <v>2001</v>
      </c>
      <c r="H18" s="330">
        <v>10</v>
      </c>
    </row>
    <row r="19" spans="1:8" ht="28.5">
      <c r="A19" s="239">
        <f t="shared" si="0"/>
        <v>10</v>
      </c>
      <c r="B19" s="211"/>
      <c r="C19" s="249" t="s">
        <v>358</v>
      </c>
      <c r="D19" s="450"/>
      <c r="E19" s="130" t="s">
        <v>341</v>
      </c>
      <c r="F19" s="135" t="s">
        <v>351</v>
      </c>
      <c r="G19" s="450">
        <v>2002</v>
      </c>
      <c r="H19" s="330">
        <v>10</v>
      </c>
    </row>
    <row r="20" spans="1:8" ht="28.9" thickBot="1">
      <c r="A20" s="229">
        <f t="shared" si="0"/>
        <v>11</v>
      </c>
      <c r="B20" s="232"/>
      <c r="C20" s="290" t="s">
        <v>359</v>
      </c>
      <c r="D20" s="142"/>
      <c r="E20" s="142" t="s">
        <v>341</v>
      </c>
      <c r="F20" s="142" t="s">
        <v>351</v>
      </c>
      <c r="G20" s="450">
        <v>2003</v>
      </c>
      <c r="H20" s="330">
        <v>10</v>
      </c>
    </row>
    <row r="21" spans="1:8" ht="14.65" thickBot="1">
      <c r="A21" s="358"/>
      <c r="B21" s="222"/>
      <c r="C21" s="222"/>
      <c r="D21" s="222"/>
      <c r="E21" s="222"/>
      <c r="F21" s="222"/>
      <c r="G21" s="165" t="str">
        <f>"Total "&amp;LEFT(A7,3)</f>
        <v>Total I12</v>
      </c>
      <c r="H21" s="166">
        <f>SUM(H10:H20)</f>
        <v>190</v>
      </c>
    </row>
    <row r="23" spans="1:8" ht="53.25" customHeight="1">
      <c r="A23" s="40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06"/>
      <c r="C23" s="406"/>
      <c r="D23" s="406"/>
      <c r="E23" s="406"/>
      <c r="F23" s="406"/>
      <c r="G23" s="406"/>
      <c r="H23" s="406"/>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F11" sqref="F11"/>
    </sheetView>
  </sheetViews>
  <sheetFormatPr defaultRowHeight="14.25"/>
  <cols>
    <col min="1" max="1" width="9.1328125" style="193"/>
    <col min="2" max="2" width="28.59765625" customWidth="1"/>
    <col min="3" max="3" width="39" customWidth="1"/>
  </cols>
  <sheetData>
    <row r="1" spans="2:3">
      <c r="B1" s="88" t="s">
        <v>101</v>
      </c>
    </row>
    <row r="3" spans="2:3" ht="31.5">
      <c r="B3" s="369" t="s">
        <v>91</v>
      </c>
      <c r="C3" s="71" t="s">
        <v>102</v>
      </c>
    </row>
    <row r="4" spans="2:3" ht="15.75">
      <c r="B4" s="369" t="s">
        <v>92</v>
      </c>
      <c r="C4" s="373" t="s">
        <v>51</v>
      </c>
    </row>
    <row r="5" spans="2:3" ht="15.75">
      <c r="B5" s="369" t="s">
        <v>93</v>
      </c>
      <c r="C5" s="373" t="s">
        <v>272</v>
      </c>
    </row>
    <row r="6" spans="2:3" ht="15.75">
      <c r="B6" s="370" t="s">
        <v>96</v>
      </c>
      <c r="C6" s="373" t="s">
        <v>273</v>
      </c>
    </row>
    <row r="7" spans="2:3" ht="15.75">
      <c r="B7" s="369" t="s">
        <v>176</v>
      </c>
      <c r="C7" s="373" t="s">
        <v>274</v>
      </c>
    </row>
    <row r="8" spans="2:3" ht="15.75">
      <c r="B8" s="369" t="s">
        <v>105</v>
      </c>
      <c r="C8" s="373" t="s">
        <v>142</v>
      </c>
    </row>
    <row r="9" spans="2:3" ht="15.75">
      <c r="B9" s="371" t="s">
        <v>95</v>
      </c>
      <c r="C9" s="374" t="s">
        <v>275</v>
      </c>
    </row>
    <row r="10" spans="2:3" ht="15" customHeight="1">
      <c r="B10" s="371" t="s">
        <v>94</v>
      </c>
      <c r="C10" s="375"/>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5"/>
  <sheetViews>
    <sheetView workbookViewId="0">
      <selection activeCell="J9" sqref="J9"/>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style="193" customWidth="1"/>
    <col min="7" max="7" width="10" customWidth="1"/>
    <col min="8" max="8" width="9.73046875" customWidth="1"/>
  </cols>
  <sheetData>
    <row r="1" spans="1:11" ht="15.75">
      <c r="A1" s="268" t="str">
        <f>'Date initiale'!C3</f>
        <v>Universitatea de Arhitectură și Urbanism "Ion Mincu" București</v>
      </c>
      <c r="B1" s="268"/>
      <c r="C1" s="268"/>
      <c r="D1" s="17"/>
    </row>
    <row r="2" spans="1:11" ht="15.75">
      <c r="A2" s="268" t="str">
        <f>'Date initiale'!B4&amp;" "&amp;'Date initiale'!C4</f>
        <v>Facultatea ARHITECTURA</v>
      </c>
      <c r="B2" s="268"/>
      <c r="C2" s="268"/>
      <c r="D2" s="17"/>
    </row>
    <row r="3" spans="1:11" ht="15.75">
      <c r="A3" s="268" t="str">
        <f>'Date initiale'!B5&amp;" "&amp;'Date initiale'!C5</f>
        <v>Departamentul Bazele Proiectării de Arhitectură</v>
      </c>
      <c r="B3" s="268"/>
      <c r="C3" s="268"/>
      <c r="D3" s="17"/>
    </row>
    <row r="4" spans="1:11">
      <c r="A4" s="123" t="str">
        <f>'Date initiale'!C6&amp;", "&amp;'Date initiale'!C7</f>
        <v>FEZI, Bogdan Andrei, profesor universitar poziția  3, Departamentul Bazele Proiectării de Arhitectură</v>
      </c>
      <c r="B4" s="123"/>
      <c r="C4" s="123"/>
    </row>
    <row r="5" spans="1:11" s="193" customFormat="1">
      <c r="A5" s="123"/>
      <c r="B5" s="123"/>
      <c r="C5" s="123"/>
    </row>
    <row r="6" spans="1:11" ht="15.75">
      <c r="A6" s="410" t="s">
        <v>110</v>
      </c>
      <c r="B6" s="410"/>
      <c r="C6" s="410"/>
      <c r="D6" s="410"/>
      <c r="E6" s="410"/>
      <c r="F6" s="410"/>
      <c r="G6" s="410"/>
      <c r="H6" s="410"/>
    </row>
    <row r="7" spans="1:11" ht="36" customHeight="1">
      <c r="A7" s="40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07"/>
      <c r="C7" s="407"/>
      <c r="D7" s="407"/>
      <c r="E7" s="407"/>
      <c r="F7" s="407"/>
      <c r="G7" s="407"/>
      <c r="H7" s="407"/>
    </row>
    <row r="8" spans="1:11" ht="16.149999999999999" thickBot="1">
      <c r="A8" s="53"/>
      <c r="B8" s="53"/>
      <c r="C8" s="53"/>
      <c r="D8" s="53"/>
      <c r="E8" s="53"/>
      <c r="F8" s="53"/>
      <c r="G8" s="53"/>
      <c r="H8" s="53"/>
    </row>
    <row r="9" spans="1:11" ht="54" customHeight="1" thickBot="1">
      <c r="A9" s="199" t="s">
        <v>55</v>
      </c>
      <c r="B9" s="224" t="s">
        <v>72</v>
      </c>
      <c r="C9" s="241" t="s">
        <v>70</v>
      </c>
      <c r="D9" s="241" t="s">
        <v>71</v>
      </c>
      <c r="E9" s="224" t="s">
        <v>139</v>
      </c>
      <c r="F9" s="224" t="s">
        <v>138</v>
      </c>
      <c r="G9" s="241" t="s">
        <v>87</v>
      </c>
      <c r="H9" s="242" t="s">
        <v>147</v>
      </c>
      <c r="J9" s="274" t="s">
        <v>108</v>
      </c>
    </row>
    <row r="10" spans="1:11">
      <c r="A10" s="254">
        <v>1</v>
      </c>
      <c r="B10" s="255"/>
      <c r="C10" s="467" t="s">
        <v>360</v>
      </c>
      <c r="D10" s="467"/>
      <c r="E10" s="474" t="s">
        <v>341</v>
      </c>
      <c r="F10" s="474" t="s">
        <v>342</v>
      </c>
      <c r="G10" s="474">
        <v>2007</v>
      </c>
      <c r="H10" s="476">
        <v>15</v>
      </c>
      <c r="J10" s="275" t="s">
        <v>162</v>
      </c>
      <c r="K10" t="s">
        <v>258</v>
      </c>
    </row>
    <row r="11" spans="1:11">
      <c r="A11" s="240">
        <f>A10+1</f>
        <v>2</v>
      </c>
      <c r="B11" s="135"/>
      <c r="C11" s="467" t="s">
        <v>414</v>
      </c>
      <c r="D11" s="467"/>
      <c r="E11" s="474" t="s">
        <v>341</v>
      </c>
      <c r="F11" s="474" t="s">
        <v>342</v>
      </c>
      <c r="G11" s="474">
        <v>2014</v>
      </c>
      <c r="H11" s="481">
        <v>15</v>
      </c>
    </row>
    <row r="12" spans="1:11">
      <c r="A12" s="240">
        <f t="shared" ref="A12:A22" si="0">A11+1</f>
        <v>3</v>
      </c>
      <c r="B12" s="135"/>
      <c r="C12" s="470" t="s">
        <v>361</v>
      </c>
      <c r="D12" s="470"/>
      <c r="E12" s="474" t="s">
        <v>341</v>
      </c>
      <c r="F12" s="474" t="s">
        <v>342</v>
      </c>
      <c r="G12" s="474">
        <v>2014</v>
      </c>
      <c r="H12" s="481">
        <v>15</v>
      </c>
    </row>
    <row r="13" spans="1:11">
      <c r="A13" s="240">
        <f t="shared" si="0"/>
        <v>4</v>
      </c>
      <c r="B13" s="211"/>
      <c r="C13" s="467" t="s">
        <v>362</v>
      </c>
      <c r="D13" s="467"/>
      <c r="E13" s="474" t="s">
        <v>341</v>
      </c>
      <c r="F13" s="474" t="s">
        <v>342</v>
      </c>
      <c r="G13" s="474">
        <v>2014</v>
      </c>
      <c r="H13" s="481">
        <v>15</v>
      </c>
    </row>
    <row r="14" spans="1:11" s="193" customFormat="1">
      <c r="A14" s="240">
        <f t="shared" si="0"/>
        <v>5</v>
      </c>
      <c r="B14" s="211"/>
      <c r="C14" s="467" t="s">
        <v>411</v>
      </c>
      <c r="D14" s="467"/>
      <c r="E14" s="474" t="s">
        <v>341</v>
      </c>
      <c r="F14" s="474" t="s">
        <v>342</v>
      </c>
      <c r="G14" s="474">
        <v>2015</v>
      </c>
      <c r="H14" s="481">
        <v>15</v>
      </c>
    </row>
    <row r="15" spans="1:11" s="193" customFormat="1" ht="27.75">
      <c r="A15" s="240">
        <f t="shared" si="0"/>
        <v>6</v>
      </c>
      <c r="B15" s="211"/>
      <c r="C15" s="467" t="s">
        <v>410</v>
      </c>
      <c r="D15" s="467"/>
      <c r="E15" s="474" t="s">
        <v>341</v>
      </c>
      <c r="F15" s="474" t="s">
        <v>342</v>
      </c>
      <c r="G15" s="474">
        <v>2016</v>
      </c>
      <c r="H15" s="481">
        <v>15</v>
      </c>
    </row>
    <row r="16" spans="1:11" s="193" customFormat="1">
      <c r="A16" s="240">
        <f t="shared" si="0"/>
        <v>7</v>
      </c>
      <c r="B16" s="211"/>
      <c r="C16" s="467" t="s">
        <v>412</v>
      </c>
      <c r="D16" s="467"/>
      <c r="E16" s="474" t="s">
        <v>341</v>
      </c>
      <c r="F16" s="474" t="s">
        <v>342</v>
      </c>
      <c r="G16" s="474">
        <v>2016</v>
      </c>
      <c r="H16" s="481">
        <v>15</v>
      </c>
    </row>
    <row r="17" spans="1:8">
      <c r="A17" s="240">
        <f t="shared" si="0"/>
        <v>8</v>
      </c>
      <c r="B17" s="215"/>
      <c r="C17" s="467" t="s">
        <v>413</v>
      </c>
      <c r="D17" s="474"/>
      <c r="E17" s="474" t="s">
        <v>341</v>
      </c>
      <c r="F17" s="474" t="s">
        <v>342</v>
      </c>
      <c r="G17" s="474">
        <v>2020</v>
      </c>
      <c r="H17" s="481">
        <v>15</v>
      </c>
    </row>
    <row r="18" spans="1:8">
      <c r="A18" s="240">
        <f t="shared" si="0"/>
        <v>9</v>
      </c>
      <c r="B18" s="211"/>
      <c r="C18" s="135"/>
      <c r="D18" s="135"/>
      <c r="E18" s="135"/>
      <c r="F18" s="135"/>
      <c r="G18" s="135"/>
      <c r="H18" s="334"/>
    </row>
    <row r="19" spans="1:8">
      <c r="A19" s="240">
        <f t="shared" si="0"/>
        <v>10</v>
      </c>
      <c r="B19" s="211"/>
      <c r="C19" s="135"/>
      <c r="D19" s="135"/>
      <c r="E19" s="135"/>
      <c r="F19" s="135"/>
      <c r="G19" s="135"/>
      <c r="H19" s="334"/>
    </row>
    <row r="20" spans="1:8">
      <c r="A20" s="240">
        <f t="shared" si="0"/>
        <v>11</v>
      </c>
      <c r="B20" s="215"/>
      <c r="C20" s="214"/>
      <c r="D20" s="214"/>
      <c r="E20" s="214"/>
      <c r="F20" s="214"/>
      <c r="G20" s="214"/>
      <c r="H20" s="334"/>
    </row>
    <row r="21" spans="1:8">
      <c r="A21" s="240">
        <f t="shared" si="0"/>
        <v>12</v>
      </c>
      <c r="B21" s="214"/>
      <c r="C21" s="214"/>
      <c r="D21" s="214"/>
      <c r="E21" s="214"/>
      <c r="F21" s="214"/>
      <c r="G21" s="214"/>
      <c r="H21" s="341"/>
    </row>
    <row r="22" spans="1:8" s="61" customFormat="1" ht="14.65" thickBot="1">
      <c r="A22" s="253">
        <f t="shared" si="0"/>
        <v>13</v>
      </c>
      <c r="B22" s="68"/>
      <c r="C22" s="250"/>
      <c r="D22" s="251"/>
      <c r="E22" s="251"/>
      <c r="F22" s="251"/>
      <c r="G22" s="251"/>
      <c r="H22" s="344"/>
    </row>
    <row r="23" spans="1:8" ht="14.65" thickBot="1">
      <c r="A23" s="361"/>
      <c r="B23" s="252"/>
      <c r="C23" s="222"/>
      <c r="D23" s="222"/>
      <c r="E23" s="222"/>
      <c r="F23" s="222"/>
      <c r="G23" s="165" t="str">
        <f>"Total "&amp;LEFT(A7,3)</f>
        <v>Total I13</v>
      </c>
      <c r="H23" s="166">
        <f>SUM(H10:H22)</f>
        <v>120</v>
      </c>
    </row>
    <row r="25" spans="1:8" ht="53.25" customHeight="1">
      <c r="A25" s="40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5" s="406"/>
      <c r="C25" s="406"/>
      <c r="D25" s="406"/>
      <c r="E25" s="406"/>
      <c r="F25" s="406"/>
      <c r="G25" s="406"/>
      <c r="H25" s="406"/>
    </row>
  </sheetData>
  <mergeCells count="3">
    <mergeCell ref="A7:H7"/>
    <mergeCell ref="A6:H6"/>
    <mergeCell ref="A25:H2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style="193" customWidth="1"/>
    <col min="7" max="7" width="10" customWidth="1"/>
    <col min="8" max="8" width="9.73046875" customWidth="1"/>
    <col min="10" max="10" width="10.3984375" customWidth="1"/>
  </cols>
  <sheetData>
    <row r="1" spans="1:11" ht="15.75">
      <c r="A1" s="268" t="str">
        <f>'Date initiale'!C3</f>
        <v>Universitatea de Arhitectură și Urbanism "Ion Mincu" București</v>
      </c>
      <c r="B1" s="268"/>
      <c r="C1" s="268"/>
      <c r="D1" s="17"/>
      <c r="E1" s="17"/>
      <c r="F1" s="17"/>
    </row>
    <row r="2" spans="1:11" ht="15.75">
      <c r="A2" s="268" t="str">
        <f>'Date initiale'!B4&amp;" "&amp;'Date initiale'!C4</f>
        <v>Facultatea ARHITECTURA</v>
      </c>
      <c r="B2" s="268"/>
      <c r="C2" s="268"/>
      <c r="D2" s="17"/>
      <c r="E2" s="17"/>
      <c r="F2" s="17"/>
    </row>
    <row r="3" spans="1:11" ht="15.75">
      <c r="A3" s="268" t="str">
        <f>'Date initiale'!B5&amp;" "&amp;'Date initiale'!C5</f>
        <v>Departamentul Bazele Proiectării de Arhitectură</v>
      </c>
      <c r="B3" s="268"/>
      <c r="C3" s="268"/>
      <c r="D3" s="17"/>
      <c r="E3" s="17"/>
      <c r="F3" s="17"/>
    </row>
    <row r="4" spans="1:11" ht="15.75">
      <c r="A4" s="269" t="str">
        <f>'Date initiale'!C6&amp;", "&amp;'Date initiale'!C7</f>
        <v>FEZI, Bogdan Andrei, profesor universitar poziția  3, Departamentul Bazele Proiectării de Arhitectură</v>
      </c>
      <c r="B4" s="269"/>
      <c r="C4" s="269"/>
      <c r="D4" s="17"/>
      <c r="E4" s="17"/>
      <c r="F4" s="17"/>
    </row>
    <row r="5" spans="1:11" s="193" customFormat="1" ht="15.75">
      <c r="A5" s="269"/>
      <c r="B5" s="269"/>
      <c r="C5" s="269"/>
      <c r="D5" s="17"/>
      <c r="E5" s="17"/>
      <c r="F5" s="17"/>
    </row>
    <row r="6" spans="1:11" ht="15.75">
      <c r="A6" s="404" t="s">
        <v>110</v>
      </c>
      <c r="B6" s="404"/>
      <c r="C6" s="404"/>
      <c r="D6" s="404"/>
      <c r="E6" s="404"/>
      <c r="F6" s="404"/>
      <c r="G6" s="404"/>
      <c r="H6" s="404"/>
    </row>
    <row r="7" spans="1:11" ht="54" customHeight="1">
      <c r="A7" s="40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07"/>
      <c r="C7" s="407"/>
      <c r="D7" s="407"/>
      <c r="E7" s="407"/>
      <c r="F7" s="407"/>
      <c r="G7" s="407"/>
      <c r="H7" s="407"/>
    </row>
    <row r="8" spans="1:11" s="193" customFormat="1" ht="16.149999999999999" thickBot="1">
      <c r="A8" s="58"/>
      <c r="B8" s="58"/>
      <c r="C8" s="58"/>
      <c r="D8" s="58"/>
      <c r="E8" s="58"/>
      <c r="F8" s="72"/>
      <c r="G8" s="72"/>
      <c r="H8" s="72"/>
    </row>
    <row r="9" spans="1:11" ht="43.15" thickBot="1">
      <c r="A9" s="199" t="s">
        <v>55</v>
      </c>
      <c r="B9" s="224" t="s">
        <v>72</v>
      </c>
      <c r="C9" s="241" t="s">
        <v>70</v>
      </c>
      <c r="D9" s="241" t="s">
        <v>71</v>
      </c>
      <c r="E9" s="224" t="s">
        <v>140</v>
      </c>
      <c r="F9" s="224" t="s">
        <v>138</v>
      </c>
      <c r="G9" s="241" t="s">
        <v>87</v>
      </c>
      <c r="H9" s="242" t="s">
        <v>147</v>
      </c>
      <c r="J9" s="274" t="s">
        <v>108</v>
      </c>
    </row>
    <row r="10" spans="1:11">
      <c r="A10" s="258">
        <v>1</v>
      </c>
      <c r="B10" s="259"/>
      <c r="C10" s="259"/>
      <c r="D10" s="259"/>
      <c r="E10" s="259"/>
      <c r="F10" s="259"/>
      <c r="G10" s="259"/>
      <c r="H10" s="260"/>
      <c r="J10" s="275" t="s">
        <v>165</v>
      </c>
      <c r="K10" s="382" t="s">
        <v>258</v>
      </c>
    </row>
    <row r="11" spans="1:11">
      <c r="A11" s="239">
        <f>A10+1</f>
        <v>2</v>
      </c>
      <c r="B11" s="256"/>
      <c r="C11" s="228"/>
      <c r="D11" s="228"/>
      <c r="E11" s="257"/>
      <c r="F11" s="257"/>
      <c r="G11" s="228"/>
      <c r="H11" s="213"/>
      <c r="J11" s="56"/>
    </row>
    <row r="12" spans="1:11">
      <c r="A12" s="239">
        <f t="shared" ref="A12:A19" si="0">A11+1</f>
        <v>3</v>
      </c>
      <c r="B12" s="211"/>
      <c r="C12" s="135"/>
      <c r="D12" s="135"/>
      <c r="E12" s="135"/>
      <c r="F12" s="135"/>
      <c r="G12" s="135"/>
      <c r="H12" s="213"/>
    </row>
    <row r="13" spans="1:11">
      <c r="A13" s="239">
        <f t="shared" si="0"/>
        <v>4</v>
      </c>
      <c r="B13" s="135"/>
      <c r="C13" s="135"/>
      <c r="D13" s="135"/>
      <c r="E13" s="135"/>
      <c r="F13" s="135"/>
      <c r="G13" s="135"/>
      <c r="H13" s="213"/>
    </row>
    <row r="14" spans="1:11" s="193" customFormat="1">
      <c r="A14" s="239">
        <f t="shared" si="0"/>
        <v>5</v>
      </c>
      <c r="B14" s="211"/>
      <c r="C14" s="135"/>
      <c r="D14" s="135"/>
      <c r="E14" s="135"/>
      <c r="F14" s="135"/>
      <c r="G14" s="135"/>
      <c r="H14" s="213"/>
    </row>
    <row r="15" spans="1:11" s="193" customFormat="1">
      <c r="A15" s="239">
        <f t="shared" si="0"/>
        <v>6</v>
      </c>
      <c r="B15" s="135"/>
      <c r="C15" s="135"/>
      <c r="D15" s="135"/>
      <c r="E15" s="135"/>
      <c r="F15" s="135"/>
      <c r="G15" s="135"/>
      <c r="H15" s="213"/>
    </row>
    <row r="16" spans="1:11" s="193" customFormat="1">
      <c r="A16" s="239">
        <f t="shared" si="0"/>
        <v>7</v>
      </c>
      <c r="B16" s="211"/>
      <c r="C16" s="135"/>
      <c r="D16" s="135"/>
      <c r="E16" s="135"/>
      <c r="F16" s="135"/>
      <c r="G16" s="135"/>
      <c r="H16" s="213"/>
    </row>
    <row r="17" spans="1:8" s="193" customFormat="1">
      <c r="A17" s="239">
        <f t="shared" si="0"/>
        <v>8</v>
      </c>
      <c r="B17" s="135"/>
      <c r="C17" s="135"/>
      <c r="D17" s="135"/>
      <c r="E17" s="135"/>
      <c r="F17" s="135"/>
      <c r="G17" s="135"/>
      <c r="H17" s="213"/>
    </row>
    <row r="18" spans="1:8" s="193" customFormat="1">
      <c r="A18" s="239">
        <f t="shared" si="0"/>
        <v>9</v>
      </c>
      <c r="B18" s="211"/>
      <c r="C18" s="135"/>
      <c r="D18" s="135"/>
      <c r="E18" s="135"/>
      <c r="F18" s="135"/>
      <c r="G18" s="135"/>
      <c r="H18" s="213"/>
    </row>
    <row r="19" spans="1:8" s="193" customFormat="1" ht="14.65" thickBot="1">
      <c r="A19" s="261">
        <f t="shared" si="0"/>
        <v>10</v>
      </c>
      <c r="B19" s="142"/>
      <c r="C19" s="142"/>
      <c r="D19" s="142"/>
      <c r="E19" s="142"/>
      <c r="F19" s="142"/>
      <c r="G19" s="142"/>
      <c r="H19" s="220"/>
    </row>
    <row r="20" spans="1:8" s="193" customFormat="1" ht="14.65" thickBot="1">
      <c r="A20" s="361"/>
      <c r="B20" s="252"/>
      <c r="C20" s="222"/>
      <c r="D20" s="222"/>
      <c r="E20" s="222"/>
      <c r="F20" s="222"/>
      <c r="G20" s="165" t="str">
        <f>"Total "&amp;LEFT(A7,4)</f>
        <v>Total I14a</v>
      </c>
      <c r="H20" s="166">
        <f>SUM(H10:H19)</f>
        <v>0</v>
      </c>
    </row>
    <row r="21" spans="1:8" s="193" customFormat="1"/>
    <row r="22" spans="1:8" s="193" customFormat="1" ht="53.25" customHeight="1">
      <c r="A22" s="40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6"/>
      <c r="C22" s="406"/>
      <c r="D22" s="406"/>
      <c r="E22" s="406"/>
      <c r="F22" s="406"/>
      <c r="G22" s="406"/>
      <c r="H22" s="406"/>
    </row>
    <row r="40" spans="1:9" ht="14.65" thickBot="1"/>
    <row r="41" spans="1:9" s="193" customFormat="1" ht="54" customHeight="1" thickBot="1">
      <c r="A41" s="223" t="s">
        <v>69</v>
      </c>
      <c r="B41" s="224" t="s">
        <v>72</v>
      </c>
      <c r="C41" s="241" t="s">
        <v>70</v>
      </c>
      <c r="D41" s="241" t="s">
        <v>71</v>
      </c>
      <c r="E41" s="224" t="s">
        <v>139</v>
      </c>
      <c r="F41" s="224" t="s">
        <v>139</v>
      </c>
      <c r="G41" s="224" t="s">
        <v>138</v>
      </c>
      <c r="H41" s="241" t="s">
        <v>87</v>
      </c>
      <c r="I41" s="24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M17" sqref="M17"/>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style="193" customWidth="1"/>
    <col min="7" max="7" width="10" customWidth="1"/>
    <col min="8" max="8" width="9.73046875" customWidth="1"/>
  </cols>
  <sheetData>
    <row r="1" spans="1:11" ht="15.75">
      <c r="A1" s="271" t="str">
        <f>'Date initiale'!C3</f>
        <v>Universitatea de Arhitectură și Urbanism "Ion Mincu" București</v>
      </c>
      <c r="B1" s="271"/>
      <c r="C1" s="271"/>
      <c r="D1" s="46"/>
      <c r="E1" s="46"/>
      <c r="F1" s="46"/>
      <c r="G1" s="46"/>
      <c r="H1" s="46"/>
    </row>
    <row r="2" spans="1:11" ht="15.75">
      <c r="A2" s="271" t="str">
        <f>'Date initiale'!B4&amp;" "&amp;'Date initiale'!C4</f>
        <v>Facultatea ARHITECTURA</v>
      </c>
      <c r="B2" s="271"/>
      <c r="C2" s="271"/>
      <c r="D2" s="46"/>
      <c r="E2" s="46"/>
      <c r="F2" s="46"/>
      <c r="G2" s="46"/>
      <c r="H2" s="46"/>
    </row>
    <row r="3" spans="1:11" ht="15.75">
      <c r="A3" s="271" t="str">
        <f>'Date initiale'!B5&amp;" "&amp;'Date initiale'!C5</f>
        <v>Departamentul Bazele Proiectării de Arhitectură</v>
      </c>
      <c r="B3" s="271"/>
      <c r="C3" s="271"/>
      <c r="D3" s="46"/>
      <c r="E3" s="46"/>
      <c r="F3" s="46"/>
      <c r="G3" s="46"/>
      <c r="H3" s="46"/>
    </row>
    <row r="4" spans="1:11" ht="15.75">
      <c r="A4" s="272" t="str">
        <f>'Date initiale'!C6&amp;", "&amp;'Date initiale'!C7</f>
        <v>FEZI, Bogdan Andrei, profesor universitar poziția  3, Departamentul Bazele Proiectării de Arhitectură</v>
      </c>
      <c r="B4" s="272"/>
      <c r="C4" s="272"/>
      <c r="D4" s="46"/>
      <c r="E4" s="46"/>
      <c r="F4" s="46"/>
      <c r="G4" s="46"/>
      <c r="H4" s="46"/>
    </row>
    <row r="5" spans="1:11" s="193" customFormat="1" ht="15.75">
      <c r="A5" s="272"/>
      <c r="B5" s="272"/>
      <c r="C5" s="272"/>
      <c r="D5" s="46"/>
      <c r="E5" s="46"/>
      <c r="F5" s="46"/>
      <c r="G5" s="46"/>
      <c r="H5" s="46"/>
    </row>
    <row r="6" spans="1:11" ht="15.75">
      <c r="A6" s="411" t="s">
        <v>110</v>
      </c>
      <c r="B6" s="411"/>
      <c r="C6" s="411"/>
      <c r="D6" s="411"/>
      <c r="E6" s="411"/>
      <c r="F6" s="411"/>
      <c r="G6" s="411"/>
      <c r="H6" s="411"/>
    </row>
    <row r="7" spans="1:11" ht="36.75" customHeight="1">
      <c r="A7" s="407" t="str">
        <f>'Descriere indicatori'!B19&amp;"b. "&amp;'Descriere indicatori'!C20</f>
        <v xml:space="preserve">I14b. Proiect urbanistic şi peisagistic la nivelul Planurilor Generale / Zonale ale Localităţilor (inclusiv studii de fundamentare, de inserţie, de oportunitate) avizate** </v>
      </c>
      <c r="B7" s="407"/>
      <c r="C7" s="407"/>
      <c r="D7" s="407"/>
      <c r="E7" s="407"/>
      <c r="F7" s="407"/>
      <c r="G7" s="407"/>
      <c r="H7" s="407"/>
    </row>
    <row r="8" spans="1:11" ht="19.5" customHeight="1" thickBot="1">
      <c r="A8" s="59"/>
      <c r="B8" s="59"/>
      <c r="C8" s="59"/>
      <c r="D8" s="59"/>
      <c r="E8" s="59"/>
      <c r="F8" s="59"/>
      <c r="G8" s="59"/>
      <c r="H8" s="59"/>
    </row>
    <row r="9" spans="1:11" ht="43.15" thickBot="1">
      <c r="A9" s="161" t="s">
        <v>55</v>
      </c>
      <c r="B9" s="224" t="s">
        <v>72</v>
      </c>
      <c r="C9" s="241" t="s">
        <v>70</v>
      </c>
      <c r="D9" s="241" t="s">
        <v>71</v>
      </c>
      <c r="E9" s="224" t="s">
        <v>140</v>
      </c>
      <c r="F9" s="224" t="s">
        <v>138</v>
      </c>
      <c r="G9" s="241" t="s">
        <v>87</v>
      </c>
      <c r="H9" s="242" t="s">
        <v>147</v>
      </c>
      <c r="J9" s="274" t="s">
        <v>108</v>
      </c>
    </row>
    <row r="10" spans="1:11">
      <c r="A10" s="262">
        <v>1</v>
      </c>
      <c r="B10" s="263"/>
      <c r="C10" s="264"/>
      <c r="D10" s="209"/>
      <c r="E10" s="131"/>
      <c r="F10" s="131"/>
      <c r="G10" s="209"/>
      <c r="H10" s="343"/>
      <c r="J10" s="275" t="s">
        <v>166</v>
      </c>
      <c r="K10" s="382" t="s">
        <v>258</v>
      </c>
    </row>
    <row r="11" spans="1:11" s="193" customFormat="1">
      <c r="A11" s="210">
        <f>A10+1</f>
        <v>2</v>
      </c>
      <c r="B11" s="211"/>
      <c r="C11" s="249"/>
      <c r="D11" s="135"/>
      <c r="E11" s="135"/>
      <c r="F11" s="135"/>
      <c r="G11" s="221"/>
      <c r="H11" s="330"/>
    </row>
    <row r="12" spans="1:11" s="193" customFormat="1">
      <c r="A12" s="210">
        <f t="shared" ref="A12:A19" si="0">A11+1</f>
        <v>3</v>
      </c>
      <c r="B12" s="211"/>
      <c r="C12" s="265"/>
      <c r="D12" s="135"/>
      <c r="E12" s="266"/>
      <c r="F12" s="266"/>
      <c r="G12" s="266"/>
      <c r="H12" s="330"/>
    </row>
    <row r="13" spans="1:11" s="193" customFormat="1">
      <c r="A13" s="210">
        <f t="shared" si="0"/>
        <v>4</v>
      </c>
      <c r="B13" s="211"/>
      <c r="C13" s="249"/>
      <c r="D13" s="135"/>
      <c r="E13" s="135"/>
      <c r="F13" s="135"/>
      <c r="G13" s="221"/>
      <c r="H13" s="330"/>
    </row>
    <row r="14" spans="1:11" s="193" customFormat="1">
      <c r="A14" s="210">
        <f t="shared" si="0"/>
        <v>5</v>
      </c>
      <c r="B14" s="211"/>
      <c r="C14" s="265"/>
      <c r="D14" s="135"/>
      <c r="E14" s="266"/>
      <c r="F14" s="266"/>
      <c r="G14" s="266"/>
      <c r="H14" s="330"/>
    </row>
    <row r="15" spans="1:11" s="193" customFormat="1">
      <c r="A15" s="210">
        <f t="shared" si="0"/>
        <v>6</v>
      </c>
      <c r="B15" s="211"/>
      <c r="C15" s="265"/>
      <c r="D15" s="135"/>
      <c r="E15" s="266"/>
      <c r="F15" s="266"/>
      <c r="G15" s="266"/>
      <c r="H15" s="330"/>
    </row>
    <row r="16" spans="1:11">
      <c r="A16" s="210">
        <f t="shared" si="0"/>
        <v>7</v>
      </c>
      <c r="B16" s="211"/>
      <c r="C16" s="249"/>
      <c r="D16" s="135"/>
      <c r="E16" s="135"/>
      <c r="F16" s="135"/>
      <c r="G16" s="221"/>
      <c r="H16" s="330"/>
    </row>
    <row r="17" spans="1:8">
      <c r="A17" s="210">
        <f t="shared" si="0"/>
        <v>8</v>
      </c>
      <c r="B17" s="211"/>
      <c r="C17" s="265"/>
      <c r="D17" s="135"/>
      <c r="E17" s="266"/>
      <c r="F17" s="266"/>
      <c r="G17" s="266"/>
      <c r="H17" s="330"/>
    </row>
    <row r="18" spans="1:8">
      <c r="A18" s="210">
        <f t="shared" si="0"/>
        <v>9</v>
      </c>
      <c r="B18" s="211"/>
      <c r="C18" s="265"/>
      <c r="D18" s="135"/>
      <c r="E18" s="266"/>
      <c r="F18" s="266"/>
      <c r="G18" s="266"/>
      <c r="H18" s="330"/>
    </row>
    <row r="19" spans="1:8" ht="14.65" thickBot="1">
      <c r="A19" s="217">
        <f t="shared" si="0"/>
        <v>10</v>
      </c>
      <c r="B19" s="142"/>
      <c r="C19" s="267"/>
      <c r="D19" s="142"/>
      <c r="E19" s="142"/>
      <c r="F19" s="142"/>
      <c r="G19" s="142"/>
      <c r="H19" s="342"/>
    </row>
    <row r="20" spans="1:8" ht="16.149999999999999" thickBot="1">
      <c r="A20" s="362"/>
      <c r="G20" s="165" t="str">
        <f>"Total "&amp;LEFT(A7,4)</f>
        <v>Total I14b</v>
      </c>
      <c r="H20" s="283">
        <f>SUM(H10:H19)</f>
        <v>0</v>
      </c>
    </row>
    <row r="22" spans="1:8" ht="53.25" customHeight="1">
      <c r="A22" s="40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6"/>
      <c r="C22" s="406"/>
      <c r="D22" s="406"/>
      <c r="E22" s="406"/>
      <c r="F22" s="406"/>
      <c r="G22" s="406"/>
      <c r="H22" s="40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H12" sqref="H12"/>
    </sheetView>
  </sheetViews>
  <sheetFormatPr defaultColWidth="9.1328125" defaultRowHeight="14.25"/>
  <cols>
    <col min="1" max="1" width="5.1328125" style="193" customWidth="1"/>
    <col min="2" max="2" width="10.59765625" style="193" customWidth="1"/>
    <col min="3" max="3" width="43.1328125" style="193" customWidth="1"/>
    <col min="4" max="4" width="24" style="193" customWidth="1"/>
    <col min="5" max="5" width="14.265625" style="193" customWidth="1"/>
    <col min="6" max="6" width="11.86328125" style="193" customWidth="1"/>
    <col min="7" max="7" width="10" style="193" customWidth="1"/>
    <col min="8" max="8" width="9.73046875" style="193" customWidth="1"/>
    <col min="9" max="9" width="9.1328125" style="193"/>
    <col min="10" max="10" width="10.265625" style="193" customWidth="1"/>
    <col min="11" max="16384" width="9.1328125" style="193"/>
  </cols>
  <sheetData>
    <row r="1" spans="1:11" ht="15.75">
      <c r="A1" s="268" t="str">
        <f>'Date initiale'!C3</f>
        <v>Universitatea de Arhitectură și Urbanism "Ion Mincu" București</v>
      </c>
      <c r="B1" s="268"/>
      <c r="C1" s="268"/>
      <c r="D1" s="17"/>
      <c r="E1" s="17"/>
      <c r="F1" s="17"/>
    </row>
    <row r="2" spans="1:11" ht="15.75">
      <c r="A2" s="268" t="str">
        <f>'Date initiale'!B4&amp;" "&amp;'Date initiale'!C4</f>
        <v>Facultatea ARHITECTURA</v>
      </c>
      <c r="B2" s="268"/>
      <c r="C2" s="268"/>
      <c r="D2" s="17"/>
      <c r="E2" s="17"/>
      <c r="F2" s="17"/>
    </row>
    <row r="3" spans="1:11" ht="15.75">
      <c r="A3" s="268" t="str">
        <f>'Date initiale'!B5&amp;" "&amp;'Date initiale'!C5</f>
        <v>Departamentul Bazele Proiectării de Arhitectură</v>
      </c>
      <c r="B3" s="268"/>
      <c r="C3" s="268"/>
      <c r="D3" s="17"/>
      <c r="E3" s="17"/>
      <c r="F3" s="17"/>
    </row>
    <row r="4" spans="1:11" ht="15.75">
      <c r="A4" s="269" t="str">
        <f>'Date initiale'!C6&amp;", "&amp;'Date initiale'!C7</f>
        <v>FEZI, Bogdan Andrei, profesor universitar poziția  3, Departamentul Bazele Proiectării de Arhitectură</v>
      </c>
      <c r="B4" s="269"/>
      <c r="C4" s="269"/>
      <c r="D4" s="17"/>
      <c r="E4" s="17"/>
      <c r="F4" s="17"/>
    </row>
    <row r="5" spans="1:11" ht="15.75">
      <c r="A5" s="269"/>
      <c r="B5" s="269"/>
      <c r="C5" s="269"/>
      <c r="D5" s="17"/>
      <c r="E5" s="17"/>
      <c r="F5" s="17"/>
    </row>
    <row r="6" spans="1:11" ht="15.75">
      <c r="A6" s="404" t="s">
        <v>110</v>
      </c>
      <c r="B6" s="404"/>
      <c r="C6" s="404"/>
      <c r="D6" s="404"/>
      <c r="E6" s="404"/>
      <c r="F6" s="404"/>
      <c r="G6" s="404"/>
      <c r="H6" s="404"/>
    </row>
    <row r="7" spans="1:11" ht="52.5" customHeight="1">
      <c r="A7" s="40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07"/>
      <c r="C7" s="407"/>
      <c r="D7" s="407"/>
      <c r="E7" s="407"/>
      <c r="F7" s="407"/>
      <c r="G7" s="407"/>
      <c r="H7" s="407"/>
    </row>
    <row r="8" spans="1:11" ht="16.149999999999999" thickBot="1">
      <c r="A8" s="58"/>
      <c r="B8" s="58"/>
      <c r="C8" s="58"/>
      <c r="D8" s="58"/>
      <c r="E8" s="58"/>
      <c r="F8" s="72"/>
      <c r="G8" s="72"/>
      <c r="H8" s="72"/>
    </row>
    <row r="9" spans="1:11" ht="43.15" thickBot="1">
      <c r="A9" s="199" t="s">
        <v>55</v>
      </c>
      <c r="B9" s="224" t="s">
        <v>72</v>
      </c>
      <c r="C9" s="241" t="s">
        <v>141</v>
      </c>
      <c r="D9" s="241" t="s">
        <v>71</v>
      </c>
      <c r="E9" s="224" t="s">
        <v>140</v>
      </c>
      <c r="F9" s="224" t="s">
        <v>138</v>
      </c>
      <c r="G9" s="241" t="s">
        <v>87</v>
      </c>
      <c r="H9" s="242" t="s">
        <v>147</v>
      </c>
      <c r="J9" s="274" t="s">
        <v>108</v>
      </c>
    </row>
    <row r="10" spans="1:11" ht="42.75">
      <c r="A10" s="258">
        <v>1</v>
      </c>
      <c r="B10" s="259"/>
      <c r="C10" s="451" t="s">
        <v>363</v>
      </c>
      <c r="D10" s="452" t="s">
        <v>364</v>
      </c>
      <c r="E10" s="452" t="s">
        <v>365</v>
      </c>
      <c r="F10" s="452" t="s">
        <v>366</v>
      </c>
      <c r="G10" s="457">
        <v>2007</v>
      </c>
      <c r="H10" s="453">
        <v>15</v>
      </c>
      <c r="J10" s="275" t="s">
        <v>167</v>
      </c>
      <c r="K10" s="382" t="s">
        <v>258</v>
      </c>
    </row>
    <row r="11" spans="1:11" ht="71.25">
      <c r="A11" s="239">
        <f>A10+1</f>
        <v>2</v>
      </c>
      <c r="B11" s="256"/>
      <c r="C11" s="454" t="s">
        <v>367</v>
      </c>
      <c r="D11" s="455" t="s">
        <v>368</v>
      </c>
      <c r="E11" s="454" t="s">
        <v>369</v>
      </c>
      <c r="F11" s="454" t="s">
        <v>370</v>
      </c>
      <c r="G11" s="456">
        <v>2012</v>
      </c>
      <c r="H11" s="453">
        <v>20</v>
      </c>
    </row>
    <row r="12" spans="1:11">
      <c r="A12" s="239">
        <f t="shared" ref="A12:A19" si="0">A11+1</f>
        <v>3</v>
      </c>
      <c r="B12" s="211"/>
      <c r="C12" s="135"/>
      <c r="D12" s="135"/>
      <c r="E12" s="135"/>
      <c r="F12" s="135"/>
      <c r="G12" s="135"/>
      <c r="H12" s="330"/>
    </row>
    <row r="13" spans="1:11">
      <c r="A13" s="239">
        <f t="shared" si="0"/>
        <v>4</v>
      </c>
      <c r="B13" s="135"/>
      <c r="C13" s="135"/>
      <c r="D13" s="135"/>
      <c r="E13" s="135"/>
      <c r="F13" s="135"/>
      <c r="G13" s="135"/>
      <c r="H13" s="330"/>
    </row>
    <row r="14" spans="1:11">
      <c r="A14" s="239">
        <f t="shared" si="0"/>
        <v>5</v>
      </c>
      <c r="B14" s="211"/>
      <c r="C14" s="135"/>
      <c r="D14" s="135"/>
      <c r="E14" s="135"/>
      <c r="F14" s="135"/>
      <c r="G14" s="135"/>
      <c r="H14" s="330"/>
    </row>
    <row r="15" spans="1:11">
      <c r="A15" s="239">
        <f t="shared" si="0"/>
        <v>6</v>
      </c>
      <c r="B15" s="135"/>
      <c r="C15" s="135"/>
      <c r="D15" s="135"/>
      <c r="E15" s="135"/>
      <c r="F15" s="135"/>
      <c r="G15" s="135"/>
      <c r="H15" s="330"/>
    </row>
    <row r="16" spans="1:11">
      <c r="A16" s="239">
        <f t="shared" si="0"/>
        <v>7</v>
      </c>
      <c r="B16" s="211"/>
      <c r="C16" s="135"/>
      <c r="D16" s="135"/>
      <c r="E16" s="135"/>
      <c r="F16" s="135"/>
      <c r="G16" s="135"/>
      <c r="H16" s="330"/>
    </row>
    <row r="17" spans="1:8">
      <c r="A17" s="239">
        <f t="shared" si="0"/>
        <v>8</v>
      </c>
      <c r="B17" s="135"/>
      <c r="C17" s="135"/>
      <c r="D17" s="135"/>
      <c r="E17" s="135"/>
      <c r="F17" s="135"/>
      <c r="G17" s="135"/>
      <c r="H17" s="330"/>
    </row>
    <row r="18" spans="1:8">
      <c r="A18" s="239">
        <f t="shared" si="0"/>
        <v>9</v>
      </c>
      <c r="B18" s="211"/>
      <c r="C18" s="135"/>
      <c r="D18" s="135"/>
      <c r="E18" s="135"/>
      <c r="F18" s="135"/>
      <c r="G18" s="135"/>
      <c r="H18" s="330"/>
    </row>
    <row r="19" spans="1:8" ht="14.65" thickBot="1">
      <c r="A19" s="261">
        <f t="shared" si="0"/>
        <v>10</v>
      </c>
      <c r="B19" s="142"/>
      <c r="C19" s="142"/>
      <c r="D19" s="142"/>
      <c r="E19" s="142"/>
      <c r="F19" s="142"/>
      <c r="G19" s="142"/>
      <c r="H19" s="342"/>
    </row>
    <row r="20" spans="1:8" ht="14.65" thickBot="1">
      <c r="A20" s="361"/>
      <c r="B20" s="252"/>
      <c r="C20" s="222"/>
      <c r="D20" s="222"/>
      <c r="E20" s="222"/>
      <c r="F20" s="222"/>
      <c r="G20" s="165" t="str">
        <f>"Total "&amp;LEFT(A7,4)</f>
        <v>Total I14c</v>
      </c>
      <c r="H20" s="166">
        <f>SUM(H10:H19)</f>
        <v>35</v>
      </c>
    </row>
    <row r="22" spans="1:8" ht="53.25" customHeight="1">
      <c r="A22" s="40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6"/>
      <c r="C22" s="406"/>
      <c r="D22" s="406"/>
      <c r="E22" s="406"/>
      <c r="F22" s="406"/>
      <c r="G22" s="406"/>
      <c r="H22" s="406"/>
    </row>
    <row r="40" spans="1:9" ht="14.65" thickBot="1"/>
    <row r="41" spans="1:9" ht="54" customHeight="1" thickBot="1">
      <c r="A41" s="223" t="s">
        <v>69</v>
      </c>
      <c r="B41" s="224" t="s">
        <v>72</v>
      </c>
      <c r="C41" s="241" t="s">
        <v>70</v>
      </c>
      <c r="D41" s="241" t="s">
        <v>71</v>
      </c>
      <c r="E41" s="224" t="s">
        <v>139</v>
      </c>
      <c r="F41" s="224" t="s">
        <v>139</v>
      </c>
      <c r="G41" s="224"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J22" sqref="J22"/>
    </sheetView>
  </sheetViews>
  <sheetFormatPr defaultColWidth="9.1328125" defaultRowHeight="14.25"/>
  <cols>
    <col min="1" max="1" width="5.1328125" style="193" customWidth="1"/>
    <col min="2" max="2" width="10.59765625" style="193" customWidth="1"/>
    <col min="3" max="3" width="43.1328125" style="193" customWidth="1"/>
    <col min="4" max="4" width="24" style="193" customWidth="1"/>
    <col min="5" max="5" width="14.265625" style="193" customWidth="1"/>
    <col min="6" max="6" width="11.86328125" style="193" customWidth="1"/>
    <col min="7" max="7" width="10" style="193" customWidth="1"/>
    <col min="8" max="8" width="9.73046875" style="193" customWidth="1"/>
    <col min="9" max="9" width="9.1328125" style="193"/>
    <col min="10" max="10" width="10.265625" style="193" customWidth="1"/>
    <col min="11" max="16384" width="9.1328125" style="193"/>
  </cols>
  <sheetData>
    <row r="1" spans="1:11" ht="15.75">
      <c r="A1" s="268" t="str">
        <f>'Date initiale'!C3</f>
        <v>Universitatea de Arhitectură și Urbanism "Ion Mincu" București</v>
      </c>
      <c r="B1" s="268"/>
      <c r="C1" s="268"/>
      <c r="D1" s="378"/>
      <c r="E1" s="378"/>
      <c r="F1" s="378"/>
    </row>
    <row r="2" spans="1:11" ht="15.75">
      <c r="A2" s="268" t="str">
        <f>'Date initiale'!B4&amp;" "&amp;'Date initiale'!C4</f>
        <v>Facultatea ARHITECTURA</v>
      </c>
      <c r="B2" s="268"/>
      <c r="C2" s="268"/>
      <c r="D2" s="378"/>
      <c r="E2" s="378"/>
      <c r="F2" s="378"/>
    </row>
    <row r="3" spans="1:11" ht="15.75">
      <c r="A3" s="268" t="str">
        <f>'Date initiale'!B5&amp;" "&amp;'Date initiale'!C5</f>
        <v>Departamentul Bazele Proiectării de Arhitectură</v>
      </c>
      <c r="B3" s="268"/>
      <c r="C3" s="268"/>
      <c r="D3" s="378"/>
      <c r="E3" s="378"/>
      <c r="F3" s="378"/>
    </row>
    <row r="4" spans="1:11" ht="15.75">
      <c r="A4" s="377" t="str">
        <f>'Date initiale'!C6&amp;", "&amp;'Date initiale'!C7</f>
        <v>FEZI, Bogdan Andrei, profesor universitar poziția  3, Departamentul Bazele Proiectării de Arhitectură</v>
      </c>
      <c r="B4" s="377"/>
      <c r="C4" s="377"/>
      <c r="D4" s="378"/>
      <c r="E4" s="378"/>
      <c r="F4" s="378"/>
    </row>
    <row r="5" spans="1:11" ht="15.75">
      <c r="A5" s="377"/>
      <c r="B5" s="377"/>
      <c r="C5" s="377"/>
      <c r="D5" s="378"/>
      <c r="E5" s="378"/>
      <c r="F5" s="378"/>
    </row>
    <row r="6" spans="1:11" ht="15.75">
      <c r="A6" s="404" t="s">
        <v>110</v>
      </c>
      <c r="B6" s="404"/>
      <c r="C6" s="404"/>
      <c r="D6" s="404"/>
      <c r="E6" s="404"/>
      <c r="F6" s="404"/>
      <c r="G6" s="404"/>
      <c r="H6" s="404"/>
    </row>
    <row r="7" spans="1:11" ht="52.5" customHeight="1">
      <c r="A7" s="40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07"/>
      <c r="C7" s="407"/>
      <c r="D7" s="407"/>
      <c r="E7" s="407"/>
      <c r="F7" s="407"/>
      <c r="G7" s="407"/>
      <c r="H7" s="407"/>
    </row>
    <row r="8" spans="1:11" ht="16.149999999999999" thickBot="1">
      <c r="A8" s="58"/>
      <c r="B8" s="58"/>
      <c r="C8" s="58"/>
      <c r="D8" s="58"/>
      <c r="E8" s="58"/>
      <c r="F8" s="72"/>
      <c r="G8" s="72"/>
      <c r="H8" s="72"/>
    </row>
    <row r="9" spans="1:11" ht="43.15" thickBot="1">
      <c r="A9" s="199" t="s">
        <v>55</v>
      </c>
      <c r="B9" s="224" t="s">
        <v>72</v>
      </c>
      <c r="C9" s="241" t="s">
        <v>141</v>
      </c>
      <c r="D9" s="241" t="s">
        <v>71</v>
      </c>
      <c r="E9" s="224" t="s">
        <v>140</v>
      </c>
      <c r="F9" s="224" t="s">
        <v>138</v>
      </c>
      <c r="G9" s="241" t="s">
        <v>87</v>
      </c>
      <c r="H9" s="242" t="s">
        <v>147</v>
      </c>
      <c r="J9" s="274" t="s">
        <v>108</v>
      </c>
    </row>
    <row r="10" spans="1:11">
      <c r="A10" s="258">
        <v>1</v>
      </c>
      <c r="B10" s="259"/>
      <c r="C10" s="259"/>
      <c r="D10" s="259"/>
      <c r="E10" s="259"/>
      <c r="F10" s="259"/>
      <c r="G10" s="259"/>
      <c r="H10" s="260"/>
      <c r="J10" s="275">
        <v>20</v>
      </c>
      <c r="K10" s="382" t="s">
        <v>258</v>
      </c>
    </row>
    <row r="11" spans="1:11">
      <c r="A11" s="239">
        <f>A10+1</f>
        <v>2</v>
      </c>
      <c r="B11" s="256"/>
      <c r="C11" s="228"/>
      <c r="D11" s="228"/>
      <c r="E11" s="257"/>
      <c r="F11" s="257"/>
      <c r="G11" s="228"/>
      <c r="H11" s="330"/>
    </row>
    <row r="12" spans="1:11">
      <c r="A12" s="239">
        <f t="shared" ref="A12:A19" si="0">A11+1</f>
        <v>3</v>
      </c>
      <c r="B12" s="211"/>
      <c r="C12" s="135"/>
      <c r="D12" s="135"/>
      <c r="E12" s="135"/>
      <c r="F12" s="135"/>
      <c r="G12" s="135"/>
      <c r="H12" s="330"/>
    </row>
    <row r="13" spans="1:11">
      <c r="A13" s="239">
        <f t="shared" si="0"/>
        <v>4</v>
      </c>
      <c r="B13" s="135"/>
      <c r="C13" s="135"/>
      <c r="D13" s="135"/>
      <c r="E13" s="135"/>
      <c r="F13" s="135"/>
      <c r="G13" s="135"/>
      <c r="H13" s="330"/>
    </row>
    <row r="14" spans="1:11">
      <c r="A14" s="239">
        <f t="shared" si="0"/>
        <v>5</v>
      </c>
      <c r="B14" s="211"/>
      <c r="C14" s="135"/>
      <c r="D14" s="135"/>
      <c r="E14" s="135"/>
      <c r="F14" s="135"/>
      <c r="G14" s="135"/>
      <c r="H14" s="330"/>
    </row>
    <row r="15" spans="1:11">
      <c r="A15" s="239">
        <f t="shared" si="0"/>
        <v>6</v>
      </c>
      <c r="B15" s="135"/>
      <c r="C15" s="135"/>
      <c r="D15" s="135"/>
      <c r="E15" s="135"/>
      <c r="F15" s="135"/>
      <c r="G15" s="135"/>
      <c r="H15" s="330"/>
    </row>
    <row r="16" spans="1:11">
      <c r="A16" s="239">
        <f t="shared" si="0"/>
        <v>7</v>
      </c>
      <c r="B16" s="211"/>
      <c r="C16" s="135"/>
      <c r="D16" s="135"/>
      <c r="E16" s="135"/>
      <c r="F16" s="135"/>
      <c r="G16" s="135"/>
      <c r="H16" s="330"/>
    </row>
    <row r="17" spans="1:8">
      <c r="A17" s="239">
        <f t="shared" si="0"/>
        <v>8</v>
      </c>
      <c r="B17" s="135"/>
      <c r="C17" s="135"/>
      <c r="D17" s="135"/>
      <c r="E17" s="135"/>
      <c r="F17" s="135"/>
      <c r="G17" s="135"/>
      <c r="H17" s="330"/>
    </row>
    <row r="18" spans="1:8">
      <c r="A18" s="239">
        <f t="shared" si="0"/>
        <v>9</v>
      </c>
      <c r="B18" s="211"/>
      <c r="C18" s="135"/>
      <c r="D18" s="135"/>
      <c r="E18" s="135"/>
      <c r="F18" s="135"/>
      <c r="G18" s="135"/>
      <c r="H18" s="330"/>
    </row>
    <row r="19" spans="1:8" ht="14.65" thickBot="1">
      <c r="A19" s="261">
        <f t="shared" si="0"/>
        <v>10</v>
      </c>
      <c r="B19" s="142"/>
      <c r="C19" s="142"/>
      <c r="D19" s="142"/>
      <c r="E19" s="142"/>
      <c r="F19" s="142"/>
      <c r="G19" s="142"/>
      <c r="H19" s="342"/>
    </row>
    <row r="20" spans="1:8" ht="14.65" thickBot="1">
      <c r="A20" s="361"/>
      <c r="B20" s="252"/>
      <c r="C20" s="222"/>
      <c r="D20" s="222"/>
      <c r="E20" s="222"/>
      <c r="F20" s="222"/>
      <c r="G20" s="165" t="str">
        <f>"Total "&amp;LEFT(A7,4)</f>
        <v>Total I15.</v>
      </c>
      <c r="H20" s="166">
        <f>SUM(H10:H19)</f>
        <v>0</v>
      </c>
    </row>
    <row r="22" spans="1:8" ht="53.25" customHeight="1">
      <c r="A22" s="40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06"/>
      <c r="C22" s="406"/>
      <c r="D22" s="406"/>
      <c r="E22" s="406"/>
      <c r="F22" s="406"/>
      <c r="G22" s="406"/>
      <c r="H22" s="406"/>
    </row>
    <row r="40" spans="1:9" ht="14.65" thickBot="1"/>
    <row r="41" spans="1:9" ht="54" customHeight="1" thickBot="1">
      <c r="A41" s="223" t="s">
        <v>69</v>
      </c>
      <c r="B41" s="224" t="s">
        <v>72</v>
      </c>
      <c r="C41" s="241" t="s">
        <v>70</v>
      </c>
      <c r="D41" s="241" t="s">
        <v>71</v>
      </c>
      <c r="E41" s="224" t="s">
        <v>139</v>
      </c>
      <c r="F41" s="224" t="s">
        <v>139</v>
      </c>
      <c r="G41" s="224"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4"/>
  <sheetViews>
    <sheetView topLeftCell="A4" workbookViewId="0">
      <selection activeCell="F21" sqref="F21"/>
    </sheetView>
  </sheetViews>
  <sheetFormatPr defaultRowHeight="14.25"/>
  <cols>
    <col min="1" max="1" width="5.1328125" customWidth="1"/>
    <col min="2" max="2" width="103.1328125" customWidth="1"/>
    <col min="3" max="3" width="10.59765625" customWidth="1"/>
    <col min="4" max="4" width="9.73046875" customWidth="1"/>
    <col min="6" max="6" width="11.265625" customWidth="1"/>
  </cols>
  <sheetData>
    <row r="1" spans="1:8" ht="15.75">
      <c r="A1" s="268" t="str">
        <f>'Date initiale'!C3</f>
        <v>Universitatea de Arhitectură și Urbanism "Ion Mincu" București</v>
      </c>
      <c r="B1" s="268"/>
      <c r="C1" s="268"/>
      <c r="D1" s="17"/>
      <c r="E1" s="42"/>
    </row>
    <row r="2" spans="1:8" ht="15.75">
      <c r="A2" s="268" t="str">
        <f>'Date initiale'!B4&amp;" "&amp;'Date initiale'!C4</f>
        <v>Facultatea ARHITECTURA</v>
      </c>
      <c r="B2" s="268"/>
      <c r="C2" s="268"/>
      <c r="D2" s="2"/>
      <c r="E2" s="42"/>
    </row>
    <row r="3" spans="1:8" ht="15.75">
      <c r="A3" s="268" t="str">
        <f>'Date initiale'!B5&amp;" "&amp;'Date initiale'!C5</f>
        <v>Departamentul Bazele Proiectării de Arhitectură</v>
      </c>
      <c r="B3" s="268"/>
      <c r="C3" s="268"/>
      <c r="D3" s="17"/>
      <c r="E3" s="42"/>
    </row>
    <row r="4" spans="1:8">
      <c r="A4" s="123" t="str">
        <f>'Date initiale'!C6&amp;", "&amp;'Date initiale'!C7</f>
        <v>FEZI, Bogdan Andrei, profesor universitar poziția  3, Departamentul Bazele Proiectării de Arhitectură</v>
      </c>
      <c r="B4" s="123"/>
      <c r="C4" s="123"/>
    </row>
    <row r="5" spans="1:8" s="193" customFormat="1">
      <c r="A5" s="123"/>
      <c r="B5" s="123"/>
      <c r="C5" s="123"/>
    </row>
    <row r="6" spans="1:8" ht="15.75">
      <c r="A6" s="412" t="s">
        <v>110</v>
      </c>
      <c r="B6" s="412"/>
      <c r="C6" s="412"/>
      <c r="D6" s="412"/>
    </row>
    <row r="7" spans="1:8" s="193" customFormat="1" ht="90.75" customHeight="1">
      <c r="A7" s="40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07"/>
      <c r="C7" s="407"/>
      <c r="D7" s="407"/>
      <c r="E7" s="194"/>
      <c r="F7" s="194"/>
      <c r="G7" s="194"/>
      <c r="H7" s="194"/>
    </row>
    <row r="8" spans="1:8" ht="18.75" customHeight="1" thickBot="1">
      <c r="A8" s="70"/>
      <c r="B8" s="70"/>
      <c r="C8" s="70"/>
      <c r="D8" s="70"/>
    </row>
    <row r="9" spans="1:8" ht="45.75" customHeight="1" thickBot="1">
      <c r="A9" s="199" t="s">
        <v>55</v>
      </c>
      <c r="B9" s="224" t="s">
        <v>77</v>
      </c>
      <c r="C9" s="224" t="s">
        <v>87</v>
      </c>
      <c r="D9" s="225" t="s">
        <v>147</v>
      </c>
      <c r="E9" s="33"/>
      <c r="F9" s="274" t="s">
        <v>108</v>
      </c>
    </row>
    <row r="10" spans="1:8" ht="28.5">
      <c r="A10" s="258">
        <v>1</v>
      </c>
      <c r="B10" s="289" t="s">
        <v>371</v>
      </c>
      <c r="C10" s="255">
        <v>1998</v>
      </c>
      <c r="D10" s="337">
        <v>50</v>
      </c>
      <c r="F10" s="275" t="s">
        <v>168</v>
      </c>
      <c r="G10" s="382" t="s">
        <v>259</v>
      </c>
    </row>
    <row r="11" spans="1:8">
      <c r="A11" s="239">
        <f>A10+1</f>
        <v>2</v>
      </c>
      <c r="B11" s="249" t="s">
        <v>372</v>
      </c>
      <c r="C11" s="135">
        <v>1999</v>
      </c>
      <c r="D11" s="330">
        <v>50</v>
      </c>
    </row>
    <row r="12" spans="1:8" s="193" customFormat="1">
      <c r="A12" s="239">
        <f t="shared" ref="A12:A22" si="0">A11+1</f>
        <v>3</v>
      </c>
      <c r="B12" s="249" t="s">
        <v>373</v>
      </c>
      <c r="C12" s="135" t="s">
        <v>355</v>
      </c>
      <c r="D12" s="330">
        <v>50</v>
      </c>
    </row>
    <row r="13" spans="1:8" s="193" customFormat="1">
      <c r="A13" s="239">
        <f t="shared" si="0"/>
        <v>4</v>
      </c>
      <c r="B13" s="249" t="s">
        <v>374</v>
      </c>
      <c r="C13" s="135" t="s">
        <v>343</v>
      </c>
      <c r="D13" s="330">
        <v>50</v>
      </c>
    </row>
    <row r="14" spans="1:8" s="193" customFormat="1">
      <c r="A14" s="239">
        <f t="shared" si="0"/>
        <v>5</v>
      </c>
      <c r="B14" s="249" t="s">
        <v>375</v>
      </c>
      <c r="C14" s="135" t="s">
        <v>347</v>
      </c>
      <c r="D14" s="330">
        <v>50</v>
      </c>
    </row>
    <row r="15" spans="1:8">
      <c r="A15" s="239">
        <f t="shared" si="0"/>
        <v>6</v>
      </c>
      <c r="B15" s="249" t="s">
        <v>348</v>
      </c>
      <c r="C15" s="135" t="s">
        <v>349</v>
      </c>
      <c r="D15" s="330">
        <v>50</v>
      </c>
    </row>
    <row r="16" spans="1:8" ht="28.5">
      <c r="A16" s="239">
        <f t="shared" si="0"/>
        <v>7</v>
      </c>
      <c r="B16" s="249" t="s">
        <v>376</v>
      </c>
      <c r="C16" s="135" t="s">
        <v>349</v>
      </c>
      <c r="D16" s="330">
        <v>50</v>
      </c>
    </row>
    <row r="17" spans="1:4">
      <c r="A17" s="239">
        <f t="shared" si="0"/>
        <v>8</v>
      </c>
      <c r="B17" s="249" t="s">
        <v>377</v>
      </c>
      <c r="C17" s="135">
        <v>2001</v>
      </c>
      <c r="D17" s="330">
        <v>50</v>
      </c>
    </row>
    <row r="18" spans="1:4" s="193" customFormat="1" ht="28.5">
      <c r="A18" s="239">
        <f t="shared" si="0"/>
        <v>9</v>
      </c>
      <c r="B18" s="278" t="s">
        <v>378</v>
      </c>
      <c r="C18" s="228">
        <v>2002</v>
      </c>
      <c r="D18" s="330">
        <v>50</v>
      </c>
    </row>
    <row r="19" spans="1:4" s="193" customFormat="1">
      <c r="A19" s="239">
        <f t="shared" si="0"/>
        <v>10</v>
      </c>
      <c r="B19" s="249" t="s">
        <v>379</v>
      </c>
      <c r="C19" s="135">
        <v>2003</v>
      </c>
      <c r="D19" s="330">
        <v>50</v>
      </c>
    </row>
    <row r="20" spans="1:4" s="193" customFormat="1">
      <c r="A20" s="239">
        <f t="shared" si="0"/>
        <v>11</v>
      </c>
      <c r="B20" s="249" t="s">
        <v>380</v>
      </c>
      <c r="C20" s="135">
        <v>2005</v>
      </c>
      <c r="D20" s="330">
        <v>50</v>
      </c>
    </row>
    <row r="21" spans="1:4" ht="28.5">
      <c r="A21" s="239">
        <f t="shared" si="0"/>
        <v>12</v>
      </c>
      <c r="B21" s="278" t="s">
        <v>381</v>
      </c>
      <c r="C21" s="135">
        <v>2007</v>
      </c>
      <c r="D21" s="330">
        <v>50</v>
      </c>
    </row>
    <row r="22" spans="1:4" ht="14.65" thickBot="1">
      <c r="A22" s="261">
        <f t="shared" si="0"/>
        <v>13</v>
      </c>
      <c r="B22" s="458" t="s">
        <v>382</v>
      </c>
      <c r="C22" s="142">
        <v>2008</v>
      </c>
      <c r="D22" s="342">
        <v>50</v>
      </c>
    </row>
    <row r="23" spans="1:4" ht="14.65" thickBot="1">
      <c r="A23" s="360"/>
      <c r="B23" s="221"/>
      <c r="C23" s="165" t="str">
        <f>"Total "&amp;LEFT(A7,3)</f>
        <v>Total I16</v>
      </c>
      <c r="D23" s="280">
        <f>SUM(D10:D22)</f>
        <v>650</v>
      </c>
    </row>
    <row r="24" spans="1:4" ht="15.75">
      <c r="A24" s="36"/>
      <c r="B24" s="25"/>
      <c r="C24" s="25"/>
      <c r="D24" s="25"/>
    </row>
    <row r="25" spans="1:4">
      <c r="A25" s="22"/>
      <c r="B25" s="22"/>
      <c r="C25" s="22"/>
      <c r="D25" s="22"/>
    </row>
    <row r="29" spans="1:4">
      <c r="A29" s="22"/>
      <c r="B29" s="18"/>
    </row>
    <row r="30" spans="1:4">
      <c r="A30" s="22"/>
      <c r="B30" s="18"/>
    </row>
    <row r="31" spans="1:4">
      <c r="A31" s="22"/>
    </row>
    <row r="32" spans="1:4">
      <c r="A32" s="22"/>
    </row>
    <row r="33" spans="1:1">
      <c r="A33" s="22"/>
    </row>
    <row r="34" spans="1:1">
      <c r="A34"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G10" sqref="G10"/>
    </sheetView>
  </sheetViews>
  <sheetFormatPr defaultRowHeight="14.25"/>
  <cols>
    <col min="1" max="1" width="5.1328125" customWidth="1"/>
    <col min="2" max="2" width="103.1328125" customWidth="1"/>
    <col min="3" max="3" width="10.59765625" customWidth="1"/>
    <col min="4" max="4" width="9.73046875" customWidth="1"/>
    <col min="6" max="6" width="10.3984375" customWidth="1"/>
  </cols>
  <sheetData>
    <row r="1" spans="1:11" ht="15.75">
      <c r="A1" s="268" t="str">
        <f>'Date initiale'!C3</f>
        <v>Universitatea de Arhitectură și Urbanism "Ion Mincu" București</v>
      </c>
      <c r="B1" s="268"/>
      <c r="C1" s="268"/>
      <c r="D1" s="17"/>
    </row>
    <row r="2" spans="1:11" ht="15.75">
      <c r="A2" s="268" t="str">
        <f>'Date initiale'!B4&amp;" "&amp;'Date initiale'!C4</f>
        <v>Facultatea ARHITECTURA</v>
      </c>
      <c r="B2" s="268"/>
      <c r="C2" s="268"/>
      <c r="D2" s="2"/>
    </row>
    <row r="3" spans="1:11" ht="15.75">
      <c r="A3" s="268" t="str">
        <f>'Date initiale'!B5&amp;" "&amp;'Date initiale'!C5</f>
        <v>Departamentul Bazele Proiectării de Arhitectură</v>
      </c>
      <c r="B3" s="268"/>
      <c r="C3" s="268"/>
      <c r="D3" s="17"/>
    </row>
    <row r="4" spans="1:11">
      <c r="A4" s="123" t="str">
        <f>'Date initiale'!C6&amp;", "&amp;'Date initiale'!C7</f>
        <v>FEZI, Bogdan Andrei, profesor universitar poziția  3, Departamentul Bazele Proiectării de Arhitectură</v>
      </c>
      <c r="B4" s="123"/>
      <c r="C4" s="123"/>
    </row>
    <row r="5" spans="1:11" s="193" customFormat="1">
      <c r="A5" s="123"/>
      <c r="B5" s="123"/>
      <c r="C5" s="123"/>
    </row>
    <row r="6" spans="1:11">
      <c r="A6" s="413" t="s">
        <v>110</v>
      </c>
      <c r="B6" s="413"/>
      <c r="C6" s="413"/>
      <c r="D6" s="413"/>
    </row>
    <row r="7" spans="1:11" s="193" customFormat="1" ht="40.5" customHeight="1">
      <c r="A7" s="41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14"/>
      <c r="C7" s="414"/>
      <c r="D7" s="414"/>
    </row>
    <row r="8" spans="1:11" ht="14.65" thickBot="1"/>
    <row r="9" spans="1:11" ht="48.75" customHeight="1" thickBot="1">
      <c r="A9" s="199" t="s">
        <v>55</v>
      </c>
      <c r="B9" s="162" t="s">
        <v>77</v>
      </c>
      <c r="C9" s="162" t="s">
        <v>87</v>
      </c>
      <c r="D9" s="293" t="s">
        <v>147</v>
      </c>
      <c r="F9" s="274" t="s">
        <v>108</v>
      </c>
    </row>
    <row r="10" spans="1:11">
      <c r="A10" s="318">
        <v>1</v>
      </c>
      <c r="B10" s="312"/>
      <c r="C10" s="168"/>
      <c r="D10" s="345"/>
      <c r="F10" s="275" t="s">
        <v>169</v>
      </c>
      <c r="G10" s="382" t="s">
        <v>260</v>
      </c>
      <c r="K10" s="22"/>
    </row>
    <row r="11" spans="1:11" s="193" customFormat="1">
      <c r="A11" s="319">
        <f>A10+1</f>
        <v>2</v>
      </c>
      <c r="B11" s="301"/>
      <c r="C11" s="41"/>
      <c r="D11" s="341"/>
      <c r="K11" s="22"/>
    </row>
    <row r="12" spans="1:11" s="193" customFormat="1">
      <c r="A12" s="319">
        <f t="shared" ref="A12:A19" si="0">A11+1</f>
        <v>3</v>
      </c>
      <c r="B12" s="301"/>
      <c r="C12" s="41"/>
      <c r="D12" s="341"/>
      <c r="K12" s="22"/>
    </row>
    <row r="13" spans="1:11" s="193" customFormat="1">
      <c r="A13" s="319">
        <f t="shared" si="0"/>
        <v>4</v>
      </c>
      <c r="B13" s="301"/>
      <c r="C13" s="41"/>
      <c r="D13" s="341"/>
      <c r="K13" s="22"/>
    </row>
    <row r="14" spans="1:11" s="193" customFormat="1">
      <c r="A14" s="319">
        <f t="shared" si="0"/>
        <v>5</v>
      </c>
      <c r="B14" s="301"/>
      <c r="C14" s="41"/>
      <c r="D14" s="341"/>
      <c r="K14" s="22"/>
    </row>
    <row r="15" spans="1:11" s="193" customFormat="1">
      <c r="A15" s="319">
        <f t="shared" si="0"/>
        <v>6</v>
      </c>
      <c r="B15" s="301"/>
      <c r="C15" s="41"/>
      <c r="D15" s="341"/>
      <c r="K15" s="22"/>
    </row>
    <row r="16" spans="1:11" s="193" customFormat="1">
      <c r="A16" s="319">
        <f t="shared" si="0"/>
        <v>7</v>
      </c>
      <c r="B16" s="301"/>
      <c r="C16" s="41"/>
      <c r="D16" s="341"/>
      <c r="K16" s="22"/>
    </row>
    <row r="17" spans="1:11" s="193" customFormat="1">
      <c r="A17" s="319">
        <f t="shared" si="0"/>
        <v>8</v>
      </c>
      <c r="B17" s="301"/>
      <c r="C17" s="41"/>
      <c r="D17" s="341"/>
      <c r="K17" s="22"/>
    </row>
    <row r="18" spans="1:11" s="193" customFormat="1">
      <c r="A18" s="319">
        <f t="shared" si="0"/>
        <v>9</v>
      </c>
      <c r="B18" s="301"/>
      <c r="C18" s="41"/>
      <c r="D18" s="341"/>
      <c r="K18" s="22"/>
    </row>
    <row r="19" spans="1:11" ht="14.65" thickBot="1">
      <c r="A19" s="320">
        <f t="shared" si="0"/>
        <v>10</v>
      </c>
      <c r="B19" s="314"/>
      <c r="C19" s="158"/>
      <c r="D19" s="344"/>
      <c r="K19" s="22"/>
    </row>
    <row r="20" spans="1:11" ht="14.65" thickBot="1">
      <c r="A20" s="356"/>
      <c r="B20" s="123"/>
      <c r="C20" s="126" t="str">
        <f>"Total "&amp;LEFT(A7,3)</f>
        <v>Total I17</v>
      </c>
      <c r="D20" s="127">
        <f>SUM(D10:D19)</f>
        <v>0</v>
      </c>
      <c r="K20" s="5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workbookViewId="0">
      <selection activeCell="F21" sqref="F21"/>
    </sheetView>
  </sheetViews>
  <sheetFormatPr defaultRowHeight="14.25"/>
  <cols>
    <col min="1" max="1" width="5.1328125" customWidth="1"/>
    <col min="2" max="2" width="103.1328125" customWidth="1"/>
    <col min="3" max="3" width="10.59765625" customWidth="1"/>
    <col min="4" max="4" width="9.73046875" customWidth="1"/>
  </cols>
  <sheetData>
    <row r="1" spans="1:11" ht="15.75">
      <c r="A1" s="268" t="str">
        <f>'Date initiale'!C3</f>
        <v>Universitatea de Arhitectură și Urbanism "Ion Mincu" București</v>
      </c>
      <c r="B1" s="268"/>
      <c r="C1" s="268"/>
      <c r="D1" s="17"/>
      <c r="E1" s="42"/>
    </row>
    <row r="2" spans="1:11" ht="15.75">
      <c r="A2" s="268" t="str">
        <f>'Date initiale'!B4&amp;" "&amp;'Date initiale'!C4</f>
        <v>Facultatea ARHITECTURA</v>
      </c>
      <c r="B2" s="268"/>
      <c r="C2" s="268"/>
      <c r="D2" s="42"/>
      <c r="E2" s="42"/>
    </row>
    <row r="3" spans="1:11" ht="15.75">
      <c r="A3" s="268" t="str">
        <f>'Date initiale'!B5&amp;" "&amp;'Date initiale'!C5</f>
        <v>Departamentul Bazele Proiectării de Arhitectură</v>
      </c>
      <c r="B3" s="268"/>
      <c r="C3" s="268"/>
      <c r="D3" s="17"/>
      <c r="E3" s="42"/>
    </row>
    <row r="4" spans="1:11">
      <c r="A4" s="123" t="str">
        <f>'Date initiale'!C6&amp;", "&amp;'Date initiale'!C7</f>
        <v>FEZI, Bogdan Andrei, profesor universitar poziția  3, Departamentul Bazele Proiectării de Arhitectură</v>
      </c>
      <c r="B4" s="123"/>
      <c r="C4" s="123"/>
    </row>
    <row r="5" spans="1:11" s="193" customFormat="1">
      <c r="A5" s="123"/>
      <c r="B5" s="123"/>
      <c r="C5" s="123"/>
    </row>
    <row r="6" spans="1:11" ht="34.5" customHeight="1">
      <c r="A6" s="412" t="s">
        <v>110</v>
      </c>
      <c r="B6" s="412"/>
      <c r="C6" s="412"/>
      <c r="D6" s="412"/>
    </row>
    <row r="7" spans="1:11" s="193" customFormat="1" ht="34.5" customHeight="1">
      <c r="A7" s="41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14"/>
      <c r="C7" s="414"/>
      <c r="D7" s="414"/>
    </row>
    <row r="8" spans="1:11" ht="16.5" customHeight="1" thickBot="1">
      <c r="A8" s="59"/>
      <c r="B8" s="59"/>
      <c r="C8" s="59"/>
      <c r="D8" s="59"/>
    </row>
    <row r="9" spans="1:11" ht="42.75" customHeight="1" thickBot="1">
      <c r="A9" s="199" t="s">
        <v>55</v>
      </c>
      <c r="B9" s="162" t="s">
        <v>77</v>
      </c>
      <c r="C9" s="162" t="s">
        <v>87</v>
      </c>
      <c r="D9" s="293" t="s">
        <v>78</v>
      </c>
      <c r="E9" s="33"/>
      <c r="F9" s="274" t="s">
        <v>108</v>
      </c>
    </row>
    <row r="10" spans="1:11" ht="28.5">
      <c r="A10" s="167">
        <v>1</v>
      </c>
      <c r="B10" s="312" t="s">
        <v>383</v>
      </c>
      <c r="C10" s="168">
        <v>2010</v>
      </c>
      <c r="D10" s="345">
        <v>5</v>
      </c>
      <c r="E10" s="33"/>
      <c r="F10" s="275" t="s">
        <v>170</v>
      </c>
      <c r="G10" s="382" t="s">
        <v>261</v>
      </c>
      <c r="K10" s="22"/>
    </row>
    <row r="11" spans="1:11" ht="28.5">
      <c r="A11" s="169">
        <f>A10+1</f>
        <v>2</v>
      </c>
      <c r="B11" s="301" t="s">
        <v>384</v>
      </c>
      <c r="C11" s="41">
        <v>2015</v>
      </c>
      <c r="D11" s="341">
        <v>10</v>
      </c>
      <c r="K11" s="22"/>
    </row>
    <row r="12" spans="1:11">
      <c r="A12" s="169">
        <f t="shared" ref="A12:A19" si="0">A11+1</f>
        <v>3</v>
      </c>
      <c r="B12" s="301" t="s">
        <v>385</v>
      </c>
      <c r="C12" s="41">
        <v>2017</v>
      </c>
      <c r="D12" s="341">
        <v>5</v>
      </c>
      <c r="K12" s="56"/>
    </row>
    <row r="13" spans="1:11">
      <c r="A13" s="169">
        <f t="shared" si="0"/>
        <v>4</v>
      </c>
      <c r="B13" s="301"/>
      <c r="C13" s="41"/>
      <c r="D13" s="330"/>
    </row>
    <row r="14" spans="1:11">
      <c r="A14" s="169">
        <f t="shared" si="0"/>
        <v>5</v>
      </c>
      <c r="B14" s="301"/>
      <c r="C14" s="41"/>
      <c r="D14" s="330"/>
    </row>
    <row r="15" spans="1:11">
      <c r="A15" s="169">
        <f t="shared" si="0"/>
        <v>6</v>
      </c>
      <c r="B15" s="301"/>
      <c r="C15" s="41"/>
      <c r="D15" s="330"/>
    </row>
    <row r="16" spans="1:11">
      <c r="A16" s="169">
        <f t="shared" si="0"/>
        <v>7</v>
      </c>
      <c r="B16" s="301"/>
      <c r="C16" s="41"/>
      <c r="D16" s="330"/>
    </row>
    <row r="17" spans="1:8" s="37" customFormat="1">
      <c r="A17" s="169">
        <f t="shared" si="0"/>
        <v>8</v>
      </c>
      <c r="B17" s="301"/>
      <c r="C17" s="41"/>
      <c r="D17" s="330"/>
    </row>
    <row r="18" spans="1:8">
      <c r="A18" s="169">
        <f t="shared" si="0"/>
        <v>9</v>
      </c>
      <c r="B18" s="301"/>
      <c r="C18" s="41"/>
      <c r="D18" s="330"/>
    </row>
    <row r="19" spans="1:8" ht="14.65" thickBot="1">
      <c r="A19" s="313">
        <f t="shared" si="0"/>
        <v>10</v>
      </c>
      <c r="B19" s="314"/>
      <c r="C19" s="158"/>
      <c r="D19" s="342"/>
    </row>
    <row r="20" spans="1:8" s="22" customFormat="1" ht="14.65" thickBot="1">
      <c r="A20" s="359"/>
      <c r="B20" s="321"/>
      <c r="C20" s="126" t="str">
        <f>"Total "&amp;LEFT(A7,3)</f>
        <v>Total I18</v>
      </c>
      <c r="D20" s="322">
        <f>SUM(D10:D19)</f>
        <v>20</v>
      </c>
    </row>
    <row r="21" spans="1:8">
      <c r="B21" s="18"/>
    </row>
    <row r="22" spans="1:8" ht="53.25" customHeight="1">
      <c r="A22" s="40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06"/>
      <c r="C22" s="406"/>
      <c r="D22" s="406"/>
      <c r="E22" s="277"/>
      <c r="F22" s="277"/>
      <c r="G22" s="277"/>
      <c r="H22" s="277"/>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G11" sqref="G11"/>
    </sheetView>
  </sheetViews>
  <sheetFormatPr defaultRowHeight="14.25"/>
  <cols>
    <col min="1" max="1" width="5.1328125" customWidth="1"/>
    <col min="2" max="2" width="27.1328125" customWidth="1"/>
    <col min="3" max="3" width="75.73046875" customWidth="1"/>
    <col min="4" max="4" width="10.59765625" style="193" customWidth="1"/>
    <col min="5" max="5" width="9.73046875" customWidth="1"/>
    <col min="7" max="7" width="14.1328125" customWidth="1"/>
  </cols>
  <sheetData>
    <row r="1" spans="1:11">
      <c r="A1" s="270" t="str">
        <f>'Date initiale'!C3</f>
        <v>Universitatea de Arhitectură și Urbanism "Ion Mincu" București</v>
      </c>
      <c r="B1" s="270"/>
      <c r="D1" s="270"/>
    </row>
    <row r="2" spans="1:11" ht="15.75">
      <c r="A2" s="268" t="str">
        <f>'Date initiale'!B4&amp;" "&amp;'Date initiale'!C4</f>
        <v>Facultatea ARHITECTURA</v>
      </c>
      <c r="B2" s="268"/>
      <c r="C2" s="17"/>
      <c r="D2" s="268"/>
      <c r="E2" s="17"/>
    </row>
    <row r="3" spans="1:11" ht="15.75">
      <c r="A3" s="268" t="str">
        <f>'Date initiale'!B5&amp;" "&amp;'Date initiale'!C5</f>
        <v>Departamentul Bazele Proiectării de Arhitectură</v>
      </c>
      <c r="B3" s="268"/>
      <c r="C3" s="17"/>
      <c r="D3" s="268"/>
      <c r="E3" s="17"/>
    </row>
    <row r="4" spans="1:11" ht="15.75">
      <c r="A4" s="405" t="str">
        <f>'Date initiale'!C6&amp;", "&amp;'Date initiale'!C7</f>
        <v>FEZI, Bogdan Andrei, profesor universitar poziția  3, Departamentul Bazele Proiectării de Arhitectură</v>
      </c>
      <c r="B4" s="405"/>
      <c r="C4" s="415"/>
      <c r="D4" s="415"/>
      <c r="E4" s="415"/>
    </row>
    <row r="5" spans="1:11" s="193" customFormat="1" ht="15.75">
      <c r="A5" s="269"/>
      <c r="B5" s="269"/>
      <c r="C5" s="17"/>
      <c r="D5" s="269"/>
      <c r="E5" s="17"/>
    </row>
    <row r="6" spans="1:11" ht="15.75">
      <c r="A6" s="410" t="s">
        <v>110</v>
      </c>
      <c r="B6" s="410"/>
      <c r="C6" s="410"/>
      <c r="D6" s="410"/>
      <c r="E6" s="410"/>
    </row>
    <row r="7" spans="1:11" ht="67.5" customHeight="1">
      <c r="A7" s="41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14"/>
      <c r="C7" s="414"/>
      <c r="D7" s="414"/>
      <c r="E7" s="414"/>
      <c r="F7" s="40"/>
      <c r="G7" s="40"/>
      <c r="H7" s="40"/>
      <c r="I7" s="40"/>
    </row>
    <row r="8" spans="1:11" s="22" customFormat="1" ht="20.25" customHeight="1" thickBot="1">
      <c r="A8" s="59"/>
      <c r="B8" s="59"/>
      <c r="C8" s="59"/>
      <c r="D8" s="59"/>
      <c r="E8" s="59"/>
      <c r="F8" s="67"/>
      <c r="G8" s="67"/>
      <c r="H8" s="67"/>
      <c r="I8" s="67"/>
    </row>
    <row r="9" spans="1:11" ht="28.9" thickBot="1">
      <c r="A9" s="161" t="s">
        <v>55</v>
      </c>
      <c r="B9" s="224" t="s">
        <v>150</v>
      </c>
      <c r="C9" s="224" t="s">
        <v>82</v>
      </c>
      <c r="D9" s="224" t="s">
        <v>81</v>
      </c>
      <c r="E9" s="242" t="s">
        <v>147</v>
      </c>
      <c r="G9" s="274" t="s">
        <v>108</v>
      </c>
      <c r="K9" s="22"/>
    </row>
    <row r="10" spans="1:11" s="193" customFormat="1" ht="28.5">
      <c r="A10" s="288">
        <v>1</v>
      </c>
      <c r="B10" s="459" t="s">
        <v>386</v>
      </c>
      <c r="C10" s="279" t="s">
        <v>387</v>
      </c>
      <c r="D10" s="255" t="s">
        <v>388</v>
      </c>
      <c r="E10" s="337">
        <v>10</v>
      </c>
      <c r="G10" s="275" t="s">
        <v>171</v>
      </c>
      <c r="H10" s="382" t="s">
        <v>262</v>
      </c>
      <c r="K10" s="22"/>
    </row>
    <row r="11" spans="1:11" s="193" customFormat="1" ht="57">
      <c r="A11" s="210">
        <f>A10+1</f>
        <v>2</v>
      </c>
      <c r="B11" s="249" t="s">
        <v>389</v>
      </c>
      <c r="C11" s="278" t="s">
        <v>390</v>
      </c>
      <c r="D11" s="135" t="s">
        <v>355</v>
      </c>
      <c r="E11" s="330">
        <v>20</v>
      </c>
      <c r="K11" s="22"/>
    </row>
    <row r="12" spans="1:11" s="193" customFormat="1" ht="28.5">
      <c r="A12" s="210">
        <f t="shared" ref="A12:A19" si="0">A11+1</f>
        <v>3</v>
      </c>
      <c r="B12" s="249" t="s">
        <v>386</v>
      </c>
      <c r="C12" s="286" t="s">
        <v>415</v>
      </c>
      <c r="D12" s="135">
        <v>2004</v>
      </c>
      <c r="E12" s="330">
        <v>5</v>
      </c>
      <c r="K12" s="22"/>
    </row>
    <row r="13" spans="1:11" s="193" customFormat="1">
      <c r="A13" s="210">
        <f t="shared" si="0"/>
        <v>4</v>
      </c>
      <c r="B13" s="249"/>
      <c r="C13" s="286"/>
      <c r="D13" s="135"/>
      <c r="E13" s="330"/>
      <c r="K13" s="22"/>
    </row>
    <row r="14" spans="1:11">
      <c r="A14" s="210">
        <f t="shared" si="0"/>
        <v>5</v>
      </c>
      <c r="B14" s="249"/>
      <c r="C14" s="286"/>
      <c r="D14" s="135"/>
      <c r="E14" s="330"/>
      <c r="K14" s="22"/>
    </row>
    <row r="15" spans="1:11" s="193" customFormat="1">
      <c r="A15" s="210">
        <f t="shared" si="0"/>
        <v>6</v>
      </c>
      <c r="B15" s="249"/>
      <c r="C15" s="286"/>
      <c r="D15" s="135"/>
      <c r="E15" s="330"/>
      <c r="K15" s="22"/>
    </row>
    <row r="16" spans="1:11" s="193" customFormat="1">
      <c r="A16" s="210">
        <f t="shared" si="0"/>
        <v>7</v>
      </c>
      <c r="B16" s="249"/>
      <c r="C16" s="286"/>
      <c r="D16" s="135"/>
      <c r="E16" s="330"/>
      <c r="K16" s="22"/>
    </row>
    <row r="17" spans="1:11" s="193" customFormat="1">
      <c r="A17" s="210">
        <f t="shared" si="0"/>
        <v>8</v>
      </c>
      <c r="B17" s="249"/>
      <c r="C17" s="286"/>
      <c r="D17" s="135"/>
      <c r="E17" s="330"/>
      <c r="K17" s="22"/>
    </row>
    <row r="18" spans="1:11" s="193" customFormat="1">
      <c r="A18" s="210">
        <f t="shared" si="0"/>
        <v>9</v>
      </c>
      <c r="B18" s="249"/>
      <c r="C18" s="286"/>
      <c r="D18" s="135"/>
      <c r="E18" s="330"/>
      <c r="K18" s="22"/>
    </row>
    <row r="19" spans="1:11" s="193" customFormat="1" ht="14.65" thickBot="1">
      <c r="A19" s="217">
        <f t="shared" si="0"/>
        <v>10</v>
      </c>
      <c r="B19" s="290"/>
      <c r="C19" s="291"/>
      <c r="D19" s="142"/>
      <c r="E19" s="342"/>
      <c r="K19" s="22"/>
    </row>
    <row r="20" spans="1:11" ht="14.65" thickBot="1">
      <c r="A20" s="358"/>
      <c r="B20" s="222"/>
      <c r="C20" s="287"/>
      <c r="D20" s="165" t="str">
        <f>"Total "&amp;LEFT(A7,3)</f>
        <v>Total I19</v>
      </c>
      <c r="E20" s="166">
        <f>SUM(E10:E19)</f>
        <v>35</v>
      </c>
      <c r="K20" s="57"/>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I20" sqref="I20"/>
    </sheetView>
  </sheetViews>
  <sheetFormatPr defaultRowHeight="14.25"/>
  <cols>
    <col min="1" max="1" width="5.1328125" customWidth="1"/>
    <col min="2" max="2" width="86.265625" customWidth="1"/>
    <col min="3" max="3" width="17.1328125" style="193" customWidth="1"/>
    <col min="4" max="4" width="10.59765625" customWidth="1"/>
    <col min="5" max="5" width="9.73046875" customWidth="1"/>
    <col min="7" max="7" width="13.3984375" customWidth="1"/>
  </cols>
  <sheetData>
    <row r="1" spans="1:8" ht="15.75">
      <c r="A1" s="268" t="str">
        <f>'Date initiale'!C3</f>
        <v>Universitatea de Arhitectură și Urbanism "Ion Mincu" București</v>
      </c>
      <c r="B1" s="268"/>
      <c r="C1" s="268"/>
      <c r="D1" s="268"/>
      <c r="E1" s="17"/>
    </row>
    <row r="2" spans="1:8" ht="15.75">
      <c r="A2" s="268" t="str">
        <f>'Date initiale'!B4&amp;" "&amp;'Date initiale'!C4</f>
        <v>Facultatea ARHITECTURA</v>
      </c>
      <c r="B2" s="268"/>
      <c r="C2" s="268"/>
      <c r="D2" s="268"/>
      <c r="E2" s="17"/>
    </row>
    <row r="3" spans="1:8" ht="15.75">
      <c r="A3" s="268" t="str">
        <f>'Date initiale'!B5&amp;" "&amp;'Date initiale'!C5</f>
        <v>Departamentul Bazele Proiectării de Arhitectură</v>
      </c>
      <c r="B3" s="268"/>
      <c r="C3" s="268"/>
      <c r="D3" s="268"/>
      <c r="E3" s="17"/>
    </row>
    <row r="4" spans="1:8">
      <c r="A4" s="123" t="str">
        <f>'Date initiale'!C6&amp;", "&amp;'Date initiale'!C7</f>
        <v>FEZI, Bogdan Andrei, profesor universitar poziția  3, Departamentul Bazele Proiectării de Arhitectură</v>
      </c>
      <c r="B4" s="123"/>
      <c r="C4" s="123"/>
      <c r="D4" s="123"/>
    </row>
    <row r="5" spans="1:8" s="193" customFormat="1">
      <c r="A5" s="123"/>
      <c r="B5" s="123"/>
      <c r="C5" s="123"/>
      <c r="D5" s="123"/>
    </row>
    <row r="6" spans="1:8" ht="15.75">
      <c r="A6" s="416" t="s">
        <v>110</v>
      </c>
      <c r="B6" s="417"/>
      <c r="C6" s="417"/>
      <c r="D6" s="417"/>
      <c r="E6" s="418"/>
    </row>
    <row r="7" spans="1:8" s="193" customFormat="1" ht="15.75">
      <c r="A7" s="414" t="str">
        <f>'Descriere indicatori'!B27&amp;". "&amp;'Descriere indicatori'!C27</f>
        <v xml:space="preserve">I20. Expoziţii profesionale în domeniu organizate la nivel internaţional / naţional sau local în calitate de autor, coautor, curator </v>
      </c>
      <c r="B7" s="414"/>
      <c r="C7" s="414"/>
      <c r="D7" s="414"/>
      <c r="E7" s="414"/>
      <c r="F7" s="285"/>
    </row>
    <row r="8" spans="1:8" s="193" customFormat="1" ht="32.25" customHeight="1" thickBot="1">
      <c r="A8" s="58"/>
      <c r="B8" s="58"/>
      <c r="C8" s="58"/>
      <c r="D8" s="58"/>
      <c r="E8" s="58"/>
    </row>
    <row r="9" spans="1:8" ht="28.9" thickBot="1">
      <c r="A9" s="161" t="s">
        <v>55</v>
      </c>
      <c r="B9" s="292" t="s">
        <v>152</v>
      </c>
      <c r="C9" s="162" t="s">
        <v>151</v>
      </c>
      <c r="D9" s="162" t="s">
        <v>87</v>
      </c>
      <c r="E9" s="293" t="s">
        <v>147</v>
      </c>
      <c r="G9" s="274" t="s">
        <v>108</v>
      </c>
    </row>
    <row r="10" spans="1:8">
      <c r="A10" s="297">
        <v>1</v>
      </c>
      <c r="B10" s="298"/>
      <c r="C10" s="298"/>
      <c r="D10" s="298"/>
      <c r="E10" s="346"/>
      <c r="G10" s="275" t="s">
        <v>170</v>
      </c>
      <c r="H10" s="382" t="s">
        <v>263</v>
      </c>
    </row>
    <row r="11" spans="1:8">
      <c r="A11" s="299">
        <f>A10+1</f>
        <v>2</v>
      </c>
      <c r="B11" s="294"/>
      <c r="C11" s="41"/>
      <c r="D11" s="41"/>
      <c r="E11" s="347"/>
      <c r="G11" s="275" t="s">
        <v>172</v>
      </c>
    </row>
    <row r="12" spans="1:8">
      <c r="A12" s="299">
        <f t="shared" ref="A12:A19" si="0">A11+1</f>
        <v>3</v>
      </c>
      <c r="B12" s="294"/>
      <c r="C12" s="41"/>
      <c r="D12" s="41"/>
      <c r="E12" s="347"/>
      <c r="G12" s="275" t="s">
        <v>173</v>
      </c>
    </row>
    <row r="13" spans="1:8">
      <c r="A13" s="299">
        <f t="shared" si="0"/>
        <v>4</v>
      </c>
      <c r="B13" s="294"/>
      <c r="C13" s="41"/>
      <c r="D13" s="41"/>
      <c r="E13" s="347"/>
    </row>
    <row r="14" spans="1:8">
      <c r="A14" s="299">
        <f t="shared" si="0"/>
        <v>5</v>
      </c>
      <c r="B14" s="301"/>
      <c r="C14" s="41"/>
      <c r="D14" s="41"/>
      <c r="E14" s="348"/>
    </row>
    <row r="15" spans="1:8">
      <c r="A15" s="299">
        <f t="shared" si="0"/>
        <v>6</v>
      </c>
      <c r="B15" s="301"/>
      <c r="C15" s="41"/>
      <c r="D15" s="41"/>
      <c r="E15" s="348"/>
    </row>
    <row r="16" spans="1:8">
      <c r="A16" s="299">
        <f t="shared" si="0"/>
        <v>7</v>
      </c>
      <c r="B16" s="301"/>
      <c r="C16" s="41"/>
      <c r="D16" s="41"/>
      <c r="E16" s="348"/>
    </row>
    <row r="17" spans="1:5">
      <c r="A17" s="299">
        <f t="shared" si="0"/>
        <v>8</v>
      </c>
      <c r="B17" s="301"/>
      <c r="C17" s="41"/>
      <c r="D17" s="41"/>
      <c r="E17" s="330"/>
    </row>
    <row r="18" spans="1:5" s="56" customFormat="1">
      <c r="A18" s="299">
        <f t="shared" si="0"/>
        <v>9</v>
      </c>
      <c r="B18" s="303"/>
      <c r="C18" s="188"/>
      <c r="D18" s="188"/>
      <c r="E18" s="349"/>
    </row>
    <row r="19" spans="1:5" s="56" customFormat="1" ht="14.65" thickBot="1">
      <c r="A19" s="305">
        <f t="shared" si="0"/>
        <v>10</v>
      </c>
      <c r="B19" s="306"/>
      <c r="C19" s="307"/>
      <c r="D19" s="307"/>
      <c r="E19" s="350"/>
    </row>
    <row r="20" spans="1:5" ht="14.65" thickBot="1">
      <c r="A20" s="357"/>
      <c r="B20" s="295"/>
      <c r="C20" s="296"/>
      <c r="D20" s="165" t="str">
        <f>"Total "&amp;LEFT(A7,3)</f>
        <v>Total I20</v>
      </c>
      <c r="E20" s="127">
        <f>SUM(E10:E19)</f>
        <v>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abSelected="1" zoomScale="130" zoomScaleNormal="130" workbookViewId="0">
      <selection activeCell="G15" sqref="G15"/>
    </sheetView>
  </sheetViews>
  <sheetFormatPr defaultRowHeight="14.25"/>
  <cols>
    <col min="1" max="1" width="4.265625" style="193" customWidth="1"/>
    <col min="2" max="2" width="8.73046875" customWidth="1"/>
    <col min="3" max="3" width="72" customWidth="1"/>
    <col min="4" max="4" width="7.73046875" customWidth="1"/>
  </cols>
  <sheetData>
    <row r="1" spans="2:4">
      <c r="B1" s="391" t="s">
        <v>102</v>
      </c>
      <c r="C1" s="391"/>
      <c r="D1" s="391"/>
    </row>
    <row r="2" spans="2:4" s="193" customFormat="1">
      <c r="B2" s="372" t="str">
        <f>"Facultatea de "&amp;'Date initiale'!C4</f>
        <v>Facultatea de ARHITECTURA</v>
      </c>
      <c r="C2" s="372"/>
      <c r="D2" s="372"/>
    </row>
    <row r="3" spans="2:4">
      <c r="B3" s="391" t="str">
        <f>"Departamentul "&amp;'Date initiale'!C5</f>
        <v>Departamentul Bazele Proiectării de Arhitectură</v>
      </c>
      <c r="C3" s="391"/>
      <c r="D3" s="391"/>
    </row>
    <row r="4" spans="2:4">
      <c r="B4" s="372" t="str">
        <f>"Nume și prenume: "&amp;'Date initiale'!C6</f>
        <v>Nume și prenume: FEZI, Bogdan Andrei</v>
      </c>
      <c r="C4" s="372"/>
      <c r="D4" s="372"/>
    </row>
    <row r="5" spans="2:4" s="193" customFormat="1">
      <c r="B5" s="372" t="str">
        <f>"Post: "&amp;'Date initiale'!C7</f>
        <v>Post: profesor universitar poziția  3, Departamentul Bazele Proiectării de Arhitectură</v>
      </c>
      <c r="C5" s="372"/>
      <c r="D5" s="372"/>
    </row>
    <row r="6" spans="2:4">
      <c r="B6" s="372" t="str">
        <f>"Standard de referință: "&amp;'Date initiale'!C8</f>
        <v>Standard de referință: profesor universitar</v>
      </c>
      <c r="C6" s="372"/>
      <c r="D6" s="372"/>
    </row>
    <row r="7" spans="2:4">
      <c r="B7" s="193"/>
      <c r="C7" s="193"/>
      <c r="D7" s="193"/>
    </row>
    <row r="8" spans="2:4" s="193" customFormat="1" ht="15.75">
      <c r="B8" s="394" t="s">
        <v>178</v>
      </c>
      <c r="C8" s="394"/>
      <c r="D8" s="394"/>
    </row>
    <row r="9" spans="2:4" ht="34.5" customHeight="1">
      <c r="B9" s="392" t="s">
        <v>186</v>
      </c>
      <c r="C9" s="393"/>
      <c r="D9" s="393"/>
    </row>
    <row r="10" spans="2:4" ht="28.5">
      <c r="B10" s="92" t="s">
        <v>63</v>
      </c>
      <c r="C10" s="92" t="s">
        <v>177</v>
      </c>
      <c r="D10" s="92" t="s">
        <v>147</v>
      </c>
    </row>
    <row r="11" spans="2:4">
      <c r="B11" s="93" t="s">
        <v>19</v>
      </c>
      <c r="C11" s="11" t="s">
        <v>20</v>
      </c>
      <c r="D11" s="102">
        <f>'I1'!I20</f>
        <v>50</v>
      </c>
    </row>
    <row r="12" spans="2:4" ht="15" customHeight="1">
      <c r="B12" s="94" t="s">
        <v>21</v>
      </c>
      <c r="C12" s="11" t="s">
        <v>22</v>
      </c>
      <c r="D12" s="103">
        <f>'I2'!I20</f>
        <v>30</v>
      </c>
    </row>
    <row r="13" spans="2:4">
      <c r="B13" s="94" t="s">
        <v>23</v>
      </c>
      <c r="C13" s="31" t="s">
        <v>24</v>
      </c>
      <c r="D13" s="103">
        <f>'I3'!I20</f>
        <v>20</v>
      </c>
    </row>
    <row r="14" spans="2:4">
      <c r="B14" s="94" t="s">
        <v>26</v>
      </c>
      <c r="C14" s="11" t="s">
        <v>199</v>
      </c>
      <c r="D14" s="103">
        <f>'I4'!I20</f>
        <v>40</v>
      </c>
    </row>
    <row r="15" spans="2:4" ht="42.75">
      <c r="B15" s="94" t="s">
        <v>28</v>
      </c>
      <c r="C15" s="76" t="s">
        <v>200</v>
      </c>
      <c r="D15" s="103">
        <f>'I5'!I20</f>
        <v>30</v>
      </c>
    </row>
    <row r="16" spans="2:4" ht="15" customHeight="1">
      <c r="B16" s="94" t="s">
        <v>29</v>
      </c>
      <c r="C16" s="15" t="s">
        <v>201</v>
      </c>
      <c r="D16" s="103">
        <f>'I6'!I20</f>
        <v>5</v>
      </c>
    </row>
    <row r="17" spans="2:4" ht="15" customHeight="1">
      <c r="B17" s="94" t="s">
        <v>30</v>
      </c>
      <c r="C17" s="15" t="s">
        <v>203</v>
      </c>
      <c r="D17" s="103">
        <f>'I7'!I20</f>
        <v>0</v>
      </c>
    </row>
    <row r="18" spans="2:4" ht="28.5">
      <c r="B18" s="94" t="s">
        <v>31</v>
      </c>
      <c r="C18" s="15" t="s">
        <v>204</v>
      </c>
      <c r="D18" s="103">
        <f>'I8'!I20</f>
        <v>0</v>
      </c>
    </row>
    <row r="19" spans="2:4">
      <c r="B19" s="94" t="s">
        <v>33</v>
      </c>
      <c r="C19" s="11" t="s">
        <v>205</v>
      </c>
      <c r="D19" s="103">
        <f>'I9'!I20</f>
        <v>0</v>
      </c>
    </row>
    <row r="20" spans="2:4" ht="28.5">
      <c r="B20" s="94" t="s">
        <v>34</v>
      </c>
      <c r="C20" s="75" t="s">
        <v>207</v>
      </c>
      <c r="D20" s="103">
        <f>'I10'!I20</f>
        <v>0</v>
      </c>
    </row>
    <row r="21" spans="2:4" ht="42.75">
      <c r="B21" s="95" t="s">
        <v>36</v>
      </c>
      <c r="C21" s="15" t="s">
        <v>209</v>
      </c>
      <c r="D21" s="103">
        <f>I11a!I20</f>
        <v>40</v>
      </c>
    </row>
    <row r="22" spans="2:4" ht="60" customHeight="1">
      <c r="B22" s="96"/>
      <c r="C22" s="15" t="s">
        <v>211</v>
      </c>
      <c r="D22" s="103">
        <f>I11b!H20</f>
        <v>10</v>
      </c>
    </row>
    <row r="23" spans="2:4" ht="28.5">
      <c r="B23" s="93"/>
      <c r="C23" s="35" t="s">
        <v>213</v>
      </c>
      <c r="D23" s="103">
        <f>I11c!G20</f>
        <v>29</v>
      </c>
    </row>
    <row r="24" spans="2:4" ht="71.25">
      <c r="B24" s="94" t="s">
        <v>40</v>
      </c>
      <c r="C24" s="15" t="s">
        <v>215</v>
      </c>
      <c r="D24" s="103">
        <f>'I12'!H21</f>
        <v>190</v>
      </c>
    </row>
    <row r="25" spans="2:4" ht="48" customHeight="1">
      <c r="B25" s="94" t="s">
        <v>60</v>
      </c>
      <c r="C25" s="15" t="s">
        <v>217</v>
      </c>
      <c r="D25" s="103">
        <f>'I13'!H23</f>
        <v>120</v>
      </c>
    </row>
    <row r="26" spans="2:4" ht="57">
      <c r="B26" s="95" t="s">
        <v>61</v>
      </c>
      <c r="C26" s="11" t="s">
        <v>219</v>
      </c>
      <c r="D26" s="103">
        <f>I14a!H20</f>
        <v>0</v>
      </c>
    </row>
    <row r="27" spans="2:4" ht="30" customHeight="1">
      <c r="B27" s="93"/>
      <c r="C27" s="11" t="s">
        <v>221</v>
      </c>
      <c r="D27" s="103">
        <f>I14b!H20</f>
        <v>0</v>
      </c>
    </row>
    <row r="28" spans="2:4" ht="42.75">
      <c r="B28" s="94" t="s">
        <v>61</v>
      </c>
      <c r="C28" s="11" t="s">
        <v>62</v>
      </c>
      <c r="D28" s="103">
        <f>I14c!H20</f>
        <v>35</v>
      </c>
    </row>
    <row r="29" spans="2:4" s="193" customFormat="1" ht="42.75">
      <c r="B29" s="376" t="s">
        <v>0</v>
      </c>
      <c r="C29" s="11" t="s">
        <v>224</v>
      </c>
      <c r="D29" s="104">
        <f>'I15'!H20</f>
        <v>0</v>
      </c>
    </row>
    <row r="30" spans="2:4" ht="99.75">
      <c r="B30" s="97" t="s">
        <v>64</v>
      </c>
      <c r="C30" s="83" t="s">
        <v>226</v>
      </c>
      <c r="D30" s="104">
        <f>'I16'!D23</f>
        <v>650</v>
      </c>
    </row>
    <row r="31" spans="2:4" ht="42.75">
      <c r="B31" s="97" t="s">
        <v>66</v>
      </c>
      <c r="C31" s="69" t="s">
        <v>229</v>
      </c>
      <c r="D31" s="103">
        <f>'I17'!D20</f>
        <v>0</v>
      </c>
    </row>
    <row r="32" spans="2:4" ht="45" customHeight="1">
      <c r="B32" s="93" t="s">
        <v>68</v>
      </c>
      <c r="C32" s="15" t="s">
        <v>231</v>
      </c>
      <c r="D32" s="102">
        <f>'I18'!D20</f>
        <v>20</v>
      </c>
    </row>
    <row r="33" spans="2:4" ht="75" customHeight="1">
      <c r="B33" s="94" t="s">
        <v>42</v>
      </c>
      <c r="C33" s="87" t="s">
        <v>233</v>
      </c>
      <c r="D33" s="103">
        <f>'I19'!E20</f>
        <v>35</v>
      </c>
    </row>
    <row r="34" spans="2:4" ht="28.5">
      <c r="B34" s="98" t="s">
        <v>44</v>
      </c>
      <c r="C34" s="86" t="s">
        <v>234</v>
      </c>
      <c r="D34" s="103">
        <f>'I20'!E20</f>
        <v>0</v>
      </c>
    </row>
    <row r="35" spans="2:4">
      <c r="B35" s="94" t="s">
        <v>45</v>
      </c>
      <c r="C35" s="78" t="s">
        <v>236</v>
      </c>
      <c r="D35" s="103">
        <f>'I21'!D20</f>
        <v>5</v>
      </c>
    </row>
    <row r="36" spans="2:4" ht="71.25">
      <c r="B36" s="94" t="s">
        <v>47</v>
      </c>
      <c r="C36" s="77" t="s">
        <v>271</v>
      </c>
      <c r="D36" s="103">
        <f>'I22'!D20</f>
        <v>20</v>
      </c>
    </row>
    <row r="37" spans="2:4" ht="42.75">
      <c r="B37" s="94" t="s">
        <v>48</v>
      </c>
      <c r="C37" s="76" t="s">
        <v>237</v>
      </c>
      <c r="D37" s="103">
        <f>'I23'!D20</f>
        <v>0</v>
      </c>
    </row>
    <row r="38" spans="2:4">
      <c r="B38" s="94" t="s">
        <v>239</v>
      </c>
      <c r="C38" s="76" t="s">
        <v>49</v>
      </c>
      <c r="D38" s="103">
        <f>'I24'!F20</f>
        <v>10</v>
      </c>
    </row>
    <row r="39" spans="2:4">
      <c r="B39" s="193"/>
      <c r="C39" s="193"/>
      <c r="D39" s="193"/>
    </row>
    <row r="40" spans="2:4">
      <c r="B40" s="281" t="s">
        <v>2</v>
      </c>
      <c r="C40" s="1" t="s">
        <v>104</v>
      </c>
      <c r="D40" s="193"/>
    </row>
    <row r="41" spans="2:4">
      <c r="B41" s="19" t="s">
        <v>5</v>
      </c>
      <c r="C41" s="13" t="s">
        <v>242</v>
      </c>
      <c r="D41" s="105">
        <f>SUM(D11:D20)+SUM(D33:D38)</f>
        <v>245</v>
      </c>
    </row>
    <row r="42" spans="2:4">
      <c r="B42" s="19" t="s">
        <v>6</v>
      </c>
      <c r="C42" s="13" t="s">
        <v>243</v>
      </c>
      <c r="D42" s="105">
        <f>SUM(D24:D33)</f>
        <v>1050</v>
      </c>
    </row>
    <row r="43" spans="2:4" ht="14.65" thickBot="1">
      <c r="B43" s="99" t="s">
        <v>7</v>
      </c>
      <c r="C43" s="14" t="s">
        <v>9</v>
      </c>
      <c r="D43" s="106">
        <f>SUM(D21:D23)</f>
        <v>79</v>
      </c>
    </row>
    <row r="44" spans="2:4" ht="15" thickTop="1" thickBot="1">
      <c r="B44" s="100" t="s">
        <v>8</v>
      </c>
      <c r="C44" s="101" t="s">
        <v>244</v>
      </c>
      <c r="D44" s="107">
        <f>D41+D42+D43</f>
        <v>1374</v>
      </c>
    </row>
    <row r="45" spans="2:4" ht="14.65" thickTop="1">
      <c r="B45" s="193"/>
      <c r="C45" s="193"/>
      <c r="D45" s="193"/>
    </row>
    <row r="46" spans="2:4">
      <c r="B46" s="282" t="s">
        <v>148</v>
      </c>
      <c r="C46" s="193" t="s">
        <v>149</v>
      </c>
      <c r="D46" s="193"/>
    </row>
    <row r="47" spans="2:4">
      <c r="B47" s="316" t="str">
        <f>'Date initiale'!C9</f>
        <v>ianuarie/2022</v>
      </c>
      <c r="C47" s="193"/>
      <c r="D47" s="193"/>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J15" sqref="J15"/>
    </sheetView>
  </sheetViews>
  <sheetFormatPr defaultRowHeight="14.25"/>
  <cols>
    <col min="1" max="1" width="5.1328125" customWidth="1"/>
    <col min="2" max="2" width="104.265625" customWidth="1"/>
    <col min="3" max="3" width="10.59765625" customWidth="1"/>
    <col min="4" max="4" width="9.73046875" customWidth="1"/>
  </cols>
  <sheetData>
    <row r="1" spans="1:10">
      <c r="A1" s="270" t="str">
        <f>'Date initiale'!C3</f>
        <v>Universitatea de Arhitectură și Urbanism "Ion Mincu" București</v>
      </c>
      <c r="B1" s="270"/>
    </row>
    <row r="2" spans="1:10">
      <c r="A2" s="270" t="str">
        <f>'Date initiale'!B4&amp;" "&amp;'Date initiale'!C4</f>
        <v>Facultatea ARHITECTURA</v>
      </c>
      <c r="B2" s="270"/>
    </row>
    <row r="3" spans="1:10">
      <c r="A3" s="270" t="str">
        <f>'Date initiale'!B5&amp;" "&amp;'Date initiale'!C5</f>
        <v>Departamentul Bazele Proiectării de Arhitectură</v>
      </c>
      <c r="B3" s="270"/>
    </row>
    <row r="4" spans="1:10">
      <c r="A4" s="123" t="str">
        <f>'Date initiale'!C6&amp;", "&amp;'Date initiale'!C7</f>
        <v>FEZI, Bogdan Andrei, profesor universitar poziția  3, Departamentul Bazele Proiectării de Arhitectură</v>
      </c>
      <c r="B4" s="123"/>
    </row>
    <row r="5" spans="1:10" s="193" customFormat="1">
      <c r="A5" s="123"/>
      <c r="B5" s="123"/>
    </row>
    <row r="6" spans="1:10" ht="15.75">
      <c r="A6" s="410" t="s">
        <v>110</v>
      </c>
      <c r="B6" s="410"/>
      <c r="C6" s="410"/>
      <c r="D6" s="410"/>
    </row>
    <row r="7" spans="1:10" ht="24" customHeight="1">
      <c r="A7" s="414" t="str">
        <f>'Descriere indicatori'!B28&amp;". "&amp;'Descriere indicatori'!C28</f>
        <v xml:space="preserve">I21. Organizator / curator expoziţii la nivel internaţional/naţional </v>
      </c>
      <c r="B7" s="414"/>
      <c r="C7" s="414"/>
      <c r="D7" s="414"/>
    </row>
    <row r="8" spans="1:10" ht="14.65" thickBot="1"/>
    <row r="9" spans="1:10" ht="28.9" thickBot="1">
      <c r="A9" s="161" t="s">
        <v>55</v>
      </c>
      <c r="B9" s="292" t="s">
        <v>152</v>
      </c>
      <c r="C9" s="162" t="s">
        <v>87</v>
      </c>
      <c r="D9" s="293" t="s">
        <v>147</v>
      </c>
      <c r="F9" s="274" t="s">
        <v>108</v>
      </c>
      <c r="J9" s="14"/>
    </row>
    <row r="10" spans="1:10" ht="28.5">
      <c r="A10" s="297">
        <v>1</v>
      </c>
      <c r="B10" s="460" t="s">
        <v>391</v>
      </c>
      <c r="C10" s="461">
        <v>2011</v>
      </c>
      <c r="D10" s="462">
        <v>5</v>
      </c>
      <c r="F10" s="275" t="s">
        <v>170</v>
      </c>
      <c r="G10" s="382" t="s">
        <v>263</v>
      </c>
      <c r="J10" s="276"/>
    </row>
    <row r="11" spans="1:10">
      <c r="A11" s="299">
        <f>A10+1</f>
        <v>2</v>
      </c>
      <c r="B11" s="294"/>
      <c r="C11" s="41"/>
      <c r="D11" s="300"/>
      <c r="J11" s="56"/>
    </row>
    <row r="12" spans="1:10">
      <c r="A12" s="299">
        <f t="shared" ref="A12:A19" si="0">A11+1</f>
        <v>3</v>
      </c>
      <c r="B12" s="294"/>
      <c r="C12" s="41"/>
      <c r="D12" s="300"/>
    </row>
    <row r="13" spans="1:10">
      <c r="A13" s="299">
        <f t="shared" si="0"/>
        <v>4</v>
      </c>
      <c r="B13" s="294"/>
      <c r="C13" s="41"/>
      <c r="D13" s="300"/>
    </row>
    <row r="14" spans="1:10">
      <c r="A14" s="299">
        <f t="shared" si="0"/>
        <v>5</v>
      </c>
      <c r="B14" s="301"/>
      <c r="C14" s="41"/>
      <c r="D14" s="302"/>
    </row>
    <row r="15" spans="1:10">
      <c r="A15" s="299">
        <f t="shared" si="0"/>
        <v>6</v>
      </c>
      <c r="B15" s="301"/>
      <c r="C15" s="41"/>
      <c r="D15" s="302"/>
    </row>
    <row r="16" spans="1:10">
      <c r="A16" s="299">
        <f t="shared" si="0"/>
        <v>7</v>
      </c>
      <c r="B16" s="301"/>
      <c r="C16" s="41"/>
      <c r="D16" s="302"/>
    </row>
    <row r="17" spans="1:4">
      <c r="A17" s="299">
        <f t="shared" si="0"/>
        <v>8</v>
      </c>
      <c r="B17" s="301"/>
      <c r="C17" s="41"/>
      <c r="D17" s="153"/>
    </row>
    <row r="18" spans="1:4">
      <c r="A18" s="299">
        <f t="shared" si="0"/>
        <v>9</v>
      </c>
      <c r="B18" s="303"/>
      <c r="C18" s="188"/>
      <c r="D18" s="304"/>
    </row>
    <row r="19" spans="1:4" ht="14.65" thickBot="1">
      <c r="A19" s="305">
        <f t="shared" si="0"/>
        <v>10</v>
      </c>
      <c r="B19" s="306"/>
      <c r="C19" s="307"/>
      <c r="D19" s="308"/>
    </row>
    <row r="20" spans="1:4" ht="14.65" thickBot="1">
      <c r="A20" s="357"/>
      <c r="B20" s="295"/>
      <c r="C20" s="165" t="str">
        <f>"Total "&amp;LEFT(A7,3)</f>
        <v>Total I21</v>
      </c>
      <c r="D20" s="127">
        <f>SUM(D10:D19)</f>
        <v>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J12" sqref="J12"/>
    </sheetView>
  </sheetViews>
  <sheetFormatPr defaultRowHeight="14.25"/>
  <cols>
    <col min="1" max="1" width="5.1328125" customWidth="1"/>
    <col min="2" max="2" width="98.265625" customWidth="1"/>
    <col min="3" max="3" width="15.73046875" customWidth="1"/>
    <col min="4" max="4" width="9.73046875" customWidth="1"/>
  </cols>
  <sheetData>
    <row r="1" spans="1:7" ht="15.75">
      <c r="A1" s="268" t="str">
        <f>'Date initiale'!C3</f>
        <v>Universitatea de Arhitectură și Urbanism "Ion Mincu" București</v>
      </c>
      <c r="B1" s="268"/>
      <c r="C1" s="268"/>
      <c r="D1" s="17"/>
    </row>
    <row r="2" spans="1:7" ht="15.75">
      <c r="A2" s="268" t="str">
        <f>'Date initiale'!B4&amp;" "&amp;'Date initiale'!C4</f>
        <v>Facultatea ARHITECTURA</v>
      </c>
      <c r="B2" s="268"/>
      <c r="C2" s="268"/>
      <c r="D2" s="17"/>
    </row>
    <row r="3" spans="1:7" ht="15.75">
      <c r="A3" s="268" t="str">
        <f>'Date initiale'!B5&amp;" "&amp;'Date initiale'!C5</f>
        <v>Departamentul Bazele Proiectării de Arhitectură</v>
      </c>
      <c r="B3" s="268"/>
      <c r="C3" s="268"/>
      <c r="D3" s="17"/>
    </row>
    <row r="4" spans="1:7">
      <c r="A4" s="123" t="str">
        <f>'Date initiale'!C6&amp;", "&amp;'Date initiale'!C7</f>
        <v>FEZI, Bogdan Andrei, profesor universitar poziția  3, Departamentul Bazele Proiectării de Arhitectură</v>
      </c>
      <c r="B4" s="123"/>
      <c r="C4" s="123"/>
    </row>
    <row r="5" spans="1:7" s="193" customFormat="1">
      <c r="A5" s="123"/>
      <c r="B5" s="123"/>
      <c r="C5" s="123"/>
    </row>
    <row r="6" spans="1:7" ht="15.75">
      <c r="A6" s="412" t="s">
        <v>110</v>
      </c>
      <c r="B6" s="412"/>
      <c r="C6" s="412"/>
      <c r="D6" s="412"/>
    </row>
    <row r="7" spans="1:7" s="193" customFormat="1" ht="66.75" customHeight="1">
      <c r="A7" s="41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14"/>
      <c r="C7" s="414"/>
      <c r="D7" s="414"/>
    </row>
    <row r="8" spans="1:7" ht="16.149999999999999" thickBot="1">
      <c r="A8" s="59"/>
      <c r="B8" s="59"/>
      <c r="C8" s="59"/>
      <c r="D8" s="59"/>
    </row>
    <row r="9" spans="1:7" ht="28.9" thickBot="1">
      <c r="A9" s="161" t="s">
        <v>55</v>
      </c>
      <c r="B9" s="310" t="s">
        <v>158</v>
      </c>
      <c r="C9" s="310" t="s">
        <v>81</v>
      </c>
      <c r="D9" s="311" t="s">
        <v>147</v>
      </c>
      <c r="F9" s="274" t="s">
        <v>108</v>
      </c>
    </row>
    <row r="10" spans="1:7" ht="28.5">
      <c r="A10" s="167">
        <v>1</v>
      </c>
      <c r="B10" s="463" t="s">
        <v>392</v>
      </c>
      <c r="C10" s="464" t="s">
        <v>393</v>
      </c>
      <c r="D10" s="343">
        <v>10</v>
      </c>
      <c r="E10" s="46"/>
      <c r="F10" s="275" t="s">
        <v>174</v>
      </c>
      <c r="G10" s="382" t="s">
        <v>265</v>
      </c>
    </row>
    <row r="11" spans="1:7" ht="27.75">
      <c r="A11" s="169">
        <f>A10+1</f>
        <v>2</v>
      </c>
      <c r="B11" s="463" t="s">
        <v>394</v>
      </c>
      <c r="C11" s="41">
        <v>2009</v>
      </c>
      <c r="D11" s="330">
        <v>5</v>
      </c>
      <c r="E11" s="46"/>
      <c r="F11" s="275" t="s">
        <v>170</v>
      </c>
    </row>
    <row r="12" spans="1:7" ht="27.75">
      <c r="A12" s="169">
        <f t="shared" ref="A12:A19" si="0">A11+1</f>
        <v>3</v>
      </c>
      <c r="B12" s="463" t="s">
        <v>416</v>
      </c>
      <c r="C12" s="309" t="s">
        <v>417</v>
      </c>
      <c r="D12" s="351">
        <v>5</v>
      </c>
      <c r="E12" s="46"/>
      <c r="F12" s="275" t="s">
        <v>170</v>
      </c>
    </row>
    <row r="13" spans="1:7" ht="15.75">
      <c r="A13" s="169">
        <f t="shared" si="0"/>
        <v>4</v>
      </c>
      <c r="B13" s="301"/>
      <c r="C13" s="41"/>
      <c r="D13" s="351"/>
      <c r="E13" s="46"/>
      <c r="F13" s="275">
        <v>20</v>
      </c>
    </row>
    <row r="14" spans="1:7" ht="15.75">
      <c r="A14" s="169">
        <f t="shared" si="0"/>
        <v>5</v>
      </c>
      <c r="B14" s="301"/>
      <c r="C14" s="41"/>
      <c r="D14" s="351"/>
      <c r="E14" s="46"/>
    </row>
    <row r="15" spans="1:7" ht="15.75">
      <c r="A15" s="169">
        <f t="shared" si="0"/>
        <v>6</v>
      </c>
      <c r="B15" s="301"/>
      <c r="C15" s="41"/>
      <c r="D15" s="351"/>
      <c r="E15" s="46"/>
    </row>
    <row r="16" spans="1:7" ht="15.75">
      <c r="A16" s="169">
        <f t="shared" si="0"/>
        <v>7</v>
      </c>
      <c r="B16" s="301"/>
      <c r="C16" s="41"/>
      <c r="D16" s="351"/>
      <c r="E16" s="46"/>
    </row>
    <row r="17" spans="1:5" ht="15.75">
      <c r="A17" s="169">
        <f t="shared" si="0"/>
        <v>8</v>
      </c>
      <c r="B17" s="301"/>
      <c r="C17" s="41"/>
      <c r="D17" s="351"/>
      <c r="E17" s="46"/>
    </row>
    <row r="18" spans="1:5" ht="15.75">
      <c r="A18" s="169">
        <f t="shared" si="0"/>
        <v>9</v>
      </c>
      <c r="B18" s="301"/>
      <c r="C18" s="41"/>
      <c r="D18" s="351"/>
      <c r="E18" s="46"/>
    </row>
    <row r="19" spans="1:5" ht="16.149999999999999" thickBot="1">
      <c r="A19" s="313">
        <f t="shared" si="0"/>
        <v>10</v>
      </c>
      <c r="B19" s="314"/>
      <c r="C19" s="158"/>
      <c r="D19" s="352"/>
      <c r="E19" s="46"/>
    </row>
    <row r="20" spans="1:5" ht="16.149999999999999" thickBot="1">
      <c r="A20" s="357"/>
      <c r="B20" s="295"/>
      <c r="C20" s="126" t="str">
        <f>"Total "&amp;LEFT(A7,3)</f>
        <v>Total I22</v>
      </c>
      <c r="D20" s="127">
        <f>SUM(D10:D19)</f>
        <v>20</v>
      </c>
      <c r="E20" s="46"/>
    </row>
    <row r="21" spans="1:5" ht="15.75">
      <c r="A21" s="46"/>
      <c r="B21" s="47"/>
      <c r="C21" s="46"/>
      <c r="D21" s="46"/>
      <c r="E21" s="46"/>
    </row>
    <row r="22" spans="1:5" ht="15.75">
      <c r="A22" s="46"/>
      <c r="B22" s="47"/>
      <c r="C22" s="46"/>
      <c r="D22" s="46"/>
      <c r="E22" s="46"/>
    </row>
    <row r="23" spans="1:5" ht="15.75">
      <c r="A23" s="46"/>
      <c r="B23" s="47"/>
      <c r="C23" s="46"/>
      <c r="D23" s="46"/>
      <c r="E23" s="46"/>
    </row>
    <row r="24" spans="1:5" ht="15.75">
      <c r="A24" s="46"/>
      <c r="B24" s="47"/>
      <c r="C24" s="46"/>
      <c r="D24" s="46"/>
      <c r="E24" s="46"/>
    </row>
    <row r="25" spans="1:5" ht="15.75">
      <c r="A25" s="46"/>
      <c r="B25" s="47"/>
      <c r="C25" s="46"/>
      <c r="D25" s="46"/>
      <c r="E25" s="46"/>
    </row>
    <row r="26" spans="1:5" ht="15.75">
      <c r="A26" s="46"/>
      <c r="B26" s="47"/>
      <c r="C26" s="46"/>
      <c r="D26" s="46"/>
      <c r="E26" s="46"/>
    </row>
    <row r="27" spans="1:5" ht="15.75">
      <c r="A27" s="46"/>
      <c r="B27" s="48"/>
      <c r="C27" s="46"/>
      <c r="D27" s="46"/>
      <c r="E27" s="46"/>
    </row>
    <row r="28" spans="1:5" ht="15.75">
      <c r="A28" s="46"/>
      <c r="B28" s="47"/>
      <c r="C28" s="46"/>
      <c r="D28" s="46"/>
      <c r="E28" s="46"/>
    </row>
    <row r="29" spans="1:5" ht="15.75">
      <c r="A29" s="46"/>
      <c r="B29" s="47"/>
      <c r="C29" s="46"/>
      <c r="D29" s="46"/>
      <c r="E29" s="46"/>
    </row>
    <row r="30" spans="1:5" ht="15.75">
      <c r="A30" s="46"/>
      <c r="B30" s="49"/>
      <c r="C30" s="46"/>
      <c r="D30" s="46"/>
      <c r="E30" s="46"/>
    </row>
    <row r="31" spans="1:5" ht="15.75">
      <c r="A31" s="46"/>
      <c r="B31" s="36"/>
      <c r="C31" s="46"/>
      <c r="D31" s="46"/>
      <c r="E31" s="46"/>
    </row>
    <row r="32" spans="1:5" ht="15.75">
      <c r="A32" s="46"/>
      <c r="B32" s="36"/>
      <c r="C32" s="46"/>
      <c r="D32" s="46"/>
      <c r="E32" s="46"/>
    </row>
    <row r="33" spans="1:5" ht="15.75">
      <c r="A33" s="46"/>
      <c r="B33" s="46"/>
      <c r="C33" s="46"/>
      <c r="D33" s="46"/>
      <c r="E33" s="46"/>
    </row>
    <row r="34" spans="1:5" ht="15.75">
      <c r="A34" s="46"/>
      <c r="B34" s="46"/>
      <c r="C34" s="46"/>
      <c r="D34" s="46"/>
      <c r="E34" s="46"/>
    </row>
    <row r="35" spans="1:5" ht="15.75">
      <c r="A35" s="46"/>
      <c r="B35" s="46"/>
      <c r="C35" s="46"/>
      <c r="D35" s="46"/>
      <c r="E35" s="46"/>
    </row>
    <row r="36" spans="1:5" ht="15.75">
      <c r="A36" s="46"/>
      <c r="B36" s="46"/>
      <c r="C36" s="46"/>
      <c r="D36" s="46"/>
      <c r="E36" s="46"/>
    </row>
    <row r="37" spans="1:5" ht="15.75">
      <c r="A37" s="46"/>
      <c r="B37" s="46"/>
      <c r="C37" s="46"/>
      <c r="D37" s="46"/>
      <c r="E37" s="46"/>
    </row>
    <row r="38" spans="1:5" ht="15.75">
      <c r="A38" s="46"/>
      <c r="B38" s="46"/>
      <c r="C38" s="46"/>
      <c r="D38" s="46"/>
      <c r="E38" s="46"/>
    </row>
    <row r="39" spans="1:5" ht="15.75">
      <c r="A39" s="46"/>
      <c r="B39" s="46"/>
      <c r="C39" s="46"/>
      <c r="D39" s="46"/>
      <c r="E39" s="46"/>
    </row>
    <row r="40" spans="1:5" ht="15.75">
      <c r="A40" s="46"/>
      <c r="B40" s="46"/>
      <c r="C40" s="46"/>
      <c r="D40" s="46"/>
      <c r="E40" s="46"/>
    </row>
    <row r="41" spans="1:5" ht="15.75">
      <c r="A41" s="46"/>
      <c r="B41" s="46"/>
      <c r="C41" s="46"/>
      <c r="D41" s="46"/>
      <c r="E41" s="46"/>
    </row>
    <row r="42" spans="1:5" ht="15.75">
      <c r="A42" s="46"/>
      <c r="B42" s="46"/>
      <c r="C42" s="46"/>
      <c r="D42" s="46"/>
      <c r="E42" s="46"/>
    </row>
    <row r="43" spans="1:5" ht="15.75">
      <c r="A43" s="46"/>
      <c r="B43" s="46"/>
      <c r="C43" s="46"/>
      <c r="D43" s="46"/>
      <c r="E43" s="46"/>
    </row>
    <row r="44" spans="1:5" ht="15.75">
      <c r="A44" s="46"/>
      <c r="B44" s="46"/>
      <c r="C44" s="46"/>
      <c r="D44" s="46"/>
      <c r="E44" s="46"/>
    </row>
    <row r="45" spans="1:5" ht="15.75">
      <c r="A45" s="46"/>
      <c r="B45" s="46"/>
      <c r="C45" s="46"/>
      <c r="D45" s="46"/>
      <c r="E45" s="46"/>
    </row>
    <row r="46" spans="1:5" ht="15.75">
      <c r="A46" s="46"/>
      <c r="B46" s="46"/>
      <c r="C46" s="46"/>
      <c r="D46" s="46"/>
      <c r="E46" s="46"/>
    </row>
    <row r="47" spans="1:5" ht="15.75">
      <c r="A47" s="46"/>
      <c r="B47" s="46"/>
      <c r="C47" s="46"/>
      <c r="D47" s="46"/>
      <c r="E47" s="46"/>
    </row>
    <row r="48" spans="1:5" ht="15.75">
      <c r="A48" s="46"/>
      <c r="B48" s="46"/>
      <c r="C48" s="46"/>
      <c r="D48" s="46"/>
      <c r="E48" s="46"/>
    </row>
    <row r="49" spans="1:5" ht="15.75">
      <c r="A49" s="46"/>
      <c r="B49" s="46"/>
      <c r="C49" s="46"/>
      <c r="D49" s="46"/>
      <c r="E49" s="46"/>
    </row>
    <row r="50" spans="1:5" ht="15.75">
      <c r="A50" s="46"/>
      <c r="B50" s="46"/>
      <c r="C50" s="46"/>
      <c r="D50" s="46"/>
      <c r="E50" s="46"/>
    </row>
    <row r="51" spans="1:5" ht="15.75">
      <c r="A51" s="46"/>
      <c r="B51" s="46"/>
      <c r="C51" s="46"/>
      <c r="D51" s="46"/>
      <c r="E51" s="46"/>
    </row>
    <row r="52" spans="1:5" ht="15.75">
      <c r="A52" s="46"/>
      <c r="B52" s="46"/>
      <c r="C52" s="46"/>
      <c r="D52" s="46"/>
      <c r="E52" s="46"/>
    </row>
    <row r="53" spans="1:5" ht="15.75">
      <c r="A53" s="46"/>
      <c r="B53" s="46"/>
      <c r="C53" s="46"/>
      <c r="D53" s="46"/>
      <c r="E53" s="46"/>
    </row>
    <row r="54" spans="1:5" ht="15.75">
      <c r="A54" s="46"/>
      <c r="B54" s="46"/>
      <c r="C54" s="46"/>
      <c r="D54" s="46"/>
      <c r="E54" s="46"/>
    </row>
    <row r="55" spans="1:5" ht="15.75">
      <c r="A55" s="46"/>
      <c r="B55" s="46"/>
      <c r="C55" s="46"/>
      <c r="D55" s="46"/>
      <c r="E55" s="46"/>
    </row>
    <row r="56" spans="1:5" ht="15.75">
      <c r="A56" s="46"/>
      <c r="B56" s="46"/>
      <c r="C56" s="46"/>
      <c r="D56" s="46"/>
      <c r="E56" s="46"/>
    </row>
    <row r="57" spans="1:5" ht="15.75">
      <c r="A57" s="46"/>
      <c r="B57" s="46"/>
      <c r="C57" s="46"/>
      <c r="D57" s="46"/>
      <c r="E57" s="46"/>
    </row>
    <row r="58" spans="1:5" ht="15.75">
      <c r="A58" s="46"/>
      <c r="B58" s="46"/>
      <c r="C58" s="46"/>
      <c r="D58" s="46"/>
      <c r="E58" s="46"/>
    </row>
    <row r="59" spans="1:5" ht="15.75">
      <c r="A59" s="46"/>
      <c r="B59" s="46"/>
      <c r="C59" s="46"/>
      <c r="D59" s="46"/>
      <c r="E59" s="46"/>
    </row>
    <row r="60" spans="1:5" ht="15.75">
      <c r="A60" s="46"/>
      <c r="B60" s="46"/>
      <c r="C60" s="46"/>
      <c r="D60" s="46"/>
      <c r="E60" s="46"/>
    </row>
    <row r="61" spans="1:5" ht="15.75">
      <c r="A61" s="46"/>
      <c r="B61" s="46"/>
      <c r="C61" s="46"/>
      <c r="D61" s="46"/>
      <c r="E61" s="46"/>
    </row>
    <row r="62" spans="1:5" ht="15.75">
      <c r="A62" s="46"/>
      <c r="B62" s="46"/>
      <c r="C62" s="46"/>
      <c r="D62" s="46"/>
      <c r="E62" s="46"/>
    </row>
    <row r="63" spans="1:5" ht="15.75">
      <c r="A63" s="46"/>
      <c r="B63" s="46"/>
      <c r="C63" s="46"/>
      <c r="D63" s="46"/>
      <c r="E63" s="46"/>
    </row>
    <row r="64" spans="1:5" ht="15.75">
      <c r="A64" s="46"/>
      <c r="B64" s="46"/>
      <c r="C64" s="46"/>
      <c r="D64" s="46"/>
      <c r="E64" s="46"/>
    </row>
    <row r="65" spans="1:5" ht="15.75">
      <c r="A65" s="46"/>
      <c r="B65" s="46"/>
      <c r="C65" s="46"/>
      <c r="D65" s="46"/>
      <c r="E65"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I24" sqref="I24"/>
    </sheetView>
  </sheetViews>
  <sheetFormatPr defaultRowHeight="14.25"/>
  <cols>
    <col min="1" max="1" width="5.1328125" customWidth="1"/>
    <col min="2" max="2" width="98.265625" customWidth="1"/>
    <col min="3" max="3" width="15.73046875" customWidth="1"/>
    <col min="4" max="4" width="9.73046875" customWidth="1"/>
  </cols>
  <sheetData>
    <row r="1" spans="1:7" ht="15.75">
      <c r="A1" s="268" t="str">
        <f>'Date initiale'!C3</f>
        <v>Universitatea de Arhitectură și Urbanism "Ion Mincu" București</v>
      </c>
      <c r="B1" s="268"/>
      <c r="C1" s="268"/>
      <c r="D1" s="42"/>
    </row>
    <row r="2" spans="1:7" ht="15.75">
      <c r="A2" s="268" t="str">
        <f>'Date initiale'!B4&amp;" "&amp;'Date initiale'!C4</f>
        <v>Facultatea ARHITECTURA</v>
      </c>
      <c r="B2" s="268"/>
      <c r="C2" s="268"/>
      <c r="D2" s="17"/>
    </row>
    <row r="3" spans="1:7" ht="15.75">
      <c r="A3" s="268" t="str">
        <f>'Date initiale'!B5&amp;" "&amp;'Date initiale'!C5</f>
        <v>Departamentul Bazele Proiectării de Arhitectură</v>
      </c>
      <c r="B3" s="268"/>
      <c r="C3" s="268"/>
      <c r="D3" s="17"/>
    </row>
    <row r="4" spans="1:7">
      <c r="A4" s="123" t="str">
        <f>'Date initiale'!C6&amp;", "&amp;'Date initiale'!C7</f>
        <v>FEZI, Bogdan Andrei, profesor universitar poziția  3, Departamentul Bazele Proiectării de Arhitectură</v>
      </c>
      <c r="B4" s="123"/>
      <c r="C4" s="123"/>
    </row>
    <row r="5" spans="1:7" s="193" customFormat="1">
      <c r="A5" s="123"/>
      <c r="B5" s="123"/>
      <c r="C5" s="123"/>
    </row>
    <row r="6" spans="1:7" ht="15.75">
      <c r="A6" s="410" t="s">
        <v>110</v>
      </c>
      <c r="B6" s="410"/>
      <c r="C6" s="410"/>
      <c r="D6" s="410"/>
    </row>
    <row r="7" spans="1:7" ht="39.75" customHeight="1">
      <c r="A7" s="41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14"/>
      <c r="C7" s="414"/>
      <c r="D7" s="414"/>
    </row>
    <row r="8" spans="1:7" ht="15.75" customHeight="1" thickBot="1">
      <c r="A8" s="59"/>
      <c r="B8" s="59"/>
      <c r="C8" s="59"/>
      <c r="D8" s="59"/>
    </row>
    <row r="9" spans="1:7" ht="28.9" thickBot="1">
      <c r="A9" s="161" t="s">
        <v>55</v>
      </c>
      <c r="B9" s="162" t="s">
        <v>159</v>
      </c>
      <c r="C9" s="162" t="s">
        <v>81</v>
      </c>
      <c r="D9" s="293" t="s">
        <v>147</v>
      </c>
      <c r="F9" s="274" t="s">
        <v>108</v>
      </c>
    </row>
    <row r="10" spans="1:7" s="193" customFormat="1">
      <c r="A10" s="167">
        <v>1</v>
      </c>
      <c r="B10" s="312"/>
      <c r="C10" s="168"/>
      <c r="D10" s="353"/>
      <c r="F10" s="275" t="s">
        <v>170</v>
      </c>
      <c r="G10" s="382" t="s">
        <v>262</v>
      </c>
    </row>
    <row r="11" spans="1:7" s="193" customFormat="1">
      <c r="A11" s="169">
        <f>A10+1</f>
        <v>2</v>
      </c>
      <c r="B11" s="301"/>
      <c r="C11" s="41"/>
      <c r="D11" s="354"/>
      <c r="F11" s="275" t="s">
        <v>172</v>
      </c>
    </row>
    <row r="12" spans="1:7">
      <c r="A12" s="169">
        <f t="shared" ref="A12:A19" si="0">A11+1</f>
        <v>3</v>
      </c>
      <c r="B12" s="301"/>
      <c r="C12" s="41"/>
      <c r="D12" s="354"/>
      <c r="F12" s="275" t="s">
        <v>173</v>
      </c>
    </row>
    <row r="13" spans="1:7" s="193" customFormat="1">
      <c r="A13" s="169">
        <f t="shared" si="0"/>
        <v>4</v>
      </c>
      <c r="B13" s="301"/>
      <c r="C13" s="41"/>
      <c r="D13" s="354"/>
    </row>
    <row r="14" spans="1:7" s="193" customFormat="1">
      <c r="A14" s="169">
        <f t="shared" si="0"/>
        <v>5</v>
      </c>
      <c r="B14" s="301"/>
      <c r="C14" s="41"/>
      <c r="D14" s="354"/>
    </row>
    <row r="15" spans="1:7" s="193" customFormat="1">
      <c r="A15" s="169">
        <f t="shared" si="0"/>
        <v>6</v>
      </c>
      <c r="B15" s="301"/>
      <c r="C15" s="41"/>
      <c r="D15" s="354"/>
    </row>
    <row r="16" spans="1:7" s="193" customFormat="1">
      <c r="A16" s="169">
        <f t="shared" si="0"/>
        <v>7</v>
      </c>
      <c r="B16" s="301"/>
      <c r="C16" s="41"/>
      <c r="D16" s="354"/>
    </row>
    <row r="17" spans="1:4" s="193" customFormat="1">
      <c r="A17" s="169">
        <f t="shared" si="0"/>
        <v>8</v>
      </c>
      <c r="B17" s="301"/>
      <c r="C17" s="41"/>
      <c r="D17" s="354"/>
    </row>
    <row r="18" spans="1:4" s="193" customFormat="1">
      <c r="A18" s="169">
        <f t="shared" si="0"/>
        <v>9</v>
      </c>
      <c r="B18" s="301"/>
      <c r="C18" s="41"/>
      <c r="D18" s="354"/>
    </row>
    <row r="19" spans="1:4" ht="14.65" thickBot="1">
      <c r="A19" s="313">
        <f t="shared" si="0"/>
        <v>10</v>
      </c>
      <c r="B19" s="314"/>
      <c r="C19" s="158"/>
      <c r="D19" s="355"/>
    </row>
    <row r="20" spans="1:4" ht="14.65" thickBot="1">
      <c r="A20" s="356"/>
      <c r="B20" s="123"/>
      <c r="C20" s="126" t="str">
        <f>"Total "&amp;LEFT(A7,3)</f>
        <v>Total I23</v>
      </c>
      <c r="D20" s="315">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L23" sqref="L23"/>
    </sheetView>
  </sheetViews>
  <sheetFormatPr defaultRowHeight="14.25"/>
  <cols>
    <col min="1" max="1" width="5.1328125" customWidth="1"/>
    <col min="2" max="2" width="27.59765625" customWidth="1"/>
    <col min="3" max="3" width="46.86328125" style="193" customWidth="1"/>
    <col min="4" max="4" width="30" style="193" customWidth="1"/>
    <col min="5" max="5" width="10.59765625" customWidth="1"/>
    <col min="6" max="6" width="9.73046875" customWidth="1"/>
  </cols>
  <sheetData>
    <row r="1" spans="1:9">
      <c r="A1" s="270" t="str">
        <f>'Date initiale'!C3</f>
        <v>Universitatea de Arhitectură și Urbanism "Ion Mincu" București</v>
      </c>
      <c r="B1" s="270"/>
      <c r="C1" s="270"/>
      <c r="D1" s="270"/>
      <c r="E1" s="270"/>
    </row>
    <row r="2" spans="1:9">
      <c r="A2" s="270" t="str">
        <f>'Date initiale'!B4&amp;" "&amp;'Date initiale'!C4</f>
        <v>Facultatea ARHITECTURA</v>
      </c>
      <c r="B2" s="270"/>
      <c r="C2" s="270"/>
      <c r="D2" s="270"/>
      <c r="E2" s="270"/>
    </row>
    <row r="3" spans="1:9">
      <c r="A3" s="270" t="str">
        <f>'Date initiale'!B5&amp;" "&amp;'Date initiale'!C5</f>
        <v>Departamentul Bazele Proiectării de Arhitectură</v>
      </c>
      <c r="B3" s="270"/>
      <c r="C3" s="270"/>
      <c r="D3" s="270"/>
      <c r="E3" s="270"/>
    </row>
    <row r="4" spans="1:9">
      <c r="A4" s="123" t="str">
        <f>'Date initiale'!C6&amp;", "&amp;'Date initiale'!C7</f>
        <v>FEZI, Bogdan Andrei, profesor universitar poziția  3, Departamentul Bazele Proiectării de Arhitectură</v>
      </c>
      <c r="B4" s="123"/>
      <c r="C4" s="123"/>
      <c r="D4" s="123"/>
      <c r="E4" s="123"/>
    </row>
    <row r="5" spans="1:9" s="193" customFormat="1">
      <c r="A5" s="123"/>
      <c r="B5" s="123"/>
      <c r="C5" s="123"/>
      <c r="D5" s="123"/>
      <c r="E5" s="123"/>
    </row>
    <row r="6" spans="1:9" ht="15.75">
      <c r="A6" s="284" t="s">
        <v>110</v>
      </c>
    </row>
    <row r="7" spans="1:9" ht="15.75">
      <c r="A7" s="414" t="str">
        <f>'Descriere indicatori'!B31&amp;". "&amp;'Descriere indicatori'!C31</f>
        <v xml:space="preserve">I24. Îndrumare de doctorat sau în co-tutelă la nivel internaţional/naţional </v>
      </c>
      <c r="B7" s="414"/>
      <c r="C7" s="414"/>
      <c r="D7" s="414"/>
      <c r="E7" s="414"/>
      <c r="F7" s="414"/>
    </row>
    <row r="8" spans="1:9" ht="14.65" thickBot="1"/>
    <row r="9" spans="1:9" ht="28.9" thickBot="1">
      <c r="A9" s="161" t="s">
        <v>55</v>
      </c>
      <c r="B9" s="162" t="s">
        <v>153</v>
      </c>
      <c r="C9" s="162" t="s">
        <v>155</v>
      </c>
      <c r="D9" s="162" t="s">
        <v>154</v>
      </c>
      <c r="E9" s="162" t="s">
        <v>81</v>
      </c>
      <c r="F9" s="293" t="s">
        <v>147</v>
      </c>
      <c r="H9" s="274" t="s">
        <v>108</v>
      </c>
    </row>
    <row r="10" spans="1:9">
      <c r="A10" s="167">
        <v>1</v>
      </c>
      <c r="B10" s="312" t="s">
        <v>400</v>
      </c>
      <c r="C10" s="312" t="s">
        <v>395</v>
      </c>
      <c r="D10" s="312" t="s">
        <v>398</v>
      </c>
      <c r="E10" s="168" t="s">
        <v>399</v>
      </c>
      <c r="F10" s="353">
        <v>5</v>
      </c>
      <c r="H10" s="275" t="s">
        <v>266</v>
      </c>
      <c r="I10" s="382" t="s">
        <v>267</v>
      </c>
    </row>
    <row r="11" spans="1:9">
      <c r="A11" s="169">
        <f>A10+1</f>
        <v>2</v>
      </c>
      <c r="B11" s="301" t="s">
        <v>400</v>
      </c>
      <c r="C11" s="301" t="s">
        <v>395</v>
      </c>
      <c r="D11" s="301" t="s">
        <v>396</v>
      </c>
      <c r="E11" s="41" t="s">
        <v>397</v>
      </c>
      <c r="F11" s="354">
        <v>5</v>
      </c>
      <c r="H11" s="193"/>
      <c r="I11" s="382" t="s">
        <v>268</v>
      </c>
    </row>
    <row r="12" spans="1:9">
      <c r="A12" s="169">
        <f t="shared" ref="A12:A19" si="0">A11+1</f>
        <v>3</v>
      </c>
      <c r="B12" s="301"/>
      <c r="C12" s="301"/>
      <c r="D12" s="301"/>
      <c r="E12" s="41"/>
      <c r="F12" s="354"/>
    </row>
    <row r="13" spans="1:9">
      <c r="A13" s="169">
        <f t="shared" si="0"/>
        <v>4</v>
      </c>
      <c r="B13" s="301"/>
      <c r="C13" s="301"/>
      <c r="D13" s="301"/>
      <c r="E13" s="41"/>
      <c r="F13" s="354"/>
    </row>
    <row r="14" spans="1:9">
      <c r="A14" s="169">
        <f t="shared" si="0"/>
        <v>5</v>
      </c>
      <c r="B14" s="301"/>
      <c r="C14" s="301"/>
      <c r="D14" s="301"/>
      <c r="E14" s="41"/>
      <c r="F14" s="354"/>
    </row>
    <row r="15" spans="1:9">
      <c r="A15" s="169">
        <f t="shared" si="0"/>
        <v>6</v>
      </c>
      <c r="B15" s="301"/>
      <c r="C15" s="301"/>
      <c r="D15" s="301"/>
      <c r="E15" s="41"/>
      <c r="F15" s="354"/>
    </row>
    <row r="16" spans="1:9">
      <c r="A16" s="169">
        <f t="shared" si="0"/>
        <v>7</v>
      </c>
      <c r="B16" s="301"/>
      <c r="C16" s="301"/>
      <c r="D16" s="301"/>
      <c r="E16" s="41"/>
      <c r="F16" s="354"/>
    </row>
    <row r="17" spans="1:6">
      <c r="A17" s="169">
        <f t="shared" si="0"/>
        <v>8</v>
      </c>
      <c r="B17" s="301"/>
      <c r="C17" s="301"/>
      <c r="D17" s="301"/>
      <c r="E17" s="41"/>
      <c r="F17" s="354"/>
    </row>
    <row r="18" spans="1:6">
      <c r="A18" s="169">
        <f t="shared" si="0"/>
        <v>9</v>
      </c>
      <c r="B18" s="301"/>
      <c r="C18" s="301"/>
      <c r="D18" s="301"/>
      <c r="E18" s="41"/>
      <c r="F18" s="354"/>
    </row>
    <row r="19" spans="1:6" ht="14.65" thickBot="1">
      <c r="A19" s="313">
        <f t="shared" si="0"/>
        <v>10</v>
      </c>
      <c r="B19" s="314"/>
      <c r="C19" s="314"/>
      <c r="D19" s="314"/>
      <c r="E19" s="158"/>
      <c r="F19" s="355"/>
    </row>
    <row r="20" spans="1:6" ht="14.65" thickBot="1">
      <c r="A20" s="356"/>
      <c r="B20" s="123"/>
      <c r="C20" s="123"/>
      <c r="D20" s="123"/>
      <c r="E20" s="126" t="str">
        <f>"Total "&amp;LEFT(A7,3)</f>
        <v>Total I24</v>
      </c>
      <c r="F20" s="315">
        <f>SUM(F10:F19)</f>
        <v>10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25"/>
  <sheetData>
    <row r="1" spans="1:28">
      <c r="A1" t="s">
        <v>106</v>
      </c>
      <c r="AA1" s="31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zoomScale="115" zoomScaleNormal="115" workbookViewId="0">
      <selection activeCell="H9" sqref="H9"/>
    </sheetView>
  </sheetViews>
  <sheetFormatPr defaultRowHeight="14.25"/>
  <cols>
    <col min="1" max="1" width="3.86328125" style="193" customWidth="1"/>
    <col min="2" max="2" width="9.1328125" customWidth="1"/>
    <col min="3" max="3" width="55" customWidth="1"/>
    <col min="4" max="4" width="9.3984375" style="74" customWidth="1"/>
    <col min="5" max="5" width="14.265625" customWidth="1"/>
  </cols>
  <sheetData>
    <row r="1" spans="2:5">
      <c r="B1" s="88" t="s">
        <v>187</v>
      </c>
      <c r="D1"/>
    </row>
    <row r="2" spans="2:5">
      <c r="B2" s="88"/>
      <c r="D2"/>
    </row>
    <row r="3" spans="2:5" ht="42.75">
      <c r="B3" s="73" t="s">
        <v>63</v>
      </c>
      <c r="C3" s="12" t="s">
        <v>17</v>
      </c>
      <c r="D3" s="73" t="s">
        <v>18</v>
      </c>
      <c r="E3" s="12" t="s">
        <v>97</v>
      </c>
    </row>
    <row r="4" spans="2:5" ht="28.5">
      <c r="B4" s="79" t="s">
        <v>112</v>
      </c>
      <c r="C4" s="11" t="s">
        <v>20</v>
      </c>
      <c r="D4" s="79" t="s">
        <v>196</v>
      </c>
      <c r="E4" s="76" t="s">
        <v>98</v>
      </c>
    </row>
    <row r="5" spans="2:5">
      <c r="B5" s="79" t="s">
        <v>113</v>
      </c>
      <c r="C5" s="11" t="s">
        <v>22</v>
      </c>
      <c r="D5" s="79" t="s">
        <v>197</v>
      </c>
      <c r="E5" s="76" t="s">
        <v>16</v>
      </c>
    </row>
    <row r="6" spans="2:5" ht="28.5">
      <c r="B6" s="79" t="s">
        <v>114</v>
      </c>
      <c r="C6" s="31" t="s">
        <v>24</v>
      </c>
      <c r="D6" s="79" t="s">
        <v>198</v>
      </c>
      <c r="E6" s="76" t="s">
        <v>25</v>
      </c>
    </row>
    <row r="7" spans="2:5">
      <c r="B7" s="79" t="s">
        <v>115</v>
      </c>
      <c r="C7" s="11" t="s">
        <v>199</v>
      </c>
      <c r="D7" s="79" t="s">
        <v>198</v>
      </c>
      <c r="E7" s="76" t="s">
        <v>27</v>
      </c>
    </row>
    <row r="8" spans="2:5" s="55" customFormat="1" ht="42.75">
      <c r="B8" s="79" t="s">
        <v>116</v>
      </c>
      <c r="C8" s="76" t="s">
        <v>200</v>
      </c>
      <c r="D8" s="79" t="s">
        <v>198</v>
      </c>
      <c r="E8" s="76" t="s">
        <v>27</v>
      </c>
    </row>
    <row r="9" spans="2:5" ht="30" customHeight="1">
      <c r="B9" s="79" t="s">
        <v>117</v>
      </c>
      <c r="C9" s="15" t="s">
        <v>201</v>
      </c>
      <c r="D9" s="79" t="s">
        <v>202</v>
      </c>
      <c r="E9" s="76" t="s">
        <v>27</v>
      </c>
    </row>
    <row r="10" spans="2:5" ht="30" customHeight="1">
      <c r="B10" s="79" t="s">
        <v>118</v>
      </c>
      <c r="C10" s="15" t="s">
        <v>203</v>
      </c>
      <c r="D10" s="79" t="s">
        <v>202</v>
      </c>
      <c r="E10" s="76" t="s">
        <v>27</v>
      </c>
    </row>
    <row r="11" spans="2:5" ht="28.5">
      <c r="B11" s="79" t="s">
        <v>119</v>
      </c>
      <c r="C11" s="15" t="s">
        <v>204</v>
      </c>
      <c r="D11" s="79" t="s">
        <v>198</v>
      </c>
      <c r="E11" s="76" t="s">
        <v>32</v>
      </c>
    </row>
    <row r="12" spans="2:5" ht="28.5">
      <c r="B12" s="79" t="s">
        <v>120</v>
      </c>
      <c r="C12" s="11" t="s">
        <v>205</v>
      </c>
      <c r="D12" s="79" t="s">
        <v>206</v>
      </c>
      <c r="E12" s="76" t="s">
        <v>32</v>
      </c>
    </row>
    <row r="13" spans="2:5" ht="62.25" customHeight="1">
      <c r="B13" s="79" t="s">
        <v>121</v>
      </c>
      <c r="C13" s="75" t="s">
        <v>207</v>
      </c>
      <c r="D13" s="79" t="s">
        <v>208</v>
      </c>
      <c r="E13" s="76" t="s">
        <v>35</v>
      </c>
    </row>
    <row r="14" spans="2:5" ht="57">
      <c r="B14" s="80" t="s">
        <v>122</v>
      </c>
      <c r="C14" s="15" t="s">
        <v>209</v>
      </c>
      <c r="D14" s="79" t="s">
        <v>210</v>
      </c>
      <c r="E14" s="76" t="s">
        <v>37</v>
      </c>
    </row>
    <row r="15" spans="2:5" ht="76.5" customHeight="1">
      <c r="B15" s="81"/>
      <c r="C15" s="15" t="s">
        <v>211</v>
      </c>
      <c r="D15" s="79" t="s">
        <v>212</v>
      </c>
      <c r="E15" s="76" t="s">
        <v>38</v>
      </c>
    </row>
    <row r="16" spans="2:5" ht="28.5">
      <c r="B16" s="82"/>
      <c r="C16" s="35" t="s">
        <v>213</v>
      </c>
      <c r="D16" s="79" t="s">
        <v>214</v>
      </c>
      <c r="E16" s="76" t="s">
        <v>39</v>
      </c>
    </row>
    <row r="17" spans="2:5" ht="90" customHeight="1">
      <c r="B17" s="79" t="s">
        <v>123</v>
      </c>
      <c r="C17" s="15" t="s">
        <v>215</v>
      </c>
      <c r="D17" s="79" t="s">
        <v>216</v>
      </c>
      <c r="E17" s="76" t="s">
        <v>59</v>
      </c>
    </row>
    <row r="18" spans="2:5" ht="61.5" customHeight="1">
      <c r="B18" s="79" t="s">
        <v>124</v>
      </c>
      <c r="C18" s="15" t="s">
        <v>217</v>
      </c>
      <c r="D18" s="79" t="s">
        <v>218</v>
      </c>
      <c r="E18" s="76" t="s">
        <v>59</v>
      </c>
    </row>
    <row r="19" spans="2:5" ht="75" customHeight="1">
      <c r="B19" s="400" t="s">
        <v>125</v>
      </c>
      <c r="C19" s="11" t="s">
        <v>219</v>
      </c>
      <c r="D19" s="79" t="s">
        <v>220</v>
      </c>
      <c r="E19" s="76" t="s">
        <v>59</v>
      </c>
    </row>
    <row r="20" spans="2:5" ht="42.75">
      <c r="B20" s="401"/>
      <c r="C20" s="11" t="s">
        <v>221</v>
      </c>
      <c r="D20" s="79" t="s">
        <v>222</v>
      </c>
      <c r="E20" s="76" t="s">
        <v>59</v>
      </c>
    </row>
    <row r="21" spans="2:5" ht="57">
      <c r="B21" s="238"/>
      <c r="C21" s="11" t="s">
        <v>62</v>
      </c>
      <c r="D21" s="79" t="s">
        <v>223</v>
      </c>
      <c r="E21" s="76" t="s">
        <v>59</v>
      </c>
    </row>
    <row r="22" spans="2:5" s="193" customFormat="1" ht="57">
      <c r="B22" s="79" t="s">
        <v>0</v>
      </c>
      <c r="C22" s="11" t="s">
        <v>224</v>
      </c>
      <c r="D22" s="79" t="s">
        <v>225</v>
      </c>
      <c r="E22" s="76" t="s">
        <v>59</v>
      </c>
    </row>
    <row r="23" spans="2:5" ht="135.75" customHeight="1">
      <c r="B23" s="85" t="s">
        <v>126</v>
      </c>
      <c r="C23" s="83" t="s">
        <v>226</v>
      </c>
      <c r="D23" s="84" t="s">
        <v>227</v>
      </c>
      <c r="E23" s="83" t="s">
        <v>228</v>
      </c>
    </row>
    <row r="24" spans="2:5" ht="57">
      <c r="B24" s="82" t="s">
        <v>127</v>
      </c>
      <c r="C24" s="69" t="s">
        <v>229</v>
      </c>
      <c r="D24" s="82" t="s">
        <v>230</v>
      </c>
      <c r="E24" s="78" t="s">
        <v>65</v>
      </c>
    </row>
    <row r="25" spans="2:5" ht="57">
      <c r="B25" s="79" t="s">
        <v>128</v>
      </c>
      <c r="C25" s="15" t="s">
        <v>231</v>
      </c>
      <c r="D25" s="79" t="s">
        <v>232</v>
      </c>
      <c r="E25" s="76" t="s">
        <v>67</v>
      </c>
    </row>
    <row r="26" spans="2:5" ht="106.5" customHeight="1">
      <c r="B26" s="79" t="s">
        <v>129</v>
      </c>
      <c r="C26" s="87" t="s">
        <v>233</v>
      </c>
      <c r="D26" s="79" t="s">
        <v>99</v>
      </c>
      <c r="E26" s="76" t="s">
        <v>41</v>
      </c>
    </row>
    <row r="27" spans="2:5" ht="42.75">
      <c r="B27" s="79" t="s">
        <v>130</v>
      </c>
      <c r="C27" s="86" t="s">
        <v>234</v>
      </c>
      <c r="D27" s="79" t="s">
        <v>235</v>
      </c>
      <c r="E27" s="76" t="s">
        <v>43</v>
      </c>
    </row>
    <row r="28" spans="2:5" ht="28.5">
      <c r="B28" s="79" t="s">
        <v>131</v>
      </c>
      <c r="C28" s="78" t="s">
        <v>236</v>
      </c>
      <c r="D28" s="79" t="s">
        <v>232</v>
      </c>
      <c r="E28" s="76" t="s">
        <v>43</v>
      </c>
    </row>
    <row r="29" spans="2:5" ht="107.25" customHeight="1">
      <c r="B29" s="79" t="s">
        <v>132</v>
      </c>
      <c r="C29" s="77" t="s">
        <v>264</v>
      </c>
      <c r="D29" s="79" t="s">
        <v>100</v>
      </c>
      <c r="E29" s="76" t="s">
        <v>46</v>
      </c>
    </row>
    <row r="30" spans="2:5" ht="57">
      <c r="B30" s="79" t="s">
        <v>133</v>
      </c>
      <c r="C30" s="76" t="s">
        <v>237</v>
      </c>
      <c r="D30" s="79" t="s">
        <v>238</v>
      </c>
      <c r="E30" s="76" t="s">
        <v>41</v>
      </c>
    </row>
    <row r="31" spans="2:5" ht="57">
      <c r="B31" s="79" t="s">
        <v>239</v>
      </c>
      <c r="C31" s="76" t="s">
        <v>49</v>
      </c>
      <c r="D31" s="79" t="s">
        <v>240</v>
      </c>
      <c r="E31" s="76" t="s">
        <v>241</v>
      </c>
    </row>
    <row r="33" spans="2:5" s="193" customFormat="1">
      <c r="B33" s="403" t="s">
        <v>193</v>
      </c>
      <c r="C33" s="399"/>
      <c r="D33" s="399"/>
      <c r="E33" s="399"/>
    </row>
    <row r="34" spans="2:5" s="193" customFormat="1">
      <c r="B34" s="399"/>
      <c r="C34" s="399"/>
      <c r="D34" s="399"/>
      <c r="E34" s="399"/>
    </row>
    <row r="35" spans="2:5" s="193" customFormat="1">
      <c r="B35" s="399"/>
      <c r="C35" s="399"/>
      <c r="D35" s="399"/>
      <c r="E35" s="399"/>
    </row>
    <row r="36" spans="2:5" s="193" customFormat="1">
      <c r="B36" s="399"/>
      <c r="C36" s="399"/>
      <c r="D36" s="399"/>
      <c r="E36" s="399"/>
    </row>
    <row r="37" spans="2:5" s="193" customFormat="1">
      <c r="B37" s="399"/>
      <c r="C37" s="399"/>
      <c r="D37" s="399"/>
      <c r="E37" s="399"/>
    </row>
    <row r="38" spans="2:5" s="193" customFormat="1">
      <c r="B38" s="399"/>
      <c r="C38" s="399"/>
      <c r="D38" s="399"/>
      <c r="E38" s="399"/>
    </row>
    <row r="39" spans="2:5" s="193" customFormat="1">
      <c r="B39" s="399"/>
      <c r="C39" s="399"/>
      <c r="D39" s="399"/>
      <c r="E39" s="399"/>
    </row>
    <row r="40" spans="2:5" s="193" customFormat="1" ht="128.25" customHeight="1">
      <c r="B40" s="399"/>
      <c r="C40" s="399"/>
      <c r="D40" s="399"/>
      <c r="E40" s="399"/>
    </row>
    <row r="41" spans="2:5" s="193" customFormat="1">
      <c r="B41" s="402" t="s">
        <v>191</v>
      </c>
      <c r="C41" s="402"/>
      <c r="D41" s="402"/>
      <c r="E41" s="402"/>
    </row>
    <row r="42" spans="2:5" ht="48.75" customHeight="1">
      <c r="B42" s="397" t="s">
        <v>50</v>
      </c>
      <c r="C42" s="397"/>
      <c r="D42" s="397"/>
      <c r="E42" s="397"/>
    </row>
    <row r="43" spans="2:5" ht="64.5" customHeight="1">
      <c r="B43" s="397" t="s">
        <v>188</v>
      </c>
      <c r="C43" s="397"/>
      <c r="D43" s="397"/>
      <c r="E43" s="397"/>
    </row>
    <row r="44" spans="2:5" ht="59.25" customHeight="1">
      <c r="B44" s="397" t="s">
        <v>189</v>
      </c>
      <c r="C44" s="397"/>
      <c r="D44" s="397"/>
      <c r="E44" s="397"/>
    </row>
    <row r="45" spans="2:5" s="193" customFormat="1" ht="46.5" customHeight="1">
      <c r="B45" s="397" t="s">
        <v>190</v>
      </c>
      <c r="C45" s="397"/>
      <c r="D45" s="397"/>
      <c r="E45" s="397"/>
    </row>
    <row r="46" spans="2:5" ht="32.25" customHeight="1">
      <c r="B46" s="399" t="s">
        <v>192</v>
      </c>
      <c r="C46" s="399"/>
      <c r="D46" s="399"/>
      <c r="E46" s="399"/>
    </row>
    <row r="47" spans="2:5">
      <c r="B47" s="398" t="s">
        <v>179</v>
      </c>
      <c r="C47" s="399"/>
      <c r="D47" s="399"/>
      <c r="E47" s="399"/>
    </row>
    <row r="48" spans="2:5">
      <c r="B48" s="399"/>
      <c r="C48" s="399"/>
      <c r="D48" s="399"/>
      <c r="E48" s="399"/>
    </row>
    <row r="49" spans="2:5">
      <c r="B49" s="399"/>
      <c r="C49" s="399"/>
      <c r="D49" s="399"/>
      <c r="E49" s="399"/>
    </row>
    <row r="50" spans="2:5">
      <c r="B50" s="399"/>
      <c r="C50" s="399"/>
      <c r="D50" s="399"/>
      <c r="E50" s="399"/>
    </row>
    <row r="51" spans="2:5">
      <c r="B51" s="399"/>
      <c r="C51" s="399"/>
      <c r="D51" s="399"/>
      <c r="E51" s="399"/>
    </row>
    <row r="52" spans="2:5">
      <c r="B52" s="399"/>
      <c r="C52" s="399"/>
      <c r="D52" s="399"/>
      <c r="E52" s="399"/>
    </row>
    <row r="53" spans="2:5">
      <c r="B53" s="399"/>
      <c r="C53" s="399"/>
      <c r="D53" s="399"/>
      <c r="E53" s="399"/>
    </row>
    <row r="54" spans="2:5" ht="114" customHeight="1">
      <c r="B54" s="399"/>
      <c r="C54" s="399"/>
      <c r="D54" s="399"/>
      <c r="E54" s="399"/>
    </row>
    <row r="56" spans="2:5">
      <c r="B56" s="382" t="s">
        <v>194</v>
      </c>
    </row>
    <row r="57" spans="2:5" ht="63" customHeight="1">
      <c r="B57" s="395" t="s">
        <v>195</v>
      </c>
      <c r="C57" s="396"/>
      <c r="D57" s="396"/>
      <c r="E57" s="396"/>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G34" sqref="G34"/>
    </sheetView>
  </sheetViews>
  <sheetFormatPr defaultRowHeight="14.25"/>
  <cols>
    <col min="2" max="2" width="46.59765625" customWidth="1"/>
    <col min="3" max="4" width="14.265625" customWidth="1"/>
  </cols>
  <sheetData>
    <row r="1" spans="1:8">
      <c r="A1" s="88" t="s">
        <v>103</v>
      </c>
    </row>
    <row r="3" spans="1:8" ht="64.5" customHeight="1">
      <c r="A3" s="90" t="s">
        <v>2</v>
      </c>
      <c r="B3" s="89" t="s">
        <v>1</v>
      </c>
      <c r="C3" s="91" t="s">
        <v>3</v>
      </c>
      <c r="D3" s="91"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84" t="s">
        <v>8</v>
      </c>
      <c r="B7" s="383" t="s">
        <v>244</v>
      </c>
      <c r="C7" s="384" t="s">
        <v>12</v>
      </c>
      <c r="D7" s="384"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D27" sqref="D27"/>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73046875" customWidth="1"/>
    <col min="9" max="9" width="9.3984375" customWidth="1"/>
  </cols>
  <sheetData>
    <row r="1" spans="1:31" ht="15.75">
      <c r="A1" s="268" t="str">
        <f>'Date initiale'!C3</f>
        <v>Universitatea de Arhitectură și Urbanism "Ion Mincu" București</v>
      </c>
      <c r="B1" s="268"/>
      <c r="C1" s="268"/>
      <c r="D1" s="2"/>
      <c r="E1" s="2"/>
      <c r="F1" s="3"/>
      <c r="G1" s="3"/>
      <c r="H1" s="3"/>
      <c r="I1" s="3"/>
    </row>
    <row r="2" spans="1:31" ht="15.75">
      <c r="A2" s="268" t="str">
        <f>'Date initiale'!B4&amp;" "&amp;'Date initiale'!C4</f>
        <v>Facultatea ARHITECTURA</v>
      </c>
      <c r="B2" s="268"/>
      <c r="C2" s="268"/>
      <c r="D2" s="2"/>
      <c r="E2" s="2"/>
      <c r="F2" s="3"/>
      <c r="G2" s="3"/>
      <c r="H2" s="3"/>
      <c r="I2" s="3"/>
    </row>
    <row r="3" spans="1:31" ht="15.75">
      <c r="A3" s="268" t="str">
        <f>'Date initiale'!B5&amp;" "&amp;'Date initiale'!C5</f>
        <v>Departamentul Bazele Proiectării de Arhitectură</v>
      </c>
      <c r="B3" s="268"/>
      <c r="C3" s="268"/>
      <c r="D3" s="2"/>
      <c r="E3" s="2"/>
      <c r="F3" s="2"/>
      <c r="G3" s="2"/>
      <c r="H3" s="2"/>
      <c r="I3" s="2"/>
    </row>
    <row r="4" spans="1:31" ht="15.75">
      <c r="A4" s="405" t="str">
        <f>'Date initiale'!C6&amp;", "&amp;'Date initiale'!C7</f>
        <v>FEZI, Bogdan Andrei, profesor universitar poziția  3, Departamentul Bazele Proiectării de Arhitectură</v>
      </c>
      <c r="B4" s="405"/>
      <c r="C4" s="405"/>
      <c r="D4" s="2"/>
      <c r="E4" s="2"/>
      <c r="F4" s="3"/>
      <c r="G4" s="3"/>
      <c r="H4" s="3"/>
      <c r="I4" s="3"/>
    </row>
    <row r="5" spans="1:31" s="193" customFormat="1" ht="15.75">
      <c r="A5" s="269"/>
      <c r="B5" s="269"/>
      <c r="C5" s="269"/>
      <c r="D5" s="2"/>
      <c r="E5" s="2"/>
      <c r="F5" s="3"/>
      <c r="G5" s="3"/>
      <c r="H5" s="3"/>
      <c r="I5" s="3"/>
    </row>
    <row r="6" spans="1:31" ht="15.75">
      <c r="A6" s="404" t="s">
        <v>110</v>
      </c>
      <c r="B6" s="404"/>
      <c r="C6" s="404"/>
      <c r="D6" s="404"/>
      <c r="E6" s="404"/>
      <c r="F6" s="404"/>
      <c r="G6" s="404"/>
      <c r="H6" s="404"/>
      <c r="I6" s="404"/>
    </row>
    <row r="7" spans="1:31" ht="15.75">
      <c r="A7" s="404" t="str">
        <f>'Descriere indicatori'!B4&amp;". "&amp;'Descriere indicatori'!C4</f>
        <v xml:space="preserve">I1. Cărţi de autor/capitole publicate la edituri cu prestigiu internaţional* </v>
      </c>
      <c r="B7" s="404"/>
      <c r="C7" s="404"/>
      <c r="D7" s="404"/>
      <c r="E7" s="404"/>
      <c r="F7" s="404"/>
      <c r="G7" s="404"/>
      <c r="H7" s="404"/>
      <c r="I7" s="404"/>
    </row>
    <row r="8" spans="1:31" ht="16.149999999999999" thickBot="1">
      <c r="A8" s="38"/>
      <c r="B8" s="38"/>
      <c r="C8" s="38"/>
      <c r="D8" s="38"/>
      <c r="E8" s="38"/>
      <c r="F8" s="38"/>
      <c r="G8" s="38"/>
      <c r="H8" s="38"/>
      <c r="I8" s="38"/>
    </row>
    <row r="9" spans="1:31" s="6" customFormat="1" ht="57.4" thickBot="1">
      <c r="A9" s="199" t="s">
        <v>55</v>
      </c>
      <c r="B9" s="200" t="s">
        <v>83</v>
      </c>
      <c r="C9" s="200" t="s">
        <v>175</v>
      </c>
      <c r="D9" s="200" t="s">
        <v>85</v>
      </c>
      <c r="E9" s="200" t="s">
        <v>86</v>
      </c>
      <c r="F9" s="201" t="s">
        <v>87</v>
      </c>
      <c r="G9" s="200" t="s">
        <v>88</v>
      </c>
      <c r="H9" s="200" t="s">
        <v>89</v>
      </c>
      <c r="I9" s="202" t="s">
        <v>90</v>
      </c>
      <c r="J9" s="4"/>
      <c r="K9" s="274" t="s">
        <v>108</v>
      </c>
      <c r="L9" s="5"/>
      <c r="M9" s="5"/>
      <c r="N9" s="5"/>
      <c r="O9" s="5"/>
      <c r="P9" s="5"/>
      <c r="Q9" s="5"/>
      <c r="R9" s="5"/>
      <c r="S9" s="5"/>
      <c r="T9" s="5"/>
      <c r="U9" s="5"/>
      <c r="V9" s="5"/>
      <c r="W9" s="5"/>
      <c r="X9" s="5"/>
      <c r="Y9" s="5"/>
      <c r="Z9" s="5"/>
      <c r="AA9" s="5"/>
      <c r="AB9" s="5"/>
      <c r="AC9" s="5"/>
      <c r="AD9" s="5"/>
      <c r="AE9" s="5"/>
    </row>
    <row r="10" spans="1:31" s="6" customFormat="1" ht="42.75">
      <c r="A10" s="108">
        <v>1</v>
      </c>
      <c r="B10" s="109" t="s">
        <v>273</v>
      </c>
      <c r="C10" s="109" t="s">
        <v>276</v>
      </c>
      <c r="D10" s="109" t="s">
        <v>277</v>
      </c>
      <c r="E10" s="110" t="s">
        <v>278</v>
      </c>
      <c r="F10" s="111">
        <v>2005</v>
      </c>
      <c r="G10" s="111"/>
      <c r="H10" s="111"/>
      <c r="I10" s="323">
        <v>20</v>
      </c>
      <c r="J10" s="8"/>
      <c r="K10" s="275" t="s">
        <v>109</v>
      </c>
      <c r="L10" s="385" t="s">
        <v>245</v>
      </c>
      <c r="M10" s="9"/>
      <c r="N10" s="9"/>
      <c r="O10" s="9"/>
      <c r="P10" s="9"/>
      <c r="Q10" s="9"/>
      <c r="R10" s="9"/>
      <c r="S10" s="9"/>
      <c r="T10" s="9"/>
      <c r="U10" s="10"/>
      <c r="V10" s="10"/>
      <c r="W10" s="10"/>
      <c r="X10" s="10"/>
      <c r="Y10" s="10"/>
      <c r="Z10" s="10"/>
      <c r="AA10" s="10"/>
      <c r="AB10" s="10"/>
      <c r="AC10" s="10"/>
      <c r="AD10" s="10"/>
      <c r="AE10" s="10"/>
    </row>
    <row r="11" spans="1:31" s="6" customFormat="1" ht="28.5">
      <c r="A11" s="112">
        <f>A10+1</f>
        <v>2</v>
      </c>
      <c r="B11" s="113" t="s">
        <v>273</v>
      </c>
      <c r="C11" s="114" t="s">
        <v>279</v>
      </c>
      <c r="D11" s="113" t="s">
        <v>280</v>
      </c>
      <c r="E11" s="419" t="s">
        <v>281</v>
      </c>
      <c r="F11" s="116">
        <v>2010</v>
      </c>
      <c r="G11" s="117"/>
      <c r="H11" s="117"/>
      <c r="I11" s="324">
        <v>10</v>
      </c>
      <c r="J11" s="8"/>
      <c r="K11" s="273"/>
      <c r="L11" s="9"/>
      <c r="M11" s="9"/>
      <c r="N11" s="9"/>
      <c r="O11" s="9"/>
      <c r="P11" s="9"/>
      <c r="Q11" s="9"/>
      <c r="R11" s="9"/>
      <c r="S11" s="9"/>
      <c r="T11" s="9"/>
      <c r="U11" s="10"/>
      <c r="V11" s="10"/>
      <c r="W11" s="10"/>
      <c r="X11" s="10"/>
      <c r="Y11" s="10"/>
      <c r="Z11" s="10"/>
      <c r="AA11" s="10"/>
      <c r="AB11" s="10"/>
      <c r="AC11" s="10"/>
      <c r="AD11" s="10"/>
      <c r="AE11" s="10"/>
    </row>
    <row r="12" spans="1:31" s="6" customFormat="1" ht="42.75">
      <c r="A12" s="112">
        <f t="shared" ref="A12:A19" si="0">A11+1</f>
        <v>3</v>
      </c>
      <c r="B12" s="113" t="s">
        <v>282</v>
      </c>
      <c r="C12" s="114" t="s">
        <v>283</v>
      </c>
      <c r="D12" s="113" t="s">
        <v>284</v>
      </c>
      <c r="E12" s="115" t="s">
        <v>285</v>
      </c>
      <c r="F12" s="116">
        <v>2013</v>
      </c>
      <c r="G12" s="117"/>
      <c r="H12" s="117"/>
      <c r="I12" s="324">
        <v>10</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71.25">
      <c r="A13" s="112">
        <f t="shared" si="0"/>
        <v>4</v>
      </c>
      <c r="B13" s="113" t="s">
        <v>273</v>
      </c>
      <c r="C13" s="114" t="s">
        <v>401</v>
      </c>
      <c r="D13" s="113" t="s">
        <v>402</v>
      </c>
      <c r="E13" s="115" t="s">
        <v>403</v>
      </c>
      <c r="F13" s="116">
        <v>2021</v>
      </c>
      <c r="G13" s="117"/>
      <c r="H13" s="117"/>
      <c r="I13" s="324">
        <v>10</v>
      </c>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2">
        <f t="shared" si="0"/>
        <v>5</v>
      </c>
      <c r="B14" s="114"/>
      <c r="C14" s="114"/>
      <c r="D14" s="114"/>
      <c r="E14" s="115"/>
      <c r="F14" s="116"/>
      <c r="G14" s="117"/>
      <c r="H14" s="117"/>
      <c r="I14" s="324"/>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2">
        <f t="shared" si="0"/>
        <v>6</v>
      </c>
      <c r="B15" s="114"/>
      <c r="C15" s="114"/>
      <c r="D15" s="114"/>
      <c r="E15" s="115"/>
      <c r="F15" s="116"/>
      <c r="G15" s="117"/>
      <c r="H15" s="117"/>
      <c r="I15" s="324"/>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2">
        <f t="shared" si="0"/>
        <v>7</v>
      </c>
      <c r="B16" s="113"/>
      <c r="C16" s="114"/>
      <c r="D16" s="113"/>
      <c r="E16" s="115"/>
      <c r="F16" s="116"/>
      <c r="G16" s="117"/>
      <c r="H16" s="117"/>
      <c r="I16" s="324"/>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2">
        <f t="shared" si="0"/>
        <v>8</v>
      </c>
      <c r="B17" s="114"/>
      <c r="C17" s="114"/>
      <c r="D17" s="114"/>
      <c r="E17" s="115"/>
      <c r="F17" s="116"/>
      <c r="G17" s="117"/>
      <c r="H17" s="117"/>
      <c r="I17" s="324"/>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2">
        <f t="shared" si="0"/>
        <v>9</v>
      </c>
      <c r="B18" s="113"/>
      <c r="C18" s="114"/>
      <c r="D18" s="113"/>
      <c r="E18" s="115"/>
      <c r="F18" s="116"/>
      <c r="G18" s="117"/>
      <c r="H18" s="117"/>
      <c r="I18" s="324"/>
      <c r="J18" s="8"/>
      <c r="K18" s="9"/>
      <c r="L18" s="9"/>
      <c r="M18" s="9"/>
      <c r="N18" s="9"/>
      <c r="O18" s="9"/>
      <c r="P18" s="9"/>
      <c r="Q18" s="9"/>
      <c r="R18" s="9"/>
      <c r="S18" s="9"/>
      <c r="T18" s="9"/>
      <c r="U18" s="10"/>
      <c r="V18" s="10"/>
      <c r="W18" s="10"/>
      <c r="X18" s="10"/>
      <c r="Y18" s="10"/>
      <c r="Z18" s="10"/>
      <c r="AA18" s="10"/>
      <c r="AB18" s="10"/>
      <c r="AC18" s="10"/>
      <c r="AD18" s="10"/>
      <c r="AE18" s="10"/>
    </row>
    <row r="19" spans="1:31" s="6" customFormat="1" ht="16.149999999999999" thickBot="1">
      <c r="A19" s="125">
        <f t="shared" si="0"/>
        <v>10</v>
      </c>
      <c r="B19" s="119"/>
      <c r="C19" s="119"/>
      <c r="D19" s="119"/>
      <c r="E19" s="120"/>
      <c r="F19" s="121"/>
      <c r="G19" s="122"/>
      <c r="H19" s="122"/>
      <c r="I19" s="325"/>
      <c r="J19" s="8"/>
      <c r="K19" s="9"/>
      <c r="L19" s="9"/>
      <c r="M19" s="9"/>
      <c r="N19" s="9"/>
      <c r="O19" s="9"/>
      <c r="P19" s="9"/>
      <c r="Q19" s="9"/>
      <c r="R19" s="9"/>
      <c r="S19" s="9"/>
      <c r="T19" s="9"/>
      <c r="U19" s="10"/>
      <c r="V19" s="10"/>
      <c r="W19" s="10"/>
      <c r="X19" s="10"/>
      <c r="Y19" s="10"/>
      <c r="Z19" s="10"/>
      <c r="AA19" s="10"/>
      <c r="AB19" s="10"/>
      <c r="AC19" s="10"/>
      <c r="AD19" s="10"/>
      <c r="AE19" s="10"/>
    </row>
    <row r="20" spans="1:31" ht="14.65" thickBot="1">
      <c r="A20" s="356"/>
      <c r="B20" s="123"/>
      <c r="C20" s="123"/>
      <c r="D20" s="123"/>
      <c r="E20" s="123"/>
      <c r="F20" s="123"/>
      <c r="G20" s="123"/>
      <c r="H20" s="126" t="str">
        <f>"Total "&amp;LEFT(A7,2)</f>
        <v>Total I1</v>
      </c>
      <c r="I20" s="127">
        <f>SUM(I10:I19)</f>
        <v>50</v>
      </c>
    </row>
    <row r="22" spans="1:31" ht="33.75" customHeight="1">
      <c r="A22" s="40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6"/>
      <c r="C22" s="406"/>
      <c r="D22" s="406"/>
      <c r="E22" s="406"/>
      <c r="F22" s="406"/>
      <c r="G22" s="406"/>
      <c r="H22" s="406"/>
      <c r="I22" s="40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N14" sqref="N14"/>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59765625" customWidth="1"/>
    <col min="9" max="9" width="9.73046875" customWidth="1"/>
  </cols>
  <sheetData>
    <row r="1" spans="1:31" ht="15.75">
      <c r="A1" s="268" t="str">
        <f>'Date initiale'!C3</f>
        <v>Universitatea de Arhitectură și Urbanism "Ion Mincu" București</v>
      </c>
      <c r="B1" s="268"/>
      <c r="C1" s="268"/>
      <c r="D1" s="2"/>
      <c r="E1" s="2"/>
      <c r="F1" s="3"/>
      <c r="G1" s="3"/>
      <c r="H1" s="3"/>
      <c r="I1" s="3"/>
    </row>
    <row r="2" spans="1:31" ht="15.75">
      <c r="A2" s="268" t="str">
        <f>'Date initiale'!B4&amp;" "&amp;'Date initiale'!C4</f>
        <v>Facultatea ARHITECTURA</v>
      </c>
      <c r="B2" s="268"/>
      <c r="C2" s="268"/>
      <c r="D2" s="2"/>
      <c r="E2" s="2"/>
      <c r="F2" s="3"/>
      <c r="G2" s="3"/>
      <c r="H2" s="3"/>
      <c r="I2" s="3"/>
    </row>
    <row r="3" spans="1:31" ht="15.75">
      <c r="A3" s="268" t="str">
        <f>'Date initiale'!B5&amp;" "&amp;'Date initiale'!C5</f>
        <v>Departamentul Bazele Proiectării de Arhitectură</v>
      </c>
      <c r="B3" s="268"/>
      <c r="C3" s="268"/>
      <c r="D3" s="2"/>
      <c r="E3" s="2"/>
      <c r="F3" s="2"/>
      <c r="G3" s="2"/>
      <c r="H3" s="2"/>
      <c r="I3" s="2"/>
    </row>
    <row r="4" spans="1:31" ht="15.75">
      <c r="A4" s="405" t="str">
        <f>'Date initiale'!C6&amp;", "&amp;'Date initiale'!C7</f>
        <v>FEZI, Bogdan Andrei, profesor universitar poziția  3, Departamentul Bazele Proiectării de Arhitectură</v>
      </c>
      <c r="B4" s="405"/>
      <c r="C4" s="405"/>
      <c r="D4" s="2"/>
      <c r="E4" s="2"/>
      <c r="F4" s="3"/>
      <c r="G4" s="3"/>
      <c r="H4" s="3"/>
      <c r="I4" s="3"/>
    </row>
    <row r="5" spans="1:31" s="193" customFormat="1" ht="15.75">
      <c r="A5" s="269"/>
      <c r="B5" s="269"/>
      <c r="C5" s="269"/>
      <c r="D5" s="2"/>
      <c r="E5" s="2"/>
      <c r="F5" s="3"/>
      <c r="G5" s="3"/>
      <c r="H5" s="3"/>
      <c r="I5" s="3"/>
    </row>
    <row r="6" spans="1:31" ht="15.75">
      <c r="A6" s="404" t="s">
        <v>110</v>
      </c>
      <c r="B6" s="404"/>
      <c r="C6" s="404"/>
      <c r="D6" s="404"/>
      <c r="E6" s="404"/>
      <c r="F6" s="404"/>
      <c r="G6" s="404"/>
      <c r="H6" s="404"/>
      <c r="I6" s="404"/>
    </row>
    <row r="7" spans="1:31" ht="15.75">
      <c r="A7" s="404" t="str">
        <f>'Descriere indicatori'!B5&amp;". "&amp;'Descriere indicatori'!C5</f>
        <v xml:space="preserve">I2. Cărţi de autor publicate la edituri cu prestigiu naţional* </v>
      </c>
      <c r="B7" s="404"/>
      <c r="C7" s="404"/>
      <c r="D7" s="404"/>
      <c r="E7" s="404"/>
      <c r="F7" s="404"/>
      <c r="G7" s="404"/>
      <c r="H7" s="404"/>
      <c r="I7" s="404"/>
    </row>
    <row r="8" spans="1:31" ht="16.149999999999999" thickBot="1">
      <c r="A8" s="38"/>
      <c r="B8" s="38"/>
      <c r="C8" s="38"/>
      <c r="D8" s="38"/>
      <c r="E8" s="38"/>
      <c r="F8" s="38"/>
      <c r="G8" s="38"/>
      <c r="H8" s="38"/>
      <c r="I8" s="38"/>
    </row>
    <row r="9" spans="1:31" s="6" customFormat="1" ht="57.4" thickBot="1">
      <c r="A9" s="203" t="s">
        <v>55</v>
      </c>
      <c r="B9" s="204" t="s">
        <v>83</v>
      </c>
      <c r="C9" s="204" t="s">
        <v>84</v>
      </c>
      <c r="D9" s="204" t="s">
        <v>85</v>
      </c>
      <c r="E9" s="204" t="s">
        <v>86</v>
      </c>
      <c r="F9" s="205" t="s">
        <v>87</v>
      </c>
      <c r="G9" s="204" t="s">
        <v>88</v>
      </c>
      <c r="H9" s="204" t="s">
        <v>89</v>
      </c>
      <c r="I9" s="206" t="s">
        <v>90</v>
      </c>
      <c r="J9" s="4"/>
      <c r="K9" s="274" t="s">
        <v>108</v>
      </c>
      <c r="L9" s="5"/>
      <c r="M9" s="5"/>
      <c r="N9" s="5"/>
      <c r="O9" s="5"/>
      <c r="P9" s="5"/>
      <c r="Q9" s="5"/>
      <c r="R9" s="5"/>
      <c r="S9" s="5"/>
      <c r="T9" s="5"/>
      <c r="U9" s="5"/>
      <c r="V9" s="5"/>
      <c r="W9" s="5"/>
      <c r="X9" s="5"/>
      <c r="Y9" s="5"/>
      <c r="Z9" s="5"/>
      <c r="AA9" s="5"/>
      <c r="AB9" s="5"/>
      <c r="AC9" s="5"/>
      <c r="AD9" s="5"/>
      <c r="AE9" s="5"/>
    </row>
    <row r="10" spans="1:31" s="6" customFormat="1" ht="15.75">
      <c r="A10" s="128">
        <v>1</v>
      </c>
      <c r="B10" s="420" t="s">
        <v>273</v>
      </c>
      <c r="C10" s="421" t="s">
        <v>286</v>
      </c>
      <c r="D10" s="420" t="s">
        <v>287</v>
      </c>
      <c r="E10" s="420" t="s">
        <v>288</v>
      </c>
      <c r="F10" s="132">
        <v>2010</v>
      </c>
      <c r="G10" s="129"/>
      <c r="H10" s="129"/>
      <c r="I10" s="326">
        <v>15</v>
      </c>
      <c r="J10" s="7"/>
      <c r="K10" s="275">
        <v>15</v>
      </c>
      <c r="L10" s="7" t="s">
        <v>246</v>
      </c>
      <c r="M10" s="7"/>
      <c r="N10" s="7"/>
      <c r="O10" s="7"/>
      <c r="P10" s="7"/>
      <c r="Q10" s="7"/>
      <c r="R10" s="7"/>
      <c r="S10" s="7"/>
      <c r="T10" s="7"/>
      <c r="U10" s="7"/>
      <c r="V10" s="7"/>
      <c r="W10" s="7"/>
      <c r="X10" s="7"/>
      <c r="Y10" s="7"/>
      <c r="Z10" s="7"/>
      <c r="AA10" s="7"/>
      <c r="AB10" s="7"/>
      <c r="AC10" s="7"/>
      <c r="AD10" s="7"/>
      <c r="AE10" s="7"/>
    </row>
    <row r="11" spans="1:31" s="6" customFormat="1" ht="41.65">
      <c r="A11" s="133">
        <f>A10+1</f>
        <v>2</v>
      </c>
      <c r="B11" s="422" t="s">
        <v>273</v>
      </c>
      <c r="C11" s="423" t="s">
        <v>289</v>
      </c>
      <c r="D11" s="422" t="s">
        <v>290</v>
      </c>
      <c r="E11" s="424" t="s">
        <v>291</v>
      </c>
      <c r="F11" s="136">
        <v>2011</v>
      </c>
      <c r="G11" s="134"/>
      <c r="H11" s="134"/>
      <c r="I11" s="327">
        <v>15</v>
      </c>
      <c r="J11" s="7"/>
      <c r="K11" s="56"/>
      <c r="L11" s="7"/>
      <c r="M11" s="7"/>
      <c r="N11" s="7"/>
      <c r="O11" s="7"/>
      <c r="P11" s="7"/>
      <c r="Q11" s="7"/>
      <c r="R11" s="7"/>
      <c r="S11" s="7"/>
      <c r="T11" s="7"/>
      <c r="U11" s="7"/>
      <c r="V11" s="7"/>
      <c r="W11" s="7"/>
      <c r="X11" s="7"/>
      <c r="Y11" s="7"/>
      <c r="Z11" s="7"/>
      <c r="AA11" s="7"/>
      <c r="AB11" s="7"/>
      <c r="AC11" s="7"/>
      <c r="AD11" s="7"/>
      <c r="AE11" s="7"/>
    </row>
    <row r="12" spans="1:31" s="6" customFormat="1" ht="15.75">
      <c r="A12" s="133">
        <f t="shared" ref="A12:A19" si="0">A11+1</f>
        <v>3</v>
      </c>
      <c r="B12" s="135"/>
      <c r="C12" s="135"/>
      <c r="D12" s="134"/>
      <c r="E12" s="135"/>
      <c r="F12" s="136"/>
      <c r="G12" s="137"/>
      <c r="H12" s="134"/>
      <c r="I12" s="327"/>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3">
        <f t="shared" si="0"/>
        <v>4</v>
      </c>
      <c r="B13" s="135"/>
      <c r="C13" s="135"/>
      <c r="D13" s="134"/>
      <c r="E13" s="135"/>
      <c r="F13" s="136"/>
      <c r="G13" s="137"/>
      <c r="H13" s="137"/>
      <c r="I13" s="327"/>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3">
        <f t="shared" si="0"/>
        <v>5</v>
      </c>
      <c r="B14" s="134"/>
      <c r="C14" s="135"/>
      <c r="D14" s="134"/>
      <c r="E14" s="135"/>
      <c r="F14" s="136"/>
      <c r="G14" s="134"/>
      <c r="H14" s="134"/>
      <c r="I14" s="327"/>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3">
        <f t="shared" si="0"/>
        <v>6</v>
      </c>
      <c r="B15" s="135"/>
      <c r="C15" s="135"/>
      <c r="D15" s="134"/>
      <c r="E15" s="135"/>
      <c r="F15" s="136"/>
      <c r="G15" s="137"/>
      <c r="H15" s="134"/>
      <c r="I15" s="327"/>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3">
        <f t="shared" si="0"/>
        <v>7</v>
      </c>
      <c r="B16" s="135"/>
      <c r="C16" s="135"/>
      <c r="D16" s="134"/>
      <c r="E16" s="135"/>
      <c r="F16" s="136"/>
      <c r="G16" s="137"/>
      <c r="H16" s="137"/>
      <c r="I16" s="327"/>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3">
        <f t="shared" si="0"/>
        <v>8</v>
      </c>
      <c r="B17" s="138"/>
      <c r="C17" s="135"/>
      <c r="D17" s="138"/>
      <c r="E17" s="139"/>
      <c r="F17" s="136"/>
      <c r="G17" s="137"/>
      <c r="H17" s="137"/>
      <c r="I17" s="327"/>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3">
        <f t="shared" si="0"/>
        <v>9</v>
      </c>
      <c r="B18" s="138"/>
      <c r="C18" s="135"/>
      <c r="D18" s="138"/>
      <c r="E18" s="139"/>
      <c r="F18" s="136"/>
      <c r="G18" s="137"/>
      <c r="H18" s="137"/>
      <c r="I18" s="327"/>
      <c r="J18" s="7"/>
      <c r="K18" s="7"/>
      <c r="L18" s="7"/>
      <c r="M18" s="7"/>
      <c r="N18" s="7"/>
      <c r="O18" s="7"/>
      <c r="P18" s="7"/>
      <c r="Q18" s="7"/>
      <c r="R18" s="7"/>
      <c r="S18" s="7"/>
      <c r="T18" s="7"/>
      <c r="U18" s="7"/>
      <c r="V18" s="7"/>
      <c r="W18" s="7"/>
      <c r="X18" s="7"/>
      <c r="Y18" s="7"/>
      <c r="Z18" s="7"/>
      <c r="AA18" s="7"/>
      <c r="AB18" s="7"/>
      <c r="AC18" s="7"/>
      <c r="AD18" s="7"/>
      <c r="AE18" s="7"/>
    </row>
    <row r="19" spans="1:31" s="6" customFormat="1" ht="16.149999999999999" thickBot="1">
      <c r="A19" s="140">
        <f t="shared" si="0"/>
        <v>10</v>
      </c>
      <c r="B19" s="141"/>
      <c r="C19" s="142"/>
      <c r="D19" s="141"/>
      <c r="E19" s="142"/>
      <c r="F19" s="143"/>
      <c r="G19" s="143"/>
      <c r="H19" s="143"/>
      <c r="I19" s="328"/>
      <c r="J19" s="8"/>
      <c r="K19" s="9"/>
      <c r="L19" s="9"/>
      <c r="M19" s="9"/>
      <c r="N19" s="9"/>
      <c r="O19" s="9"/>
      <c r="P19" s="9"/>
      <c r="Q19" s="9"/>
      <c r="R19" s="9"/>
      <c r="S19" s="9"/>
      <c r="T19" s="9"/>
      <c r="U19" s="10"/>
      <c r="V19" s="10"/>
      <c r="W19" s="10"/>
      <c r="X19" s="10"/>
      <c r="Y19" s="10"/>
      <c r="Z19" s="10"/>
      <c r="AA19" s="10"/>
      <c r="AB19" s="10"/>
      <c r="AC19" s="10"/>
      <c r="AD19" s="10"/>
      <c r="AE19" s="10"/>
    </row>
    <row r="20" spans="1:31" s="6" customFormat="1" ht="16.149999999999999" thickBot="1">
      <c r="A20" s="368"/>
      <c r="B20" s="144"/>
      <c r="C20" s="144"/>
      <c r="D20" s="144"/>
      <c r="E20" s="144"/>
      <c r="F20" s="144"/>
      <c r="G20" s="144"/>
      <c r="H20" s="126" t="str">
        <f>"Total "&amp;LEFT(A7,2)</f>
        <v>Total I2</v>
      </c>
      <c r="I20" s="149">
        <f>SUM(I10:I19)</f>
        <v>30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0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6"/>
      <c r="C22" s="406"/>
      <c r="D22" s="406"/>
      <c r="E22" s="406"/>
      <c r="F22" s="406"/>
      <c r="G22" s="406"/>
      <c r="H22" s="406"/>
      <c r="I22" s="406"/>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I28" sqref="I28"/>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59765625" customWidth="1"/>
    <col min="9" max="9" width="9.730468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Bazele Proiectării de Arhitectură</v>
      </c>
      <c r="B3" s="268"/>
      <c r="C3" s="268"/>
    </row>
    <row r="4" spans="1:12">
      <c r="A4" s="123" t="str">
        <f>'Date initiale'!C6&amp;", "&amp;'Date initiale'!C7</f>
        <v>FEZI, Bogdan Andrei, profesor universitar poziția  3, Departamentul Bazele Proiectării de Arhitectură</v>
      </c>
      <c r="B4" s="123"/>
      <c r="C4" s="123"/>
    </row>
    <row r="5" spans="1:12" s="193" customFormat="1">
      <c r="A5" s="123"/>
      <c r="B5" s="123"/>
      <c r="C5" s="123"/>
    </row>
    <row r="6" spans="1:12" ht="15.75">
      <c r="A6" s="404" t="s">
        <v>110</v>
      </c>
      <c r="B6" s="404"/>
      <c r="C6" s="404"/>
      <c r="D6" s="404"/>
      <c r="E6" s="404"/>
      <c r="F6" s="404"/>
      <c r="G6" s="404"/>
      <c r="H6" s="404"/>
      <c r="I6" s="404"/>
    </row>
    <row r="7" spans="1:12" ht="15.75">
      <c r="A7" s="404" t="str">
        <f>'Descriere indicatori'!B6&amp;". "&amp;'Descriere indicatori'!C6</f>
        <v xml:space="preserve">I3. Capitole de autor cuprinse în cărţi publicate la edituri cu prestigiu naţional* </v>
      </c>
      <c r="B7" s="404"/>
      <c r="C7" s="404"/>
      <c r="D7" s="404"/>
      <c r="E7" s="404"/>
      <c r="F7" s="404"/>
      <c r="G7" s="404"/>
      <c r="H7" s="404"/>
      <c r="I7" s="404"/>
    </row>
    <row r="8" spans="1:12" ht="16.149999999999999" thickBot="1">
      <c r="A8" s="38"/>
      <c r="B8" s="38"/>
      <c r="C8" s="38"/>
      <c r="D8" s="38"/>
      <c r="E8" s="38"/>
      <c r="F8" s="38"/>
      <c r="G8" s="38"/>
      <c r="H8" s="38"/>
      <c r="I8" s="38"/>
    </row>
    <row r="9" spans="1:12" ht="57.4" thickBot="1">
      <c r="A9" s="199" t="s">
        <v>55</v>
      </c>
      <c r="B9" s="168" t="s">
        <v>83</v>
      </c>
      <c r="C9" s="168" t="s">
        <v>175</v>
      </c>
      <c r="D9" s="168" t="s">
        <v>85</v>
      </c>
      <c r="E9" s="168" t="s">
        <v>86</v>
      </c>
      <c r="F9" s="152" t="s">
        <v>87</v>
      </c>
      <c r="G9" s="168" t="s">
        <v>88</v>
      </c>
      <c r="H9" s="168" t="s">
        <v>89</v>
      </c>
      <c r="I9" s="465" t="s">
        <v>90</v>
      </c>
      <c r="K9" s="274" t="s">
        <v>108</v>
      </c>
    </row>
    <row r="10" spans="1:12">
      <c r="A10" s="195">
        <v>1</v>
      </c>
      <c r="B10" s="420" t="s">
        <v>273</v>
      </c>
      <c r="C10" s="421" t="s">
        <v>292</v>
      </c>
      <c r="D10" s="420" t="s">
        <v>293</v>
      </c>
      <c r="E10" s="420" t="s">
        <v>294</v>
      </c>
      <c r="F10" s="132">
        <v>2005</v>
      </c>
      <c r="G10" s="129"/>
      <c r="H10" s="129"/>
      <c r="I10" s="326">
        <v>10</v>
      </c>
      <c r="K10" s="275">
        <v>10</v>
      </c>
      <c r="L10" s="382" t="s">
        <v>247</v>
      </c>
    </row>
    <row r="11" spans="1:12" ht="83.25">
      <c r="A11" s="112">
        <f>A10+1</f>
        <v>2</v>
      </c>
      <c r="B11" s="422" t="s">
        <v>273</v>
      </c>
      <c r="C11" s="423" t="s">
        <v>295</v>
      </c>
      <c r="D11" s="422" t="s">
        <v>296</v>
      </c>
      <c r="E11" s="422" t="s">
        <v>297</v>
      </c>
      <c r="F11" s="136">
        <v>2006</v>
      </c>
      <c r="G11" s="134"/>
      <c r="H11" s="134"/>
      <c r="I11" s="327">
        <v>10</v>
      </c>
      <c r="K11" s="56"/>
    </row>
    <row r="12" spans="1:12">
      <c r="A12" s="154">
        <f t="shared" ref="A12:A19" si="0">A11+1</f>
        <v>3</v>
      </c>
      <c r="B12" s="124"/>
      <c r="C12" s="147"/>
      <c r="D12" s="145"/>
      <c r="E12" s="155"/>
      <c r="F12" s="117"/>
      <c r="G12" s="117"/>
      <c r="H12" s="117"/>
      <c r="I12" s="331"/>
    </row>
    <row r="13" spans="1:12">
      <c r="A13" s="154">
        <f t="shared" si="0"/>
        <v>4</v>
      </c>
      <c r="B13" s="148"/>
      <c r="C13" s="41"/>
      <c r="D13" s="41"/>
      <c r="E13" s="41"/>
      <c r="F13" s="116"/>
      <c r="G13" s="116"/>
      <c r="H13" s="116"/>
      <c r="I13" s="324"/>
    </row>
    <row r="14" spans="1:12" s="193" customFormat="1">
      <c r="A14" s="154">
        <f t="shared" si="0"/>
        <v>5</v>
      </c>
      <c r="B14" s="115"/>
      <c r="C14" s="41"/>
      <c r="D14" s="41"/>
      <c r="E14" s="41"/>
      <c r="F14" s="116"/>
      <c r="G14" s="116"/>
      <c r="H14" s="116"/>
      <c r="I14" s="332"/>
    </row>
    <row r="15" spans="1:12" s="193" customFormat="1">
      <c r="A15" s="154">
        <f t="shared" si="0"/>
        <v>6</v>
      </c>
      <c r="B15" s="148"/>
      <c r="C15" s="41"/>
      <c r="D15" s="41"/>
      <c r="E15" s="115"/>
      <c r="F15" s="116"/>
      <c r="G15" s="116"/>
      <c r="H15" s="116"/>
      <c r="I15" s="324"/>
    </row>
    <row r="16" spans="1:12">
      <c r="A16" s="154">
        <f t="shared" si="0"/>
        <v>7</v>
      </c>
      <c r="B16" s="115"/>
      <c r="C16" s="41"/>
      <c r="D16" s="41"/>
      <c r="E16" s="41"/>
      <c r="F16" s="116"/>
      <c r="G16" s="116"/>
      <c r="H16" s="116"/>
      <c r="I16" s="332"/>
    </row>
    <row r="17" spans="1:9">
      <c r="A17" s="154">
        <f t="shared" si="0"/>
        <v>8</v>
      </c>
      <c r="B17" s="148"/>
      <c r="C17" s="41"/>
      <c r="D17" s="41"/>
      <c r="E17" s="115"/>
      <c r="F17" s="116"/>
      <c r="G17" s="116"/>
      <c r="H17" s="116"/>
      <c r="I17" s="324"/>
    </row>
    <row r="18" spans="1:9">
      <c r="A18" s="154">
        <f t="shared" si="0"/>
        <v>9</v>
      </c>
      <c r="B18" s="146"/>
      <c r="C18" s="155"/>
      <c r="D18" s="145"/>
      <c r="E18" s="150"/>
      <c r="F18" s="117"/>
      <c r="G18" s="117"/>
      <c r="H18" s="117"/>
      <c r="I18" s="324"/>
    </row>
    <row r="19" spans="1:9" ht="14.65" thickBot="1">
      <c r="A19" s="156">
        <f t="shared" si="0"/>
        <v>10</v>
      </c>
      <c r="B19" s="157"/>
      <c r="C19" s="158"/>
      <c r="D19" s="158"/>
      <c r="E19" s="158"/>
      <c r="F19" s="121"/>
      <c r="G19" s="121"/>
      <c r="H19" s="121"/>
      <c r="I19" s="325"/>
    </row>
    <row r="20" spans="1:9" ht="14.65" thickBot="1">
      <c r="A20" s="356"/>
      <c r="B20" s="123"/>
      <c r="C20" s="123"/>
      <c r="D20" s="123"/>
      <c r="E20" s="123"/>
      <c r="F20" s="123"/>
      <c r="G20" s="123"/>
      <c r="H20" s="126" t="str">
        <f>"Total "&amp;LEFT(A7,2)</f>
        <v>Total I3</v>
      </c>
      <c r="I20" s="127">
        <f>SUM(I10:I19)</f>
        <v>20</v>
      </c>
    </row>
    <row r="22" spans="1:9" ht="33.75" customHeight="1">
      <c r="A22" s="40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6"/>
      <c r="C22" s="406"/>
      <c r="D22" s="406"/>
      <c r="E22" s="406"/>
      <c r="F22" s="406"/>
      <c r="G22" s="406"/>
      <c r="H22" s="406"/>
      <c r="I22" s="40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M10" sqref="M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268" t="str">
        <f>'Date initiale'!C3</f>
        <v>Universitatea de Arhitectură și Urbanism "Ion Mincu" București</v>
      </c>
      <c r="B1" s="268"/>
      <c r="C1" s="268"/>
    </row>
    <row r="2" spans="1:12">
      <c r="A2" s="268" t="str">
        <f>'Date initiale'!B4&amp;" "&amp;'Date initiale'!C4</f>
        <v>Facultatea ARHITECTURA</v>
      </c>
      <c r="B2" s="268"/>
      <c r="C2" s="268"/>
    </row>
    <row r="3" spans="1:12">
      <c r="A3" s="268" t="str">
        <f>'Date initiale'!B5&amp;" "&amp;'Date initiale'!C5</f>
        <v>Departamentul Bazele Proiectării de Arhitectură</v>
      </c>
      <c r="B3" s="268"/>
      <c r="C3" s="268"/>
    </row>
    <row r="4" spans="1:12">
      <c r="A4" s="123" t="str">
        <f>'Date initiale'!C6&amp;", "&amp;'Date initiale'!C7</f>
        <v>FEZI, Bogdan Andrei, profesor universitar poziția  3, Departamentul Bazele Proiectării de Arhitectură</v>
      </c>
      <c r="B4" s="123"/>
      <c r="C4" s="123"/>
    </row>
    <row r="5" spans="1:12" s="193" customFormat="1">
      <c r="A5" s="123"/>
      <c r="B5" s="123"/>
      <c r="C5" s="123"/>
    </row>
    <row r="6" spans="1:12" ht="15.75">
      <c r="A6" s="404" t="s">
        <v>110</v>
      </c>
      <c r="B6" s="404"/>
      <c r="C6" s="404"/>
      <c r="D6" s="404"/>
      <c r="E6" s="404"/>
      <c r="F6" s="404"/>
      <c r="G6" s="404"/>
      <c r="H6" s="404"/>
      <c r="I6" s="404"/>
    </row>
    <row r="7" spans="1:12" ht="15.75">
      <c r="A7" s="404" t="str">
        <f>'Descriere indicatori'!B7&amp;". "&amp;'Descriere indicatori'!C7</f>
        <v xml:space="preserve">I4. Articole in extenso în reviste ştiinţifice de specialitate* </v>
      </c>
      <c r="B7" s="404"/>
      <c r="C7" s="404"/>
      <c r="D7" s="404"/>
      <c r="E7" s="404"/>
      <c r="F7" s="404"/>
      <c r="G7" s="404"/>
      <c r="H7" s="404"/>
      <c r="I7" s="404"/>
    </row>
    <row r="8" spans="1:12" ht="14.65" thickBot="1">
      <c r="A8" s="159"/>
      <c r="B8" s="159"/>
      <c r="C8" s="159"/>
      <c r="D8" s="159"/>
      <c r="E8" s="159"/>
      <c r="F8" s="159"/>
      <c r="G8" s="159"/>
      <c r="H8" s="159"/>
      <c r="I8" s="159"/>
    </row>
    <row r="9" spans="1:12" ht="28.9" thickBot="1">
      <c r="A9" s="199" t="s">
        <v>55</v>
      </c>
      <c r="B9" s="162" t="s">
        <v>83</v>
      </c>
      <c r="C9" s="162" t="s">
        <v>56</v>
      </c>
      <c r="D9" s="162" t="s">
        <v>57</v>
      </c>
      <c r="E9" s="162" t="s">
        <v>80</v>
      </c>
      <c r="F9" s="163" t="s">
        <v>87</v>
      </c>
      <c r="G9" s="162" t="s">
        <v>58</v>
      </c>
      <c r="H9" s="162" t="s">
        <v>111</v>
      </c>
      <c r="I9" s="164" t="s">
        <v>90</v>
      </c>
      <c r="K9" s="274" t="s">
        <v>108</v>
      </c>
    </row>
    <row r="10" spans="1:12" ht="41.65">
      <c r="A10" s="108">
        <v>1</v>
      </c>
      <c r="B10" s="425" t="s">
        <v>273</v>
      </c>
      <c r="C10" s="426" t="s">
        <v>298</v>
      </c>
      <c r="D10" s="427" t="s">
        <v>299</v>
      </c>
      <c r="E10" s="427" t="s">
        <v>300</v>
      </c>
      <c r="F10" s="428">
        <v>2008</v>
      </c>
      <c r="G10" s="429" t="s">
        <v>301</v>
      </c>
      <c r="H10" s="428"/>
      <c r="I10" s="430">
        <v>10</v>
      </c>
      <c r="K10" s="275">
        <v>10</v>
      </c>
      <c r="L10" s="382" t="s">
        <v>248</v>
      </c>
    </row>
    <row r="11" spans="1:12">
      <c r="A11" s="112">
        <f>A10+1</f>
        <v>2</v>
      </c>
      <c r="B11" s="422" t="s">
        <v>273</v>
      </c>
      <c r="C11" s="431" t="s">
        <v>302</v>
      </c>
      <c r="D11" s="432" t="s">
        <v>299</v>
      </c>
      <c r="E11" s="432" t="s">
        <v>300</v>
      </c>
      <c r="F11" s="433">
        <v>2011</v>
      </c>
      <c r="G11" s="434" t="s">
        <v>303</v>
      </c>
      <c r="H11" s="433"/>
      <c r="I11" s="435">
        <v>10</v>
      </c>
      <c r="K11" s="56"/>
    </row>
    <row r="12" spans="1:12" ht="30.75">
      <c r="A12" s="112">
        <f t="shared" ref="A12:A17" si="0">A11+1</f>
        <v>3</v>
      </c>
      <c r="B12" s="422" t="s">
        <v>273</v>
      </c>
      <c r="C12" s="436" t="s">
        <v>304</v>
      </c>
      <c r="D12" s="432" t="s">
        <v>299</v>
      </c>
      <c r="E12" s="432" t="s">
        <v>300</v>
      </c>
      <c r="F12" s="437">
        <v>2012</v>
      </c>
      <c r="G12" s="437">
        <v>3</v>
      </c>
      <c r="H12" s="437"/>
      <c r="I12" s="324">
        <v>10</v>
      </c>
    </row>
    <row r="13" spans="1:12" ht="30.75">
      <c r="A13" s="112">
        <f t="shared" si="0"/>
        <v>4</v>
      </c>
      <c r="B13" s="422" t="s">
        <v>273</v>
      </c>
      <c r="C13" s="436" t="s">
        <v>305</v>
      </c>
      <c r="D13" s="432" t="s">
        <v>299</v>
      </c>
      <c r="E13" s="432" t="s">
        <v>300</v>
      </c>
      <c r="F13" s="437">
        <v>2013</v>
      </c>
      <c r="G13" s="437">
        <v>2</v>
      </c>
      <c r="H13" s="437"/>
      <c r="I13" s="324">
        <v>10</v>
      </c>
    </row>
    <row r="14" spans="1:12">
      <c r="A14" s="112">
        <f t="shared" si="0"/>
        <v>5</v>
      </c>
      <c r="B14" s="114"/>
      <c r="C14" s="114"/>
      <c r="D14" s="114"/>
      <c r="E14" s="115"/>
      <c r="F14" s="116"/>
      <c r="G14" s="116"/>
      <c r="H14" s="116"/>
      <c r="I14" s="327"/>
    </row>
    <row r="15" spans="1:12">
      <c r="A15" s="112">
        <f t="shared" si="0"/>
        <v>6</v>
      </c>
      <c r="B15" s="114"/>
      <c r="C15" s="114"/>
      <c r="D15" s="114"/>
      <c r="E15" s="115"/>
      <c r="F15" s="116"/>
      <c r="G15" s="116"/>
      <c r="H15" s="116"/>
      <c r="I15" s="327"/>
    </row>
    <row r="16" spans="1:12">
      <c r="A16" s="112">
        <f t="shared" si="0"/>
        <v>7</v>
      </c>
      <c r="B16" s="114"/>
      <c r="C16" s="114"/>
      <c r="D16" s="114"/>
      <c r="E16" s="115"/>
      <c r="F16" s="116"/>
      <c r="G16" s="116"/>
      <c r="H16" s="116"/>
      <c r="I16" s="327"/>
    </row>
    <row r="17" spans="1:9">
      <c r="A17" s="112">
        <f t="shared" si="0"/>
        <v>8</v>
      </c>
      <c r="B17" s="114"/>
      <c r="C17" s="114"/>
      <c r="D17" s="114"/>
      <c r="E17" s="115"/>
      <c r="F17" s="116"/>
      <c r="G17" s="116"/>
      <c r="H17" s="116"/>
      <c r="I17" s="327"/>
    </row>
    <row r="18" spans="1:9">
      <c r="A18" s="112">
        <f>A17+1</f>
        <v>9</v>
      </c>
      <c r="B18" s="114"/>
      <c r="C18" s="114"/>
      <c r="D18" s="114"/>
      <c r="E18" s="115"/>
      <c r="F18" s="116"/>
      <c r="G18" s="116"/>
      <c r="H18" s="116"/>
      <c r="I18" s="327"/>
    </row>
    <row r="19" spans="1:9" ht="14.65" thickBot="1">
      <c r="A19" s="118">
        <f>A18+1</f>
        <v>10</v>
      </c>
      <c r="B19" s="119"/>
      <c r="C19" s="119"/>
      <c r="D19" s="119"/>
      <c r="E19" s="120"/>
      <c r="F19" s="121"/>
      <c r="G19" s="121"/>
      <c r="H19" s="121"/>
      <c r="I19" s="328"/>
    </row>
    <row r="20" spans="1:9" ht="14.65" thickBot="1">
      <c r="A20" s="366"/>
      <c r="B20" s="123"/>
      <c r="C20" s="123"/>
      <c r="D20" s="123"/>
      <c r="E20" s="123"/>
      <c r="F20" s="123"/>
      <c r="G20" s="123"/>
      <c r="H20" s="126" t="str">
        <f>"Total "&amp;LEFT(A7,2)</f>
        <v>Total I4</v>
      </c>
      <c r="I20" s="166">
        <f>SUM(I10:I19)</f>
        <v>40</v>
      </c>
    </row>
    <row r="22" spans="1:9" ht="33.75" customHeight="1">
      <c r="A22" s="40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6"/>
      <c r="C22" s="406"/>
      <c r="D22" s="406"/>
      <c r="E22" s="406"/>
      <c r="F22" s="406"/>
      <c r="G22" s="406"/>
      <c r="H22" s="406"/>
      <c r="I22" s="40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B</cp:lastModifiedBy>
  <cp:lastPrinted>2017-05-10T06:45:08Z</cp:lastPrinted>
  <dcterms:created xsi:type="dcterms:W3CDTF">2013-01-10T17:13:12Z</dcterms:created>
  <dcterms:modified xsi:type="dcterms:W3CDTF">2022-01-24T14:44:38Z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