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24226"/>
  <mc:AlternateContent xmlns:mc="http://schemas.openxmlformats.org/markup-compatibility/2006">
    <mc:Choice Requires="x15">
      <x15ac:absPath xmlns:x15ac="http://schemas.microsoft.com/office/spreadsheetml/2010/11/ac" url="D:\______UAUIM\______CONCURSURI POST eu\PROF\PIESE DOSAR\"/>
    </mc:Choice>
  </mc:AlternateContent>
  <xr:revisionPtr revIDLastSave="0" documentId="13_ncr:1_{BBCA85A0-18EA-48CB-8FF7-A233C6325F70}" xr6:coauthVersionLast="47" xr6:coauthVersionMax="47" xr10:uidLastSave="{00000000-0000-0000-0000-000000000000}"/>
  <bookViews>
    <workbookView xWindow="-108" yWindow="-108" windowWidth="23256" windowHeight="12576" tabRatio="928" firstSheet="3" activeTab="27"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'I1'!$A$1:$I$21</definedName>
    <definedName name="_xlnm.Print_Area" localSheetId="14">'I10'!$A$1:$I$22</definedName>
    <definedName name="_xlnm.Print_Area" localSheetId="15">I11a!$A$1:$I$18</definedName>
    <definedName name="_xlnm.Print_Area" localSheetId="16">I11b!$A$1:$H$20</definedName>
    <definedName name="_xlnm.Print_Area" localSheetId="17">I11c!$A$1:$G$43</definedName>
    <definedName name="_xlnm.Print_Area" localSheetId="18">'I12'!$A$1:$H$22</definedName>
    <definedName name="_xlnm.Print_Area" localSheetId="19">'I13'!$A$1:$H$22</definedName>
    <definedName name="_xlnm.Print_Area" localSheetId="20">I14a!$A$1:$H$27</definedName>
    <definedName name="_xlnm.Print_Area" localSheetId="21">I14b!$A$1:$H$25</definedName>
    <definedName name="_xlnm.Print_Area" localSheetId="22">I14c!$A$1:$H$26</definedName>
    <definedName name="_xlnm.Print_Area" localSheetId="23">'I15'!$A$1:$H$30</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'I2'!$A$1:$I$15</definedName>
    <definedName name="_xlnm.Print_Area" localSheetId="28">'I20'!$A$1:$E$20</definedName>
    <definedName name="_xlnm.Print_Area" localSheetId="29">'I21'!$A$1:$D$20</definedName>
    <definedName name="_xlnm.Print_Area" localSheetId="30">'I22'!$A$1:$D$23</definedName>
    <definedName name="_xlnm.Print_Area" localSheetId="31">'I23'!$A$1:$D$20</definedName>
    <definedName name="_xlnm.Print_Area" localSheetId="32">'I24'!$A$1:$F$20</definedName>
    <definedName name="_xlnm.Print_Area" localSheetId="7">'I3'!$A$1:$I$23</definedName>
    <definedName name="_xlnm.Print_Area" localSheetId="8">'I4'!$A$1:$I$22</definedName>
    <definedName name="_xlnm.Print_Area" localSheetId="9">'I5'!$A$1:$I$25</definedName>
    <definedName name="_xlnm.Print_Area" localSheetId="10">'I6'!$A$1:$I$15</definedName>
    <definedName name="_xlnm.Print_Area" localSheetId="11">'I7'!$A$1:$I$22</definedName>
    <definedName name="_xlnm.Print_Area" localSheetId="12">'I8'!$A$1:$I$21</definedName>
    <definedName name="_xlnm.Print_Area" localSheetId="13">'I9'!$A$1:$I$23</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3" i="8" l="1"/>
  <c r="I15" i="9"/>
  <c r="A15" i="24"/>
  <c r="A16" i="24" s="1"/>
  <c r="A17" i="24" s="1"/>
  <c r="A18" i="24" s="1"/>
  <c r="A19" i="24" s="1"/>
  <c r="A20" i="24" s="1"/>
  <c r="A21" i="24" s="1"/>
  <c r="A22" i="24" s="1"/>
  <c r="F20" i="26" l="1"/>
  <c r="G43" i="28"/>
  <c r="A7" i="8"/>
  <c r="I19" i="4"/>
  <c r="A7" i="4" l="1"/>
  <c r="I20" i="7" l="1"/>
  <c r="H28" i="37" l="1"/>
  <c r="H23" i="30"/>
  <c r="A23" i="13" l="1"/>
  <c r="A30" i="37"/>
  <c r="A7" i="37"/>
  <c r="G28" i="37" s="1"/>
  <c r="D29" i="36"/>
  <c r="A4" i="37"/>
  <c r="A3" i="37"/>
  <c r="A2" i="37"/>
  <c r="A1" i="37"/>
  <c r="B2" i="36" l="1"/>
  <c r="B4" i="36"/>
  <c r="B6" i="36"/>
  <c r="B5" i="36" l="1"/>
  <c r="B3" i="36"/>
  <c r="B47" i="36"/>
  <c r="E20" i="22"/>
  <c r="D34" i="36" s="1"/>
  <c r="D38" i="36"/>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0" i="23"/>
  <c r="A12" i="24"/>
  <c r="A13" i="24" s="1"/>
  <c r="A14" i="24" s="1"/>
  <c r="A7" i="24"/>
  <c r="C23"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D16" i="36"/>
  <c r="D14" i="36"/>
  <c r="D15" i="36"/>
  <c r="A22" i="13"/>
  <c r="A23" i="12"/>
  <c r="A21" i="11"/>
  <c r="A22" i="10"/>
  <c r="A25" i="8"/>
  <c r="A22" i="7"/>
  <c r="A23" i="6"/>
  <c r="A15" i="5"/>
  <c r="A21"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4" i="34" s="1"/>
  <c r="A26" i="34"/>
  <c r="H24" i="34"/>
  <c r="D28" i="36" s="1"/>
  <c r="A12" i="34"/>
  <c r="A18" i="34" s="1"/>
  <c r="A19" i="34" s="1"/>
  <c r="A20" i="34" s="1"/>
  <c r="A21" i="34" s="1"/>
  <c r="A22" i="34" s="1"/>
  <c r="A23" i="34" s="1"/>
  <c r="A3" i="34"/>
  <c r="A2" i="34"/>
  <c r="A1" i="34"/>
  <c r="A25" i="30"/>
  <c r="A7" i="30"/>
  <c r="G23" i="30" s="1"/>
  <c r="A7" i="17"/>
  <c r="G25" i="17" s="1"/>
  <c r="A27" i="17"/>
  <c r="H25" i="17"/>
  <c r="D26" i="36" s="1"/>
  <c r="A22" i="16"/>
  <c r="A7" i="16"/>
  <c r="G20" i="16" s="1"/>
  <c r="A11" i="16"/>
  <c r="A12" i="16" s="1"/>
  <c r="A13" i="16" s="1"/>
  <c r="A14" i="16" s="1"/>
  <c r="A15" i="16" s="1"/>
  <c r="A16" i="16" s="1"/>
  <c r="A17" i="16" s="1"/>
  <c r="A18" i="16" s="1"/>
  <c r="A19" i="16" s="1"/>
  <c r="A22" i="15"/>
  <c r="A11" i="15"/>
  <c r="A12" i="15" s="1"/>
  <c r="A13" i="15" s="1"/>
  <c r="A14" i="15" s="1"/>
  <c r="A15" i="15" s="1"/>
  <c r="A16" i="15" s="1"/>
  <c r="A17" i="15" s="1"/>
  <c r="A18" i="15" s="1"/>
  <c r="A19" i="15" s="1"/>
  <c r="A7" i="15"/>
  <c r="G20" i="15" s="1"/>
  <c r="A43" i="28"/>
  <c r="A47" i="28" s="1"/>
  <c r="A48" i="28" s="1"/>
  <c r="A49" i="28" s="1"/>
  <c r="A50" i="28" s="1"/>
  <c r="A51" i="28" s="1"/>
  <c r="A52" i="28" s="1"/>
  <c r="A53" i="28" s="1"/>
  <c r="A54" i="28" s="1"/>
  <c r="A7" i="28"/>
  <c r="F43" i="28" s="1"/>
  <c r="A11" i="29"/>
  <c r="A12" i="29" s="1"/>
  <c r="A13" i="29" s="1"/>
  <c r="A14" i="29" s="1"/>
  <c r="A15" i="29" s="1"/>
  <c r="A16" i="29" s="1"/>
  <c r="A17" i="29" s="1"/>
  <c r="A18" i="29" s="1"/>
  <c r="A19" i="29" s="1"/>
  <c r="A7" i="29"/>
  <c r="G20" i="29" s="1"/>
  <c r="A15" i="14"/>
  <c r="A7" i="14"/>
  <c r="H18" i="14" s="1"/>
  <c r="A11" i="13"/>
  <c r="A12" i="13" s="1"/>
  <c r="A13" i="13" s="1"/>
  <c r="A14" i="13" s="1"/>
  <c r="A15" i="13" s="1"/>
  <c r="A16" i="13" s="1"/>
  <c r="A17" i="13" s="1"/>
  <c r="A18" i="13" s="1"/>
  <c r="A19" i="13" s="1"/>
  <c r="A7" i="13"/>
  <c r="H20" i="13" s="1"/>
  <c r="I21" i="12"/>
  <c r="D19" i="36" s="1"/>
  <c r="A7" i="12"/>
  <c r="H21" i="12" s="1"/>
  <c r="A7" i="11"/>
  <c r="H19" i="11" s="1"/>
  <c r="A7" i="10"/>
  <c r="H20" i="10" s="1"/>
  <c r="A7" i="9"/>
  <c r="H15" i="9" s="1"/>
  <c r="H23" i="8"/>
  <c r="A7" i="7"/>
  <c r="H20" i="7" s="1"/>
  <c r="A7" i="6"/>
  <c r="H21" i="6" s="1"/>
  <c r="A7" i="5"/>
  <c r="H13" i="5" s="1"/>
  <c r="H19" i="4"/>
  <c r="I19" i="11"/>
  <c r="D18" i="36" s="1"/>
  <c r="A11" i="11"/>
  <c r="A12" i="11" s="1"/>
  <c r="A13" i="11" s="1"/>
  <c r="A14" i="11" s="1"/>
  <c r="A15" i="11" s="1"/>
  <c r="A16" i="11" s="1"/>
  <c r="A17" i="11" s="1"/>
  <c r="A18" i="11" s="1"/>
  <c r="A11" i="10"/>
  <c r="A12" i="10" s="1"/>
  <c r="A13" i="10" s="1"/>
  <c r="A14" i="10" s="1"/>
  <c r="A15" i="10" s="1"/>
  <c r="A16" i="10" s="1"/>
  <c r="A17" i="10" s="1"/>
  <c r="A18" i="10" s="1"/>
  <c r="A19" i="10" s="1"/>
  <c r="A11" i="5"/>
  <c r="A12" i="5"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i="36"/>
  <c r="H20" i="16"/>
  <c r="D25" i="36" s="1"/>
  <c r="D23" i="24"/>
  <c r="D36" i="36" s="1"/>
  <c r="D20" i="20"/>
  <c r="D32" i="36" s="1"/>
  <c r="D20" i="18"/>
  <c r="D30" i="36" s="1"/>
  <c r="D27" i="36"/>
  <c r="H20" i="15"/>
  <c r="D24" i="36" s="1"/>
  <c r="H20" i="29"/>
  <c r="D22" i="36" s="1"/>
  <c r="I18" i="14"/>
  <c r="D21" i="36" s="1"/>
  <c r="I13" i="5"/>
  <c r="D12" i="36" s="1"/>
  <c r="D20" i="19"/>
  <c r="I20" i="10"/>
  <c r="D17" i="36" s="1"/>
  <c r="I21" i="6"/>
  <c r="D13" i="36" s="1"/>
  <c r="D43" i="36" l="1"/>
  <c r="D31" i="36"/>
  <c r="D42" i="36" s="1"/>
  <c r="D11" i="36"/>
  <c r="D35" i="36"/>
  <c r="D41" i="36" l="1"/>
  <c r="D44" i="36" s="1"/>
</calcChain>
</file>

<file path=xl/sharedStrings.xml><?xml version="1.0" encoding="utf-8"?>
<sst xmlns="http://schemas.openxmlformats.org/spreadsheetml/2006/main" count="1234" uniqueCount="709">
  <si>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</si>
  <si>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</si>
  <si>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</si>
  <si>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</si>
  <si>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</si>
  <si>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</si>
  <si>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</si>
  <si>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</si>
  <si>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</si>
  <si>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</si>
  <si>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</si>
  <si>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</si>
  <si>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</si>
  <si>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</si>
  <si>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</si>
  <si>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</si>
  <si>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</si>
  <si>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</si>
  <si>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</si>
  <si>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</si>
  <si>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</si>
  <si>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</si>
  <si>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</si>
  <si>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</si>
  <si>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</si>
  <si>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</si>
  <si>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</si>
  <si>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</si>
  <si>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</si>
  <si>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</si>
  <si>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</si>
  <si>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</si>
  <si>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</si>
  <si>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</si>
  <si>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</si>
  <si>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</si>
  <si>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</si>
  <si>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</si>
  <si>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</si>
  <si>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</si>
  <si>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</si>
  <si>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</si>
  <si>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</si>
  <si>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</si>
  <si>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</si>
  <si>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</si>
  <si>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</si>
  <si>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</si>
  <si>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</si>
  <si>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</si>
  <si>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</si>
  <si>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</si>
  <si>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</si>
  <si>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</si>
  <si>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</si>
  <si>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</si>
  <si>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</si>
  <si>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</si>
  <si>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</si>
  <si>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</si>
  <si>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</si>
  <si>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</si>
  <si>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</si>
  <si>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</si>
  <si>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</si>
  <si>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</si>
  <si>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</si>
  <si>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</si>
  <si>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</si>
  <si>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</si>
  <si>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</si>
  <si>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</si>
  <si>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</si>
  <si>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</si>
  <si>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</si>
  <si>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</si>
  <si>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</si>
  <si>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</si>
  <si>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</si>
  <si>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</si>
  <si>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</si>
  <si>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</si>
  <si>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</si>
  <si>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</si>
  <si>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</si>
  <si>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</si>
  <si>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</si>
  <si>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</si>
  <si>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</si>
  <si>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</si>
  <si>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</si>
  <si>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</si>
  <si>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</si>
  <si>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</si>
  <si>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</si>
  <si>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</si>
  <si>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</si>
  <si>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</si>
  <si>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</si>
  <si>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</si>
  <si>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</si>
  <si>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</si>
  <si>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</si>
  <si>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</si>
  <si>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</si>
  <si>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</si>
  <si>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</si>
  <si>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</si>
  <si>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</si>
  <si>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</si>
  <si>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</si>
  <si>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</si>
  <si>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</si>
  <si>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</si>
  <si>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</si>
  <si>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</si>
  <si>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</si>
  <si>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</si>
  <si>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</si>
  <si>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</si>
  <si>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</si>
  <si>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</si>
  <si>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</si>
  <si>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</si>
  <si>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</si>
  <si>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</si>
  <si>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</si>
  <si>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</si>
  <si>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</si>
  <si>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</si>
  <si>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</si>
  <si>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</si>
  <si>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</si>
  <si>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</si>
  <si>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</si>
  <si>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</si>
  <si>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</si>
  <si>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</si>
  <si>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</si>
  <si>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</si>
  <si>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</si>
  <si>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</si>
  <si>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</si>
  <si>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</si>
  <si>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</si>
  <si>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</si>
  <si>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</si>
  <si>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</si>
  <si>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</si>
  <si>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</si>
  <si>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</si>
  <si>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</si>
  <si>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</si>
  <si>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</si>
  <si>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</si>
  <si>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</si>
  <si>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</si>
  <si>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</si>
  <si>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</si>
  <si>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</si>
  <si>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</si>
  <si>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</si>
  <si>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</si>
  <si>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</si>
  <si>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</si>
  <si>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</si>
  <si>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</si>
  <si>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</si>
  <si>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</si>
  <si>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</si>
  <si>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</si>
  <si>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</si>
  <si>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</si>
  <si>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</si>
  <si>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</si>
  <si>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</si>
  <si>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</si>
  <si>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</si>
  <si>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</si>
  <si>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</si>
  <si>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</si>
  <si>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</si>
  <si>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</si>
  <si>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</si>
  <si>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</si>
  <si>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</si>
  <si>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</si>
  <si>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</si>
  <si>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</si>
  <si>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</si>
  <si>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</si>
  <si>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</si>
  <si>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</si>
  <si>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</si>
  <si>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</si>
  <si>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</si>
  <si>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</si>
  <si>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</si>
  <si>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</si>
  <si>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</si>
  <si>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</si>
  <si>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</si>
  <si>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</si>
  <si>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</si>
  <si>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</si>
  <si>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</si>
  <si>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</si>
  <si>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</si>
  <si>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</si>
  <si>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</si>
  <si>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</si>
  <si>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</si>
  <si>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</si>
  <si>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</si>
  <si>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</si>
  <si>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</si>
  <si>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</si>
  <si>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</si>
  <si>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</si>
  <si>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</si>
  <si>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</si>
  <si>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</si>
  <si>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</si>
  <si>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</si>
  <si>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</si>
  <si>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</si>
  <si>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</si>
  <si>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</si>
  <si>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</si>
  <si>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</si>
  <si>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</si>
  <si>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</si>
  <si>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</si>
  <si>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</si>
  <si>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</si>
  <si>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</si>
  <si>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</si>
  <si>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</si>
  <si>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</si>
  <si>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</si>
  <si>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</si>
  <si>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</si>
  <si>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</si>
  <si>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</si>
  <si>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</si>
  <si>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</si>
  <si>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</si>
  <si>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</si>
  <si>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</si>
  <si>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</si>
  <si>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</si>
  <si>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</si>
  <si>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</si>
  <si>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</si>
  <si>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</si>
  <si>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</si>
  <si>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</si>
  <si>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</si>
  <si>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</si>
  <si>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</si>
  <si>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</si>
  <si>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</si>
  <si>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</si>
  <si>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</si>
  <si>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</si>
  <si>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</si>
  <si>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</si>
  <si>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</si>
  <si>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</si>
  <si>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</si>
  <si>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</si>
  <si>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Proiectare Urbană și Peisagistică</t>
  </si>
  <si>
    <t>Stan Angelica Ionela</t>
  </si>
  <si>
    <t>Stan, Angelica</t>
  </si>
  <si>
    <t xml:space="preserve">978-94-017-8535-8 </t>
  </si>
  <si>
    <t>978-94-017-8535-9</t>
  </si>
  <si>
    <t xml:space="preserve">Stan, Angelica </t>
  </si>
  <si>
    <t>Springer (Craciun, C, Bostenaru, M, Eds) http://link.springer.com/chapter/10.1007/978-94-017-8536-5_8</t>
  </si>
  <si>
    <t>Springer  (Craciun, C, Bostenaru, M, Eds) http://link.springer.com/chapter/10.1007/978-94-017-8536-5_9</t>
  </si>
  <si>
    <t>Verlag der Technischen Universität Graz,  Doytchinov, G.,Dukic, A.,Ionita, C. (Eds). http://www.tugraz-verlag.at/</t>
  </si>
  <si>
    <t>Stan, A., Ionița, C.</t>
  </si>
  <si>
    <t xml:space="preserve"> Ed. Universitara Ion Mincu</t>
  </si>
  <si>
    <t>978-606-638-084-3</t>
  </si>
  <si>
    <t>978-606-638-021-8</t>
  </si>
  <si>
    <t>Stan, A.</t>
  </si>
  <si>
    <t>978-973-1884-34-9</t>
  </si>
  <si>
    <t xml:space="preserve">Ed.univ.Ion Mincu </t>
  </si>
  <si>
    <t>078-606-638-049-2</t>
  </si>
  <si>
    <t>978-82-995330-6-5</t>
  </si>
  <si>
    <t>978-82-995330-6-6</t>
  </si>
  <si>
    <t>978-82-995330-6-7</t>
  </si>
  <si>
    <t>978-82-995330-6-8</t>
  </si>
  <si>
    <t xml:space="preserve">Stan, A. </t>
  </si>
  <si>
    <t>978-82-995330-6-9</t>
  </si>
  <si>
    <t>978-82-995330-6-10</t>
  </si>
  <si>
    <t>ISSN 1877-0428</t>
  </si>
  <si>
    <t xml:space="preserve">Procedia Social and Behavioral Sciences - Elsevier </t>
  </si>
  <si>
    <t>ISSN 2069-0509</t>
  </si>
  <si>
    <t>2013</t>
  </si>
  <si>
    <t>167</t>
  </si>
  <si>
    <t>6</t>
  </si>
  <si>
    <t>198-2015</t>
  </si>
  <si>
    <t>ISBN 978-86-7924-114-6</t>
  </si>
  <si>
    <t>3-4.04</t>
  </si>
  <si>
    <t>“Places and Technology- Keeping up with technologies to improve places”- International Academic Conference  University of Belgrade – Faculty of Architecture</t>
  </si>
  <si>
    <t>135-141</t>
  </si>
  <si>
    <t>ISSN 2393-4433 ISBN 978-606-638-112-3</t>
  </si>
  <si>
    <t>117-122</t>
  </si>
  <si>
    <t>2-4.05</t>
  </si>
  <si>
    <t>ISBN 978-88-8341-548-7</t>
  </si>
  <si>
    <t xml:space="preserve"> "Landscape and Imagination - Towards a new baseline for Education in a Changing World"- Eds.UNISCAPE-Bandecchi &amp; Vivaldi, Paris, UNISCAPE</t>
  </si>
  <si>
    <t>Argument</t>
  </si>
  <si>
    <t xml:space="preserve">ISSN (print): 2067-4252
ISSN (online): 2501-6334
ISSN-L: 2067-4252 </t>
  </si>
  <si>
    <t>ISUF XXIII -INTERNATIONAL CONFERENCE: URBAN MORPHOLOGY AND THE RESILIENT CITY- Nanjing, China.</t>
  </si>
  <si>
    <t>8-10.07</t>
  </si>
  <si>
    <t>ISSN 1027–4278</t>
  </si>
  <si>
    <t>212-232</t>
  </si>
  <si>
    <t xml:space="preserve"> Ed. Bergen School of Architecture &amp; Ed. univ. Ion Mincu.</t>
  </si>
  <si>
    <t>ISBN 978-82-995330-6-5</t>
  </si>
  <si>
    <t>21-25.04</t>
  </si>
  <si>
    <t>E- Lectura publica -Le Notre Institut</t>
  </si>
  <si>
    <t>6-11.03</t>
  </si>
  <si>
    <t>2-4 05</t>
  </si>
  <si>
    <t>Festivalul URBANFEST 2015, "BlueGreen - Râuri în orașe smart - Planificare și dezvoltare urbană sustenabilă pentru orașe competitive", București, 2015</t>
  </si>
  <si>
    <t>11-13 06</t>
  </si>
  <si>
    <t>21-23 11</t>
  </si>
  <si>
    <t>4-5 06</t>
  </si>
  <si>
    <t>Conferinta Internationale  LUMEN 2014 - From Theory to Inquiry in Social Sciences, Iasi</t>
  </si>
  <si>
    <t>Lumen Conference Proceedings - NASH ”New Approaches in Social and Humanistic Sciences”, Medimond Monduzzi Editore International Proceedings.</t>
  </si>
  <si>
    <t>9-13 09</t>
  </si>
  <si>
    <t>ISBN 178-46-7344-111-3</t>
  </si>
  <si>
    <t>256-278</t>
  </si>
  <si>
    <t>8-11 04</t>
  </si>
  <si>
    <t>1-3 06</t>
  </si>
  <si>
    <t>8-9 09</t>
  </si>
  <si>
    <t>Primaria Mun. Ploiesti</t>
  </si>
  <si>
    <t>avizat etapa 1/in curs de avizare etapa 2</t>
  </si>
  <si>
    <t>autor</t>
  </si>
  <si>
    <t>2015-in curs</t>
  </si>
  <si>
    <t>avizat</t>
  </si>
  <si>
    <t xml:space="preserve">RAPORT DE EXPERTIZA asupra macro-peisajului si peisajului urban al periferiilor - Bucuresti si teritoriul de influenta, in cadrul Conceptului Strategic Bucuresti 2035, </t>
  </si>
  <si>
    <t>Primaria Mun. Bucuresti</t>
  </si>
  <si>
    <t>STUDIU DE FUNDAMENTARE PUG Braila - Studiul sistemului spatiilor verzi, a  peisajului urban si spatiului public, coordonator si autor capitol, 2012</t>
  </si>
  <si>
    <t>Primaria Mun. Braila</t>
  </si>
  <si>
    <t>PLAN STRATEGIC DE MOBILITATE URBANA aferent PUG Braila</t>
  </si>
  <si>
    <t>2015-2016</t>
  </si>
  <si>
    <t>director de proiect</t>
  </si>
  <si>
    <t>Ministerul Culturii si Identitati Nationale Granturi SEE – Programul de Promovarea diversității în cultură și artă în cadrul patrimoniului cultural European</t>
  </si>
  <si>
    <t xml:space="preserve"> “LABORATOR  BRĂILA - Abordări alternative ale periferiilor urbane în cadrul unui oraş cu creşterea stagnata (B-LAB)” </t>
  </si>
  <si>
    <t>Nominalizare in cadrul Bienalei Nationale de Arhitectura (BNA) -sectiunea publicatii cu cartea "Devenirea peisajului", Ed. univ. Ion Mincu</t>
  </si>
  <si>
    <t xml:space="preserve">INTERREG PROGRAM / MDRAP-FE  </t>
  </si>
  <si>
    <t>in curs</t>
  </si>
  <si>
    <t>2017-prezent</t>
  </si>
  <si>
    <t>avizat/ in curs de aprobare</t>
  </si>
  <si>
    <t>2011-in curs</t>
  </si>
  <si>
    <t>Actualizare PUG Braila</t>
  </si>
  <si>
    <t xml:space="preserve"> 978-606-638-066-9</t>
  </si>
  <si>
    <t>978-973-1884-92-9</t>
  </si>
  <si>
    <t>978-606-638-047-8</t>
  </si>
  <si>
    <t>ISSN 2069-0510</t>
  </si>
  <si>
    <t>1</t>
  </si>
  <si>
    <t xml:space="preserve"> "The City’s Creative Writing: From Morphology to Virtual Landscape" </t>
  </si>
  <si>
    <t>23 Mai</t>
  </si>
  <si>
    <t xml:space="preserve"> Le:Notre Landscape Forum- Bucharest - organizat de Le:Notre Institut, UAUIM si USAMV</t>
  </si>
  <si>
    <t>22-28 Aprilie</t>
  </si>
  <si>
    <t>-</t>
  </si>
  <si>
    <t xml:space="preserve"> Conferinta internationala ICAR- Re-writing history, UAUIM, Bucuresti </t>
  </si>
  <si>
    <t>“Rural landscape and new development of SPA Resort: “Movila Miresii” Village, Braila”,</t>
  </si>
  <si>
    <t>4-6Nov</t>
  </si>
  <si>
    <t xml:space="preserve">“Nodul Intermodal Razoare” </t>
  </si>
  <si>
    <t>Conferinta internationala “Promovarea dezvoltarii urbane integrate- schimb de bune practici” organizata de MDRL si Guvernul Romaniei, Directia Generala de dezvoltare Teritoriala, Bucuresti</t>
  </si>
  <si>
    <t>Iunie</t>
  </si>
  <si>
    <t xml:space="preserve"> “The Landscape of Urban Periphery” </t>
  </si>
  <si>
    <t>aprilie</t>
  </si>
  <si>
    <t>Conferinţa Naţionala de Cercetare în Construcţii, Economia Construcţiilor, Arhitectură, Urbanism şi Dezvoltare Teritorială cu participare internaţională având ca temă „Cercetarea din urbanism, arhitectură şi construcţii în condiţiile crizei economice” - URBAN-INCD-INCERC, Bucuresti</t>
  </si>
  <si>
    <t>Conferinta “Expansiune urbana si peisaj”- organizata de Ambasada Germaniei la Bucuresti in cadrul “Festivalului Zilele Culturii germane”, Bucuresti</t>
  </si>
  <si>
    <t>The 3- thd  INTERNATIONAL CONFERENCE  and WORKSHOP ON  TOURISM" “Interdisciplinary research in tourism for the sustainable development”, Academia de Studii Economice, Bucuresti</t>
  </si>
  <si>
    <t>Congresul Național privind protejarea, reabilitarea si valorificarea patrimniului arhitectural, urban si peisagistic “DE LA ARHITECTURA LA PATRIMONIU CONSTRUIT ...SI MAI DEPARTE”, Sinaia</t>
  </si>
  <si>
    <t>2nd World Conference on Design, Arts and Education,UAUIM, Bucharest</t>
  </si>
  <si>
    <t>Expo-conferințele internaționale LAUD- Landscape Architecture and Urban Design, București</t>
  </si>
  <si>
    <t>Seminar International-  COST, Univ. of Alicante, Spania</t>
  </si>
  <si>
    <t>Conferinta Nationala ZILELE ACADEMICE ale Academiei de Stiinte Tehnice din România, ASTR, Bucuresti</t>
  </si>
  <si>
    <t xml:space="preserve">“Morfologie urbana si dezvoltare creativa” </t>
  </si>
  <si>
    <t>Conferinţai Naţionala de Cercetare în Construcţii, Economia Construcţiilor, Arhitectură, Urbanism şi Dezvoltare Teritorială cu participare internaţională având ca temă „Cercetarea din urbanism, arhitectură şi construcţii în condiţiile crizei economice” - URBAN-INCD-INCERC, 2011</t>
  </si>
  <si>
    <t>mai</t>
  </si>
  <si>
    <t>Conferinta  Bienalei Nationale de Arhitectura Bucuresti BNAB, Patrimoniu Construit si Peisaj, Bucuresti, 2012</t>
  </si>
  <si>
    <t>"Devenirea peisajului - dialectică şi de-teritorializare"</t>
  </si>
  <si>
    <t>Conferinta URBAN CONCEPT- Dezvoltare urbana moderna in Romania, Sinaia</t>
  </si>
  <si>
    <t xml:space="preserve">“Periferiile urbane - esec sau potentialitate?” </t>
  </si>
  <si>
    <t xml:space="preserve"> Simpozioanele UAUIM în cadrul târgurilor internaţionale ConstructExpo şi Ambient , Bucuresti, 2010</t>
  </si>
  <si>
    <t>“Peisaj urban – calitate, ambianţă şi alteritate”</t>
  </si>
  <si>
    <t>“A vulnerable urban landscape- Braila, Romania”</t>
  </si>
  <si>
    <t>3-5 06</t>
  </si>
  <si>
    <t>3 09</t>
  </si>
  <si>
    <t xml:space="preserve">"Periferiile urbane - alteritate si comunicare” </t>
  </si>
  <si>
    <t>Conferinta “Peisaj Urban si Dezvoltare”- organizata de UAUIM si CSAU/Moxa, Bucuresti</t>
  </si>
  <si>
    <t>oct</t>
  </si>
  <si>
    <t>in cadrul conferintei “Mahalale urbane - valea mortii”- moderator si organizator Adrian Majuru, Bucuresti</t>
  </si>
  <si>
    <t>iunie</t>
  </si>
  <si>
    <t>sept</t>
  </si>
  <si>
    <t>in cadrul Simpozionului National al Studentilor Geografi, ed. a XIX-a, Facultatea de geografie, Bucuresti</t>
  </si>
  <si>
    <t xml:space="preserve">“Periferiile urbane in Romania” </t>
  </si>
  <si>
    <t>STUDIU DE FUNDAMENTARE PUG Ploiesti si ZONA METROPOLITANA - "Studiu privind morfologia urbana, spatiile verzi si peisajul urban", coordonator studiu si autor principal</t>
  </si>
  <si>
    <t>Primaria Slatina</t>
  </si>
  <si>
    <t>STUDIU DE FUNDAMENTARE privind extinderea intravilanului localitatii Slatina, in cadrul PUG - Slatina, autor/ avizat, 2009</t>
  </si>
  <si>
    <t>aprobat</t>
  </si>
  <si>
    <t>coordonator urbanism</t>
  </si>
  <si>
    <t>privat</t>
  </si>
  <si>
    <t>PUZ “Ventilatorul” – Sos. Progresului – str. Nutu Ion, sect.5, Bucuresti</t>
  </si>
  <si>
    <t>sef proiect</t>
  </si>
  <si>
    <t>Universitatea “Stefan cel Mare”- Suceava</t>
  </si>
  <si>
    <t>2010-2016</t>
  </si>
  <si>
    <t xml:space="preserve">avizat </t>
  </si>
  <si>
    <t>STUDIU DE FEZABILITATE- “Campus Universitar II al Universitatii “Stefan cel Mare”- Suceava</t>
  </si>
  <si>
    <t>PUZ si SF- “Campus Universitar II al Universitatii “Stefan cel Mare”- Suceava</t>
  </si>
  <si>
    <t>P.U.Z. si studiu de oportunitate- B-dul Ion Mihalache nr.9, sect.1, Bucuresti</t>
  </si>
  <si>
    <t>2007-2008</t>
  </si>
  <si>
    <t>P.U.Z. – Ansamblu de locuinte si functiuni complementare- Sos. Bucuresti–Ploiesti nr.147, sect.1, Bucuresti</t>
  </si>
  <si>
    <t xml:space="preserve"> P.U.Z. Imobil locuinte cu spatii comerciale – Str. Ion Garbea nr. 26, sect.5, Bucuresti</t>
  </si>
  <si>
    <t>P.U.Z. - Remodelare urbana Sala “Omnia” a Teatrului National de Opereta “Ion Dacian”- str. Cristian Popisteanu nr.3, sect.1, Bucuresti</t>
  </si>
  <si>
    <t>PUZ- Restructurare urbana - zona Hipodrom Ploiesti</t>
  </si>
  <si>
    <t>2005-2007</t>
  </si>
  <si>
    <t>ISSN 1655-0368</t>
  </si>
  <si>
    <t>452-459</t>
  </si>
  <si>
    <t>MLPAT</t>
  </si>
  <si>
    <t xml:space="preserve">Sef proiect complex </t>
  </si>
  <si>
    <t>Consiliul Local Braila</t>
  </si>
  <si>
    <t>Primaria Ploiesti</t>
  </si>
  <si>
    <t>CSN Lia Manoliu</t>
  </si>
  <si>
    <t xml:space="preserve">sef proiect </t>
  </si>
  <si>
    <t>Primaria Campulung Muscel, Arges, MLPAT</t>
  </si>
  <si>
    <t xml:space="preserve">sef proiect urbanism </t>
  </si>
  <si>
    <t>sef echipa</t>
  </si>
  <si>
    <t>responsabil lucrare</t>
  </si>
  <si>
    <t>Primaria Voluntari</t>
  </si>
  <si>
    <t>PMB</t>
  </si>
  <si>
    <t>UAUIM-CCPEC</t>
  </si>
  <si>
    <t>Primaria sector 2</t>
  </si>
  <si>
    <t>Primaria sector 3</t>
  </si>
  <si>
    <t>membru in echipa de proiect</t>
  </si>
  <si>
    <t xml:space="preserve">P.N.C.D.I - AMTRANS </t>
  </si>
  <si>
    <t>"Definirea zonelor urbane purtătoare de dezvoltare în teritoriu, ca factor de anticipare şi stimulare a ridicării calităţii vieţii urbane prin restructurarea economică – sectorială" ( sef proiect prof.dr.arh. Doina Cristea)</t>
  </si>
  <si>
    <t>2001-002</t>
  </si>
  <si>
    <t>Proiect de cercetare/ studiu pilot– „Reabilitarea dotarilor de folosinta zilnica din ansamblurile de locuit” – Studiu de caz - complexul de locuit Balta Alba – Titan (sef proiect -prof.dr.arh. Peter Derer)</t>
  </si>
  <si>
    <t>P.A.T.J. Brasov – faza 1, colaborator sectiunea Mediu (sef proiect arh. Peter Derer), 2002</t>
  </si>
  <si>
    <t>colaborator</t>
  </si>
  <si>
    <t>1997-1998</t>
  </si>
  <si>
    <t xml:space="preserve">Colaborator principal  </t>
  </si>
  <si>
    <t>P.U.Z. – Ansamblu Locuinte - Str. Fabrica de Caramida- Lacul Grivita, sect.1, Bucuresti</t>
  </si>
  <si>
    <t>Primaria Chitila</t>
  </si>
  <si>
    <t>P.U.Z.- Parcelare CHITILA – locuinte pentru tineri (sef proiect conf.dr. arh. Constantin Enache)</t>
  </si>
  <si>
    <t>Premiul Registrului Urbanistilor din Romania in cadrul Conferintei Nationale a Urbanistilor din Romania, cu proiectul „P.U.Z. - Parcul Tineretului” - proiect premiat pentru Amenajare Peisagistica, 2009 (in colectiv 5 pers. )</t>
  </si>
  <si>
    <t xml:space="preserve">Premiul  OAR pentru contributia la lucrarea „PUZ – Zone construite protejate in Mun. Bucuresti”, in cadrul Bienalei de Arhitectura si Urbanism, (in colectiv de 8 pers.) </t>
  </si>
  <si>
    <t>1a/2014</t>
  </si>
  <si>
    <t>20d/2010</t>
  </si>
  <si>
    <t>E1F2-2</t>
  </si>
  <si>
    <t>2b/2011</t>
  </si>
  <si>
    <t>3c/2014</t>
  </si>
  <si>
    <t>2b/2009</t>
  </si>
  <si>
    <t>2U/2015</t>
  </si>
  <si>
    <t>3U/2009</t>
  </si>
  <si>
    <t>3-1U/2010</t>
  </si>
  <si>
    <t xml:space="preserve"> PUZ- “Ansamblu multifuncțional, Strada Ziduri Moși, Nr. 25, Sector 2, Municipiul București”</t>
  </si>
  <si>
    <t>aviz final</t>
  </si>
  <si>
    <t>Studiu de fundamentare pentru dezvoltarea polului urban Baicului - Obor</t>
  </si>
  <si>
    <t>Privat</t>
  </si>
  <si>
    <t>in curs de aprobare</t>
  </si>
  <si>
    <t>STAN, A., Kissfazekas, K., Krkljes, M.,  Vitkova, L.</t>
  </si>
  <si>
    <t xml:space="preserve">Gasset, Praha         (Benkő, M., Gregor, P., Kádár, B., l &amp; Vitkova, L. -Eds.)  http://www.urbanisztika.bme.hu/danurb-2017/  
</t>
  </si>
  <si>
    <t>Gasset, Praha         (Benkő, M., Gregor, P., Kádár, B., l &amp; Vitkova, L. -Eds.)  http://www.urbanisztika.bme.hu/danurb-2017/</t>
  </si>
  <si>
    <t>Stan, A.,Szabo, J.,  Smatanova, J.,Simion, A.,</t>
  </si>
  <si>
    <t>Stan, A., Palfy S. Pechhacker, J.</t>
  </si>
  <si>
    <t>Stan, A. Dumreicher, H., Kolb, B., Kollai, I., Levine, R.,</t>
  </si>
  <si>
    <t xml:space="preserve">978-3-85125-398-6 </t>
  </si>
  <si>
    <t>978-80-870-796-38</t>
  </si>
  <si>
    <t>978 606-638-073-7</t>
  </si>
  <si>
    <t>Stan, A</t>
  </si>
  <si>
    <t>Dom Publishers&amp; MNAC Berlin-Bucuresti,  Ilinca Păun Constantinescu (Ed.)  https://dom-publishers.com/products/shrinking-cities-in-romania</t>
  </si>
  <si>
    <t>978-3-86922-372-8</t>
  </si>
  <si>
    <t>ISSN (print): 2067-4252
ISSN (online): 2501-6334
ISSN-L: 2067-4251</t>
  </si>
  <si>
    <t>ISSN-L 2501-5591 (Online)ISSN 2559-4141</t>
  </si>
  <si>
    <t>6-9 05.</t>
  </si>
  <si>
    <t xml:space="preserve"> ”Urban Markers. Explorations, Tactics and Actions into Braila, Romania”</t>
  </si>
  <si>
    <t xml:space="preserve">Keynote speaker/ prelegere publica </t>
  </si>
  <si>
    <t xml:space="preserve">"Bucharest Peripheral Landscape"  </t>
  </si>
  <si>
    <t xml:space="preserve">  5-8 09 </t>
  </si>
  <si>
    <t>"Brăila-oraș înfrățit cu Dunărea. Plan Urbanistic General și abordare alternativă / Laborator urban"</t>
  </si>
  <si>
    <t>"University career development: the challenge of intelligence"</t>
  </si>
  <si>
    <t xml:space="preserve">"The City’s Creative Writing: From Morphology to Virtual Landscape" </t>
  </si>
  <si>
    <t>  ”Plan Urbanistic General-Brăila"</t>
  </si>
  <si>
    <t xml:space="preserve">"Patrimoniul peisager in zonele periferice" - </t>
  </si>
  <si>
    <t>2016-2019</t>
  </si>
  <si>
    <t>membra in Consiliul director RUR</t>
  </si>
  <si>
    <t>membra in consiliu director al APUR</t>
  </si>
  <si>
    <t>membra in Comisia Tehnica de Urbanism a Primariei Mun. Bucuresti</t>
  </si>
  <si>
    <t>membra in Comisia Naționale a Monumentelor Istorice: sectiunea Urbanism si zone protejate- MCC</t>
  </si>
  <si>
    <t>UAUIM - SDU</t>
  </si>
  <si>
    <t>Bahareh BATHAEI</t>
  </si>
  <si>
    <t>2017-2019</t>
  </si>
  <si>
    <t>Indrumare teza doctorat</t>
  </si>
  <si>
    <t>Hossein A. KAMALPOORSHEIKHDAD</t>
  </si>
  <si>
    <t>Primaria Mun. Vaslui</t>
  </si>
  <si>
    <t>9256/18.12.2018</t>
  </si>
  <si>
    <t>3U/2018</t>
  </si>
  <si>
    <t>5U/2017</t>
  </si>
  <si>
    <t xml:space="preserve">privat </t>
  </si>
  <si>
    <t xml:space="preserve">P.U.Z.- Nod intermodal – Razoare, sect.4, Bucuresti, responsabil lucrare /(sef proiect conf.dr.arh. Constantin Enache),  </t>
  </si>
  <si>
    <t xml:space="preserve"> Premiul International “Outstanding Educator Award” (activitate educationala de exceptie) acordat de ECLAS (Europeean Council of Landscape Architecture Schools)</t>
  </si>
  <si>
    <t xml:space="preserve">STUDIU DE FUNDAMENTARE pentru Reactualizare PUG BUCURESTI (PUG Dinamic) - "Studiul de evaluare a documentațiilor / studiilor existente semnificative pentru proiectarea noului PUG - Mun. București" din cadrul Etapei  I - Faza I.2. „Stadiul actual al dezvoltării urbane”- Subfaza I.2.A. „Stadiul actual al dezvoltării urbane - Context Teritorial”, </t>
  </si>
  <si>
    <t>STUDIU COMPARATIV al solutiilor Concursului de urbanism “Bucuresti 2000”, fundamentare P.U.Z.  proiect CPU/PMB</t>
  </si>
  <si>
    <t>STUDIUL Obiective si strategii de dezvoltare urbana a Mun. Bucuresti, co-autor (coordonator arh. V. Manea), proiect CPU-PMB, 1997</t>
  </si>
  <si>
    <t>membra in Comisia Tehnica de Urbanism a Primariei Sector 2</t>
  </si>
  <si>
    <t>2018-prezent</t>
  </si>
  <si>
    <t>membra in Comisia Tehnica de Urbanism a Primariei Sector 5</t>
  </si>
  <si>
    <t>vice presedinte al APUR ( Asociatia Profesionala a Urbanistilor din Romania)</t>
  </si>
  <si>
    <t>2017 -2019</t>
  </si>
  <si>
    <t>2015-prezent</t>
  </si>
  <si>
    <t>2019-prezent</t>
  </si>
  <si>
    <t>membra in International Scientific Editors Advisory Board of JULP – “Journal of urban and Landscape Planning”</t>
  </si>
  <si>
    <t>membera a Editorial Board of the Journal “Urbanism. Architecture. Constructions”- Journal edited by NR&amp;DI URBAN-INCERC</t>
  </si>
  <si>
    <t xml:space="preserve">	reviwer pentru  ELSEVIER Journal - Eurasian Geography and Economics</t>
  </si>
  <si>
    <t>membră a Board of Reviewers a revistei  “Argument”- editata de UAUIM https://argument.uauim.ro/</t>
  </si>
  <si>
    <t>”River as center and/or barrier. The peripheral urban landscapes of romanian danube cities” pp.69-76</t>
  </si>
  <si>
    <t xml:space="preserve"> “Reconfiguring the macro urban landscape of Bucharest based on its native traits” - pp.22-34</t>
  </si>
  <si>
    <t>7</t>
  </si>
  <si>
    <t>23.03-7.04</t>
  </si>
  <si>
    <t xml:space="preserve">"Bucharest Peripheral Landscape". </t>
  </si>
  <si>
    <t xml:space="preserve">"Re-Reading the Landscape: for a new humanistic dimension of the landscape concept" </t>
  </si>
  <si>
    <t xml:space="preserve">"The Watercourse Landscape Morphology of Bucharest - an introduction”- </t>
  </si>
  <si>
    <t>"Alternative Approach of urban Peripheries- Therapies for ill landscapes"</t>
  </si>
  <si>
    <t>"Unexploited heritage and potential for sustainable development in small and medium cities along Lower Danube"</t>
  </si>
  <si>
    <t>"Bucharest- a City Between Two Rivers: Colentina and Dambovita"</t>
  </si>
  <si>
    <t>COST Seminar, "Landscape, Water, Architecture", Univ.of  Alicante, Spania</t>
  </si>
  <si>
    <t>20-22 11</t>
  </si>
  <si>
    <t>"Bucharest, a landscape between two rivers"</t>
  </si>
  <si>
    <t xml:space="preserve">DTP1-249-2.2 </t>
  </si>
  <si>
    <t xml:space="preserve">nr. PA17RO13-LP41 </t>
  </si>
  <si>
    <t>1A01</t>
  </si>
  <si>
    <t>0186-X</t>
  </si>
  <si>
    <t>DTP-433</t>
  </si>
  <si>
    <t>DANUrB+ DANube Urban Brand + Building Regional and Local Resilience
through the Valorization of Danube’s Cultural Heritage</t>
  </si>
  <si>
    <t>DANUrB- Danube Urban Brand - a regional network building through tourism and education to strengthen the “Danube” cultural identity and solidarity</t>
  </si>
  <si>
    <t>2020-in curs</t>
  </si>
  <si>
    <t xml:space="preserve">Manager de calitate </t>
  </si>
  <si>
    <t xml:space="preserve"> ”CREATIVE DANUBE: INNOVATIVE TEACHING FOR INCLUSIVE DEVELOPMENT IN SMALL AND MEDIUM-SIZED DANUBIAN CITIES” </t>
  </si>
  <si>
    <t>2019-2022</t>
  </si>
  <si>
    <t>2019-1-RO01-KA203-063878</t>
  </si>
  <si>
    <t>2017-2020</t>
  </si>
  <si>
    <t xml:space="preserve">ERASMUS+ / ANPCDFP / KA2 – Cooperation for innovation and the exchange of good practices, componenta “Parteneriate strategice in domeniul educatiei, instruirii si sprijinirii tinerilor” </t>
  </si>
  <si>
    <t xml:space="preserve">Erasmus+/ ANPCDFP/ KA2 – Cooperation for innovation and the exchange of good practices, componenta “Parteneriate strategice in domeniul educatiei, instruirii si sprijinirii tinerilor” </t>
  </si>
  <si>
    <t>RO01-KA203-037161</t>
  </si>
  <si>
    <t xml:space="preserve"> COLAND ”Inclusive coastal landscapes: activating green and blue infrastructure for sustainable development of the urban-land interface” </t>
  </si>
  <si>
    <t>"Parcul urban - de la concept la proiect/ Urban park- from concpet- to project", pp.341-356</t>
  </si>
  <si>
    <t>1938-2863</t>
  </si>
  <si>
    <t xml:space="preserve">ISBN 978-963-421-789-3
</t>
  </si>
  <si>
    <t xml:space="preserve"> Budapest, Hungary (Editor: Melinda BENKŐ) http://www.urbanisztika.bme.hu/category/esemenyek/doconf/ </t>
  </si>
  <si>
    <t>febr.2019</t>
  </si>
  <si>
    <t>ongoing</t>
  </si>
  <si>
    <t>Chair/ reviewer for  DOCONF2021 Facing Post-Socialist Urban Heritage”</t>
  </si>
  <si>
    <t xml:space="preserve">Reviewer &amp; chair DOCONF2021 ”Facing Post-Socialist Urban Heritage- 
(02) A Chance for Sustainability and Smart Transformation in Shrinking Cities”, </t>
  </si>
  <si>
    <t>2020-2021</t>
  </si>
  <si>
    <t>International Conference Environment at a Crossroads: SMART approaches for a sustainable future</t>
  </si>
  <si>
    <t>workshop organizat de TU Delft in colab. cu UAUIM, ”The Urban River Corridors of Bucharest”</t>
  </si>
  <si>
    <t>Conferinta ”Landscape and Imagination - Towards a new baseline for Education in a Changing World”, Paris</t>
  </si>
  <si>
    <t>”Teaching Integrated Planning and Design for Sustainable Urban Peripheries in Europe: Case Study 2013 - Bucharest”. ERASMUS Intensive Programme, Universitatea de Arhitectură şi Urbanism „Ion Mincu”, Bucureşti</t>
  </si>
  <si>
    <t>“Maladiile urbane in perioada crizei economice”</t>
  </si>
  <si>
    <t>"Peisajul periferiilor urbane- dinamica si metamorfoza"</t>
  </si>
  <si>
    <t xml:space="preserve">“Revalorizarea peisajului periferiilor urbane” </t>
  </si>
  <si>
    <t xml:space="preserve">”Cities in the 21st Century - The International Seminar on Urban Form” http://isuf2020.cap.utah.edu/ </t>
  </si>
  <si>
    <t>1-4. 09</t>
  </si>
  <si>
    <t>21-15.09</t>
  </si>
  <si>
    <t>”Efecte post-pandemice asupra dinamicii oraşelor.  Oportunităţi pentru noi tipuri de dezvoltări urbane”</t>
  </si>
  <si>
    <t>”Post/Human Landscape. Playing the new metaphors of hybridization within the cities’ metabolism”</t>
  </si>
  <si>
    <t>”New visions for urban life in small and medium sized cities”</t>
  </si>
  <si>
    <t xml:space="preserve">ECLAS Online Strategy Days </t>
  </si>
  <si>
    <t>14-15.09</t>
  </si>
  <si>
    <t xml:space="preserve"> PUG Vaslui - "Studiu de fundamentare privind peisajul urban", coordonator studiu si autor principal</t>
  </si>
  <si>
    <t xml:space="preserve">Proiectul DANUrB +  ”Danube Urban Brand + Building Regional and Local Resilience 
through the Valorization of Danube’s Cultural Heritage”   </t>
  </si>
  <si>
    <t>DTP3-433-2.2</t>
  </si>
  <si>
    <t>2020-2022</t>
  </si>
  <si>
    <t>Premiul OAR- pentru  lucrarea “PUZ – Zona Fierastrau- Busteni” in cadrul Bienalei de Arhitectura si Urbanism”,(in colectiv de 4 pers.)</t>
  </si>
  <si>
    <t xml:space="preserve">L' INSTITUT EUROPEEN D' ARCHITECTURE  ET D'AMMENAGEMENT (I.N.E.A.A.), ROUEN, Franța, în parteneriat cu L’ECOLE NATIONALE SUPÉRIEURE D’ARCHITECTURE DE NORMANDIE -  http://www.rouen.archi.fr/    </t>
  </si>
  <si>
    <t>1995-1996</t>
  </si>
  <si>
    <t>Director al Consiliului pentru Studiilor Universitare de Doctorat din IOSUD- UAUIM</t>
  </si>
  <si>
    <t>2020-</t>
  </si>
  <si>
    <t>2013-2021</t>
  </si>
  <si>
    <t>Stan, Angelica, Harmanescu, Mihaela</t>
  </si>
  <si>
    <t>Springer: Nature Catalano, C., Andreucci, M.B., Guarino, R., Bretzel, F., Leone, M., Pasta, S. (eds)</t>
  </si>
  <si>
    <t>Stan, A. / Ionita, C.. Alexandru, M.</t>
  </si>
  <si>
    <t xml:space="preserve">Ed.univ.Ion Mincu / Andreea Popa, Catalin Sarbu (coord.) </t>
  </si>
  <si>
    <t xml:space="preserve">Ed.univ.Ion Mincu/ /  Pascariu, G., Alexandru M., Faurest K., (eds.) </t>
  </si>
  <si>
    <t>Ed.univ.Ion Mincu /Coord.Negulescu, M.H</t>
  </si>
  <si>
    <t xml:space="preserve"> Stan, A.</t>
  </si>
  <si>
    <t xml:space="preserve">Ed.univ.Ion Mincu/  coord. Mitrache, A. </t>
  </si>
  <si>
    <t>Ed.univ.Ion Mincu / coord. Dabija, A.M.</t>
  </si>
  <si>
    <t>2</t>
  </si>
  <si>
    <t>3</t>
  </si>
  <si>
    <t>Ed.univ.Ion Mincu / Stan, A. Pața. I. (eds)</t>
  </si>
  <si>
    <t>Urbanism – Arhitectura – Constructii. https://uac.incd.ro/EN/index.htm</t>
  </si>
  <si>
    <t xml:space="preserve">Urbanism – Arhitectura – Constructii. https://uac.incd.ro/EN/index.htm </t>
  </si>
  <si>
    <t>Urbanism – Arhitectura – Constructii.https://uac.incd.ro/EN/index.htm</t>
  </si>
  <si>
    <t xml:space="preserve"> "Morphological Patterns of Urban Sprawl Territories" https://uac.incd.ro/Rez/v4n4a02.htm </t>
  </si>
  <si>
    <t>“Urban maladies during the economic crisis" https://uac.incd.ro/Rez/v3n3a02.htm</t>
  </si>
  <si>
    <t xml:space="preserve"> “Urban culture - urban cultural landscape” https://uac.incd.ro/Rez/v1n1a05.htm</t>
  </si>
  <si>
    <t>in  derulare</t>
  </si>
  <si>
    <t>in derulare</t>
  </si>
  <si>
    <t xml:space="preserve">PUZ -IMOBIL LOCUINTE SI SPATII COMERCIALE. str. Gheorghe Manu 27-29. </t>
  </si>
  <si>
    <t>PUZ- IMOBIL LOCUINTE. str. Olari nr. 18</t>
  </si>
  <si>
    <t>PUG- Comarnic si studiu peisagistic de insertie a traseului autostrazii Bucuresti- Brasov - jud. Prahova</t>
  </si>
  <si>
    <t xml:space="preserve">PUZ– Statiune turistica - Movila Miresii, jud. Braila, </t>
  </si>
  <si>
    <t>PUZ- Remodelare urbana si peisagistica - Complexul Sportiv National “Lia Manoliu”, sect.3, Bucuresti</t>
  </si>
  <si>
    <t>PUZ – Complex expozitional ROMEXPO -Bucuresti – responsabil lucrare (sef proiect conf.dr.arh. Constantin Enache)</t>
  </si>
  <si>
    <t>PUZ- Zona centrala Campulung Muscel, Arges</t>
  </si>
  <si>
    <t>PUZ Coordonator  – Sector 3- Bucuresti – responsabil lucrare.(sef proiect arh. Constantin Enache)</t>
  </si>
  <si>
    <t>PUZ Coordonator– Sector 2 - Bucuresti – responsabil lucrare.(sef proiect arh. Constantin Enache)</t>
  </si>
  <si>
    <t>PUZ Restructurare urbana - Strada Liniei, sector 6, Sef proiect/  aprobat, 2004</t>
  </si>
  <si>
    <t>PUD - Parcul Tineretului Bucuresti</t>
  </si>
  <si>
    <t xml:space="preserve">PUZ SI STUDIU DE PREFEZABILITATE – Parcul Tineretului (sef proiect arh. A. Filipeanu) </t>
  </si>
  <si>
    <t>sef  proiect</t>
  </si>
  <si>
    <t>PUZ Director- Zona Bucuresti 2000 – (sef proiect conf.dr.arh. Constantin Enache)</t>
  </si>
  <si>
    <t>Reactualizare PUG Voluntari  (sef proiect complex- conf.dr.arh. Constantin Enache</t>
  </si>
  <si>
    <t>curator</t>
  </si>
  <si>
    <t xml:space="preserve">”Travelling on a Danube bridge. Twin cities’ discreet urban haritage” </t>
  </si>
  <si>
    <t xml:space="preserve">”Modern poetry as tool in deepen undestanding of Danube character. The concept of Traveling Poem” </t>
  </si>
  <si>
    <t xml:space="preserve"> 3rd CREATOUR International Conference CREATIVE TOURISM DYNAMICS: CONNECTING TRAVELLERS, COMMUNITIES, CULTURES, AND PLACES, Faro, Portugal http://creatour.pt/en/events/conference-2019/ </t>
  </si>
  <si>
    <t>23-25.10</t>
  </si>
  <si>
    <t>"DANUrB Travelling Exhibition- The unfold poem" - opened in Romania, Bulgaria, Serbia, Austria, Ungaria and Slovakia</t>
  </si>
  <si>
    <t>avizat etapa 1,2</t>
  </si>
  <si>
    <t>Studiul privind morfologia parcelarului - zona de vecinatate a terenului situat pe Str. Mircea Cel Batran 108A, Mun. Constanta, Jud. Constanta</t>
  </si>
  <si>
    <t>5u/2017</t>
  </si>
  <si>
    <t>Primaria Mun. Constanta/ sc S.C. BRAVO TOP S.R.L</t>
  </si>
  <si>
    <t>Primaria Mun. Constanta/ S.C. ISIS MEDICAL CENTER S.R.L</t>
  </si>
  <si>
    <t>8U/2019</t>
  </si>
  <si>
    <t>7U/2019</t>
  </si>
  <si>
    <t>STUDIU DE FUNDAMENTARE CU CARACTER PROSPECTIV PRIVIND INSERȚIA UNOR NOI FUNCȚIUNI OPORTUNE / NECESARE ÎN ZONA DE STUDIU pentru P.U.Z.-  str. Mircea cel Batran, str. Tudor Vladimirescu, Str. Decebal, IE: 247812, Scoala Gimanziala nr.28, str. Sarmisegetuza, B-dul Tomis,  Mun. Constanța, Jud. Constanța</t>
  </si>
  <si>
    <t>STUDIU DE FUNDAMENTARE PROSPECTIV PRIVIND UTILIZAREA TERENURILOR ȘI TIPUL DE PROPRIETATE pentru P.U.Z.-  str. Mircea cel Batran, str. Tudor Vladimirescu, Str. Decebal, IE: 247812, Scoala Gimanziala nr.28, str. Sarmisegetuza, B-dul Tomis,  Mun. Constanța, Jud. Constanța</t>
  </si>
  <si>
    <t>STUDIULUI DE PEISAJ AL PERIFERIEI  ȘI AL ZONELOR DE ACCES SPRE ORAȘ- sector 1, consultanta</t>
  </si>
  <si>
    <t>23u/2019</t>
  </si>
  <si>
    <t>sc CUMULUS srl</t>
  </si>
  <si>
    <t>Studiu de oportunitate si PUZ - 
ANSAMBLU FUNCTIUNI MIXTE
Sos. Electronicii nr.44B-44C, sect.2., Bucuresti</t>
  </si>
  <si>
    <t>01U/2016</t>
  </si>
  <si>
    <t>435/2006</t>
  </si>
  <si>
    <t>12u/1/2007</t>
  </si>
  <si>
    <t>156/2007</t>
  </si>
  <si>
    <t>***</t>
  </si>
  <si>
    <t xml:space="preserve"> "Re-Reading the Landscape: for a new humanistic dimension of the landscape concept" https://repositorium.sdum.uminho.pt/bitstream/1822/25300/1/Fontes%20e%20Alves%202013.pdf</t>
  </si>
  <si>
    <t xml:space="preserve"> "Crisis, Poetry, Process, Architecture" https://icar2015.uauim.ro/dld/cd/ICAR2015_Section_2_Innovation_and_Experiment.pdf</t>
  </si>
  <si>
    <t>2016-2021</t>
  </si>
  <si>
    <t>"Urban Markers. Explorations, Tactics and Actions into Braila, Romania"/ "Urban markers within the peripheral context: a re-activation framework"</t>
  </si>
  <si>
    <t>"Urban Markers. Explorations, Tactics and Actions into Braila, Romania"/ "Sprawl &amp; Shrinking: a parallel"</t>
  </si>
  <si>
    <t>"Urban Markers. Explorations, Tactics and Actions into Braila, Romania"/ "The Landscape of Brăila Peripheries"</t>
  </si>
  <si>
    <t>"Urban Markers. Explorations, Tactics and Actions into Braila, Romania"/"The Growth and development of Brăila macro-structure and urban landscape"</t>
  </si>
  <si>
    <t>"Urban Markers. Explorations, Tactics and Actions into Braila, Romania"/ "Limits of Brăila:
markers of shrinkage"</t>
  </si>
  <si>
    <t xml:space="preserve">"Urban Markers. Explorations, Tactics and Actions into Braila, Romania"/ "Brăila Laboratory. A successful experiment"
</t>
  </si>
  <si>
    <t xml:space="preserve">„Integrated Planning and Design for Sustainable Urban Peripheries in Europe: River Dâmbovița in the South East from Văcărești to Popești-Leordeni”/ ”Morphological Patterns in Bucharest Periphery” </t>
  </si>
  <si>
    <t xml:space="preserve"> “Cercetări interdisciplinare privind relatia forma urbana - siguranta deplasarilor" (SAFENET)/ "Analiza urbanistică a relaţiei dintre tipologia reţelelor stradale urbane şi siguranţa deplasărilor" </t>
  </si>
  <si>
    <t>“Peisaj-Arhitectura-Tehnologie-Ambient”/ “Peisaj urban- Calitate, ambianta si alteritate”</t>
  </si>
  <si>
    <r>
      <t xml:space="preserve">”Peisaj cultural, Arhitectura, tendinte- 120 de ani de invatament superior de arhitectura/ Cultural Landscape. Architecture trends-120 years of higher education in architecture”/ </t>
    </r>
    <r>
      <rPr>
        <sz val="11"/>
        <color rgb="FF000000"/>
        <rFont val="Calibri"/>
        <family val="2"/>
      </rPr>
      <t>Peisaj urban: de la palimpsest la hipertext; urban Landscape: from palimpsest to hypertext”</t>
    </r>
  </si>
  <si>
    <r>
      <t xml:space="preserve">„Book on Unexplored Cultural Heritage in Communities by the Danube: DANUrB 2017- 2019”  / </t>
    </r>
    <r>
      <rPr>
        <sz val="11"/>
        <color rgb="FF000000"/>
        <rFont val="Calibri"/>
        <family val="2"/>
      </rPr>
      <t>Changes in waterfront land use along the river Danube in the state-socialist era</t>
    </r>
    <r>
      <rPr>
        <sz val="11"/>
        <color indexed="8"/>
        <rFont val="Calibri"/>
        <family val="2"/>
      </rPr>
      <t>, pp. 12-22</t>
    </r>
  </si>
  <si>
    <r>
      <t xml:space="preserve">„Book on Unexplored Cultural Heritage in Communities by the Danube: DANUrB 2017- 2019”  / </t>
    </r>
    <r>
      <rPr>
        <sz val="11"/>
        <color rgb="FF000000"/>
        <rFont val="Calibri"/>
        <family val="2"/>
      </rPr>
      <t xml:space="preserve">"Cultural and natural landscapes along the Danube – case study approach” </t>
    </r>
    <r>
      <rPr>
        <sz val="11"/>
        <color indexed="8"/>
        <rFont val="Calibri"/>
        <family val="2"/>
      </rPr>
      <t>, pp.30-34</t>
    </r>
  </si>
  <si>
    <r>
      <t>„Book on Unexplored Cultural Heritage in Communities by the Danube: DANUrB 2017- 2019”  / ”</t>
    </r>
    <r>
      <rPr>
        <sz val="11"/>
        <color rgb="FF000000"/>
        <rFont val="Calibri"/>
        <family val="2"/>
      </rPr>
      <t>Bridges into the future- Potentials for cultural heritage in the Danube region”</t>
    </r>
    <r>
      <rPr>
        <sz val="11"/>
        <color indexed="8"/>
        <rFont val="Calibri"/>
        <family val="2"/>
      </rPr>
      <t>, pp.118-125</t>
    </r>
  </si>
  <si>
    <r>
      <t>„Book on Unexplored Cultural Heritage in Communities by the Danube: DANUrB 2017- 2019”  / ”</t>
    </r>
    <r>
      <rPr>
        <sz val="11"/>
        <color rgb="FF000000"/>
        <rFont val="Calibri"/>
        <family val="2"/>
      </rPr>
      <t>Danube s Twin Cities”</t>
    </r>
    <r>
      <rPr>
        <sz val="11"/>
        <color indexed="8"/>
        <rFont val="Calibri"/>
        <family val="2"/>
      </rPr>
      <t xml:space="preserve">, pp. 65-69 </t>
    </r>
  </si>
  <si>
    <r>
      <t>”Shrinking Cities in Romania; Orașe Românești in declin” (bilingv)</t>
    </r>
    <r>
      <rPr>
        <sz val="11"/>
        <color rgb="FF000000"/>
        <rFont val="Calibri"/>
        <family val="2"/>
      </rPr>
      <t xml:space="preserve"> ”Sprawl &amp; Shrinkage: A paralell, Sprawl&amp; Shrinkage: o paralelă”</t>
    </r>
    <r>
      <rPr>
        <sz val="11"/>
        <color indexed="8"/>
        <rFont val="Calibri"/>
        <family val="2"/>
      </rPr>
      <t xml:space="preserve"> , pp.218-227</t>
    </r>
  </si>
  <si>
    <r>
      <t xml:space="preserve"> Planning and Designing Sustainable and Resilient Landscapes/ </t>
    </r>
    <r>
      <rPr>
        <sz val="11"/>
        <color rgb="FF000000"/>
        <rFont val="Calibri"/>
        <family val="2"/>
      </rPr>
      <t xml:space="preserve">”Urban culture, urban cultural landscape”, pp 107-115 </t>
    </r>
  </si>
  <si>
    <r>
      <t>Planning and Designing Sustainable and Resilient Landscapes/”</t>
    </r>
    <r>
      <rPr>
        <sz val="11"/>
        <color rgb="FF000000"/>
        <rFont val="Calibri"/>
        <family val="2"/>
      </rPr>
      <t>The landscape of the urban peripheries-an alternative therapy”</t>
    </r>
    <r>
      <rPr>
        <sz val="11"/>
        <color indexed="8"/>
        <rFont val="Calibri"/>
        <family val="2"/>
      </rPr>
      <t>, pp.117-126</t>
    </r>
  </si>
  <si>
    <r>
      <t>Planning Capital Cities: Belgrade, Bucharest, Sofia/ ”</t>
    </r>
    <r>
      <rPr>
        <sz val="11"/>
        <color rgb="FF000000"/>
        <rFont val="Calibri"/>
        <family val="2"/>
      </rPr>
      <t>Urban expansion in Bucharest, after 1990: errors and benefits”,</t>
    </r>
    <r>
      <rPr>
        <sz val="11"/>
        <color indexed="8"/>
        <rFont val="Calibri"/>
        <family val="2"/>
      </rPr>
      <t xml:space="preserve"> pp. 224-233 </t>
    </r>
  </si>
  <si>
    <t xml:space="preserve">978-3-030-75929-2  </t>
  </si>
  <si>
    <r>
      <t>”Urban Services to Ecosystems: Green Infrastructure Benefits from the Landscape to the Urban Scale” / ”</t>
    </r>
    <r>
      <rPr>
        <sz val="11"/>
        <color rgb="FF000000"/>
        <rFont val="Calibri"/>
        <family val="2"/>
      </rPr>
      <t>Abandoned lands in small and medium sized cities situated on Southern and Lower Danube’s urban fronts, as opportunity to enhance the river urban green infrastructure</t>
    </r>
    <r>
      <rPr>
        <sz val="11"/>
        <color indexed="8"/>
        <rFont val="Calibri"/>
        <family val="2"/>
      </rPr>
      <t xml:space="preserve"> (UGI)”, pp. 345-366 https://link.springer.com/chapter/10.1007/978-3-030-75929-2_19   DOI: 10.1007/978-3-030-75929-2_19 </t>
    </r>
  </si>
  <si>
    <t xml:space="preserve">„Oportunitati de dezvoltare durabila pentru zonele aferente Deltei si Dunarii”/ „Re-întoarcerea către Dunăre. Priorităţi în noul Plan Urbanistic General al Brăilei” </t>
  </si>
  <si>
    <t>”Some observations on how Danube is reflected in the minds of Its inhabitants. A Romanian Case Study: Lower Danube, Giurgiu City” pp.71-89</t>
  </si>
  <si>
    <t>Stan, A., Pața, I.</t>
  </si>
  <si>
    <t>Reviewer pentru evaluarea posterelor intrate în competiție</t>
  </si>
  <si>
    <t xml:space="preserve">DANURB+ Saving Values! International Conference in Esztergom (Hungary),
http://www.interreg-danube.eu/
news-and-events/programme-
news-and-events/6838 </t>
  </si>
  <si>
    <t xml:space="preserve">”ECLAS Conference- STOP &amp; THINK”  https://openconf.eclas.org/openconf.php   </t>
  </si>
  <si>
    <t xml:space="preserve">Multiple Identities/ Reflections on the European City, Birmingham/ online, eurau2020 | european research in architecture and urbanism, http://www.eurau2020.co.uk / </t>
  </si>
  <si>
    <t xml:space="preserve">ADA KALEH – A waterscape for future, info@uniscape.eu </t>
  </si>
  <si>
    <t xml:space="preserve">A XIX-a ediţie a Conferinţei de cercetare în construcţii, economia construcţiilor, arhitectură, urbanism şi dezvoltare teritorială 
Efectul pandemiei COVID-19 asupra domeniului urbanismului, arhitecturii şi construcţiilor: criză sau oportunitate? https://conf.incd.ro/ </t>
  </si>
  <si>
    <t>”UAUIMs experience in landsape planning and development strategy”</t>
  </si>
  <si>
    <t>”Morfologie urbană”</t>
  </si>
  <si>
    <t>”Devenirea Peisajului”</t>
  </si>
  <si>
    <t>”Peisajul periferiilor urbane. Revitalizarea zonelor urbane periferice”</t>
  </si>
  <si>
    <t>”Fluid Landscapes  - Overview of INTERREG DANURB Projects”</t>
  </si>
  <si>
    <t>membra in Comisia Tehnica de Urbanism a Primariei Mun. Giurgiu</t>
  </si>
  <si>
    <t>2020-prezent</t>
  </si>
  <si>
    <t>”Togetherness”, expoziție/ inslatație în colaborare cu Andra Panait,  inclus în Romanian Design Week , https://romaniandesignweek.ro/design-go-2021/togetherness</t>
  </si>
  <si>
    <t xml:space="preserve">”Un album cât o istorie a literaturii” - expozitie organizata in holul UAUIM in parteneriat cu Casa de pariuri literare, co-finantare AFCN, https://cdpl.ro/produs/un-album-cat-o-istorie-literara-ion-cucu/ </t>
  </si>
  <si>
    <t>Organizare  concurs/ expoziție proiecte studentești de peisagistică în cadrul DANURB+ studii de caz -”Giurgiu altfel”,  în colaborare cu Asociația de Tranziție Urbană, Teatrul Nicolae Bălănescu, Giurgiu</t>
  </si>
  <si>
    <t xml:space="preserve">PROGRAM MASTERAL INTERNAȚIONAL finalizat cu Diplôme Universitaire d'Etudes Scientifiques (DUES)/MASTER UNIVERSITAR ȘTIINTIFIC (Msc)  -  ÎN URBANISM ȘI AMENAJAREA TERITORIULUI REGIONAL/ Urban Design and Regional Planning </t>
  </si>
  <si>
    <t xml:space="preserve">Expozitie la Muzeul National de Arta Contemporana  cu rezultatele proiectului “LABORATOR  BRĂILA - Abordări alternative ale periferiilor urbane în cadrul unui oraş cu creşterea stagnata (B-LAB)” - partener al proiectului ”Shrinking Cities in Romania” (curator Ilinca Paun Constantinescu), https://mnac.ro/event/587/Ora%C8%99e%20rom%C3%A2ne%C8%99ti%20%C3%AEn%20declin   </t>
  </si>
  <si>
    <t>Sabina LEOPA</t>
  </si>
  <si>
    <t>Anca Mihaela COȘA</t>
  </si>
  <si>
    <t>Organizare workshopului de explorare si design de solutii ”The different Danube” - Giurgiu, în cadrul DANURB</t>
  </si>
  <si>
    <t>Organizarea workshopului tematic  “Urban Growth and periurban sprawl” în cadrul Forumului Internațional de Peisaj “Le :Notre”</t>
  </si>
  <si>
    <t>IGLOO nr.205/ 2021</t>
  </si>
  <si>
    <t>1583-7688</t>
  </si>
  <si>
    <t xml:space="preserve"> https://www.amazon.com/Territorial-Cohesion-Urban-Dimension-Book/dp/3030033856   </t>
  </si>
  <si>
    <t>Book review for ”Territorial Cohesion. The urban dimension”, 
Eduardo Medeiros(Eds). Eurasian Geography and Economics - Taylor and Francis Group. DOI 10.1080/ 15387216.2020.1828123</t>
  </si>
  <si>
    <t>Recenzie carte ”Fire de legătură. 2 cercetări de Cătălina Ioniță și Mihai Alexandru”- recenzie  a cărților Cătălina Ioniță  ”Golul ca instrument conceptual de investigare a organicității orașului postindustrial” și Mihai Alexandru - ”Policentralitate și coerențaă metropolitană”</t>
  </si>
  <si>
    <t>“WORLD CONFERENCE OF ART, DESIGN AND EDUCATION”, Bucarest</t>
  </si>
  <si>
    <t xml:space="preserve"> “Neural Cities or How Cities Teach Us To Design Them Better”   https://drive.google.com/file/d/1LtZP11GekPwgtHjdSEUTNDBzFbb8dDMu/view?usp=sharing</t>
  </si>
  <si>
    <t xml:space="preserve"> „The intermediate morphologies: how to adapt the urban morphology to the new  dynamic forms of post-industrial city”, publicat în lucrarile conferintei, http://www.urbanform.org/pdf/ISUF2016_report.pdf</t>
  </si>
  <si>
    <t>”The Urban Laboratory as framework for an alternative approach to urban peripheries within a shrinking city” https://docplayer.net/47927392-Medimond-monduzzi-editore-international-proceedings-division-antonio-sandu-ana-frunza-gabriel-gorghiu-and-emilian-ciongaru.html</t>
  </si>
  <si>
    <t>“University career development: the challenge of intelligence”  ,https://www.uauim.ro/anunturi/conferinta-wcade/</t>
  </si>
  <si>
    <t>Conference proceedings “ICAR-  (Re)Search through Architecture", Ed. Ion Mincu, Bucuresti</t>
  </si>
  <si>
    <t>ian.2022</t>
  </si>
  <si>
    <t>Argument https://argument.uauim.ro/f/argument/attachment/ARG11_Stan.pdf</t>
  </si>
  <si>
    <t xml:space="preserve">Journal of Urban and Landscape Planning - JULP https://www.julpreview.ro/files/JULP6_3_2018-Stan-A_p69_76.pdf	
</t>
  </si>
  <si>
    <t xml:space="preserve">Journal of Urban and Landscape Planning - JULP, https://www.julpreview.ro/files/Stan.pdf </t>
  </si>
  <si>
    <t xml:space="preserve">”CREATIVE DANUBE - INNOVATIVE TEACHING FOR INCLUSIVE DEVELOPMENT IN SMALL AND MEDIUM-SIZED DANUBIAN CITIES”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</si>
</sst>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5">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1"/>
      <color rgb="FF000000"/>
      <name val="Calibri"/>
      <family val="2"/>
    </font>
    <font>
      <sz val="11"/>
      <color rgb="FFFF0000"/>
      <name val="Calibri Light"/>
      <family val="2"/>
    </font>
    <font>
      <sz val="11"/>
      <name val="Calibri"/>
      <family val="1"/>
    </font>
    <font>
      <sz val="11"/>
      <color indexed="8"/>
      <name val="Calibri"/>
      <family val="2"/>
      <scheme val="minor"/>
    </font>
    <font>
      <b/>
      <sz val="12"/>
      <color indexed="8"/>
      <name val="Calibri"/>
      <family val="2"/>
      <scheme val="minor"/>
    </font>
    <font>
      <sz val="9"/>
      <color rgb="FF3F3A38"/>
      <name val="Calibri"/>
      <family val="2"/>
      <scheme val="minor"/>
    </font>
    <font>
      <sz val="10"/>
      <color theme="1"/>
      <name val="Calibri"/>
      <family val="2"/>
      <scheme val="minor"/>
    </font>
    <font>
      <sz val="11"/>
      <color rgb="FFFF0000"/>
      <name val="Calibri"/>
      <family val="2"/>
    </font>
    <font>
      <sz val="12"/>
      <color rgb="FF000000"/>
      <name val="Arial"/>
      <family val="2"/>
    </font>
    <font>
      <sz val="11"/>
      <name val="Calibri"/>
      <family val="2"/>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2">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5" fillId="0" borderId="0" applyNumberFormat="0" applyFill="0" applyBorder="0" applyAlignment="0" applyProtection="0">
      <alignment vertical="top"/>
      <protection locked="0"/>
    </xf>
  </cellStyleXfs>
  <cellXfs count="592">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0" fillId="0" borderId="0" xfId="0" applyBorder="1"/>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0" xfId="0" applyFont="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0" fontId="20" fillId="0" borderId="0" xfId="0" applyFont="1"/>
    <xf numFmtId="0" fontId="14" fillId="0" borderId="9" xfId="0" applyNumberFormat="1" applyFont="1" applyBorder="1" applyAlignment="1" applyProtection="1">
      <alignment horizontal="center" vertical="center" wrapText="1"/>
      <protection locked="0"/>
    </xf>
    <xf numFmtId="0" fontId="17" fillId="0" borderId="20" xfId="0" applyFont="1" applyBorder="1"/>
    <xf numFmtId="165" fontId="17" fillId="0" borderId="21" xfId="0" applyNumberFormat="1" applyFont="1" applyBorder="1" applyAlignment="1">
      <alignment horizontal="center"/>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0" fontId="3" fillId="0" borderId="2" xfId="0" applyFont="1" applyBorder="1" applyAlignment="1">
      <alignment horizontal="center" vertical="center"/>
    </xf>
    <xf numFmtId="0" fontId="3" fillId="0" borderId="6" xfId="0" applyFont="1" applyBorder="1" applyAlignment="1">
      <alignment horizontal="center" vertical="center" wrapText="1"/>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center" vertical="center" wrapText="1"/>
      <protection locked="0"/>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2" fontId="17" fillId="0" borderId="22"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0" fontId="14" fillId="0" borderId="23" xfId="0" applyFont="1" applyBorder="1" applyAlignment="1">
      <alignment horizontal="center" vertical="center" wrapText="1"/>
    </xf>
    <xf numFmtId="0" fontId="14" fillId="0" borderId="24" xfId="0" applyFont="1" applyBorder="1" applyAlignment="1">
      <alignment horizontal="center" vertical="center" wrapText="1"/>
    </xf>
    <xf numFmtId="1" fontId="14" fillId="0" borderId="24" xfId="0" applyNumberFormat="1" applyFont="1" applyBorder="1" applyAlignment="1">
      <alignment horizontal="center" vertical="center" wrapText="1"/>
    </xf>
    <xf numFmtId="0" fontId="14" fillId="0" borderId="25" xfId="0" applyFont="1" applyBorder="1" applyAlignment="1" applyProtection="1">
      <alignment horizontal="center" vertical="center" wrapText="1"/>
      <protection hidden="1"/>
    </xf>
    <xf numFmtId="0" fontId="6" fillId="0" borderId="20" xfId="0" applyFont="1" applyBorder="1"/>
    <xf numFmtId="165" fontId="6" fillId="0" borderId="21"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0" fillId="0" borderId="0" xfId="0" applyBorder="1" applyAlignment="1">
      <alignment horizontal="center"/>
    </xf>
    <xf numFmtId="0" fontId="5" fillId="0" borderId="0" xfId="0" applyFont="1" applyBorder="1" applyAlignment="1">
      <alignment horizontal="center"/>
    </xf>
    <xf numFmtId="49" fontId="14" fillId="0" borderId="19" xfId="0" applyNumberFormat="1" applyFont="1" applyBorder="1" applyAlignment="1" applyProtection="1">
      <alignment horizontal="center" vertical="center" wrapText="1"/>
      <protection locked="0"/>
    </xf>
    <xf numFmtId="0" fontId="14" fillId="0" borderId="27"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8"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1" fontId="14" fillId="0" borderId="30" xfId="0" applyNumberFormat="1" applyFont="1" applyBorder="1" applyAlignment="1">
      <alignment horizontal="center" vertical="center" wrapText="1"/>
    </xf>
    <xf numFmtId="0" fontId="14" fillId="0" borderId="31" xfId="0" applyFont="1" applyBorder="1" applyAlignment="1" applyProtection="1">
      <alignment horizontal="center" vertical="center" wrapText="1"/>
      <protection hidden="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1" fontId="8" fillId="0" borderId="24" xfId="0" applyNumberFormat="1" applyFont="1" applyBorder="1" applyAlignment="1">
      <alignment horizontal="center" vertical="center" wrapText="1"/>
    </xf>
    <xf numFmtId="0" fontId="8" fillId="0" borderId="25"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xf>
    <xf numFmtId="16" fontId="3" fillId="0" borderId="4"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3" xfId="0" quotePrefix="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3"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4"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16" fontId="3" fillId="0" borderId="2" xfId="0" applyNumberFormat="1" applyFont="1" applyBorder="1" applyAlignment="1">
      <alignment horizontal="center"/>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11" fillId="0" borderId="23" xfId="0" applyFont="1" applyBorder="1" applyAlignment="1" applyProtection="1">
      <alignment horizontal="center" vertical="center" wrapText="1"/>
      <protection hidden="1"/>
    </xf>
    <xf numFmtId="0" fontId="11" fillId="0" borderId="24" xfId="0" applyFont="1" applyBorder="1" applyAlignment="1" applyProtection="1">
      <alignment horizontal="center" vertical="center"/>
      <protection hidden="1"/>
    </xf>
    <xf numFmtId="0" fontId="11" fillId="0" borderId="24"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4" xfId="0" applyFont="1" applyBorder="1" applyAlignment="1">
      <alignment horizontal="center" vertical="center"/>
    </xf>
    <xf numFmtId="0" fontId="3" fillId="0" borderId="25"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1"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8" fillId="0" borderId="9" xfId="0" applyFont="1" applyBorder="1" applyAlignment="1">
      <alignment horizontal="center"/>
    </xf>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applyFont="1" applyBorder="1"/>
    <xf numFmtId="0" fontId="3" fillId="0" borderId="17" xfId="0" applyFont="1" applyBorder="1" applyAlignment="1">
      <alignment horizontal="center"/>
    </xf>
    <xf numFmtId="0" fontId="3" fillId="0" borderId="9" xfId="0" applyFont="1" applyBorder="1" applyAlignment="1">
      <alignment horizontal="center"/>
    </xf>
    <xf numFmtId="0" fontId="3" fillId="0" borderId="4" xfId="0" quotePrefix="1" applyFont="1" applyBorder="1" applyAlignment="1">
      <alignment horizontal="center"/>
    </xf>
    <xf numFmtId="0" fontId="3" fillId="0" borderId="2" xfId="0" applyFont="1" applyBorder="1" applyAlignment="1">
      <alignment horizontal="left"/>
    </xf>
    <xf numFmtId="0" fontId="3" fillId="0" borderId="36"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1" xfId="0" applyNumberFormat="1" applyFont="1" applyBorder="1" applyAlignment="1">
      <alignment horizontal="center" vertical="center" wrapText="1"/>
    </xf>
    <xf numFmtId="0" fontId="6" fillId="0" borderId="37" xfId="0" applyFont="1" applyBorder="1" applyAlignment="1">
      <alignment horizontal="center"/>
    </xf>
    <xf numFmtId="0" fontId="0" fillId="0" borderId="0" xfId="0" applyFill="1" applyBorder="1" applyAlignment="1">
      <alignment horizontal="center"/>
    </xf>
    <xf numFmtId="165" fontId="10" fillId="0" borderId="21"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8" xfId="0" applyFont="1" applyBorder="1" applyAlignment="1">
      <alignment horizontal="center" vertical="center" wrapText="1"/>
    </xf>
    <xf numFmtId="0" fontId="14" fillId="0" borderId="25"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18" xfId="0" applyFont="1" applyBorder="1" applyAlignment="1"/>
    <xf numFmtId="0" fontId="20" fillId="0" borderId="26" xfId="0" applyFont="1" applyBorder="1" applyAlignment="1"/>
    <xf numFmtId="0" fontId="20" fillId="0" borderId="8" xfId="0" applyFont="1" applyBorder="1" applyAlignment="1">
      <alignment horizontal="center"/>
    </xf>
    <xf numFmtId="0" fontId="17" fillId="0" borderId="22" xfId="0" applyFont="1" applyBorder="1" applyAlignment="1">
      <alignment horizontal="center"/>
    </xf>
    <xf numFmtId="0" fontId="14" fillId="0" borderId="2" xfId="0" applyFont="1" applyBorder="1" applyAlignment="1">
      <alignment horizontal="left" vertical="center" wrapText="1"/>
    </xf>
    <xf numFmtId="0" fontId="17" fillId="0" borderId="22"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2"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5" xfId="0" applyFont="1" applyFill="1" applyBorder="1" applyAlignment="1">
      <alignment horizontal="center" vertical="center" wrapText="1"/>
    </xf>
    <xf numFmtId="17" fontId="14" fillId="0" borderId="2" xfId="0" quotePrefix="1" applyNumberFormat="1"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1"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39"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1" xfId="0" applyNumberFormat="1" applyFont="1" applyBorder="1" applyAlignment="1">
      <alignment horizontal="center" vertical="center" wrapText="1"/>
    </xf>
    <xf numFmtId="2" fontId="3" fillId="0" borderId="22" xfId="0" applyNumberFormat="1" applyFont="1" applyBorder="1" applyAlignment="1" applyProtection="1">
      <alignment horizontal="center" vertical="center" wrapText="1"/>
      <protection hidden="1"/>
    </xf>
    <xf numFmtId="2" fontId="3" fillId="0" borderId="35" xfId="0" applyNumberFormat="1" applyFont="1" applyBorder="1" applyAlignment="1" applyProtection="1">
      <alignment horizontal="center" vertical="center" wrapText="1"/>
      <protection hidden="1"/>
    </xf>
    <xf numFmtId="2" fontId="3" fillId="0" borderId="22" xfId="0" applyNumberFormat="1" applyFont="1" applyBorder="1" applyAlignment="1" applyProtection="1">
      <alignment horizontal="center" vertical="center"/>
      <protection hidden="1"/>
    </xf>
    <xf numFmtId="2" fontId="3" fillId="0" borderId="35" xfId="0" applyNumberFormat="1" applyFont="1" applyBorder="1" applyAlignment="1" applyProtection="1">
      <alignment horizontal="center" vertical="center"/>
      <protection hidden="1"/>
    </xf>
    <xf numFmtId="2" fontId="3" fillId="0" borderId="26" xfId="0" applyNumberFormat="1" applyFont="1" applyBorder="1" applyAlignment="1" applyProtection="1">
      <alignment horizontal="center" vertical="center" wrapText="1"/>
      <protection hidden="1"/>
    </xf>
    <xf numFmtId="2" fontId="3" fillId="0" borderId="22" xfId="0" applyNumberFormat="1" applyFont="1" applyBorder="1" applyAlignment="1">
      <alignment horizontal="center" vertical="center" wrapText="1"/>
    </xf>
    <xf numFmtId="2" fontId="3" fillId="0" borderId="22" xfId="0" applyNumberFormat="1" applyFont="1" applyBorder="1" applyAlignment="1">
      <alignment horizontal="center" vertical="center"/>
    </xf>
    <xf numFmtId="0" fontId="0" fillId="0" borderId="22" xfId="0" applyFont="1" applyBorder="1"/>
    <xf numFmtId="0" fontId="0" fillId="0" borderId="35" xfId="0" applyFont="1" applyBorder="1"/>
    <xf numFmtId="2" fontId="3" fillId="0" borderId="26" xfId="0" applyNumberFormat="1" applyFont="1" applyBorder="1" applyAlignment="1">
      <alignment horizontal="center" vertical="center" wrapText="1"/>
    </xf>
    <xf numFmtId="2" fontId="3" fillId="0" borderId="40" xfId="0" applyNumberFormat="1" applyFont="1" applyBorder="1" applyAlignment="1">
      <alignment horizontal="center"/>
    </xf>
    <xf numFmtId="2" fontId="8" fillId="0" borderId="22" xfId="0" applyNumberFormat="1" applyFont="1" applyBorder="1" applyAlignment="1">
      <alignment horizontal="center" vertical="center" wrapText="1"/>
    </xf>
    <xf numFmtId="2" fontId="3" fillId="0" borderId="35" xfId="0" applyNumberFormat="1" applyFont="1" applyBorder="1" applyAlignment="1">
      <alignment horizontal="center" vertical="center" wrapText="1"/>
    </xf>
    <xf numFmtId="2" fontId="3" fillId="0" borderId="22" xfId="0" applyNumberFormat="1" applyFont="1" applyBorder="1" applyAlignment="1">
      <alignment horizontal="center"/>
    </xf>
    <xf numFmtId="2" fontId="3" fillId="0" borderId="40" xfId="0" applyNumberFormat="1" applyFont="1" applyBorder="1" applyAlignment="1">
      <alignment horizontal="center" vertical="center" wrapText="1"/>
    </xf>
    <xf numFmtId="2" fontId="3" fillId="0" borderId="26" xfId="0" applyNumberFormat="1" applyFont="1" applyBorder="1" applyAlignment="1">
      <alignment horizontal="center" vertical="center"/>
    </xf>
    <xf numFmtId="2" fontId="8" fillId="0" borderId="35" xfId="0" applyNumberFormat="1" applyFont="1" applyBorder="1" applyAlignment="1">
      <alignment horizontal="center" vertical="center" wrapText="1"/>
    </xf>
    <xf numFmtId="2" fontId="3" fillId="0" borderId="26" xfId="0" applyNumberFormat="1" applyFont="1" applyBorder="1" applyAlignment="1">
      <alignment horizontal="center"/>
    </xf>
    <xf numFmtId="2" fontId="8" fillId="0" borderId="26" xfId="0" applyNumberFormat="1" applyFont="1" applyBorder="1" applyAlignment="1">
      <alignment horizontal="center" vertical="center" wrapText="1"/>
    </xf>
    <xf numFmtId="0" fontId="0" fillId="0" borderId="26" xfId="0" applyFont="1" applyBorder="1" applyAlignment="1"/>
    <xf numFmtId="0" fontId="3" fillId="0" borderId="22" xfId="0" applyFont="1" applyBorder="1" applyAlignment="1">
      <alignment horizontal="center"/>
    </xf>
    <xf numFmtId="0" fontId="3" fillId="0" borderId="22" xfId="0" applyFont="1" applyBorder="1" applyAlignment="1">
      <alignment horizontal="center" vertical="center" wrapText="1"/>
    </xf>
    <xf numFmtId="0" fontId="3" fillId="0" borderId="22" xfId="0" applyFont="1" applyFill="1" applyBorder="1" applyAlignment="1">
      <alignment horizontal="center" vertical="center" wrapText="1"/>
    </xf>
    <xf numFmtId="0" fontId="3" fillId="0" borderId="35" xfId="0" applyFont="1" applyFill="1" applyBorder="1" applyAlignment="1">
      <alignment horizontal="center" vertical="center" wrapText="1"/>
    </xf>
    <xf numFmtId="164" fontId="3" fillId="0" borderId="22" xfId="0" applyNumberFormat="1" applyFont="1" applyBorder="1" applyAlignment="1">
      <alignment horizontal="center" vertical="center" wrapText="1"/>
    </xf>
    <xf numFmtId="164" fontId="3" fillId="0" borderId="35" xfId="0" applyNumberFormat="1" applyFont="1" applyBorder="1" applyAlignment="1">
      <alignment horizontal="center" vertical="center" wrapText="1"/>
    </xf>
    <xf numFmtId="4" fontId="3" fillId="0" borderId="26" xfId="0" applyNumberFormat="1" applyFont="1" applyBorder="1" applyAlignment="1">
      <alignment horizontal="center" vertical="center" wrapText="1"/>
    </xf>
    <xf numFmtId="4" fontId="3" fillId="0" borderId="22" xfId="0" applyNumberFormat="1" applyFont="1" applyBorder="1" applyAlignment="1">
      <alignment horizontal="center" vertical="center" wrapText="1"/>
    </xf>
    <xf numFmtId="4" fontId="3" fillId="0" borderId="35" xfId="0" applyNumberFormat="1" applyFont="1" applyBorder="1" applyAlignment="1">
      <alignment horizontal="center" vertical="center" wrapText="1"/>
    </xf>
    <xf numFmtId="0" fontId="20" fillId="0" borderId="41" xfId="0" applyFont="1" applyBorder="1"/>
    <xf numFmtId="0" fontId="14" fillId="0" borderId="41" xfId="0" applyFont="1" applyBorder="1"/>
    <xf numFmtId="0" fontId="0" fillId="0" borderId="41" xfId="0" applyFont="1" applyBorder="1"/>
    <xf numFmtId="0" fontId="20" fillId="0" borderId="41" xfId="0" applyFont="1" applyBorder="1" applyAlignment="1">
      <alignment horizontal="center" vertical="center" wrapText="1"/>
    </xf>
    <xf numFmtId="0" fontId="3" fillId="0" borderId="41" xfId="0" applyFont="1" applyBorder="1"/>
    <xf numFmtId="0" fontId="0" fillId="0" borderId="41" xfId="0" applyFont="1" applyFill="1" applyBorder="1" applyAlignment="1">
      <alignment horizontal="center" vertical="center" wrapText="1"/>
    </xf>
    <xf numFmtId="0" fontId="0" fillId="0" borderId="41" xfId="0" applyBorder="1"/>
    <xf numFmtId="0" fontId="3" fillId="0" borderId="41" xfId="0" applyFont="1" applyBorder="1" applyAlignment="1">
      <alignment horizontal="center" vertical="center" wrapText="1"/>
    </xf>
    <xf numFmtId="0" fontId="11" fillId="0" borderId="41" xfId="0" applyFont="1" applyFill="1" applyBorder="1" applyAlignment="1">
      <alignment horizontal="center" vertical="center"/>
    </xf>
    <xf numFmtId="0" fontId="14" fillId="0" borderId="41" xfId="0" applyFont="1" applyBorder="1" applyAlignment="1">
      <alignment horizontal="center" vertical="center"/>
    </xf>
    <xf numFmtId="0" fontId="14" fillId="0" borderId="41" xfId="0" applyNumberFormat="1" applyFont="1" applyFill="1" applyBorder="1" applyAlignment="1" applyProtection="1">
      <alignment horizontal="center" vertical="center" wrapText="1"/>
      <protection locked="0"/>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3" fillId="0" borderId="44"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1" xfId="0" applyNumberFormat="1" applyFont="1" applyBorder="1" applyAlignment="1">
      <alignment horizontal="center"/>
    </xf>
    <xf numFmtId="0" fontId="3" fillId="0" borderId="4" xfId="0" applyFont="1" applyBorder="1" applyAlignment="1">
      <alignment horizontal="left" vertical="top" wrapText="1"/>
    </xf>
    <xf numFmtId="49" fontId="3" fillId="0" borderId="4" xfId="0" applyNumberFormat="1" applyFont="1" applyBorder="1" applyAlignment="1">
      <alignment horizontal="left" vertical="center" wrapText="1"/>
    </xf>
    <xf numFmtId="0" fontId="3" fillId="0" borderId="2" xfId="0" applyFont="1" applyBorder="1" applyAlignment="1">
      <alignment horizontal="left" vertical="top" wrapText="1"/>
    </xf>
    <xf numFmtId="0" fontId="14" fillId="0" borderId="4" xfId="0" applyFont="1" applyBorder="1" applyAlignment="1">
      <alignment horizontal="left" vertical="top" wrapText="1"/>
    </xf>
    <xf numFmtId="1" fontId="14" fillId="0" borderId="4" xfId="0" applyNumberFormat="1" applyFont="1" applyBorder="1" applyAlignment="1">
      <alignment horizontal="center" vertical="center" wrapText="1"/>
    </xf>
    <xf numFmtId="0" fontId="0" fillId="2" borderId="0" xfId="0" applyFill="1" applyBorder="1" applyAlignment="1">
      <alignment horizontal="center"/>
    </xf>
    <xf numFmtId="2" fontId="11" fillId="0" borderId="40" xfId="0" applyNumberFormat="1" applyFont="1" applyBorder="1" applyAlignment="1">
      <alignment horizontal="left" vertical="top"/>
    </xf>
    <xf numFmtId="0" fontId="11" fillId="0" borderId="2" xfId="0" applyFont="1" applyBorder="1" applyAlignment="1">
      <alignment horizontal="left" vertical="center" wrapText="1"/>
    </xf>
    <xf numFmtId="0" fontId="11" fillId="0" borderId="2" xfId="0" applyFont="1" applyBorder="1" applyAlignment="1">
      <alignment horizontal="left" vertical="center"/>
    </xf>
    <xf numFmtId="0" fontId="11" fillId="0" borderId="2" xfId="0" quotePrefix="1" applyFont="1" applyBorder="1" applyAlignment="1">
      <alignment horizontal="left" vertical="center" wrapText="1"/>
    </xf>
    <xf numFmtId="2" fontId="11" fillId="0" borderId="22" xfId="0" applyNumberFormat="1" applyFont="1" applyBorder="1" applyAlignment="1">
      <alignment horizontal="left" vertical="center"/>
    </xf>
    <xf numFmtId="0" fontId="11" fillId="0" borderId="2" xfId="0" quotePrefix="1" applyFont="1" applyBorder="1" applyAlignment="1">
      <alignment horizontal="left" vertical="center"/>
    </xf>
    <xf numFmtId="0" fontId="11" fillId="0" borderId="2" xfId="0" applyFont="1" applyBorder="1" applyAlignment="1">
      <alignment horizontal="left" wrapText="1"/>
    </xf>
    <xf numFmtId="2" fontId="11" fillId="0" borderId="22" xfId="0" applyNumberFormat="1" applyFont="1" applyBorder="1" applyAlignment="1">
      <alignment horizontal="left" vertical="center" wrapText="1"/>
    </xf>
    <xf numFmtId="0" fontId="11" fillId="0" borderId="6" xfId="0" applyFont="1" applyBorder="1" applyAlignment="1">
      <alignment horizontal="left" vertical="center" wrapText="1"/>
    </xf>
    <xf numFmtId="0" fontId="11" fillId="0" borderId="6" xfId="0" applyFont="1" applyBorder="1" applyAlignment="1">
      <alignment horizontal="left" vertical="center"/>
    </xf>
    <xf numFmtId="2" fontId="11" fillId="0" borderId="35" xfId="0" applyNumberFormat="1" applyFont="1" applyBorder="1" applyAlignment="1">
      <alignment horizontal="left" vertical="center"/>
    </xf>
    <xf numFmtId="0" fontId="14" fillId="0" borderId="2" xfId="0" applyFont="1" applyBorder="1" applyAlignment="1" applyProtection="1">
      <alignment vertical="center" wrapText="1"/>
      <protection locked="0"/>
    </xf>
    <xf numFmtId="1" fontId="14" fillId="0" borderId="2" xfId="0" applyNumberFormat="1" applyFont="1" applyBorder="1" applyAlignment="1" applyProtection="1">
      <alignment horizontal="left" vertical="center" wrapText="1"/>
      <protection locked="0"/>
    </xf>
    <xf numFmtId="16" fontId="3" fillId="0" borderId="32" xfId="0" quotePrefix="1" applyNumberFormat="1" applyFont="1" applyBorder="1" applyAlignment="1">
      <alignment horizontal="center" wrapText="1"/>
    </xf>
    <xf numFmtId="0" fontId="3" fillId="0" borderId="30" xfId="0" applyFont="1" applyBorder="1" applyAlignment="1">
      <alignment horizontal="center" vertical="center" wrapText="1"/>
    </xf>
    <xf numFmtId="0" fontId="0" fillId="0" borderId="4" xfId="0" applyFont="1" applyBorder="1"/>
    <xf numFmtId="0" fontId="0" fillId="0" borderId="4" xfId="0" applyFont="1" applyFill="1" applyBorder="1" applyAlignment="1">
      <alignment wrapText="1"/>
    </xf>
    <xf numFmtId="0" fontId="6" fillId="0" borderId="47" xfId="0" applyFont="1" applyBorder="1"/>
    <xf numFmtId="165" fontId="6" fillId="0" borderId="48" xfId="0" applyNumberFormat="1" applyFont="1" applyBorder="1" applyAlignment="1">
      <alignment horizontal="center"/>
    </xf>
    <xf numFmtId="0" fontId="3" fillId="0" borderId="2" xfId="0" applyFont="1" applyFill="1" applyBorder="1" applyAlignment="1">
      <alignment horizontal="left" vertical="top" wrapText="1"/>
    </xf>
    <xf numFmtId="2" fontId="3" fillId="0" borderId="2" xfId="0" applyNumberFormat="1" applyFont="1" applyBorder="1" applyAlignment="1">
      <alignment horizontal="center" vertical="center" wrapText="1"/>
    </xf>
    <xf numFmtId="0" fontId="3" fillId="0" borderId="30" xfId="0" applyFont="1" applyBorder="1" applyAlignment="1">
      <alignment horizontal="center" vertical="center"/>
    </xf>
    <xf numFmtId="0" fontId="3" fillId="0" borderId="2" xfId="0" quotePrefix="1" applyFont="1" applyBorder="1" applyAlignment="1">
      <alignment horizontal="left"/>
    </xf>
    <xf numFmtId="0" fontId="3" fillId="0" borderId="2" xfId="0" quotePrefix="1" applyFont="1" applyBorder="1" applyAlignment="1">
      <alignment horizontal="left" vertical="center" wrapText="1"/>
    </xf>
    <xf numFmtId="0" fontId="1" fillId="0" borderId="18" xfId="0" applyFont="1" applyBorder="1" applyAlignment="1"/>
    <xf numFmtId="0" fontId="1" fillId="0" borderId="18" xfId="0" applyFont="1" applyBorder="1" applyAlignment="1">
      <alignment wrapText="1"/>
    </xf>
    <xf numFmtId="0" fontId="1" fillId="0" borderId="18" xfId="0" applyFont="1" applyBorder="1" applyAlignment="1">
      <alignment horizontal="left" vertical="top" wrapText="1"/>
    </xf>
    <xf numFmtId="0" fontId="3" fillId="0" borderId="2" xfId="0" applyFont="1" applyBorder="1" applyAlignment="1">
      <alignment horizontal="left" wrapText="1"/>
    </xf>
    <xf numFmtId="0" fontId="3" fillId="0" borderId="4" xfId="0" applyFont="1" applyBorder="1" applyAlignment="1">
      <alignment wrapText="1"/>
    </xf>
    <xf numFmtId="0" fontId="3" fillId="0" borderId="2" xfId="0" applyFont="1" applyFill="1" applyBorder="1" applyAlignment="1">
      <alignment horizontal="center" vertical="center" wrapText="1"/>
    </xf>
    <xf numFmtId="49" fontId="3" fillId="0" borderId="2" xfId="0" applyNumberFormat="1" applyFont="1" applyBorder="1" applyAlignment="1">
      <alignment horizontal="left" vertical="center" wrapText="1"/>
    </xf>
    <xf numFmtId="0" fontId="3" fillId="0" borderId="4" xfId="0" applyFont="1" applyBorder="1" applyAlignment="1">
      <alignment horizontal="left" vertical="center" wrapText="1"/>
    </xf>
    <xf numFmtId="0" fontId="14" fillId="0" borderId="2" xfId="0" applyFont="1" applyFill="1" applyBorder="1" applyAlignment="1" applyProtection="1">
      <alignment horizontal="left" vertical="center" wrapText="1"/>
      <protection locked="0"/>
    </xf>
    <xf numFmtId="1" fontId="14" fillId="0" borderId="2" xfId="0" applyNumberFormat="1" applyFont="1" applyFill="1" applyBorder="1" applyAlignment="1" applyProtection="1">
      <alignment horizontal="center" vertical="center" wrapText="1"/>
      <protection locked="0"/>
    </xf>
    <xf numFmtId="2" fontId="3" fillId="0" borderId="22" xfId="0" applyNumberFormat="1" applyFont="1" applyFill="1" applyBorder="1" applyAlignment="1" applyProtection="1">
      <alignment horizontal="center" vertical="center" wrapText="1"/>
      <protection hidden="1"/>
    </xf>
    <xf numFmtId="0" fontId="14" fillId="0" borderId="2" xfId="0" applyFont="1" applyFill="1" applyBorder="1" applyAlignment="1" applyProtection="1">
      <alignment horizontal="center" vertical="center" wrapText="1"/>
      <protection locked="0"/>
    </xf>
    <xf numFmtId="0" fontId="3" fillId="0" borderId="4" xfId="0" applyNumberFormat="1" applyFont="1" applyBorder="1" applyAlignment="1">
      <alignment horizontal="center" vertical="center" wrapText="1"/>
    </xf>
    <xf numFmtId="0" fontId="36" fillId="0" borderId="0" xfId="0" applyFont="1"/>
    <xf numFmtId="0" fontId="14" fillId="0" borderId="30" xfId="0" applyFont="1" applyBorder="1" applyAlignment="1">
      <alignment horizontal="left" vertical="center" wrapText="1"/>
    </xf>
    <xf numFmtId="0" fontId="8" fillId="0" borderId="2" xfId="0" applyFont="1" applyBorder="1" applyAlignment="1">
      <alignment horizontal="left" vertical="center" wrapText="1"/>
    </xf>
    <xf numFmtId="0" fontId="37" fillId="0" borderId="2" xfId="0" applyFont="1" applyBorder="1" applyAlignment="1">
      <alignment horizontal="left" vertical="center" wrapText="1"/>
    </xf>
    <xf numFmtId="0" fontId="38" fillId="0" borderId="0" xfId="0" applyFont="1" applyAlignment="1" applyProtection="1">
      <alignment vertical="center"/>
      <protection hidden="1"/>
    </xf>
    <xf numFmtId="0" fontId="39" fillId="0" borderId="0" xfId="0" applyFont="1" applyAlignment="1" applyProtection="1">
      <alignment horizontal="center" vertical="center" wrapText="1"/>
      <protection hidden="1"/>
    </xf>
    <xf numFmtId="0" fontId="40" fillId="0" borderId="4" xfId="0" applyFont="1" applyBorder="1" applyAlignment="1">
      <alignment horizontal="justify" vertical="center"/>
    </xf>
    <xf numFmtId="0" fontId="40" fillId="0" borderId="0" xfId="0" applyFont="1" applyAlignment="1">
      <alignment horizontal="justify" vertical="center"/>
    </xf>
    <xf numFmtId="0" fontId="3" fillId="0" borderId="2" xfId="0" applyFont="1" applyBorder="1" applyAlignment="1">
      <alignment horizontal="left" vertical="center"/>
    </xf>
    <xf numFmtId="0" fontId="14" fillId="0" borderId="3" xfId="0" applyFont="1" applyBorder="1" applyAlignment="1">
      <alignment horizontal="left" vertical="center" wrapText="1"/>
    </xf>
    <xf numFmtId="164" fontId="3" fillId="0" borderId="46" xfId="0" applyNumberFormat="1" applyFont="1" applyBorder="1" applyAlignment="1">
      <alignment horizontal="center" vertical="center" wrapText="1"/>
    </xf>
    <xf numFmtId="49" fontId="14" fillId="0" borderId="18" xfId="0" applyNumberFormat="1" applyFont="1" applyFill="1" applyBorder="1" applyAlignment="1" applyProtection="1">
      <alignment horizontal="left" vertical="top" wrapText="1"/>
      <protection locked="0"/>
    </xf>
    <xf numFmtId="0" fontId="14" fillId="0" borderId="18" xfId="0" applyFont="1" applyFill="1" applyBorder="1" applyAlignment="1">
      <alignment horizontal="center" vertical="center" wrapText="1"/>
    </xf>
    <xf numFmtId="2" fontId="14" fillId="0" borderId="26" xfId="0" applyNumberFormat="1" applyFont="1" applyFill="1" applyBorder="1" applyAlignment="1" applyProtection="1">
      <alignment horizontal="center" vertical="center" wrapText="1"/>
      <protection hidden="1"/>
    </xf>
    <xf numFmtId="0" fontId="14" fillId="0" borderId="17" xfId="0" applyFont="1" applyFill="1" applyBorder="1" applyAlignment="1">
      <alignment horizontal="center" vertical="center" wrapText="1"/>
    </xf>
    <xf numFmtId="1" fontId="14" fillId="0" borderId="18" xfId="0" applyNumberFormat="1" applyFont="1" applyFill="1" applyBorder="1" applyAlignment="1">
      <alignment horizontal="center" vertical="center" wrapText="1"/>
    </xf>
    <xf numFmtId="0" fontId="14" fillId="0" borderId="8" xfId="0" applyFont="1" applyFill="1" applyBorder="1" applyAlignment="1">
      <alignment horizontal="center" vertical="center" wrapText="1"/>
    </xf>
    <xf numFmtId="49" fontId="14" fillId="0" borderId="8" xfId="0" applyNumberFormat="1" applyFont="1" applyFill="1" applyBorder="1" applyAlignment="1">
      <alignment horizontal="center" vertical="center" wrapText="1"/>
    </xf>
    <xf numFmtId="1" fontId="14" fillId="0" borderId="2" xfId="0" applyNumberFormat="1" applyFont="1" applyFill="1" applyBorder="1" applyAlignment="1">
      <alignment horizontal="center" vertical="center" wrapText="1"/>
    </xf>
    <xf numFmtId="49" fontId="14" fillId="0" borderId="2" xfId="0" applyNumberFormat="1" applyFont="1" applyFill="1" applyBorder="1" applyAlignment="1">
      <alignment horizontal="center" vertical="center" wrapText="1"/>
    </xf>
    <xf numFmtId="0" fontId="14" fillId="0" borderId="8" xfId="0" applyNumberFormat="1" applyFont="1" applyFill="1" applyBorder="1" applyAlignment="1" applyProtection="1">
      <alignment horizontal="center" vertical="center" wrapText="1"/>
      <protection locked="0"/>
    </xf>
    <xf numFmtId="49" fontId="14" fillId="0" borderId="2" xfId="0" applyNumberFormat="1" applyFont="1" applyFill="1" applyBorder="1" applyAlignment="1" applyProtection="1">
      <alignment horizontal="left" vertical="center" wrapText="1"/>
      <protection locked="0"/>
    </xf>
    <xf numFmtId="0" fontId="14" fillId="0" borderId="6" xfId="0" applyFont="1" applyFill="1" applyBorder="1" applyAlignment="1" applyProtection="1">
      <alignment horizontal="left" vertical="center" wrapText="1"/>
      <protection locked="0"/>
    </xf>
    <xf numFmtId="0" fontId="14" fillId="0" borderId="6" xfId="0" applyFont="1" applyFill="1" applyBorder="1"/>
    <xf numFmtId="0" fontId="14" fillId="0" borderId="6" xfId="0" applyFont="1" applyFill="1" applyBorder="1" applyAlignment="1">
      <alignment horizontal="center"/>
    </xf>
    <xf numFmtId="2" fontId="3" fillId="0" borderId="35" xfId="0" applyNumberFormat="1" applyFont="1" applyFill="1" applyBorder="1" applyAlignment="1">
      <alignment horizontal="center"/>
    </xf>
    <xf numFmtId="0" fontId="3" fillId="0" borderId="49" xfId="0" applyFont="1" applyBorder="1" applyAlignment="1">
      <alignment horizontal="center" vertical="center"/>
    </xf>
    <xf numFmtId="0" fontId="42" fillId="0" borderId="0" xfId="0" applyFont="1" applyBorder="1" applyAlignment="1">
      <alignment horizontal="left" vertical="top" wrapText="1"/>
    </xf>
    <xf numFmtId="0" fontId="42" fillId="0" borderId="0" xfId="0" applyFont="1" applyBorder="1" applyAlignment="1">
      <alignment horizontal="center" vertical="top"/>
    </xf>
    <xf numFmtId="0" fontId="3" fillId="0" borderId="0" xfId="0" applyFont="1" applyBorder="1" applyAlignment="1">
      <alignment horizontal="left" vertical="top" wrapText="1"/>
    </xf>
    <xf numFmtId="0" fontId="3" fillId="0" borderId="0" xfId="0" applyFont="1" applyBorder="1" applyAlignment="1">
      <alignment horizontal="center" vertical="top" wrapText="1"/>
    </xf>
    <xf numFmtId="0" fontId="3" fillId="0" borderId="0" xfId="0" quotePrefix="1" applyFont="1" applyBorder="1" applyAlignment="1">
      <alignment horizontal="center" vertical="top" wrapText="1"/>
    </xf>
    <xf numFmtId="0" fontId="40" fillId="0" borderId="0" xfId="0" applyFont="1" applyBorder="1" applyAlignment="1">
      <alignment horizontal="justify" vertical="center"/>
    </xf>
    <xf numFmtId="0" fontId="43" fillId="0" borderId="0" xfId="0" applyFont="1" applyAlignment="1">
      <alignment vertical="center" wrapText="1"/>
    </xf>
    <xf numFmtId="0" fontId="15" fillId="0" borderId="0" xfId="1" applyAlignment="1" applyProtection="1">
      <alignment vertical="center" wrapText="1"/>
    </xf>
    <xf numFmtId="17" fontId="3" fillId="0" borderId="2" xfId="0" quotePrefix="1" applyNumberFormat="1" applyFont="1" applyBorder="1" applyAlignment="1">
      <alignment horizontal="center" vertical="center" wrapText="1"/>
    </xf>
    <xf numFmtId="0" fontId="44" fillId="0" borderId="2" xfId="0" applyFont="1" applyBorder="1" applyAlignment="1">
      <alignment horizontal="justify" vertical="center"/>
    </xf>
    <xf numFmtId="0" fontId="44" fillId="0" borderId="2" xfId="0" applyFont="1" applyBorder="1" applyAlignment="1">
      <alignment horizontal="justify" vertical="top"/>
    </xf>
    <xf numFmtId="0" fontId="44" fillId="0" borderId="2" xfId="0" applyFont="1" applyBorder="1" applyAlignment="1">
      <alignment horizontal="left" vertical="top"/>
    </xf>
    <xf numFmtId="0" fontId="38" fillId="0" borderId="2" xfId="0" applyFont="1" applyBorder="1" applyAlignment="1">
      <alignment horizontal="center" vertical="center" wrapText="1"/>
    </xf>
    <xf numFmtId="0" fontId="3" fillId="0" borderId="2" xfId="0" applyFont="1" applyBorder="1" applyAlignment="1">
      <alignment vertical="center" wrapText="1"/>
    </xf>
    <xf numFmtId="0" fontId="3" fillId="0" borderId="2" xfId="0" applyFont="1" applyBorder="1" applyAlignment="1">
      <alignment vertical="center"/>
    </xf>
    <xf numFmtId="0" fontId="38" fillId="0" borderId="2" xfId="0" applyFont="1" applyBorder="1" applyAlignment="1">
      <alignment horizontal="left" vertical="center" wrapText="1"/>
    </xf>
    <xf numFmtId="0" fontId="44" fillId="0" borderId="2" xfId="0" applyFont="1" applyBorder="1" applyAlignment="1">
      <alignment horizontal="left" vertical="center" wrapText="1"/>
    </xf>
    <xf numFmtId="2" fontId="3" fillId="0" borderId="2" xfId="0" applyNumberFormat="1" applyFont="1" applyBorder="1" applyAlignment="1">
      <alignment horizontal="center"/>
    </xf>
    <xf numFmtId="0" fontId="38" fillId="0" borderId="2" xfId="0" applyFont="1" applyBorder="1" applyAlignment="1">
      <alignment horizontal="left" vertical="top" wrapText="1"/>
    </xf>
    <xf numFmtId="0" fontId="3" fillId="0" borderId="18" xfId="0" applyNumberFormat="1" applyFont="1" applyBorder="1" applyAlignment="1">
      <alignment vertical="top" wrapText="1"/>
    </xf>
    <xf numFmtId="0" fontId="1" fillId="0" borderId="30" xfId="0" applyFont="1" applyBorder="1" applyAlignment="1">
      <alignment horizontal="center" vertical="center" wrapText="1"/>
    </xf>
    <xf numFmtId="0" fontId="1" fillId="0" borderId="30" xfId="0" applyFont="1" applyBorder="1" applyAlignment="1">
      <alignment horizontal="left" vertical="center" wrapText="1"/>
    </xf>
    <xf numFmtId="0" fontId="14" fillId="0" borderId="0" xfId="0" applyFont="1" applyAlignment="1" applyProtection="1">
      <alignment horizontal="left" vertical="center"/>
      <protection hidden="1"/>
    </xf>
    <xf numFmtId="0" fontId="20" fillId="0" borderId="0" xfId="0" applyFont="1" applyBorder="1"/>
    <xf numFmtId="0" fontId="17" fillId="0" borderId="50" xfId="0" applyFont="1" applyBorder="1"/>
    <xf numFmtId="165" fontId="17" fillId="0" borderId="48" xfId="0" applyNumberFormat="1" applyFont="1" applyBorder="1" applyAlignment="1">
      <alignment horizontal="center"/>
    </xf>
    <xf numFmtId="1" fontId="14" fillId="0" borderId="2" xfId="0" applyNumberFormat="1" applyFont="1" applyBorder="1" applyAlignment="1">
      <alignment horizontal="center" vertical="center" wrapText="1"/>
    </xf>
    <xf numFmtId="49" fontId="14" fillId="0" borderId="2" xfId="0" applyNumberFormat="1" applyFont="1" applyBorder="1" applyAlignment="1" applyProtection="1">
      <alignment horizontal="left" vertical="top" wrapText="1"/>
      <protection locked="0"/>
    </xf>
    <xf numFmtId="2" fontId="3" fillId="0" borderId="2" xfId="0" applyNumberFormat="1" applyFont="1" applyBorder="1" applyAlignment="1" applyProtection="1">
      <alignment horizontal="center" vertical="center" wrapText="1"/>
      <protection hidden="1"/>
    </xf>
    <xf numFmtId="2" fontId="3" fillId="0" borderId="2" xfId="0" applyNumberFormat="1" applyFont="1" applyFill="1" applyBorder="1" applyAlignment="1" applyProtection="1">
      <alignment horizontal="center" vertical="center" wrapText="1"/>
      <protection hidden="1"/>
    </xf>
    <xf numFmtId="2" fontId="8" fillId="0" borderId="4" xfId="0" applyNumberFormat="1" applyFont="1" applyBorder="1" applyAlignment="1" applyProtection="1">
      <alignment horizontal="center" vertical="center" wrapText="1"/>
      <protection hidden="1"/>
    </xf>
    <xf numFmtId="0" fontId="14" fillId="0" borderId="4" xfId="0" applyFont="1" applyBorder="1" applyAlignment="1">
      <alignment horizontal="left" vertical="center" wrapText="1"/>
    </xf>
    <xf numFmtId="0" fontId="0" fillId="0" borderId="2" xfId="0" applyBorder="1" applyAlignment="1">
      <alignment horizontal="left" vertical="top"/>
    </xf>
    <xf numFmtId="0" fontId="0" fillId="0" borderId="4" xfId="0" applyBorder="1" applyAlignment="1">
      <alignment horizontal="left" vertical="top"/>
    </xf>
    <xf numFmtId="0" fontId="14" fillId="0" borderId="2" xfId="0" applyNumberFormat="1" applyFont="1" applyBorder="1" applyAlignment="1">
      <alignment horizontal="center" vertical="center" wrapText="1"/>
    </xf>
    <xf numFmtId="49" fontId="14" fillId="0" borderId="2" xfId="0" applyNumberFormat="1" applyFont="1" applyBorder="1" applyAlignment="1">
      <alignment horizontal="center" vertical="top" wrapText="1"/>
    </xf>
    <xf numFmtId="0" fontId="14" fillId="0" borderId="2" xfId="0" applyNumberFormat="1" applyFont="1" applyBorder="1" applyAlignment="1" applyProtection="1">
      <alignment horizontal="center" vertical="center" wrapText="1"/>
      <protection locked="0"/>
    </xf>
    <xf numFmtId="0" fontId="14" fillId="0" borderId="0" xfId="0" applyFont="1" applyAlignment="1" applyProtection="1">
      <alignment vertical="top"/>
      <protection hidden="1"/>
    </xf>
    <xf numFmtId="0" fontId="14" fillId="0" borderId="0" xfId="0" applyFont="1" applyAlignment="1" applyProtection="1">
      <alignment horizontal="left" vertical="top"/>
      <protection hidden="1"/>
    </xf>
    <xf numFmtId="0" fontId="10" fillId="0" borderId="0" xfId="0" applyFont="1" applyAlignment="1" applyProtection="1">
      <alignment horizontal="center" vertical="top"/>
      <protection hidden="1"/>
    </xf>
    <xf numFmtId="0" fontId="14" fillId="0" borderId="24" xfId="0" applyFont="1" applyBorder="1" applyAlignment="1">
      <alignment horizontal="center" vertical="top" wrapText="1"/>
    </xf>
    <xf numFmtId="0" fontId="14" fillId="0" borderId="2" xfId="0" applyFont="1" applyFill="1" applyBorder="1" applyAlignment="1" applyProtection="1">
      <alignment horizontal="left" vertical="top" wrapText="1"/>
      <protection locked="0"/>
    </xf>
    <xf numFmtId="0" fontId="14" fillId="0" borderId="2" xfId="0" applyFont="1" applyBorder="1" applyAlignment="1" applyProtection="1">
      <alignment horizontal="left" vertical="top" wrapText="1"/>
      <protection locked="0"/>
    </xf>
    <xf numFmtId="0" fontId="20" fillId="0" borderId="0" xfId="0" applyFont="1" applyAlignment="1">
      <alignment vertical="top"/>
    </xf>
    <xf numFmtId="0" fontId="0" fillId="0" borderId="0" xfId="0" applyAlignment="1">
      <alignment vertical="top"/>
    </xf>
    <xf numFmtId="0" fontId="14" fillId="0" borderId="4" xfId="0" applyFont="1" applyBorder="1" applyAlignment="1">
      <alignment horizontal="center" vertical="top" wrapText="1"/>
    </xf>
    <xf numFmtId="49" fontId="14" fillId="0" borderId="2" xfId="0" applyNumberFormat="1" applyFont="1" applyFill="1" applyBorder="1" applyAlignment="1" applyProtection="1">
      <alignment horizontal="left" vertical="top" wrapText="1"/>
      <protection locked="0"/>
    </xf>
    <xf numFmtId="0" fontId="0" fillId="0" borderId="0" xfId="0" applyAlignment="1"/>
    <xf numFmtId="0" fontId="4" fillId="0" borderId="0" xfId="0" applyFont="1" applyAlignment="1" applyProtection="1">
      <alignment horizontal="center" vertical="top"/>
      <protection hidden="1"/>
    </xf>
    <xf numFmtId="0" fontId="14" fillId="0" borderId="2" xfId="0" applyNumberFormat="1" applyFont="1" applyFill="1" applyBorder="1" applyAlignment="1" applyProtection="1">
      <alignment horizontal="center" vertical="top" wrapText="1"/>
      <protection locked="0"/>
    </xf>
    <xf numFmtId="0" fontId="14" fillId="0" borderId="2" xfId="0" applyFont="1" applyFill="1" applyBorder="1" applyAlignment="1" applyProtection="1">
      <alignment horizontal="center" vertical="top" wrapText="1"/>
      <protection locked="0"/>
    </xf>
    <xf numFmtId="0" fontId="14" fillId="0" borderId="2" xfId="0" applyFont="1" applyBorder="1" applyAlignment="1" applyProtection="1">
      <alignment horizontal="center" vertical="top" wrapText="1"/>
      <protection locked="0"/>
    </xf>
    <xf numFmtId="49" fontId="14" fillId="0" borderId="2" xfId="0" applyNumberFormat="1" applyFont="1" applyBorder="1" applyAlignment="1" applyProtection="1">
      <alignment horizontal="center" vertical="top" wrapText="1"/>
      <protection locked="0"/>
    </xf>
    <xf numFmtId="2" fontId="3" fillId="0" borderId="0" xfId="0" applyNumberFormat="1" applyFont="1" applyBorder="1" applyAlignment="1" applyProtection="1">
      <alignment horizontal="center" vertical="center" wrapText="1"/>
      <protection hidden="1"/>
    </xf>
    <xf numFmtId="165" fontId="6" fillId="0" borderId="48" xfId="0" quotePrefix="1" applyNumberFormat="1" applyFont="1" applyBorder="1" applyAlignment="1" applyProtection="1">
      <alignment horizontal="center"/>
      <protection hidden="1"/>
    </xf>
    <xf numFmtId="0" fontId="3" fillId="0" borderId="2" xfId="0" applyNumberFormat="1" applyFont="1" applyBorder="1" applyAlignment="1" applyProtection="1">
      <alignment horizontal="center" vertical="center" wrapText="1"/>
      <protection locked="0"/>
    </xf>
    <xf numFmtId="2" fontId="3" fillId="0" borderId="2" xfId="0" applyNumberFormat="1" applyFont="1" applyBorder="1" applyAlignment="1" applyProtection="1">
      <alignment horizontal="center" vertical="center"/>
      <protection hidden="1"/>
    </xf>
    <xf numFmtId="0" fontId="3" fillId="0" borderId="4" xfId="0" applyNumberFormat="1" applyFont="1" applyBorder="1" applyAlignment="1" applyProtection="1">
      <alignment horizontal="center" vertical="center" wrapText="1"/>
      <protection locked="0"/>
    </xf>
    <xf numFmtId="2" fontId="3" fillId="0" borderId="4" xfId="0" applyNumberFormat="1" applyFont="1" applyBorder="1" applyAlignment="1" applyProtection="1">
      <alignment horizontal="center" vertical="center"/>
      <protection hidden="1"/>
    </xf>
    <xf numFmtId="0" fontId="14" fillId="0" borderId="0" xfId="0" applyNumberFormat="1" applyFont="1" applyAlignment="1" applyProtection="1">
      <alignment vertical="center"/>
      <protection hidden="1"/>
    </xf>
    <xf numFmtId="0" fontId="20" fillId="0" borderId="0" xfId="0" applyNumberFormat="1" applyFont="1"/>
    <xf numFmtId="0" fontId="10" fillId="0" borderId="0" xfId="0" applyNumberFormat="1" applyFont="1" applyAlignment="1" applyProtection="1">
      <alignment horizontal="center" vertical="center"/>
      <protection hidden="1"/>
    </xf>
    <xf numFmtId="0" fontId="14" fillId="0" borderId="29" xfId="0" applyNumberFormat="1" applyFont="1" applyBorder="1" applyAlignment="1">
      <alignment horizontal="center" vertical="center" wrapText="1"/>
    </xf>
    <xf numFmtId="0" fontId="20" fillId="0" borderId="0" xfId="0" applyNumberFormat="1" applyFont="1" applyBorder="1"/>
    <xf numFmtId="0" fontId="0" fillId="0" borderId="0" xfId="0" applyNumberFormat="1"/>
    <xf numFmtId="49" fontId="14" fillId="0" borderId="2" xfId="0" applyNumberFormat="1" applyFont="1" applyBorder="1" applyAlignment="1" applyProtection="1">
      <alignment vertical="center" wrapText="1"/>
      <protection locked="0"/>
    </xf>
    <xf numFmtId="0" fontId="41" fillId="0" borderId="2" xfId="0" applyFont="1" applyBorder="1" applyAlignment="1">
      <alignment vertical="center" wrapText="1"/>
    </xf>
    <xf numFmtId="0" fontId="14" fillId="0" borderId="18" xfId="0" applyFont="1" applyFill="1" applyBorder="1" applyAlignment="1">
      <alignment horizontal="left" vertical="center" wrapText="1"/>
    </xf>
    <xf numFmtId="0" fontId="20" fillId="0" borderId="0" xfId="0" applyFont="1" applyAlignment="1">
      <alignment horizontal="left"/>
    </xf>
    <xf numFmtId="0" fontId="6" fillId="0" borderId="0" xfId="0" applyFont="1" applyBorder="1" applyAlignment="1">
      <alignment horizontal="left" wrapText="1"/>
    </xf>
    <xf numFmtId="49" fontId="14" fillId="0" borderId="2" xfId="0" applyNumberFormat="1" applyFont="1" applyFill="1" applyBorder="1" applyAlignment="1">
      <alignment horizontal="left" vertical="center" wrapText="1"/>
    </xf>
    <xf numFmtId="2" fontId="14" fillId="0" borderId="22" xfId="0" applyNumberFormat="1" applyFont="1" applyFill="1" applyBorder="1" applyAlignment="1" applyProtection="1">
      <alignment horizontal="center" vertical="center" wrapText="1"/>
      <protection hidden="1"/>
    </xf>
    <xf numFmtId="0" fontId="3" fillId="0" borderId="31" xfId="0" applyFont="1" applyFill="1" applyBorder="1" applyAlignment="1">
      <alignment horizontal="center" vertical="center" wrapText="1"/>
    </xf>
    <xf numFmtId="0" fontId="3" fillId="0" borderId="2" xfId="0" applyFont="1" applyBorder="1" applyAlignment="1"/>
    <xf numFmtId="0" fontId="3" fillId="0" borderId="2" xfId="0" applyFont="1" applyBorder="1" applyAlignment="1">
      <alignment horizontal="center" wrapText="1"/>
    </xf>
    <xf numFmtId="0" fontId="3" fillId="0" borderId="4" xfId="0" applyFont="1" applyBorder="1" applyAlignment="1">
      <alignment horizontal="left" vertical="center"/>
    </xf>
    <xf numFmtId="2" fontId="3" fillId="0" borderId="4" xfId="0" applyNumberFormat="1" applyFont="1" applyBorder="1" applyAlignment="1">
      <alignment horizontal="left" vertical="center" wrapText="1"/>
    </xf>
    <xf numFmtId="2" fontId="3" fillId="0" borderId="2" xfId="0" applyNumberFormat="1" applyFont="1" applyBorder="1" applyAlignment="1">
      <alignment horizontal="left" vertical="center" wrapText="1"/>
    </xf>
    <xf numFmtId="0" fontId="0" fillId="0" borderId="0" xfId="0" applyFont="1" applyFill="1" applyBorder="1" applyAlignment="1">
      <alignment horizontal="center" vertical="center" wrapText="1"/>
    </xf>
    <xf numFmtId="0" fontId="6" fillId="0" borderId="50" xfId="0" applyFont="1" applyBorder="1"/>
    <xf numFmtId="17" fontId="3" fillId="0" borderId="2" xfId="0" applyNumberFormat="1" applyFont="1" applyBorder="1" applyAlignment="1"/>
    <xf numFmtId="0" fontId="3" fillId="0" borderId="18" xfId="0" applyFont="1" applyBorder="1" applyAlignment="1">
      <alignment horizontal="center" vertical="center"/>
    </xf>
    <xf numFmtId="2" fontId="3" fillId="0" borderId="26" xfId="0" applyNumberFormat="1" applyFont="1" applyFill="1" applyBorder="1" applyAlignment="1">
      <alignment horizontal="center" vertical="center" wrapText="1"/>
    </xf>
    <xf numFmtId="2" fontId="3" fillId="0" borderId="22" xfId="0" applyNumberFormat="1" applyFont="1" applyFill="1" applyBorder="1" applyAlignment="1">
      <alignment horizontal="center" vertical="center" wrapText="1"/>
    </xf>
    <xf numFmtId="17" fontId="3" fillId="0" borderId="6" xfId="0" applyNumberFormat="1" applyFont="1" applyBorder="1" applyAlignment="1"/>
    <xf numFmtId="0" fontId="3" fillId="0" borderId="22" xfId="0" applyFont="1" applyBorder="1" applyAlignment="1">
      <alignment horizontal="right"/>
    </xf>
    <xf numFmtId="0" fontId="14" fillId="0" borderId="2" xfId="0" applyFont="1" applyBorder="1" applyAlignment="1">
      <alignment wrapText="1"/>
    </xf>
    <xf numFmtId="0" fontId="20" fillId="0" borderId="18" xfId="0" applyFont="1" applyBorder="1" applyAlignment="1">
      <alignment horizontal="center"/>
    </xf>
    <xf numFmtId="0" fontId="10" fillId="0" borderId="11" xfId="0" applyFont="1" applyBorder="1" applyAlignment="1">
      <alignment vertical="center" wrapText="1"/>
    </xf>
    <xf numFmtId="0" fontId="3" fillId="0" borderId="24" xfId="0" applyFont="1" applyBorder="1" applyAlignment="1">
      <alignment vertical="center" wrapText="1"/>
    </xf>
    <xf numFmtId="0" fontId="0" fillId="0" borderId="0" xfId="0" applyFont="1" applyAlignment="1"/>
    <xf numFmtId="2" fontId="6" fillId="0" borderId="2" xfId="0" applyNumberFormat="1" applyFont="1" applyBorder="1" applyAlignment="1">
      <alignment horizontal="center" vertical="center" wrapText="1"/>
    </xf>
    <xf numFmtId="0" fontId="3" fillId="0" borderId="4" xfId="0" applyFont="1" applyBorder="1" applyAlignment="1">
      <alignment vertical="center" wrapText="1"/>
    </xf>
    <xf numFmtId="2" fontId="6" fillId="0" borderId="4" xfId="0" applyNumberFormat="1" applyFont="1" applyBorder="1" applyAlignment="1">
      <alignment horizontal="center" vertical="center" wrapText="1"/>
    </xf>
    <xf numFmtId="0" fontId="14" fillId="0" borderId="43" xfId="0" applyFont="1" applyBorder="1" applyAlignment="1">
      <alignment horizontal="center" vertical="center" wrapText="1"/>
    </xf>
    <xf numFmtId="0" fontId="3" fillId="0" borderId="44" xfId="0" applyFont="1" applyBorder="1" applyAlignment="1">
      <alignment horizontal="center" vertical="center" wrapText="1"/>
    </xf>
    <xf numFmtId="0" fontId="3" fillId="0" borderId="44" xfId="0" applyFont="1" applyBorder="1" applyAlignment="1">
      <alignment horizontal="left" vertical="top" wrapText="1"/>
    </xf>
    <xf numFmtId="0" fontId="4" fillId="0" borderId="0" xfId="0" applyFont="1" applyAlignment="1" applyProtection="1">
      <protection hidden="1"/>
    </xf>
    <xf numFmtId="0" fontId="3" fillId="0" borderId="4" xfId="0" applyFont="1" applyBorder="1" applyAlignment="1"/>
    <xf numFmtId="0" fontId="3" fillId="0" borderId="24" xfId="0" applyFont="1" applyBorder="1" applyAlignment="1"/>
    <xf numFmtId="0" fontId="3" fillId="0" borderId="32" xfId="0" applyFont="1" applyFill="1" applyBorder="1" applyAlignment="1">
      <alignment horizontal="center" vertical="center" wrapText="1"/>
    </xf>
    <xf numFmtId="0" fontId="11" fillId="0" borderId="2" xfId="0" applyFont="1" applyBorder="1" applyAlignment="1">
      <alignment horizontal="left" vertical="top" wrapText="1"/>
    </xf>
    <xf numFmtId="166" fontId="17" fillId="0" borderId="48" xfId="0" applyNumberFormat="1" applyFont="1" applyBorder="1" applyAlignment="1">
      <alignment horizontal="center"/>
    </xf>
    <xf numFmtId="0" fontId="0" fillId="0" borderId="2" xfId="0" applyBorder="1" applyAlignment="1">
      <alignment vertical="center" wrapText="1"/>
    </xf>
    <xf numFmtId="4" fontId="3" fillId="0" borderId="2" xfId="0" applyNumberFormat="1" applyFont="1" applyBorder="1" applyAlignment="1">
      <alignment horizontal="center" vertical="center" wrapText="1"/>
    </xf>
    <xf numFmtId="0" fontId="0" fillId="0" borderId="2" xfId="0" applyFont="1" applyBorder="1" applyAlignment="1">
      <alignment vertical="center" wrapText="1"/>
    </xf>
    <xf numFmtId="0" fontId="0" fillId="0" borderId="4" xfId="0" applyBorder="1" applyAlignment="1">
      <alignment vertical="center" wrapText="1"/>
    </xf>
    <xf numFmtId="4" fontId="3" fillId="0" borderId="4" xfId="0" applyNumberFormat="1" applyFont="1" applyBorder="1" applyAlignment="1">
      <alignment horizontal="center" vertical="center" wrapText="1"/>
    </xf>
    <xf numFmtId="49" fontId="3" fillId="0" borderId="2" xfId="0" applyNumberFormat="1" applyFont="1" applyBorder="1" applyAlignment="1">
      <alignment horizontal="left" vertical="top" wrapText="1"/>
    </xf>
    <xf numFmtId="0" fontId="3" fillId="0" borderId="0" xfId="0" applyFont="1" applyAlignment="1" applyProtection="1">
      <alignment vertical="top"/>
      <protection hidden="1"/>
    </xf>
    <xf numFmtId="0" fontId="3" fillId="0" borderId="0" xfId="0" applyFont="1" applyAlignment="1" applyProtection="1">
      <alignment horizontal="left" vertical="top"/>
      <protection hidden="1"/>
    </xf>
    <xf numFmtId="0" fontId="11" fillId="0" borderId="0" xfId="0" applyFont="1" applyAlignment="1" applyProtection="1">
      <alignment horizontal="center" vertical="top"/>
      <protection hidden="1"/>
    </xf>
    <xf numFmtId="0" fontId="3" fillId="0" borderId="24" xfId="0" applyFont="1" applyBorder="1" applyAlignment="1">
      <alignment horizontal="center" vertical="top" wrapText="1"/>
    </xf>
    <xf numFmtId="0" fontId="3" fillId="0" borderId="2" xfId="0" applyFont="1" applyFill="1" applyBorder="1" applyAlignment="1" applyProtection="1">
      <alignment horizontal="left" vertical="top" wrapText="1"/>
      <protection locked="0"/>
    </xf>
    <xf numFmtId="0" fontId="3" fillId="0" borderId="2" xfId="0" applyFont="1" applyBorder="1" applyAlignment="1" applyProtection="1">
      <alignment horizontal="left" vertical="top" wrapText="1"/>
      <protection locked="0"/>
    </xf>
    <xf numFmtId="49" fontId="3" fillId="0" borderId="2" xfId="0" applyNumberFormat="1" applyFont="1" applyBorder="1" applyAlignment="1" applyProtection="1">
      <alignment horizontal="left" vertical="top" wrapText="1"/>
      <protection locked="0"/>
    </xf>
    <xf numFmtId="0" fontId="0" fillId="0" borderId="0" xfId="0" applyFont="1" applyAlignment="1">
      <alignment vertical="top"/>
    </xf>
    <xf numFmtId="0" fontId="44" fillId="0" borderId="2" xfId="0" applyFont="1" applyBorder="1" applyAlignment="1">
      <alignment horizontal="left" vertical="center"/>
    </xf>
    <xf numFmtId="0" fontId="0" fillId="0" borderId="2" xfId="0" applyBorder="1" applyAlignment="1">
      <alignment horizontal="left"/>
    </xf>
    <xf numFmtId="0" fontId="0" fillId="0" borderId="8" xfId="0" applyBorder="1"/>
    <xf numFmtId="0" fontId="0" fillId="0" borderId="22" xfId="0" applyBorder="1"/>
    <xf numFmtId="0" fontId="14" fillId="0" borderId="0" xfId="0" applyNumberFormat="1" applyFont="1" applyFill="1" applyBorder="1" applyAlignment="1" applyProtection="1">
      <alignment horizontal="center" vertical="center" wrapText="1"/>
      <protection locked="0"/>
    </xf>
    <xf numFmtId="165" fontId="17" fillId="0" borderId="51" xfId="0" applyNumberFormat="1" applyFont="1" applyBorder="1" applyAlignment="1">
      <alignment horizontal="center"/>
    </xf>
    <xf numFmtId="49" fontId="14" fillId="0" borderId="9" xfId="0" applyNumberFormat="1" applyFont="1" applyFill="1" applyBorder="1" applyAlignment="1">
      <alignment horizontal="center" vertical="center" wrapText="1"/>
    </xf>
    <xf numFmtId="1" fontId="14" fillId="0" borderId="6" xfId="0" applyNumberFormat="1" applyFont="1" applyFill="1" applyBorder="1" applyAlignment="1">
      <alignment horizontal="center" vertical="center" wrapText="1"/>
    </xf>
    <xf numFmtId="49" fontId="14" fillId="0" borderId="6" xfId="0" applyNumberFormat="1" applyFont="1" applyFill="1" applyBorder="1" applyAlignment="1">
      <alignment horizontal="center" vertical="center" wrapText="1"/>
    </xf>
    <xf numFmtId="2" fontId="14" fillId="0" borderId="35" xfId="0" applyNumberFormat="1" applyFont="1" applyFill="1" applyBorder="1" applyAlignment="1" applyProtection="1">
      <alignment horizontal="center" vertical="center" wrapText="1"/>
      <protection hidden="1"/>
    </xf>
    <xf numFmtId="2" fontId="3" fillId="0" borderId="22" xfId="0" applyNumberFormat="1" applyFont="1" applyFill="1" applyBorder="1" applyAlignment="1" applyProtection="1">
      <alignment horizontal="center" vertical="center"/>
      <protection hidden="1"/>
    </xf>
    <xf numFmtId="0" fontId="18" fillId="2" borderId="2" xfId="0" applyFont="1" applyFill="1" applyBorder="1" applyAlignment="1">
      <alignment horizontal="center"/>
    </xf>
    <xf numFmtId="0" fontId="18" fillId="0" borderId="0" xfId="0" applyFont="1" applyAlignment="1">
      <alignment horizontal="center"/>
    </xf>
    <xf numFmtId="0" fontId="14" fillId="0" borderId="7" xfId="0" applyNumberFormat="1" applyFont="1" applyBorder="1" applyAlignment="1">
      <alignment horizontal="center" vertical="center" wrapText="1"/>
    </xf>
    <xf numFmtId="49" fontId="14" fillId="0" borderId="4" xfId="0" applyNumberFormat="1" applyFont="1" applyBorder="1" applyAlignment="1">
      <alignment horizontal="left" vertical="center" wrapText="1"/>
    </xf>
    <xf numFmtId="49" fontId="14" fillId="0" borderId="4" xfId="0" applyNumberFormat="1" applyFont="1" applyBorder="1" applyAlignment="1">
      <alignment horizontal="center" vertical="center" wrapText="1"/>
    </xf>
    <xf numFmtId="2" fontId="3" fillId="0" borderId="40" xfId="0" applyNumberFormat="1" applyFont="1" applyBorder="1" applyAlignment="1" applyProtection="1">
      <alignment horizontal="center" vertical="center" wrapText="1"/>
      <protection hidden="1"/>
    </xf>
    <xf numFmtId="0" fontId="11" fillId="0" borderId="2" xfId="0" applyFont="1" applyBorder="1" applyAlignment="1">
      <alignment horizontal="left" vertical="top"/>
    </xf>
    <xf numFmtId="0" fontId="11" fillId="0" borderId="2" xfId="0" quotePrefix="1" applyFont="1" applyBorder="1" applyAlignment="1">
      <alignment horizontal="left" vertical="top"/>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2" xfId="0" applyFont="1" applyBorder="1" applyAlignment="1">
      <alignment horizontal="center" vertical="top" wrapText="1"/>
    </xf>
    <xf numFmtId="0" fontId="0" fillId="0" borderId="42" xfId="0" applyBorder="1" applyAlignment="1">
      <alignment horizontal="center" vertical="top" wrapText="1"/>
    </xf>
    <xf numFmtId="0" fontId="23"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31"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M4" sqref="M4"/>
    </sheetView>
  </sheetViews>
  <sheetFormatPr defaultColWidth="9.109375" defaultRowHeight="14.4"/>
  <cols>
    <col min="1" max="16384" width="9.109375" style="348"/>
  </cols>
  <sheetData>
    <row r="1" spans="2:12" ht="15.6">
      <c r="B1" s="346" t="s">
        <v>180</v>
      </c>
      <c r="C1" s="347"/>
      <c r="D1" s="347"/>
      <c r="E1" s="347"/>
      <c r="F1" s="347"/>
      <c r="G1" s="347"/>
      <c r="H1" s="347"/>
      <c r="I1" s="347"/>
      <c r="J1" s="347"/>
      <c r="K1" s="347"/>
    </row>
    <row r="2" spans="2:12" ht="15.6">
      <c r="B2" s="347"/>
      <c r="C2" s="347"/>
      <c r="D2" s="347"/>
      <c r="E2" s="347"/>
      <c r="F2" s="347"/>
      <c r="G2" s="347"/>
      <c r="H2" s="347"/>
      <c r="I2" s="347"/>
      <c r="J2" s="347"/>
      <c r="K2" s="347"/>
    </row>
    <row r="3" spans="2:12" ht="90" customHeight="1">
      <c r="B3" s="561" t="s">
        <v>184</v>
      </c>
      <c r="C3" s="561"/>
      <c r="D3" s="561"/>
      <c r="E3" s="561"/>
      <c r="F3" s="561"/>
      <c r="G3" s="561"/>
      <c r="H3" s="561"/>
      <c r="I3" s="561"/>
      <c r="J3" s="561"/>
      <c r="K3" s="561"/>
      <c r="L3" s="561"/>
    </row>
    <row r="4" spans="2:12" ht="135" customHeight="1">
      <c r="B4" s="562" t="s">
        <v>268</v>
      </c>
      <c r="C4" s="562"/>
      <c r="D4" s="562"/>
      <c r="E4" s="562"/>
      <c r="F4" s="562"/>
      <c r="G4" s="562"/>
      <c r="H4" s="562"/>
      <c r="I4" s="562"/>
      <c r="J4" s="562"/>
      <c r="K4" s="562"/>
      <c r="L4" s="562"/>
    </row>
    <row r="5" spans="2:12" ht="60" customHeight="1">
      <c r="B5" s="563" t="s">
        <v>269</v>
      </c>
      <c r="C5" s="563"/>
      <c r="D5" s="563"/>
      <c r="E5" s="563"/>
      <c r="F5" s="563"/>
      <c r="G5" s="563"/>
      <c r="H5" s="563"/>
      <c r="I5" s="563"/>
      <c r="J5" s="563"/>
      <c r="K5" s="563"/>
      <c r="L5" s="563"/>
    </row>
    <row r="6" spans="2:12" ht="60" customHeight="1">
      <c r="B6" s="563" t="s">
        <v>181</v>
      </c>
      <c r="C6" s="563"/>
      <c r="D6" s="563"/>
      <c r="E6" s="563"/>
      <c r="F6" s="563"/>
      <c r="G6" s="563"/>
      <c r="H6" s="563"/>
      <c r="I6" s="563"/>
      <c r="J6" s="563"/>
      <c r="K6" s="563"/>
      <c r="L6" s="563"/>
    </row>
    <row r="7" spans="2:12" ht="60" customHeight="1">
      <c r="B7" s="560" t="s">
        <v>185</v>
      </c>
      <c r="C7" s="560"/>
      <c r="D7" s="560"/>
      <c r="E7" s="560"/>
      <c r="F7" s="560"/>
      <c r="G7" s="560"/>
      <c r="H7" s="560"/>
      <c r="I7" s="560"/>
      <c r="J7" s="560"/>
      <c r="K7" s="560"/>
      <c r="L7" s="560"/>
    </row>
    <row r="8" spans="2:12" ht="15.6">
      <c r="B8" s="347"/>
      <c r="C8" s="347"/>
      <c r="D8" s="347"/>
      <c r="E8" s="347"/>
      <c r="F8" s="347"/>
      <c r="G8" s="347"/>
      <c r="H8" s="347"/>
      <c r="I8" s="347"/>
      <c r="J8" s="347"/>
      <c r="K8" s="347"/>
    </row>
    <row r="9" spans="2:12" ht="15.6">
      <c r="B9" s="347"/>
      <c r="C9" s="347"/>
      <c r="D9" s="347"/>
      <c r="E9" s="347"/>
      <c r="F9" s="347"/>
      <c r="G9" s="347"/>
      <c r="H9" s="347"/>
      <c r="I9" s="347"/>
      <c r="J9" s="347"/>
      <c r="K9" s="347"/>
    </row>
    <row r="10" spans="2:12" ht="15.6">
      <c r="B10" s="347"/>
      <c r="C10" s="347"/>
      <c r="D10" s="347"/>
      <c r="E10" s="347"/>
      <c r="F10" s="347"/>
      <c r="G10" s="347"/>
      <c r="H10" s="347"/>
      <c r="I10" s="347"/>
      <c r="J10" s="347"/>
      <c r="K10" s="347"/>
    </row>
    <row r="11" spans="2:12" ht="15.6">
      <c r="B11" s="347"/>
      <c r="C11" s="347"/>
      <c r="D11" s="347"/>
      <c r="E11" s="347"/>
      <c r="F11" s="347"/>
      <c r="G11" s="347"/>
      <c r="H11" s="347"/>
      <c r="I11" s="347"/>
      <c r="J11" s="347"/>
      <c r="K11" s="347"/>
    </row>
    <row r="12" spans="2:12" ht="15.6">
      <c r="B12" s="347"/>
      <c r="C12" s="347"/>
      <c r="D12" s="347"/>
      <c r="E12" s="347"/>
      <c r="F12" s="347"/>
      <c r="G12" s="347"/>
      <c r="H12" s="347"/>
      <c r="I12" s="347"/>
      <c r="J12" s="347"/>
      <c r="K12" s="347"/>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S25"/>
  <sheetViews>
    <sheetView zoomScale="70" zoomScaleNormal="70" workbookViewId="0">
      <selection activeCell="K24" sqref="K24"/>
    </sheetView>
  </sheetViews>
  <sheetFormatPr defaultRowHeight="14.4"/>
  <cols>
    <col min="1" max="1" width="5.109375" customWidth="1"/>
    <col min="2" max="2" width="22.109375" style="32" customWidth="1"/>
    <col min="3" max="3" width="37.21875" style="32" customWidth="1"/>
    <col min="4" max="4" width="20.33203125" customWidth="1"/>
    <col min="5" max="5" width="18.6640625" customWidth="1"/>
    <col min="6" max="6" width="6.88671875" customWidth="1"/>
    <col min="7" max="7" width="10.5546875" customWidth="1"/>
    <col min="8" max="8" width="10" customWidth="1"/>
    <col min="9" max="9" width="9.6640625" customWidth="1"/>
  </cols>
  <sheetData>
    <row r="1" spans="1:19">
      <c r="A1" s="236" t="str">
        <f>'Date initiale'!C3</f>
        <v>Universitatea de Arhitectură și Urbanism "Ion Mincu" București</v>
      </c>
      <c r="B1" s="446"/>
      <c r="C1" s="446"/>
    </row>
    <row r="2" spans="1:19">
      <c r="A2" s="236" t="str">
        <f>'Date initiale'!B4&amp;" "&amp;'Date initiale'!C4</f>
        <v>Facultatea URBANISM</v>
      </c>
      <c r="B2" s="446"/>
      <c r="C2" s="446"/>
    </row>
    <row r="3" spans="1:19">
      <c r="A3" s="236" t="str">
        <f>'Date initiale'!B5&amp;" "&amp;'Date initiale'!C5</f>
        <v>Departamentul Proiectare Urbană și Peisagistică</v>
      </c>
      <c r="B3" s="446"/>
      <c r="C3" s="446"/>
    </row>
    <row r="4" spans="1:19">
      <c r="A4" s="115" t="str">
        <f>'Date initiale'!C6&amp;", "&amp;'Date initiale'!C7</f>
        <v xml:space="preserve">Stan Angelica Ionela, </v>
      </c>
      <c r="B4" s="492"/>
      <c r="C4" s="492"/>
    </row>
    <row r="5" spans="1:19" s="167" customFormat="1">
      <c r="A5" s="115"/>
      <c r="B5" s="492"/>
      <c r="C5" s="492"/>
    </row>
    <row r="6" spans="1:19" ht="15.6">
      <c r="A6" s="577" t="s">
        <v>110</v>
      </c>
      <c r="B6" s="577"/>
      <c r="C6" s="577"/>
      <c r="D6" s="577"/>
      <c r="E6" s="577"/>
      <c r="F6" s="577"/>
      <c r="G6" s="577"/>
      <c r="H6" s="577"/>
      <c r="I6" s="577"/>
    </row>
    <row r="7" spans="1:19" ht="35.25" customHeight="1">
      <c r="A7" s="580"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580"/>
      <c r="C7" s="580"/>
      <c r="D7" s="580"/>
      <c r="E7" s="580"/>
      <c r="F7" s="580"/>
      <c r="G7" s="580"/>
      <c r="H7" s="580"/>
      <c r="I7" s="580"/>
    </row>
    <row r="8" spans="1:19" ht="15" thickBot="1">
      <c r="A8" s="63"/>
      <c r="B8" s="493"/>
      <c r="C8" s="493"/>
      <c r="D8" s="63"/>
      <c r="E8" s="63"/>
      <c r="F8" s="63"/>
      <c r="G8" s="63"/>
      <c r="H8" s="63"/>
      <c r="I8" s="63"/>
    </row>
    <row r="9" spans="1:19" ht="29.4" thickBot="1">
      <c r="A9" s="173" t="s">
        <v>55</v>
      </c>
      <c r="B9" s="398" t="s">
        <v>83</v>
      </c>
      <c r="C9" s="398" t="s">
        <v>52</v>
      </c>
      <c r="D9" s="174" t="s">
        <v>57</v>
      </c>
      <c r="E9" s="174" t="s">
        <v>80</v>
      </c>
      <c r="F9" s="175" t="s">
        <v>87</v>
      </c>
      <c r="G9" s="174" t="s">
        <v>58</v>
      </c>
      <c r="H9" s="174" t="s">
        <v>111</v>
      </c>
      <c r="I9" s="176" t="s">
        <v>90</v>
      </c>
      <c r="K9" s="552" t="s">
        <v>108</v>
      </c>
    </row>
    <row r="10" spans="1:19" ht="43.2">
      <c r="A10" s="411">
        <v>1</v>
      </c>
      <c r="B10" s="491" t="s">
        <v>292</v>
      </c>
      <c r="C10" s="491" t="s">
        <v>361</v>
      </c>
      <c r="D10" s="491" t="s">
        <v>296</v>
      </c>
      <c r="E10" s="409" t="s">
        <v>295</v>
      </c>
      <c r="F10" s="412">
        <v>2014</v>
      </c>
      <c r="G10" s="409">
        <v>12</v>
      </c>
      <c r="H10" s="409">
        <v>8</v>
      </c>
      <c r="I10" s="410">
        <v>10</v>
      </c>
      <c r="J10" s="167"/>
      <c r="K10" s="553">
        <v>10</v>
      </c>
      <c r="L10" s="81" t="s">
        <v>248</v>
      </c>
      <c r="M10" s="167"/>
      <c r="N10" s="167"/>
      <c r="O10" s="167"/>
      <c r="P10" s="167"/>
      <c r="Q10" s="167"/>
      <c r="R10" s="167"/>
      <c r="S10" s="167"/>
    </row>
    <row r="11" spans="1:19">
      <c r="A11" s="543"/>
      <c r="B11" s="542"/>
      <c r="C11" s="542"/>
      <c r="D11" s="13"/>
      <c r="E11" s="13"/>
      <c r="F11" s="13"/>
      <c r="G11" s="13"/>
      <c r="H11" s="13"/>
      <c r="I11" s="544"/>
      <c r="J11" s="167"/>
      <c r="K11" s="167"/>
      <c r="L11" s="167"/>
      <c r="M11" s="167"/>
      <c r="N11" s="167"/>
      <c r="O11" s="167"/>
      <c r="P11" s="167"/>
      <c r="Q11" s="167"/>
      <c r="R11" s="167"/>
      <c r="S11" s="167"/>
    </row>
    <row r="12" spans="1:19">
      <c r="A12" s="543"/>
      <c r="B12" s="542"/>
      <c r="C12" s="542"/>
      <c r="D12" s="13"/>
      <c r="E12" s="13"/>
      <c r="F12" s="13"/>
      <c r="G12" s="13"/>
      <c r="H12" s="13"/>
      <c r="I12" s="544"/>
      <c r="J12" s="167"/>
      <c r="K12" s="167"/>
      <c r="L12" s="167"/>
      <c r="M12" s="167"/>
      <c r="N12" s="167"/>
      <c r="O12" s="167"/>
      <c r="P12" s="167"/>
      <c r="Q12" s="167"/>
      <c r="R12" s="167"/>
      <c r="S12" s="167"/>
    </row>
    <row r="13" spans="1:19">
      <c r="A13" s="543"/>
      <c r="B13" s="542"/>
      <c r="C13" s="542"/>
      <c r="D13" s="13"/>
      <c r="E13" s="13"/>
      <c r="F13" s="13"/>
      <c r="G13" s="13"/>
      <c r="H13" s="13"/>
      <c r="I13" s="544"/>
      <c r="J13" s="167"/>
      <c r="K13" s="167"/>
      <c r="L13" s="167"/>
      <c r="M13" s="167"/>
      <c r="N13" s="167"/>
      <c r="O13" s="167"/>
      <c r="P13" s="167"/>
      <c r="Q13" s="167"/>
      <c r="R13" s="167"/>
      <c r="S13" s="167"/>
    </row>
    <row r="14" spans="1:19">
      <c r="A14" s="543"/>
      <c r="B14" s="542"/>
      <c r="C14" s="542"/>
      <c r="D14" s="13"/>
      <c r="E14" s="13"/>
      <c r="F14" s="13"/>
      <c r="G14" s="13"/>
      <c r="H14" s="13"/>
      <c r="I14" s="544"/>
    </row>
    <row r="15" spans="1:19">
      <c r="A15" s="543"/>
      <c r="B15" s="542"/>
      <c r="C15" s="542"/>
      <c r="D15" s="13"/>
      <c r="E15" s="13"/>
      <c r="F15" s="13"/>
      <c r="G15" s="13"/>
      <c r="H15" s="13"/>
      <c r="I15" s="544"/>
    </row>
    <row r="16" spans="1:19">
      <c r="A16" s="417"/>
      <c r="B16" s="392"/>
      <c r="C16" s="392"/>
      <c r="D16" s="395"/>
      <c r="E16" s="395"/>
      <c r="F16" s="393"/>
      <c r="G16" s="393"/>
      <c r="H16" s="393"/>
      <c r="I16" s="394"/>
    </row>
    <row r="17" spans="1:9">
      <c r="A17" s="413"/>
      <c r="B17" s="392"/>
      <c r="C17" s="275"/>
      <c r="D17" s="395"/>
      <c r="E17" s="162"/>
      <c r="F17" s="393"/>
      <c r="G17" s="393"/>
      <c r="H17" s="393"/>
      <c r="I17" s="394"/>
    </row>
    <row r="18" spans="1:9">
      <c r="A18" s="417"/>
      <c r="B18" s="392"/>
      <c r="C18" s="392"/>
      <c r="D18" s="395"/>
      <c r="E18" s="395"/>
      <c r="F18" s="393"/>
      <c r="G18" s="393"/>
      <c r="H18" s="393"/>
      <c r="I18" s="394"/>
    </row>
    <row r="19" spans="1:9">
      <c r="A19" s="413"/>
      <c r="B19" s="392"/>
      <c r="C19" s="275"/>
      <c r="D19" s="395"/>
      <c r="E19" s="162"/>
      <c r="F19" s="393"/>
      <c r="G19" s="393"/>
      <c r="H19" s="393"/>
      <c r="I19" s="394"/>
    </row>
    <row r="20" spans="1:9">
      <c r="A20" s="414"/>
      <c r="B20" s="418"/>
      <c r="C20" s="494"/>
      <c r="D20" s="395"/>
      <c r="E20" s="416"/>
      <c r="F20" s="415"/>
      <c r="G20" s="416"/>
      <c r="H20" s="415"/>
      <c r="I20" s="394"/>
    </row>
    <row r="21" spans="1:9">
      <c r="A21" s="417"/>
      <c r="B21" s="392"/>
      <c r="C21" s="392"/>
      <c r="D21" s="395"/>
      <c r="E21" s="395"/>
      <c r="F21" s="393"/>
      <c r="G21" s="393"/>
      <c r="H21" s="393"/>
      <c r="I21" s="394"/>
    </row>
    <row r="22" spans="1:9" ht="15" thickBot="1">
      <c r="A22" s="154"/>
      <c r="B22" s="419"/>
      <c r="C22" s="419"/>
      <c r="D22" s="279"/>
      <c r="E22" s="420"/>
      <c r="F22" s="420"/>
      <c r="G22" s="421"/>
      <c r="H22" s="421"/>
      <c r="I22" s="422"/>
    </row>
    <row r="23" spans="1:9" ht="16.2" thickBot="1">
      <c r="A23" s="46"/>
      <c r="H23" s="448" t="str">
        <f>"Total "&amp;LEFT(A7,2)</f>
        <v>Total I5</v>
      </c>
      <c r="I23" s="378">
        <f>SUM(I10:I22)</f>
        <v>10</v>
      </c>
    </row>
    <row r="24" spans="1:9" ht="33.75" customHeight="1">
      <c r="A24" s="46"/>
    </row>
    <row r="25" spans="1:9" ht="36" customHeight="1">
      <c r="A25" s="57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5" s="579"/>
      <c r="C25" s="579"/>
      <c r="D25" s="579"/>
      <c r="E25" s="579"/>
      <c r="F25" s="579"/>
      <c r="G25" s="579"/>
      <c r="H25" s="579"/>
      <c r="I25" s="579"/>
    </row>
  </sheetData>
  <mergeCells count="3">
    <mergeCell ref="A6:I6"/>
    <mergeCell ref="A7:I7"/>
    <mergeCell ref="A25:I2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15"/>
  <sheetViews>
    <sheetView topLeftCell="A4" zoomScale="70" zoomScaleNormal="70" workbookViewId="0">
      <selection activeCell="P13" sqref="P13"/>
    </sheetView>
  </sheetViews>
  <sheetFormatPr defaultRowHeight="14.4"/>
  <cols>
    <col min="1" max="1" width="5.109375" customWidth="1"/>
    <col min="2" max="2" width="22.109375" customWidth="1"/>
    <col min="3" max="3" width="40"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36" t="str">
        <f>'Date initiale'!C3</f>
        <v>Universitatea de Arhitectură și Urbanism "Ion Mincu" București</v>
      </c>
      <c r="B1" s="236"/>
      <c r="C1" s="236"/>
    </row>
    <row r="2" spans="1:12">
      <c r="A2" s="236" t="str">
        <f>'Date initiale'!B4&amp;" "&amp;'Date initiale'!C4</f>
        <v>Facultatea URBANISM</v>
      </c>
      <c r="B2" s="236"/>
      <c r="C2" s="236"/>
    </row>
    <row r="3" spans="1:12">
      <c r="A3" s="236" t="str">
        <f>'Date initiale'!B5&amp;" "&amp;'Date initiale'!C5</f>
        <v>Departamentul Proiectare Urbană și Peisagistică</v>
      </c>
      <c r="B3" s="236"/>
      <c r="C3" s="236"/>
    </row>
    <row r="4" spans="1:12">
      <c r="A4" s="115" t="str">
        <f>'Date initiale'!C6&amp;", "&amp;'Date initiale'!C7</f>
        <v xml:space="preserve">Stan Angelica Ionela, </v>
      </c>
      <c r="B4" s="115"/>
      <c r="C4" s="115"/>
    </row>
    <row r="5" spans="1:12" s="167" customFormat="1">
      <c r="A5" s="115"/>
      <c r="B5" s="115"/>
      <c r="C5" s="115"/>
    </row>
    <row r="6" spans="1:12" ht="15.6">
      <c r="A6" s="577" t="s">
        <v>110</v>
      </c>
      <c r="B6" s="577"/>
      <c r="C6" s="577"/>
      <c r="D6" s="577"/>
      <c r="E6" s="577"/>
      <c r="F6" s="577"/>
      <c r="G6" s="577"/>
      <c r="H6" s="577"/>
      <c r="I6" s="577"/>
    </row>
    <row r="7" spans="1:12" ht="15.6">
      <c r="A7" s="580" t="str">
        <f>'Descriere indicatori'!B9&amp;". "&amp;'Descriere indicatori'!C9</f>
        <v xml:space="preserve">I6. Articole in extenso în reviste ştiinţifice indexate ERIH şi clasificate în categoria NAT </v>
      </c>
      <c r="B7" s="580"/>
      <c r="C7" s="580"/>
      <c r="D7" s="580"/>
      <c r="E7" s="580"/>
      <c r="F7" s="580"/>
      <c r="G7" s="580"/>
      <c r="H7" s="580"/>
      <c r="I7" s="580"/>
    </row>
    <row r="8" spans="1:12" ht="15" thickBot="1">
      <c r="A8" s="155"/>
      <c r="B8" s="155"/>
      <c r="C8" s="155"/>
      <c r="D8" s="155"/>
      <c r="E8" s="155"/>
      <c r="F8" s="155"/>
      <c r="G8" s="155"/>
      <c r="H8" s="155"/>
      <c r="I8" s="155"/>
    </row>
    <row r="9" spans="1:12" ht="29.4" thickBot="1">
      <c r="A9" s="142" t="s">
        <v>55</v>
      </c>
      <c r="B9" s="143" t="s">
        <v>83</v>
      </c>
      <c r="C9" s="143" t="s">
        <v>52</v>
      </c>
      <c r="D9" s="143" t="s">
        <v>57</v>
      </c>
      <c r="E9" s="143" t="s">
        <v>80</v>
      </c>
      <c r="F9" s="144" t="s">
        <v>87</v>
      </c>
      <c r="G9" s="143" t="s">
        <v>58</v>
      </c>
      <c r="H9" s="143" t="s">
        <v>111</v>
      </c>
      <c r="I9" s="145" t="s">
        <v>90</v>
      </c>
      <c r="K9" s="242" t="s">
        <v>108</v>
      </c>
    </row>
    <row r="10" spans="1:12" s="167" customFormat="1" ht="78" customHeight="1">
      <c r="A10" s="411">
        <v>2</v>
      </c>
      <c r="B10" s="491" t="s">
        <v>284</v>
      </c>
      <c r="C10" s="491" t="s">
        <v>522</v>
      </c>
      <c r="D10" s="491" t="s">
        <v>706</v>
      </c>
      <c r="E10" s="408" t="s">
        <v>480</v>
      </c>
      <c r="F10" s="412">
        <v>2018</v>
      </c>
      <c r="G10" s="409">
        <v>3</v>
      </c>
      <c r="H10" s="409">
        <v>9</v>
      </c>
      <c r="I10" s="410">
        <v>5</v>
      </c>
      <c r="K10" s="243">
        <v>5</v>
      </c>
      <c r="L10" s="167" t="s">
        <v>248</v>
      </c>
    </row>
    <row r="11" spans="1:12" s="167" customFormat="1" ht="76.2" customHeight="1">
      <c r="A11" s="413">
        <v>3</v>
      </c>
      <c r="B11" s="275" t="s">
        <v>284</v>
      </c>
      <c r="C11" s="275" t="s">
        <v>523</v>
      </c>
      <c r="D11" s="275" t="s">
        <v>707</v>
      </c>
      <c r="E11" s="470" t="s">
        <v>480</v>
      </c>
      <c r="F11" s="415">
        <v>2016</v>
      </c>
      <c r="G11" s="162">
        <v>1</v>
      </c>
      <c r="H11" s="162">
        <v>4</v>
      </c>
      <c r="I11" s="495">
        <v>5</v>
      </c>
    </row>
    <row r="12" spans="1:12" ht="51.6" customHeight="1">
      <c r="A12" s="413">
        <v>5</v>
      </c>
      <c r="B12" s="275" t="s">
        <v>292</v>
      </c>
      <c r="C12" s="275" t="s">
        <v>601</v>
      </c>
      <c r="D12" s="275" t="s">
        <v>598</v>
      </c>
      <c r="E12" s="162" t="s">
        <v>297</v>
      </c>
      <c r="F12" s="415">
        <v>2013</v>
      </c>
      <c r="G12" s="162">
        <v>4</v>
      </c>
      <c r="H12" s="162">
        <v>13</v>
      </c>
      <c r="I12" s="495">
        <v>5</v>
      </c>
      <c r="K12" s="50"/>
    </row>
    <row r="13" spans="1:12" ht="51.6" customHeight="1">
      <c r="A13" s="413">
        <v>6</v>
      </c>
      <c r="B13" s="275" t="s">
        <v>292</v>
      </c>
      <c r="C13" s="275" t="s">
        <v>602</v>
      </c>
      <c r="D13" s="275" t="s">
        <v>599</v>
      </c>
      <c r="E13" s="162" t="s">
        <v>359</v>
      </c>
      <c r="F13" s="393">
        <v>2012</v>
      </c>
      <c r="G13" s="393">
        <v>3</v>
      </c>
      <c r="H13" s="393">
        <v>14</v>
      </c>
      <c r="I13" s="495">
        <v>5</v>
      </c>
    </row>
    <row r="14" spans="1:12" ht="51.6" customHeight="1" thickBot="1">
      <c r="A14" s="547" t="s">
        <v>524</v>
      </c>
      <c r="B14" s="278" t="s">
        <v>292</v>
      </c>
      <c r="C14" s="278" t="s">
        <v>603</v>
      </c>
      <c r="D14" s="278" t="s">
        <v>600</v>
      </c>
      <c r="E14" s="279" t="s">
        <v>297</v>
      </c>
      <c r="F14" s="548">
        <v>2010</v>
      </c>
      <c r="G14" s="549" t="s">
        <v>360</v>
      </c>
      <c r="H14" s="548">
        <v>11</v>
      </c>
      <c r="I14" s="550">
        <v>5</v>
      </c>
    </row>
    <row r="15" spans="1:12" ht="15" thickBot="1">
      <c r="A15" s="545"/>
      <c r="B15" s="115"/>
      <c r="C15" s="115"/>
      <c r="D15" s="115"/>
      <c r="E15" s="115"/>
      <c r="F15" s="115"/>
      <c r="G15" s="115"/>
      <c r="H15" s="448" t="str">
        <f>"Total "&amp;LEFT(A7,2)</f>
        <v>Total I6</v>
      </c>
      <c r="I15" s="546">
        <f>SUM(I10:I14)</f>
        <v>25</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topLeftCell="A7" workbookViewId="0">
      <selection activeCell="L21" sqref="L21"/>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ht="15.6">
      <c r="A1" s="236" t="str">
        <f>'Date initiale'!C3</f>
        <v>Universitatea de Arhitectură și Urbanism "Ion Mincu" București</v>
      </c>
      <c r="B1" s="236"/>
      <c r="C1" s="236"/>
      <c r="D1" s="6"/>
      <c r="E1" s="6"/>
      <c r="F1" s="6"/>
      <c r="G1" s="6"/>
      <c r="H1" s="6"/>
      <c r="I1" s="6"/>
      <c r="J1" s="6"/>
    </row>
    <row r="2" spans="1:12" ht="15.6">
      <c r="A2" s="236" t="str">
        <f>'Date initiale'!B4&amp;" "&amp;'Date initiale'!C4</f>
        <v>Facultatea URBANISM</v>
      </c>
      <c r="B2" s="236"/>
      <c r="C2" s="236"/>
      <c r="D2" s="6"/>
      <c r="E2" s="6"/>
      <c r="F2" s="6"/>
      <c r="G2" s="6"/>
      <c r="H2" s="6"/>
      <c r="I2" s="6"/>
      <c r="J2" s="6"/>
    </row>
    <row r="3" spans="1:12" ht="15.6">
      <c r="A3" s="236" t="str">
        <f>'Date initiale'!B5&amp;" "&amp;'Date initiale'!C5</f>
        <v>Departamentul Proiectare Urbană și Peisagistică</v>
      </c>
      <c r="B3" s="236"/>
      <c r="C3" s="236"/>
      <c r="D3" s="6"/>
      <c r="E3" s="6"/>
      <c r="F3" s="6"/>
      <c r="G3" s="6"/>
      <c r="H3" s="6"/>
      <c r="I3" s="6"/>
      <c r="J3" s="6"/>
    </row>
    <row r="4" spans="1:12" ht="15.6">
      <c r="A4" s="240" t="str">
        <f>'Date initiale'!C6&amp;", "&amp;'Date initiale'!C7</f>
        <v xml:space="preserve">Stan Angelica Ionela, </v>
      </c>
      <c r="B4" s="240"/>
      <c r="C4" s="240"/>
      <c r="D4" s="6"/>
      <c r="E4" s="6"/>
      <c r="F4" s="6"/>
      <c r="G4" s="6"/>
      <c r="H4" s="6"/>
      <c r="I4" s="6"/>
      <c r="J4" s="6"/>
    </row>
    <row r="5" spans="1:12" s="167" customFormat="1" ht="15.6">
      <c r="A5" s="240"/>
      <c r="B5" s="240"/>
      <c r="C5" s="240"/>
      <c r="D5" s="6"/>
      <c r="E5" s="6"/>
      <c r="F5" s="6"/>
      <c r="G5" s="6"/>
      <c r="H5" s="6"/>
      <c r="I5" s="6"/>
      <c r="J5" s="6"/>
    </row>
    <row r="6" spans="1:12" ht="15.6">
      <c r="A6" s="581" t="s">
        <v>110</v>
      </c>
      <c r="B6" s="581"/>
      <c r="C6" s="581"/>
      <c r="D6" s="581"/>
      <c r="E6" s="581"/>
      <c r="F6" s="581"/>
      <c r="G6" s="581"/>
      <c r="H6" s="581"/>
      <c r="I6" s="581"/>
      <c r="J6" s="6"/>
    </row>
    <row r="7" spans="1:12" ht="15.6">
      <c r="A7" s="580" t="str">
        <f>'Descriere indicatori'!B10&amp;". "&amp;'Descriere indicatori'!C10</f>
        <v xml:space="preserve">I7. Articole in extenso în reviste ştiinţifice recunoscute în domenii conexe* </v>
      </c>
      <c r="B7" s="580"/>
      <c r="C7" s="580"/>
      <c r="D7" s="580"/>
      <c r="E7" s="580"/>
      <c r="F7" s="580"/>
      <c r="G7" s="580"/>
      <c r="H7" s="580"/>
      <c r="I7" s="580"/>
      <c r="J7" s="6"/>
    </row>
    <row r="8" spans="1:12" ht="16.2" thickBot="1">
      <c r="A8" s="156"/>
      <c r="B8" s="156"/>
      <c r="C8" s="156"/>
      <c r="D8" s="156"/>
      <c r="E8" s="156"/>
      <c r="F8" s="156"/>
      <c r="G8" s="156"/>
      <c r="H8" s="156"/>
      <c r="I8" s="156"/>
      <c r="J8" s="6"/>
    </row>
    <row r="9" spans="1:12" ht="29.4" thickBot="1">
      <c r="A9" s="142" t="s">
        <v>55</v>
      </c>
      <c r="B9" s="143" t="s">
        <v>83</v>
      </c>
      <c r="C9" s="143" t="s">
        <v>52</v>
      </c>
      <c r="D9" s="143" t="s">
        <v>57</v>
      </c>
      <c r="E9" s="143" t="s">
        <v>80</v>
      </c>
      <c r="F9" s="144" t="s">
        <v>87</v>
      </c>
      <c r="G9" s="143" t="s">
        <v>58</v>
      </c>
      <c r="H9" s="143" t="s">
        <v>111</v>
      </c>
      <c r="I9" s="145" t="s">
        <v>90</v>
      </c>
      <c r="J9" s="6"/>
      <c r="K9" s="242" t="s">
        <v>108</v>
      </c>
    </row>
    <row r="10" spans="1:12" ht="15.6">
      <c r="A10" s="158">
        <v>1</v>
      </c>
      <c r="B10" s="159"/>
      <c r="C10" s="134"/>
      <c r="D10" s="134"/>
      <c r="E10" s="134"/>
      <c r="F10" s="135"/>
      <c r="G10" s="134"/>
      <c r="H10" s="160"/>
      <c r="I10" s="301"/>
      <c r="J10" s="6"/>
      <c r="K10" s="243">
        <v>5</v>
      </c>
      <c r="L10" s="349" t="s">
        <v>248</v>
      </c>
    </row>
    <row r="11" spans="1:12" ht="15.6">
      <c r="A11" s="137">
        <f>A10+1</f>
        <v>2</v>
      </c>
      <c r="B11" s="131"/>
      <c r="C11" s="131"/>
      <c r="D11" s="131"/>
      <c r="E11" s="36"/>
      <c r="F11" s="110"/>
      <c r="G11" s="110"/>
      <c r="H11" s="110"/>
      <c r="I11" s="297"/>
      <c r="J11" s="45"/>
      <c r="K11" s="50"/>
    </row>
    <row r="12" spans="1:12" ht="15.6">
      <c r="A12" s="137">
        <f t="shared" ref="A12:A19" si="0">A11+1</f>
        <v>3</v>
      </c>
      <c r="B12" s="131"/>
      <c r="C12" s="108"/>
      <c r="D12" s="131"/>
      <c r="E12" s="161"/>
      <c r="F12" s="109"/>
      <c r="G12" s="110"/>
      <c r="H12" s="110"/>
      <c r="I12" s="297"/>
      <c r="J12" s="45"/>
    </row>
    <row r="13" spans="1:12" ht="15.6">
      <c r="A13" s="137">
        <f t="shared" si="0"/>
        <v>4</v>
      </c>
      <c r="B13" s="108"/>
      <c r="C13" s="108"/>
      <c r="D13" s="108"/>
      <c r="E13" s="161"/>
      <c r="F13" s="109"/>
      <c r="G13" s="110"/>
      <c r="H13" s="110"/>
      <c r="I13" s="297"/>
      <c r="J13" s="6"/>
    </row>
    <row r="14" spans="1:12" ht="15.6">
      <c r="A14" s="137">
        <f t="shared" si="0"/>
        <v>5</v>
      </c>
      <c r="B14" s="108"/>
      <c r="C14" s="108"/>
      <c r="D14" s="108"/>
      <c r="E14" s="161"/>
      <c r="F14" s="109"/>
      <c r="G14" s="109"/>
      <c r="H14" s="109"/>
      <c r="I14" s="297"/>
      <c r="J14" s="6"/>
    </row>
    <row r="15" spans="1:12" ht="15.6">
      <c r="A15" s="137">
        <f t="shared" si="0"/>
        <v>6</v>
      </c>
      <c r="B15" s="108"/>
      <c r="C15" s="108"/>
      <c r="D15" s="108"/>
      <c r="E15" s="161"/>
      <c r="F15" s="109"/>
      <c r="G15" s="109"/>
      <c r="H15" s="109"/>
      <c r="I15" s="297"/>
      <c r="J15" s="6"/>
    </row>
    <row r="16" spans="1:12" ht="15.6">
      <c r="A16" s="137">
        <f t="shared" si="0"/>
        <v>7</v>
      </c>
      <c r="B16" s="108"/>
      <c r="C16" s="108"/>
      <c r="D16" s="108"/>
      <c r="E16" s="36"/>
      <c r="F16" s="109"/>
      <c r="G16" s="109"/>
      <c r="H16" s="109"/>
      <c r="I16" s="297"/>
      <c r="J16" s="6"/>
    </row>
    <row r="17" spans="1:10" ht="15.6">
      <c r="A17" s="137">
        <f t="shared" si="0"/>
        <v>8</v>
      </c>
      <c r="B17" s="108"/>
      <c r="C17" s="108"/>
      <c r="D17" s="108"/>
      <c r="E17" s="161"/>
      <c r="F17" s="109"/>
      <c r="G17" s="109"/>
      <c r="H17" s="109"/>
      <c r="I17" s="297"/>
      <c r="J17" s="6"/>
    </row>
    <row r="18" spans="1:10" ht="15.6">
      <c r="A18" s="137">
        <f t="shared" si="0"/>
        <v>9</v>
      </c>
      <c r="B18" s="162"/>
      <c r="C18" s="163"/>
      <c r="D18" s="108"/>
      <c r="E18" s="161"/>
      <c r="F18" s="161"/>
      <c r="G18" s="161"/>
      <c r="H18" s="161"/>
      <c r="I18" s="303"/>
      <c r="J18" s="6"/>
    </row>
    <row r="19" spans="1:10" ht="16.2" thickBot="1">
      <c r="A19" s="157">
        <f t="shared" si="0"/>
        <v>10</v>
      </c>
      <c r="B19" s="113"/>
      <c r="C19" s="113"/>
      <c r="D19" s="113"/>
      <c r="E19" s="164"/>
      <c r="F19" s="114"/>
      <c r="G19" s="114"/>
      <c r="H19" s="114"/>
      <c r="I19" s="298"/>
      <c r="J19" s="6"/>
    </row>
    <row r="20" spans="1:10" ht="16.2" thickBot="1">
      <c r="A20" s="335"/>
      <c r="B20" s="115"/>
      <c r="C20" s="115"/>
      <c r="D20" s="115"/>
      <c r="E20" s="115"/>
      <c r="F20" s="115"/>
      <c r="G20" s="115"/>
      <c r="H20" s="117" t="str">
        <f>"Total "&amp;LEFT(A7,2)</f>
        <v>Total I7</v>
      </c>
      <c r="I20" s="118">
        <f>SUM(I10:I19)</f>
        <v>0</v>
      </c>
      <c r="J20" s="6"/>
    </row>
    <row r="21" spans="1:10">
      <c r="A21" s="38"/>
      <c r="B21" s="38"/>
      <c r="C21" s="38"/>
      <c r="D21" s="38"/>
      <c r="E21" s="38"/>
      <c r="F21" s="38"/>
      <c r="G21" s="38"/>
      <c r="H21" s="38"/>
      <c r="I21" s="39"/>
    </row>
    <row r="22" spans="1:10" ht="33.75" customHeight="1">
      <c r="A22" s="57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79"/>
      <c r="C22" s="579"/>
      <c r="D22" s="579"/>
      <c r="E22" s="579"/>
      <c r="F22" s="579"/>
      <c r="G22" s="579"/>
      <c r="H22" s="579"/>
      <c r="I22" s="579"/>
    </row>
    <row r="23" spans="1:10">
      <c r="A23" s="40"/>
    </row>
    <row r="24" spans="1:10">
      <c r="A24" s="4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1"/>
  <sheetViews>
    <sheetView zoomScale="70" zoomScaleNormal="70" workbookViewId="0">
      <selection activeCell="B10" sqref="B10:I1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36" t="str">
        <f>'Date initiale'!C3</f>
        <v>Universitatea de Arhitectură și Urbanism "Ion Mincu" București</v>
      </c>
      <c r="B1" s="236"/>
      <c r="C1" s="236"/>
    </row>
    <row r="2" spans="1:12">
      <c r="A2" s="236" t="str">
        <f>'Date initiale'!B4&amp;" "&amp;'Date initiale'!C4</f>
        <v>Facultatea URBANISM</v>
      </c>
      <c r="B2" s="236"/>
      <c r="C2" s="236"/>
    </row>
    <row r="3" spans="1:12">
      <c r="A3" s="236" t="str">
        <f>'Date initiale'!B5&amp;" "&amp;'Date initiale'!C5</f>
        <v>Departamentul Proiectare Urbană și Peisagistică</v>
      </c>
      <c r="B3" s="236"/>
      <c r="C3" s="236"/>
    </row>
    <row r="4" spans="1:12">
      <c r="A4" s="115" t="str">
        <f>'Date initiale'!C6&amp;", "&amp;'Date initiale'!C7</f>
        <v xml:space="preserve">Stan Angelica Ionela, </v>
      </c>
      <c r="B4" s="115"/>
      <c r="C4" s="115"/>
    </row>
    <row r="5" spans="1:12" s="167" customFormat="1">
      <c r="A5" s="115"/>
      <c r="B5" s="115"/>
      <c r="C5" s="115"/>
    </row>
    <row r="6" spans="1:12" ht="15.6">
      <c r="A6" s="577" t="s">
        <v>110</v>
      </c>
      <c r="B6" s="577"/>
      <c r="C6" s="577"/>
      <c r="D6" s="577"/>
      <c r="E6" s="577"/>
      <c r="F6" s="577"/>
      <c r="G6" s="577"/>
      <c r="H6" s="577"/>
      <c r="I6" s="577"/>
    </row>
    <row r="7" spans="1:12" ht="15.6">
      <c r="A7" s="580" t="str">
        <f>'Descriere indicatori'!B11&amp;". "&amp;'Descriere indicatori'!C11</f>
        <v xml:space="preserve">I8. Studii in extenso apărute în volume colective publicate la edituri de prestigiu internaţional* </v>
      </c>
      <c r="B7" s="580"/>
      <c r="C7" s="580"/>
      <c r="D7" s="580"/>
      <c r="E7" s="580"/>
      <c r="F7" s="580"/>
      <c r="G7" s="580"/>
      <c r="H7" s="580"/>
      <c r="I7" s="580"/>
    </row>
    <row r="8" spans="1:12" ht="15" thickBot="1">
      <c r="A8" s="155"/>
      <c r="B8" s="155"/>
      <c r="C8" s="155"/>
      <c r="D8" s="155"/>
      <c r="E8" s="155"/>
      <c r="F8" s="155"/>
      <c r="G8" s="155"/>
      <c r="H8" s="155"/>
      <c r="I8" s="155"/>
    </row>
    <row r="9" spans="1:12" ht="29.4" thickBot="1">
      <c r="A9" s="142" t="s">
        <v>55</v>
      </c>
      <c r="B9" s="143" t="s">
        <v>83</v>
      </c>
      <c r="C9" s="143" t="s">
        <v>52</v>
      </c>
      <c r="D9" s="143" t="s">
        <v>57</v>
      </c>
      <c r="E9" s="143" t="s">
        <v>80</v>
      </c>
      <c r="F9" s="144" t="s">
        <v>87</v>
      </c>
      <c r="G9" s="143" t="s">
        <v>58</v>
      </c>
      <c r="H9" s="143" t="s">
        <v>111</v>
      </c>
      <c r="I9" s="145" t="s">
        <v>90</v>
      </c>
      <c r="K9" s="242" t="s">
        <v>108</v>
      </c>
    </row>
    <row r="10" spans="1:12" ht="154.19999999999999" customHeight="1">
      <c r="A10" s="101">
        <v>1</v>
      </c>
      <c r="B10" s="102" t="s">
        <v>273</v>
      </c>
      <c r="C10" s="102" t="s">
        <v>696</v>
      </c>
      <c r="D10" s="102" t="s">
        <v>695</v>
      </c>
      <c r="E10" s="103" t="s">
        <v>553</v>
      </c>
      <c r="F10" s="104">
        <v>2020</v>
      </c>
      <c r="G10" s="104">
        <v>10</v>
      </c>
      <c r="H10" s="104">
        <v>4</v>
      </c>
      <c r="I10" s="301">
        <v>10</v>
      </c>
      <c r="K10" s="243">
        <v>10</v>
      </c>
      <c r="L10" s="349" t="s">
        <v>249</v>
      </c>
    </row>
    <row r="11" spans="1:12">
      <c r="A11" s="153">
        <f>'I9'!A12+1</f>
        <v>2</v>
      </c>
      <c r="B11" s="107"/>
      <c r="C11" s="107"/>
      <c r="D11" s="107"/>
      <c r="E11" s="108"/>
      <c r="F11" s="109"/>
      <c r="G11" s="109"/>
      <c r="H11" s="109"/>
      <c r="I11" s="297"/>
    </row>
    <row r="12" spans="1:12">
      <c r="A12" s="153">
        <f t="shared" ref="A12:A18" si="0">A11+1</f>
        <v>3</v>
      </c>
      <c r="B12" s="107"/>
      <c r="C12" s="107"/>
      <c r="D12" s="107"/>
      <c r="E12" s="108"/>
      <c r="F12" s="109"/>
      <c r="G12" s="109"/>
      <c r="H12" s="109"/>
      <c r="I12" s="297"/>
    </row>
    <row r="13" spans="1:12">
      <c r="A13" s="153">
        <f t="shared" si="0"/>
        <v>4</v>
      </c>
      <c r="B13" s="107"/>
      <c r="C13" s="107"/>
      <c r="D13" s="107"/>
      <c r="E13" s="108"/>
      <c r="F13" s="109"/>
      <c r="G13" s="109"/>
      <c r="H13" s="109"/>
      <c r="I13" s="297"/>
    </row>
    <row r="14" spans="1:12">
      <c r="A14" s="153">
        <f t="shared" si="0"/>
        <v>5</v>
      </c>
      <c r="B14" s="107"/>
      <c r="C14" s="107"/>
      <c r="D14" s="107"/>
      <c r="E14" s="108"/>
      <c r="F14" s="109"/>
      <c r="G14" s="109"/>
      <c r="H14" s="109"/>
      <c r="I14" s="297"/>
    </row>
    <row r="15" spans="1:12">
      <c r="A15" s="153">
        <f t="shared" si="0"/>
        <v>6</v>
      </c>
      <c r="B15" s="107"/>
      <c r="C15" s="107"/>
      <c r="D15" s="107"/>
      <c r="E15" s="108"/>
      <c r="F15" s="109"/>
      <c r="G15" s="109"/>
      <c r="H15" s="109"/>
      <c r="I15" s="297"/>
    </row>
    <row r="16" spans="1:12">
      <c r="A16" s="153">
        <f t="shared" si="0"/>
        <v>7</v>
      </c>
      <c r="B16" s="107"/>
      <c r="C16" s="107"/>
      <c r="D16" s="107"/>
      <c r="E16" s="108"/>
      <c r="F16" s="109"/>
      <c r="G16" s="109"/>
      <c r="H16" s="109"/>
      <c r="I16" s="297"/>
    </row>
    <row r="17" spans="1:10">
      <c r="A17" s="153">
        <f t="shared" si="0"/>
        <v>8</v>
      </c>
      <c r="B17" s="107"/>
      <c r="C17" s="107"/>
      <c r="D17" s="107"/>
      <c r="E17" s="108"/>
      <c r="F17" s="109"/>
      <c r="G17" s="109"/>
      <c r="H17" s="109"/>
      <c r="I17" s="297"/>
    </row>
    <row r="18" spans="1:10" ht="15" thickBot="1">
      <c r="A18" s="116">
        <f t="shared" si="0"/>
        <v>9</v>
      </c>
      <c r="B18" s="112"/>
      <c r="C18" s="112"/>
      <c r="D18" s="112"/>
      <c r="E18" s="113"/>
      <c r="F18" s="114"/>
      <c r="G18" s="114"/>
      <c r="H18" s="114"/>
      <c r="I18" s="298"/>
    </row>
    <row r="19" spans="1:10" ht="16.2" thickBot="1">
      <c r="A19" s="335"/>
      <c r="B19" s="115"/>
      <c r="C19" s="115"/>
      <c r="D19" s="115"/>
      <c r="E19" s="115"/>
      <c r="F19" s="115"/>
      <c r="G19" s="115"/>
      <c r="H19" s="117" t="str">
        <f>"Total "&amp;LEFT(A7,2)</f>
        <v>Total I8</v>
      </c>
      <c r="I19" s="118">
        <f>SUM(I10:I18)</f>
        <v>10</v>
      </c>
      <c r="J19" s="6"/>
    </row>
    <row r="21" spans="1:10" ht="33.75" customHeight="1">
      <c r="A21" s="57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1" s="579"/>
      <c r="C21" s="579"/>
      <c r="D21" s="579"/>
      <c r="E21" s="579"/>
      <c r="F21" s="579"/>
      <c r="G21" s="579"/>
      <c r="H21" s="579"/>
      <c r="I21" s="579"/>
    </row>
  </sheetData>
  <mergeCells count="3">
    <mergeCell ref="A6:I6"/>
    <mergeCell ref="A7:I7"/>
    <mergeCell ref="A21:I21"/>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3"/>
  <sheetViews>
    <sheetView topLeftCell="A5" workbookViewId="0">
      <selection activeCell="K12" sqref="K12"/>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style="167" customWidth="1"/>
    <col min="8" max="8" width="10" customWidth="1"/>
    <col min="9" max="10" width="9.6640625" customWidth="1"/>
  </cols>
  <sheetData>
    <row r="1" spans="1:12">
      <c r="A1" s="236" t="str">
        <f>'Date initiale'!C3</f>
        <v>Universitatea de Arhitectură și Urbanism "Ion Mincu" București</v>
      </c>
      <c r="B1" s="236"/>
      <c r="C1" s="236"/>
    </row>
    <row r="2" spans="1:12">
      <c r="A2" s="236" t="str">
        <f>'Date initiale'!B4&amp;" "&amp;'Date initiale'!C4</f>
        <v>Facultatea URBANISM</v>
      </c>
      <c r="B2" s="236"/>
      <c r="C2" s="236"/>
    </row>
    <row r="3" spans="1:12">
      <c r="A3" s="236" t="str">
        <f>'Date initiale'!B5&amp;" "&amp;'Date initiale'!C5</f>
        <v>Departamentul Proiectare Urbană și Peisagistică</v>
      </c>
      <c r="B3" s="236"/>
      <c r="C3" s="236"/>
    </row>
    <row r="4" spans="1:12">
      <c r="A4" s="115" t="str">
        <f>'Date initiale'!C6&amp;", "&amp;'Date initiale'!C7</f>
        <v xml:space="preserve">Stan Angelica Ionela, </v>
      </c>
      <c r="B4" s="115"/>
      <c r="C4" s="115"/>
    </row>
    <row r="5" spans="1:12" s="167" customFormat="1">
      <c r="A5" s="115"/>
      <c r="B5" s="115"/>
      <c r="C5" s="115"/>
    </row>
    <row r="6" spans="1:12" ht="15.6">
      <c r="A6" s="577" t="s">
        <v>110</v>
      </c>
      <c r="B6" s="577"/>
      <c r="C6" s="577"/>
      <c r="D6" s="577"/>
      <c r="E6" s="577"/>
      <c r="F6" s="577"/>
      <c r="G6" s="577"/>
      <c r="H6" s="577"/>
      <c r="I6" s="577"/>
    </row>
    <row r="7" spans="1:12" ht="15.75" customHeight="1">
      <c r="A7" s="580" t="str">
        <f>'Descriere indicatori'!B12&amp;". "&amp;'Descriere indicatori'!C12</f>
        <v xml:space="preserve">I9. Studii in extenso apărute în volume colective publicate la edituri de prestigiu naţional* </v>
      </c>
      <c r="B7" s="580"/>
      <c r="C7" s="580"/>
      <c r="D7" s="580"/>
      <c r="E7" s="580"/>
      <c r="F7" s="580"/>
      <c r="G7" s="580"/>
      <c r="H7" s="580"/>
      <c r="I7" s="580"/>
      <c r="J7" s="168"/>
    </row>
    <row r="8" spans="1:12" ht="16.2" thickBot="1">
      <c r="A8" s="166"/>
      <c r="B8" s="166"/>
      <c r="C8" s="166"/>
      <c r="D8" s="166"/>
      <c r="E8" s="166"/>
      <c r="F8" s="166"/>
      <c r="G8" s="155"/>
      <c r="H8" s="166"/>
      <c r="I8" s="166"/>
      <c r="J8" s="166"/>
    </row>
    <row r="9" spans="1:12" ht="29.4" thickBot="1">
      <c r="A9" s="142" t="s">
        <v>55</v>
      </c>
      <c r="B9" s="143" t="s">
        <v>83</v>
      </c>
      <c r="C9" s="143" t="s">
        <v>56</v>
      </c>
      <c r="D9" s="143" t="s">
        <v>57</v>
      </c>
      <c r="E9" s="143" t="s">
        <v>80</v>
      </c>
      <c r="F9" s="144" t="s">
        <v>87</v>
      </c>
      <c r="G9" s="143" t="s">
        <v>58</v>
      </c>
      <c r="H9" s="143" t="s">
        <v>111</v>
      </c>
      <c r="I9" s="145" t="s">
        <v>90</v>
      </c>
      <c r="K9" s="242" t="s">
        <v>108</v>
      </c>
    </row>
    <row r="10" spans="1:12">
      <c r="A10" s="554"/>
      <c r="B10" s="555"/>
      <c r="C10" s="555"/>
      <c r="D10" s="555"/>
      <c r="E10" s="556"/>
      <c r="F10" s="358"/>
      <c r="G10" s="110"/>
      <c r="H10" s="358"/>
      <c r="I10" s="557"/>
      <c r="K10" s="243">
        <v>7</v>
      </c>
      <c r="L10" s="349" t="s">
        <v>249</v>
      </c>
    </row>
    <row r="11" spans="1:12">
      <c r="A11" s="170"/>
      <c r="B11" s="151"/>
      <c r="C11" s="151"/>
      <c r="D11" s="151"/>
      <c r="E11" s="161"/>
      <c r="F11" s="109"/>
      <c r="G11" s="109"/>
      <c r="H11" s="109"/>
      <c r="I11" s="297"/>
      <c r="K11" s="50"/>
    </row>
    <row r="12" spans="1:12" ht="144">
      <c r="A12" s="153">
        <v>1</v>
      </c>
      <c r="B12" s="106" t="s">
        <v>273</v>
      </c>
      <c r="C12" s="107" t="s">
        <v>697</v>
      </c>
      <c r="D12" s="151" t="s">
        <v>693</v>
      </c>
      <c r="E12" s="108" t="s">
        <v>694</v>
      </c>
      <c r="F12" s="109">
        <v>2021</v>
      </c>
      <c r="G12" s="109">
        <v>205</v>
      </c>
      <c r="H12" s="109">
        <v>2</v>
      </c>
      <c r="I12" s="297">
        <v>7</v>
      </c>
      <c r="K12" s="50"/>
    </row>
    <row r="13" spans="1:12">
      <c r="A13" s="170"/>
      <c r="B13" s="151"/>
      <c r="C13" s="107"/>
      <c r="D13" s="151"/>
      <c r="E13" s="161"/>
      <c r="F13" s="109"/>
      <c r="G13" s="109"/>
      <c r="H13" s="109"/>
      <c r="I13" s="297"/>
    </row>
    <row r="14" spans="1:12">
      <c r="A14" s="153"/>
      <c r="B14" s="151"/>
      <c r="C14" s="107"/>
      <c r="D14" s="151"/>
      <c r="E14" s="161"/>
      <c r="F14" s="109"/>
      <c r="G14" s="109"/>
      <c r="H14" s="109"/>
      <c r="I14" s="297"/>
    </row>
    <row r="15" spans="1:12">
      <c r="A15" s="170"/>
      <c r="B15" s="171"/>
      <c r="C15" s="171"/>
      <c r="D15" s="171"/>
      <c r="E15" s="171"/>
      <c r="F15" s="171"/>
      <c r="G15" s="109"/>
      <c r="H15" s="171"/>
      <c r="I15" s="304"/>
    </row>
    <row r="16" spans="1:12">
      <c r="A16" s="153"/>
      <c r="B16" s="171"/>
      <c r="C16" s="171"/>
      <c r="D16" s="171"/>
      <c r="E16" s="171"/>
      <c r="F16" s="171"/>
      <c r="G16" s="109"/>
      <c r="H16" s="171"/>
      <c r="I16" s="304"/>
    </row>
    <row r="17" spans="1:10">
      <c r="A17" s="170"/>
      <c r="B17" s="171"/>
      <c r="C17" s="171"/>
      <c r="D17" s="171"/>
      <c r="E17" s="171"/>
      <c r="F17" s="171"/>
      <c r="G17" s="109"/>
      <c r="H17" s="171"/>
      <c r="I17" s="304"/>
    </row>
    <row r="18" spans="1:10">
      <c r="A18" s="153"/>
      <c r="B18" s="171"/>
      <c r="C18" s="171"/>
      <c r="D18" s="171"/>
      <c r="E18" s="171"/>
      <c r="F18" s="171"/>
      <c r="G18" s="109"/>
      <c r="H18" s="171"/>
      <c r="I18" s="304"/>
    </row>
    <row r="19" spans="1:10">
      <c r="A19" s="170"/>
      <c r="B19" s="171"/>
      <c r="C19" s="171"/>
      <c r="D19" s="171"/>
      <c r="E19" s="171"/>
      <c r="F19" s="171"/>
      <c r="G19" s="109"/>
      <c r="H19" s="171"/>
      <c r="I19" s="304"/>
    </row>
    <row r="20" spans="1:10" ht="15" thickBot="1">
      <c r="A20" s="116"/>
      <c r="B20" s="172"/>
      <c r="C20" s="172"/>
      <c r="D20" s="172"/>
      <c r="E20" s="172"/>
      <c r="F20" s="172"/>
      <c r="G20" s="114"/>
      <c r="H20" s="172"/>
      <c r="I20" s="305"/>
    </row>
    <row r="21" spans="1:10" s="167" customFormat="1" ht="16.2" thickBot="1">
      <c r="A21" s="165"/>
      <c r="B21" s="115"/>
      <c r="C21" s="115"/>
      <c r="D21" s="115"/>
      <c r="E21" s="115"/>
      <c r="F21" s="115"/>
      <c r="G21" s="115"/>
      <c r="H21" s="448" t="str">
        <f>"Total "&amp;LEFT(A7,2)</f>
        <v>Total I9</v>
      </c>
      <c r="I21" s="449">
        <f>SUM(I10:I20)</f>
        <v>7</v>
      </c>
      <c r="J21" s="6"/>
    </row>
    <row r="23" spans="1:10" ht="33.75" customHeight="1">
      <c r="A23" s="57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3" s="579"/>
      <c r="C23" s="579"/>
      <c r="D23" s="579"/>
      <c r="E23" s="579"/>
      <c r="F23" s="579"/>
      <c r="G23" s="579"/>
      <c r="H23" s="579"/>
      <c r="I23" s="579"/>
    </row>
  </sheetData>
  <mergeCells count="3">
    <mergeCell ref="A7:I7"/>
    <mergeCell ref="A6:I6"/>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topLeftCell="A5" workbookViewId="0">
      <selection activeCell="N20" sqref="N20"/>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2">
      <c r="A1" s="236" t="str">
        <f>'Date initiale'!C3</f>
        <v>Universitatea de Arhitectură și Urbanism "Ion Mincu" București</v>
      </c>
      <c r="B1" s="236"/>
      <c r="C1" s="236"/>
    </row>
    <row r="2" spans="1:12">
      <c r="A2" s="236" t="str">
        <f>'Date initiale'!B4&amp;" "&amp;'Date initiale'!C4</f>
        <v>Facultatea URBANISM</v>
      </c>
      <c r="B2" s="236"/>
      <c r="C2" s="236"/>
    </row>
    <row r="3" spans="1:12">
      <c r="A3" s="236" t="str">
        <f>'Date initiale'!B5&amp;" "&amp;'Date initiale'!C5</f>
        <v>Departamentul Proiectare Urbană și Peisagistică</v>
      </c>
      <c r="B3" s="236"/>
      <c r="C3" s="236"/>
    </row>
    <row r="4" spans="1:12">
      <c r="A4" s="115" t="str">
        <f>'Date initiale'!C6&amp;", "&amp;'Date initiale'!C7</f>
        <v xml:space="preserve">Stan Angelica Ionela, </v>
      </c>
      <c r="B4" s="115"/>
      <c r="C4" s="115"/>
    </row>
    <row r="5" spans="1:12" s="167" customFormat="1">
      <c r="A5" s="115"/>
      <c r="B5" s="115"/>
      <c r="C5" s="115"/>
    </row>
    <row r="6" spans="1:12" ht="15.6">
      <c r="A6" s="577" t="s">
        <v>110</v>
      </c>
      <c r="B6" s="577"/>
      <c r="C6" s="577"/>
      <c r="D6" s="577"/>
      <c r="E6" s="577"/>
      <c r="F6" s="577"/>
      <c r="G6" s="577"/>
      <c r="H6" s="577"/>
      <c r="I6" s="577"/>
    </row>
    <row r="7" spans="1:12" ht="39" customHeight="1">
      <c r="A7" s="580" t="str">
        <f>'Descriere indicatori'!B13&amp;". "&amp;'Descriere indicatori'!C13</f>
        <v xml:space="preserve">I10. Studii in extenso apărute în volume colective publicate la edituri recunoscute în domeniu*, precum şi studiile aferente proiectelor* </v>
      </c>
      <c r="B7" s="580"/>
      <c r="C7" s="580"/>
      <c r="D7" s="580"/>
      <c r="E7" s="580"/>
      <c r="F7" s="580"/>
      <c r="G7" s="580"/>
      <c r="H7" s="580"/>
      <c r="I7" s="580"/>
    </row>
    <row r="8" spans="1:12" s="167" customFormat="1" ht="17.25" customHeight="1" thickBot="1">
      <c r="A8" s="33"/>
      <c r="B8" s="166"/>
      <c r="C8" s="166"/>
      <c r="D8" s="166"/>
      <c r="E8" s="166"/>
      <c r="F8" s="166"/>
      <c r="G8" s="166"/>
      <c r="H8" s="166"/>
      <c r="I8" s="166"/>
    </row>
    <row r="9" spans="1:12" ht="29.4" thickBot="1">
      <c r="A9" s="142" t="s">
        <v>55</v>
      </c>
      <c r="B9" s="143" t="s">
        <v>83</v>
      </c>
      <c r="C9" s="143" t="s">
        <v>56</v>
      </c>
      <c r="D9" s="143" t="s">
        <v>57</v>
      </c>
      <c r="E9" s="143" t="s">
        <v>80</v>
      </c>
      <c r="F9" s="144" t="s">
        <v>87</v>
      </c>
      <c r="G9" s="143" t="s">
        <v>58</v>
      </c>
      <c r="H9" s="143" t="s">
        <v>111</v>
      </c>
      <c r="I9" s="145" t="s">
        <v>90</v>
      </c>
      <c r="K9" s="242" t="s">
        <v>108</v>
      </c>
    </row>
    <row r="10" spans="1:12" ht="15.6">
      <c r="A10" s="169"/>
      <c r="B10" s="103"/>
      <c r="C10" s="134"/>
      <c r="D10" s="217"/>
      <c r="E10" s="149"/>
      <c r="F10" s="134"/>
      <c r="G10" s="134"/>
      <c r="H10" s="134"/>
      <c r="I10" s="306"/>
      <c r="J10" s="181"/>
      <c r="K10" s="243" t="s">
        <v>160</v>
      </c>
      <c r="L10" s="349" t="s">
        <v>250</v>
      </c>
    </row>
    <row r="11" spans="1:12" ht="15.6">
      <c r="A11" s="218">
        <f>A10+1</f>
        <v>1</v>
      </c>
      <c r="B11" s="132"/>
      <c r="C11" s="152"/>
      <c r="D11" s="108"/>
      <c r="E11" s="161"/>
      <c r="F11" s="152"/>
      <c r="G11" s="152"/>
      <c r="H11" s="152"/>
      <c r="I11" s="302"/>
      <c r="J11" s="181"/>
      <c r="K11" s="50"/>
      <c r="L11" s="349" t="s">
        <v>251</v>
      </c>
    </row>
    <row r="12" spans="1:12">
      <c r="A12" s="218">
        <f t="shared" ref="A12:A19" si="0">A11+1</f>
        <v>2</v>
      </c>
      <c r="B12" s="132"/>
      <c r="C12" s="132"/>
      <c r="D12" s="132"/>
      <c r="E12" s="36"/>
      <c r="F12" s="109"/>
      <c r="G12" s="109"/>
      <c r="H12" s="109"/>
      <c r="I12" s="297"/>
    </row>
    <row r="13" spans="1:12">
      <c r="A13" s="218">
        <f t="shared" si="0"/>
        <v>3</v>
      </c>
      <c r="B13" s="108"/>
      <c r="C13" s="108"/>
      <c r="D13" s="132"/>
      <c r="E13" s="36"/>
      <c r="F13" s="109"/>
      <c r="G13" s="109"/>
      <c r="H13" s="109"/>
      <c r="I13" s="297"/>
    </row>
    <row r="14" spans="1:12">
      <c r="A14" s="218">
        <f t="shared" si="0"/>
        <v>4</v>
      </c>
      <c r="B14" s="132"/>
      <c r="C14" s="108"/>
      <c r="D14" s="108"/>
      <c r="E14" s="161"/>
      <c r="F14" s="109"/>
      <c r="G14" s="109"/>
      <c r="H14" s="109"/>
      <c r="I14" s="297"/>
    </row>
    <row r="15" spans="1:12">
      <c r="A15" s="218">
        <f t="shared" si="0"/>
        <v>5</v>
      </c>
      <c r="B15" s="151"/>
      <c r="C15" s="151"/>
      <c r="D15" s="151"/>
      <c r="E15" s="161"/>
      <c r="F15" s="109"/>
      <c r="G15" s="109"/>
      <c r="H15" s="109"/>
      <c r="I15" s="297"/>
    </row>
    <row r="16" spans="1:12">
      <c r="A16" s="218">
        <f t="shared" si="0"/>
        <v>6</v>
      </c>
      <c r="B16" s="151"/>
      <c r="C16" s="107"/>
      <c r="D16" s="151"/>
      <c r="E16" s="161"/>
      <c r="F16" s="109"/>
      <c r="G16" s="109"/>
      <c r="H16" s="109"/>
      <c r="I16" s="297"/>
    </row>
    <row r="17" spans="1:9">
      <c r="A17" s="218">
        <f t="shared" si="0"/>
        <v>7</v>
      </c>
      <c r="B17" s="151"/>
      <c r="C17" s="107"/>
      <c r="D17" s="151"/>
      <c r="E17" s="161"/>
      <c r="F17" s="109"/>
      <c r="G17" s="109"/>
      <c r="H17" s="109"/>
      <c r="I17" s="297"/>
    </row>
    <row r="18" spans="1:9">
      <c r="A18" s="218">
        <f t="shared" si="0"/>
        <v>8</v>
      </c>
      <c r="B18" s="161"/>
      <c r="C18" s="36"/>
      <c r="D18" s="36"/>
      <c r="E18" s="36"/>
      <c r="F18" s="109"/>
      <c r="G18" s="109"/>
      <c r="H18" s="109"/>
      <c r="I18" s="297"/>
    </row>
    <row r="19" spans="1:9" ht="15" thickBot="1">
      <c r="A19" s="219">
        <f t="shared" si="0"/>
        <v>9</v>
      </c>
      <c r="B19" s="139"/>
      <c r="C19" s="113"/>
      <c r="D19" s="113"/>
      <c r="E19" s="164"/>
      <c r="F19" s="114"/>
      <c r="G19" s="114"/>
      <c r="H19" s="114"/>
      <c r="I19" s="298"/>
    </row>
    <row r="20" spans="1:9" ht="15" thickBot="1">
      <c r="A20" s="335"/>
      <c r="B20" s="220"/>
      <c r="C20" s="138"/>
      <c r="D20" s="165"/>
      <c r="E20" s="165"/>
      <c r="F20" s="165"/>
      <c r="G20" s="165"/>
      <c r="H20" s="117" t="str">
        <f>"Total "&amp;LEFT(A7,3)</f>
        <v>Total I10</v>
      </c>
      <c r="I20" s="221">
        <f>SUM(I10:I19)</f>
        <v>0</v>
      </c>
    </row>
    <row r="21" spans="1:9">
      <c r="A21" s="20"/>
      <c r="B21" s="16"/>
      <c r="C21" s="18"/>
      <c r="D21" s="20"/>
    </row>
    <row r="22" spans="1:9" ht="33.75" customHeight="1">
      <c r="A22" s="57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79"/>
      <c r="C22" s="579"/>
      <c r="D22" s="579"/>
      <c r="E22" s="579"/>
      <c r="F22" s="579"/>
      <c r="G22" s="579"/>
      <c r="H22" s="579"/>
      <c r="I22" s="579"/>
    </row>
    <row r="23" spans="1:9" ht="48" customHeight="1">
      <c r="A23" s="57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579"/>
      <c r="C23" s="579"/>
      <c r="D23" s="579"/>
      <c r="E23" s="579"/>
      <c r="F23" s="579"/>
      <c r="G23" s="579"/>
      <c r="H23" s="579"/>
      <c r="I23" s="579"/>
    </row>
    <row r="24" spans="1:9">
      <c r="A24" s="20"/>
      <c r="B24" s="18"/>
      <c r="C24" s="18"/>
      <c r="D24" s="20"/>
    </row>
    <row r="25" spans="1:9">
      <c r="A25" s="20"/>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4"/>
  <sheetViews>
    <sheetView topLeftCell="A11" zoomScale="83" zoomScaleNormal="83" workbookViewId="0">
      <selection activeCell="C11" sqref="C11"/>
    </sheetView>
  </sheetViews>
  <sheetFormatPr defaultRowHeight="14.4"/>
  <cols>
    <col min="1" max="1" width="5.109375" customWidth="1"/>
    <col min="2" max="2" width="22.109375" customWidth="1"/>
    <col min="3" max="3" width="64.88671875" customWidth="1"/>
    <col min="4" max="4" width="44.6640625" customWidth="1"/>
    <col min="5" max="5" width="6.88671875" customWidth="1"/>
    <col min="6" max="6" width="10.5546875" customWidth="1"/>
    <col min="7" max="7" width="16" customWidth="1"/>
    <col min="8" max="8" width="10" customWidth="1"/>
    <col min="9" max="9" width="9.6640625" customWidth="1"/>
  </cols>
  <sheetData>
    <row r="1" spans="1:12">
      <c r="A1" s="236" t="str">
        <f>'Date initiale'!C3</f>
        <v>Universitatea de Arhitectură și Urbanism "Ion Mincu" București</v>
      </c>
      <c r="B1" s="236"/>
      <c r="C1" s="236"/>
    </row>
    <row r="2" spans="1:12">
      <c r="A2" s="236" t="str">
        <f>'Date initiale'!B4&amp;" "&amp;'Date initiale'!C4</f>
        <v>Facultatea URBANISM</v>
      </c>
      <c r="B2" s="236"/>
      <c r="C2" s="236"/>
    </row>
    <row r="3" spans="1:12">
      <c r="A3" s="236" t="str">
        <f>'Date initiale'!B5&amp;" "&amp;'Date initiale'!C5</f>
        <v>Departamentul Proiectare Urbană și Peisagistică</v>
      </c>
      <c r="B3" s="236"/>
      <c r="C3" s="236"/>
    </row>
    <row r="4" spans="1:12">
      <c r="A4" s="115" t="str">
        <f>'Date initiale'!C6&amp;", "&amp;'Date initiale'!C7</f>
        <v xml:space="preserve">Stan Angelica Ionela, </v>
      </c>
      <c r="B4" s="115"/>
      <c r="C4" s="115"/>
    </row>
    <row r="5" spans="1:12" s="167" customFormat="1">
      <c r="A5" s="115"/>
      <c r="B5" s="115"/>
      <c r="C5" s="115"/>
    </row>
    <row r="6" spans="1:12" ht="15.6">
      <c r="A6" s="577" t="s">
        <v>110</v>
      </c>
      <c r="B6" s="577"/>
      <c r="C6" s="577"/>
      <c r="D6" s="577"/>
      <c r="E6" s="577"/>
      <c r="F6" s="577"/>
      <c r="G6" s="577"/>
      <c r="H6" s="577"/>
      <c r="I6" s="577"/>
      <c r="J6" s="34"/>
    </row>
    <row r="7" spans="1:12" ht="39" customHeight="1">
      <c r="A7" s="580"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580"/>
      <c r="C7" s="580"/>
      <c r="D7" s="580"/>
      <c r="E7" s="580"/>
      <c r="F7" s="580"/>
      <c r="G7" s="580"/>
      <c r="H7" s="580"/>
      <c r="I7" s="580"/>
      <c r="J7" s="33"/>
    </row>
    <row r="8" spans="1:12" ht="19.5" customHeight="1" thickBot="1">
      <c r="A8" s="56"/>
      <c r="B8" s="56"/>
      <c r="C8" s="56"/>
      <c r="D8" s="56"/>
      <c r="E8" s="56"/>
      <c r="F8" s="56"/>
      <c r="G8" s="56"/>
      <c r="H8" s="56"/>
      <c r="I8" s="56"/>
      <c r="J8" s="33"/>
    </row>
    <row r="9" spans="1:12" ht="81.599999999999994" customHeight="1" thickBot="1">
      <c r="A9" s="208" t="s">
        <v>55</v>
      </c>
      <c r="B9" s="209" t="s">
        <v>83</v>
      </c>
      <c r="C9" s="210" t="s">
        <v>52</v>
      </c>
      <c r="D9" s="210" t="s">
        <v>134</v>
      </c>
      <c r="E9" s="209" t="s">
        <v>87</v>
      </c>
      <c r="F9" s="210" t="s">
        <v>53</v>
      </c>
      <c r="G9" s="210" t="s">
        <v>79</v>
      </c>
      <c r="H9" s="209" t="s">
        <v>54</v>
      </c>
      <c r="I9" s="216" t="s">
        <v>147</v>
      </c>
      <c r="J9" s="2"/>
      <c r="K9" s="242" t="s">
        <v>108</v>
      </c>
    </row>
    <row r="10" spans="1:12" ht="46.8">
      <c r="A10" s="58">
        <v>1</v>
      </c>
      <c r="B10" s="361" t="s">
        <v>284</v>
      </c>
      <c r="C10" s="361" t="s">
        <v>646</v>
      </c>
      <c r="D10" s="361" t="s">
        <v>703</v>
      </c>
      <c r="E10" s="362">
        <v>2015</v>
      </c>
      <c r="F10" s="365" t="s">
        <v>481</v>
      </c>
      <c r="G10" s="361" t="s">
        <v>306</v>
      </c>
      <c r="H10" s="362" t="s">
        <v>305</v>
      </c>
      <c r="I10" s="364">
        <v>15</v>
      </c>
      <c r="K10" s="243" t="s">
        <v>161</v>
      </c>
      <c r="L10" s="349" t="s">
        <v>252</v>
      </c>
    </row>
    <row r="11" spans="1:12" ht="74.400000000000006" customHeight="1">
      <c r="A11" s="57">
        <v>2</v>
      </c>
      <c r="B11" s="525" t="s">
        <v>284</v>
      </c>
      <c r="C11" s="525" t="s">
        <v>699</v>
      </c>
      <c r="D11" s="525" t="s">
        <v>304</v>
      </c>
      <c r="E11" s="558">
        <v>2014</v>
      </c>
      <c r="F11" s="559" t="s">
        <v>303</v>
      </c>
      <c r="G11" s="525" t="s">
        <v>302</v>
      </c>
      <c r="H11" s="525" t="s">
        <v>301</v>
      </c>
      <c r="I11" s="360">
        <v>15</v>
      </c>
    </row>
    <row r="12" spans="1:12" ht="84" customHeight="1">
      <c r="A12" s="58">
        <v>3</v>
      </c>
      <c r="B12" s="361" t="s">
        <v>284</v>
      </c>
      <c r="C12" s="361" t="s">
        <v>645</v>
      </c>
      <c r="D12" s="361" t="s">
        <v>310</v>
      </c>
      <c r="E12" s="361">
        <v>2013</v>
      </c>
      <c r="F12" s="365" t="s">
        <v>308</v>
      </c>
      <c r="G12" s="361" t="s">
        <v>309</v>
      </c>
      <c r="H12" s="361" t="s">
        <v>307</v>
      </c>
      <c r="I12" s="364">
        <v>15</v>
      </c>
    </row>
    <row r="13" spans="1:12" ht="80.400000000000006" customHeight="1">
      <c r="A13" s="58">
        <v>4</v>
      </c>
      <c r="B13" s="361" t="s">
        <v>284</v>
      </c>
      <c r="C13" s="361" t="s">
        <v>700</v>
      </c>
      <c r="D13" s="361" t="s">
        <v>313</v>
      </c>
      <c r="E13" s="361">
        <v>2016</v>
      </c>
      <c r="F13" s="361" t="s">
        <v>314</v>
      </c>
      <c r="G13" s="361" t="s">
        <v>315</v>
      </c>
      <c r="H13" s="361" t="s">
        <v>316</v>
      </c>
      <c r="I13" s="364">
        <v>15</v>
      </c>
    </row>
    <row r="14" spans="1:12" ht="111" customHeight="1">
      <c r="A14" s="58">
        <v>5</v>
      </c>
      <c r="B14" s="273" t="s">
        <v>292</v>
      </c>
      <c r="C14" s="525" t="s">
        <v>701</v>
      </c>
      <c r="D14" s="361" t="s">
        <v>328</v>
      </c>
      <c r="E14" s="362">
        <v>2015</v>
      </c>
      <c r="F14" s="362" t="s">
        <v>329</v>
      </c>
      <c r="G14" s="361" t="s">
        <v>330</v>
      </c>
      <c r="H14" s="362" t="s">
        <v>331</v>
      </c>
      <c r="I14" s="364">
        <v>15</v>
      </c>
    </row>
    <row r="15" spans="1:12" ht="43.8" customHeight="1">
      <c r="A15" s="58">
        <f t="shared" ref="A15" si="0">A14+1</f>
        <v>6</v>
      </c>
      <c r="B15" s="273" t="s">
        <v>292</v>
      </c>
      <c r="C15" s="361" t="s">
        <v>702</v>
      </c>
      <c r="D15" s="361" t="s">
        <v>698</v>
      </c>
      <c r="E15" s="362">
        <v>2013</v>
      </c>
      <c r="F15" s="362">
        <v>10.1</v>
      </c>
      <c r="G15" s="361" t="s">
        <v>422</v>
      </c>
      <c r="H15" s="362" t="s">
        <v>423</v>
      </c>
      <c r="I15" s="364">
        <v>15</v>
      </c>
    </row>
    <row r="16" spans="1:12" ht="15.6">
      <c r="A16" s="58"/>
      <c r="B16" s="361"/>
      <c r="C16" s="361"/>
      <c r="D16" s="361"/>
      <c r="E16" s="361"/>
      <c r="F16" s="363"/>
      <c r="G16" s="366"/>
      <c r="H16" s="361"/>
      <c r="I16" s="367"/>
      <c r="J16" s="21"/>
    </row>
    <row r="17" spans="1:9" ht="16.2" thickBot="1">
      <c r="A17" s="59"/>
      <c r="B17" s="368"/>
      <c r="C17" s="369"/>
      <c r="D17" s="368"/>
      <c r="E17" s="368"/>
      <c r="F17" s="369"/>
      <c r="G17" s="369"/>
      <c r="H17" s="369"/>
      <c r="I17" s="370"/>
    </row>
    <row r="18" spans="1:9" ht="16.2" thickBot="1">
      <c r="A18" s="334"/>
      <c r="C18" s="20"/>
      <c r="D18" s="23"/>
      <c r="E18" s="18"/>
      <c r="H18" s="117" t="str">
        <f>"Total "&amp;LEFT(A7,4)</f>
        <v>Total I11a</v>
      </c>
      <c r="I18" s="353">
        <f>SUM(I11:I17)</f>
        <v>75</v>
      </c>
    </row>
    <row r="19" spans="1:9" ht="15.6">
      <c r="A19" s="48"/>
      <c r="C19" s="20"/>
      <c r="D19" s="24"/>
      <c r="E19" s="18"/>
    </row>
    <row r="20" spans="1:9">
      <c r="C20" s="397"/>
      <c r="D20" s="24"/>
      <c r="E20" s="18"/>
      <c r="F20" s="20"/>
      <c r="G20" s="20"/>
    </row>
    <row r="21" spans="1:9">
      <c r="C21" s="20"/>
      <c r="D21" s="23"/>
      <c r="E21" s="18"/>
      <c r="F21" s="20"/>
      <c r="G21" s="20"/>
    </row>
    <row r="22" spans="1:9">
      <c r="C22" s="20"/>
      <c r="D22" s="23"/>
      <c r="E22" s="18"/>
      <c r="F22" s="20"/>
      <c r="G22" s="20"/>
    </row>
    <row r="23" spans="1:9">
      <c r="C23" s="20"/>
      <c r="D23" s="23"/>
      <c r="E23" s="18"/>
      <c r="F23" s="20"/>
      <c r="G23" s="20"/>
    </row>
    <row r="24" spans="1:9">
      <c r="C24" s="20"/>
      <c r="D24" s="16"/>
      <c r="E24" s="18"/>
      <c r="F24" s="20"/>
      <c r="G24" s="20"/>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1"/>
  <sheetViews>
    <sheetView topLeftCell="A9" workbookViewId="0">
      <selection activeCell="F10" sqref="F10"/>
    </sheetView>
  </sheetViews>
  <sheetFormatPr defaultRowHeight="14.4"/>
  <cols>
    <col min="1" max="1" width="5.109375" customWidth="1"/>
    <col min="2" max="2" width="21.44140625" customWidth="1"/>
    <col min="3" max="3" width="31.44140625" customWidth="1"/>
    <col min="4" max="4" width="27.44140625" customWidth="1"/>
    <col min="5" max="5" width="6.88671875" customWidth="1"/>
    <col min="6" max="6" width="10.5546875" customWidth="1"/>
    <col min="7" max="7" width="16" style="167" customWidth="1"/>
    <col min="8" max="8" width="9.6640625" customWidth="1"/>
  </cols>
  <sheetData>
    <row r="1" spans="1:11" ht="15.6">
      <c r="A1" s="236" t="str">
        <f>'Date initiale'!C3</f>
        <v>Universitatea de Arhitectură și Urbanism "Ion Mincu" București</v>
      </c>
      <c r="B1" s="236"/>
      <c r="C1" s="236"/>
      <c r="D1" s="17"/>
    </row>
    <row r="2" spans="1:11" ht="15.6">
      <c r="A2" s="236" t="str">
        <f>'Date initiale'!B4&amp;" "&amp;'Date initiale'!C4</f>
        <v>Facultatea URBANISM</v>
      </c>
      <c r="B2" s="236"/>
      <c r="C2" s="236"/>
      <c r="D2" s="17"/>
    </row>
    <row r="3" spans="1:11" ht="15.6">
      <c r="A3" s="236" t="str">
        <f>'Date initiale'!B5&amp;" "&amp;'Date initiale'!C5</f>
        <v>Departamentul Proiectare Urbană și Peisagistică</v>
      </c>
      <c r="B3" s="236"/>
      <c r="C3" s="236"/>
      <c r="D3" s="17"/>
    </row>
    <row r="4" spans="1:11">
      <c r="A4" s="115" t="str">
        <f>'Date initiale'!C6&amp;", "&amp;'Date initiale'!C7</f>
        <v xml:space="preserve">Stan Angelica Ionela, </v>
      </c>
      <c r="B4" s="115"/>
      <c r="C4" s="115"/>
    </row>
    <row r="5" spans="1:11" s="167" customFormat="1">
      <c r="A5" s="115"/>
      <c r="B5" s="115"/>
      <c r="C5" s="115"/>
    </row>
    <row r="6" spans="1:11" ht="15.6">
      <c r="A6" s="577" t="s">
        <v>110</v>
      </c>
      <c r="B6" s="577"/>
      <c r="C6" s="577"/>
      <c r="D6" s="577"/>
      <c r="E6" s="577"/>
      <c r="F6" s="577"/>
      <c r="G6" s="577"/>
      <c r="H6" s="577"/>
      <c r="I6" s="34"/>
      <c r="J6" s="34"/>
    </row>
    <row r="7" spans="1:11" ht="48" customHeight="1">
      <c r="A7" s="580"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580"/>
      <c r="C7" s="580"/>
      <c r="D7" s="580"/>
      <c r="E7" s="580"/>
      <c r="F7" s="580"/>
      <c r="G7" s="580"/>
      <c r="H7" s="580"/>
      <c r="I7" s="168"/>
      <c r="J7" s="168"/>
    </row>
    <row r="8" spans="1:11" ht="21.75" customHeight="1" thickBot="1">
      <c r="A8" s="54"/>
      <c r="B8" s="54"/>
      <c r="C8" s="54"/>
      <c r="D8" s="54"/>
      <c r="E8" s="54"/>
      <c r="F8" s="54"/>
      <c r="G8" s="54"/>
      <c r="H8" s="54"/>
    </row>
    <row r="9" spans="1:11" ht="29.4" thickBot="1">
      <c r="A9" s="142" t="s">
        <v>55</v>
      </c>
      <c r="B9" s="198" t="s">
        <v>83</v>
      </c>
      <c r="C9" s="198" t="s">
        <v>136</v>
      </c>
      <c r="D9" s="198" t="s">
        <v>137</v>
      </c>
      <c r="E9" s="198" t="s">
        <v>75</v>
      </c>
      <c r="F9" s="198" t="s">
        <v>76</v>
      </c>
      <c r="G9" s="211" t="s">
        <v>135</v>
      </c>
      <c r="H9" s="216" t="s">
        <v>147</v>
      </c>
      <c r="J9" s="242" t="s">
        <v>108</v>
      </c>
    </row>
    <row r="10" spans="1:11" ht="43.2">
      <c r="A10" s="182">
        <v>1</v>
      </c>
      <c r="B10" s="120" t="s">
        <v>670</v>
      </c>
      <c r="C10" s="400" t="s">
        <v>482</v>
      </c>
      <c r="D10" s="354" t="s">
        <v>317</v>
      </c>
      <c r="E10" s="184">
        <v>2016</v>
      </c>
      <c r="F10" s="185">
        <v>7</v>
      </c>
      <c r="G10" s="373" t="s">
        <v>318</v>
      </c>
      <c r="H10" s="307">
        <v>7.5</v>
      </c>
      <c r="J10" s="243" t="s">
        <v>253</v>
      </c>
      <c r="K10" s="349" t="s">
        <v>256</v>
      </c>
    </row>
    <row r="11" spans="1:11" ht="28.8">
      <c r="A11" s="186">
        <f>A10+1</f>
        <v>2</v>
      </c>
      <c r="B11" s="124" t="s">
        <v>284</v>
      </c>
      <c r="C11" s="222" t="s">
        <v>484</v>
      </c>
      <c r="D11" s="222" t="s">
        <v>483</v>
      </c>
      <c r="E11" s="124">
        <v>2013</v>
      </c>
      <c r="F11" s="187" t="s">
        <v>362</v>
      </c>
      <c r="G11" s="188" t="s">
        <v>365</v>
      </c>
      <c r="H11" s="307">
        <v>10</v>
      </c>
      <c r="J11" s="243" t="s">
        <v>254</v>
      </c>
    </row>
    <row r="12" spans="1:11" ht="43.2">
      <c r="A12" s="186">
        <f t="shared" ref="A12:A19" si="0">A11+1</f>
        <v>3</v>
      </c>
      <c r="B12" s="124" t="s">
        <v>284</v>
      </c>
      <c r="C12" s="399" t="s">
        <v>363</v>
      </c>
      <c r="D12" s="399" t="s">
        <v>671</v>
      </c>
      <c r="E12" s="189">
        <v>2015</v>
      </c>
      <c r="F12" s="190" t="s">
        <v>364</v>
      </c>
      <c r="G12" s="191" t="s">
        <v>365</v>
      </c>
      <c r="H12" s="308">
        <v>6</v>
      </c>
      <c r="I12" s="22"/>
      <c r="J12" s="243" t="s">
        <v>255</v>
      </c>
    </row>
    <row r="13" spans="1:11" ht="70.2" customHeight="1">
      <c r="A13" s="186">
        <f t="shared" si="0"/>
        <v>4</v>
      </c>
      <c r="B13" s="124" t="s">
        <v>476</v>
      </c>
      <c r="C13" s="222" t="s">
        <v>558</v>
      </c>
      <c r="D13" s="222" t="s">
        <v>555</v>
      </c>
      <c r="E13" s="124">
        <v>2019</v>
      </c>
      <c r="F13" s="432" t="s">
        <v>556</v>
      </c>
      <c r="G13" s="188" t="s">
        <v>554</v>
      </c>
      <c r="H13" s="302">
        <v>6</v>
      </c>
      <c r="I13" s="22"/>
    </row>
    <row r="14" spans="1:11" s="167" customFormat="1" ht="72">
      <c r="A14" s="186">
        <f t="shared" si="0"/>
        <v>5</v>
      </c>
      <c r="B14" s="124" t="s">
        <v>476</v>
      </c>
      <c r="C14" s="222" t="s">
        <v>559</v>
      </c>
      <c r="D14" s="222" t="s">
        <v>555</v>
      </c>
      <c r="E14" s="124">
        <v>2021</v>
      </c>
      <c r="F14" s="432" t="s">
        <v>560</v>
      </c>
      <c r="G14" s="188" t="s">
        <v>557</v>
      </c>
      <c r="H14" s="302">
        <v>6</v>
      </c>
    </row>
    <row r="15" spans="1:11" s="167" customFormat="1" ht="15.6">
      <c r="A15" s="186">
        <f t="shared" si="0"/>
        <v>6</v>
      </c>
      <c r="B15" s="124"/>
      <c r="C15" s="124"/>
      <c r="D15" s="124"/>
      <c r="E15" s="124"/>
      <c r="F15" s="187"/>
      <c r="G15" s="188"/>
      <c r="H15" s="302"/>
      <c r="I15" s="22"/>
    </row>
    <row r="16" spans="1:11" s="167" customFormat="1">
      <c r="A16" s="186">
        <f t="shared" si="0"/>
        <v>7</v>
      </c>
      <c r="B16" s="124"/>
      <c r="C16" s="124"/>
      <c r="D16" s="124"/>
      <c r="E16" s="124"/>
      <c r="F16" s="187"/>
      <c r="G16" s="188"/>
      <c r="H16" s="302"/>
    </row>
    <row r="17" spans="1:9" s="167" customFormat="1" ht="15.6">
      <c r="A17" s="186">
        <f t="shared" si="0"/>
        <v>8</v>
      </c>
      <c r="B17" s="189"/>
      <c r="C17" s="189"/>
      <c r="D17" s="189"/>
      <c r="E17" s="189"/>
      <c r="F17" s="190"/>
      <c r="G17" s="191"/>
      <c r="H17" s="308"/>
      <c r="I17" s="22"/>
    </row>
    <row r="18" spans="1:9" s="167" customFormat="1" ht="15.6">
      <c r="A18" s="186">
        <f t="shared" si="0"/>
        <v>9</v>
      </c>
      <c r="B18" s="124"/>
      <c r="C18" s="124"/>
      <c r="D18" s="124"/>
      <c r="E18" s="124"/>
      <c r="F18" s="187"/>
      <c r="G18" s="188"/>
      <c r="H18" s="302"/>
      <c r="I18" s="22"/>
    </row>
    <row r="19" spans="1:9" ht="15" thickBot="1">
      <c r="A19" s="192">
        <f t="shared" si="0"/>
        <v>10</v>
      </c>
      <c r="B19" s="128"/>
      <c r="C19" s="128"/>
      <c r="D19" s="128"/>
      <c r="E19" s="128"/>
      <c r="F19" s="193"/>
      <c r="G19" s="194"/>
      <c r="H19" s="309"/>
    </row>
    <row r="20" spans="1:9" ht="15" thickBot="1">
      <c r="A20" s="333"/>
      <c r="B20" s="195"/>
      <c r="C20" s="195"/>
      <c r="D20" s="195"/>
      <c r="E20" s="195"/>
      <c r="F20" s="196"/>
      <c r="G20" s="146" t="str">
        <f>"Total "&amp;LEFT(A7,4)</f>
        <v>Total I11b</v>
      </c>
      <c r="H20" s="251">
        <f>SUM(H10:H19)</f>
        <v>35.5</v>
      </c>
    </row>
    <row r="21" spans="1:9" ht="15.6">
      <c r="A21" s="25"/>
      <c r="B21" s="25"/>
      <c r="C21" s="25"/>
      <c r="D21" s="25"/>
      <c r="E21" s="25"/>
      <c r="F21" s="25"/>
      <c r="G21" s="25"/>
      <c r="H21" s="25"/>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54"/>
  <sheetViews>
    <sheetView topLeftCell="A10" workbookViewId="0">
      <selection activeCell="D14" sqref="D14"/>
    </sheetView>
  </sheetViews>
  <sheetFormatPr defaultRowHeight="14.4"/>
  <cols>
    <col min="1" max="1" width="5.109375" customWidth="1"/>
    <col min="2" max="2" width="22.109375" customWidth="1"/>
    <col min="3" max="3" width="35.6640625" style="196" customWidth="1"/>
    <col min="4" max="4" width="43.44140625" customWidth="1"/>
    <col min="5" max="5" width="6.88671875" customWidth="1"/>
    <col min="6" max="6" width="10.5546875" customWidth="1"/>
    <col min="7" max="7" width="9.6640625" customWidth="1"/>
  </cols>
  <sheetData>
    <row r="1" spans="1:9">
      <c r="A1" s="236" t="str">
        <f>'Date initiale'!C3</f>
        <v>Universitatea de Arhitectură și Urbanism "Ion Mincu" București</v>
      </c>
      <c r="B1" s="236"/>
      <c r="C1" s="401"/>
    </row>
    <row r="2" spans="1:9">
      <c r="A2" s="236" t="str">
        <f>'Date initiale'!B4&amp;" "&amp;'Date initiale'!C4</f>
        <v>Facultatea URBANISM</v>
      </c>
      <c r="B2" s="236"/>
      <c r="C2" s="401"/>
    </row>
    <row r="3" spans="1:9">
      <c r="A3" s="236" t="str">
        <f>'Date initiale'!B5&amp;" "&amp;'Date initiale'!C5</f>
        <v>Departamentul Proiectare Urbană și Peisagistică</v>
      </c>
      <c r="B3" s="236"/>
      <c r="C3" s="401"/>
    </row>
    <row r="4" spans="1:9">
      <c r="A4" s="115" t="str">
        <f>'Date initiale'!C6&amp;", "&amp;'Date initiale'!C7</f>
        <v xml:space="preserve">Stan Angelica Ionela, </v>
      </c>
      <c r="B4" s="115"/>
    </row>
    <row r="5" spans="1:9" s="167" customFormat="1">
      <c r="A5" s="115"/>
      <c r="B5" s="115"/>
      <c r="C5" s="196"/>
    </row>
    <row r="6" spans="1:9" ht="15.6">
      <c r="A6" s="582" t="s">
        <v>110</v>
      </c>
      <c r="B6" s="582"/>
      <c r="C6" s="582"/>
      <c r="D6" s="582"/>
      <c r="E6" s="582"/>
      <c r="F6" s="582"/>
      <c r="G6" s="582"/>
    </row>
    <row r="7" spans="1:9" ht="15.6">
      <c r="A7" s="580" t="str">
        <f>'Descriere indicatori'!B14&amp;"c. "&amp;'Descriere indicatori'!C16</f>
        <v>I11c. Susţinere comunicare publică în cadrul conferinţelor, colocviilor, seminariilor internaţionale/naţionale</v>
      </c>
      <c r="B7" s="580"/>
      <c r="C7" s="580"/>
      <c r="D7" s="580"/>
      <c r="E7" s="580"/>
      <c r="F7" s="580"/>
      <c r="G7" s="580"/>
      <c r="H7" s="168"/>
    </row>
    <row r="8" spans="1:9" s="167" customFormat="1" ht="15.6">
      <c r="A8" s="166"/>
      <c r="B8" s="166"/>
      <c r="C8" s="402"/>
      <c r="D8" s="166"/>
      <c r="E8" s="166"/>
      <c r="F8" s="166"/>
      <c r="G8" s="166"/>
      <c r="H8" s="166"/>
    </row>
    <row r="9" spans="1:9" ht="28.8">
      <c r="A9" s="36" t="s">
        <v>55</v>
      </c>
      <c r="B9" s="124" t="s">
        <v>83</v>
      </c>
      <c r="C9" s="436" t="s">
        <v>73</v>
      </c>
      <c r="D9" s="124" t="s">
        <v>74</v>
      </c>
      <c r="E9" s="124" t="s">
        <v>75</v>
      </c>
      <c r="F9" s="124" t="s">
        <v>76</v>
      </c>
      <c r="G9" s="389" t="s">
        <v>147</v>
      </c>
      <c r="I9" s="242" t="s">
        <v>108</v>
      </c>
    </row>
    <row r="10" spans="1:9" s="167" customFormat="1" ht="57.6">
      <c r="A10" s="36"/>
      <c r="B10" s="124" t="s">
        <v>284</v>
      </c>
      <c r="C10" s="442" t="s">
        <v>622</v>
      </c>
      <c r="D10" s="222" t="s">
        <v>674</v>
      </c>
      <c r="E10" s="124">
        <v>2021</v>
      </c>
      <c r="F10" s="124">
        <v>22.09</v>
      </c>
      <c r="G10" s="389">
        <v>5</v>
      </c>
      <c r="I10" s="243"/>
    </row>
    <row r="11" spans="1:9" s="167" customFormat="1" ht="36.6" customHeight="1">
      <c r="A11" s="36"/>
      <c r="B11" s="124" t="s">
        <v>284</v>
      </c>
      <c r="C11" s="439" t="s">
        <v>681</v>
      </c>
      <c r="D11" s="222" t="s">
        <v>675</v>
      </c>
      <c r="E11" s="124">
        <v>2021</v>
      </c>
      <c r="F11" s="124">
        <v>12.11</v>
      </c>
      <c r="G11" s="389">
        <v>5</v>
      </c>
      <c r="I11" s="243"/>
    </row>
    <row r="12" spans="1:9" s="167" customFormat="1" ht="72">
      <c r="A12" s="36"/>
      <c r="B12" s="124" t="s">
        <v>284</v>
      </c>
      <c r="C12" s="439" t="s">
        <v>708</v>
      </c>
      <c r="D12" s="222" t="s">
        <v>672</v>
      </c>
      <c r="E12" s="124">
        <v>2021</v>
      </c>
      <c r="F12" s="124">
        <v>11.1</v>
      </c>
      <c r="G12" s="389">
        <v>5</v>
      </c>
      <c r="I12" s="243"/>
    </row>
    <row r="13" spans="1:9" s="167" customFormat="1" ht="43.2">
      <c r="A13" s="36">
        <v>2</v>
      </c>
      <c r="B13" s="124" t="s">
        <v>284</v>
      </c>
      <c r="C13" s="439" t="s">
        <v>572</v>
      </c>
      <c r="D13" s="437" t="s">
        <v>673</v>
      </c>
      <c r="E13" s="124">
        <v>2021</v>
      </c>
      <c r="F13" s="124" t="s">
        <v>570</v>
      </c>
      <c r="G13" s="389">
        <v>5</v>
      </c>
      <c r="I13" s="243"/>
    </row>
    <row r="14" spans="1:9" s="167" customFormat="1" ht="86.4">
      <c r="A14" s="36">
        <v>1</v>
      </c>
      <c r="B14" s="124" t="s">
        <v>284</v>
      </c>
      <c r="C14" s="442" t="s">
        <v>571</v>
      </c>
      <c r="D14" s="437" t="s">
        <v>676</v>
      </c>
      <c r="E14" s="124">
        <v>2021</v>
      </c>
      <c r="F14" s="124">
        <v>5.09</v>
      </c>
      <c r="G14" s="389">
        <v>3</v>
      </c>
      <c r="I14" s="243"/>
    </row>
    <row r="15" spans="1:9" s="167" customFormat="1" ht="28.8">
      <c r="A15" s="36">
        <v>3</v>
      </c>
      <c r="B15" s="124" t="s">
        <v>284</v>
      </c>
      <c r="C15" s="439" t="s">
        <v>677</v>
      </c>
      <c r="D15" s="437" t="s">
        <v>574</v>
      </c>
      <c r="E15" s="124">
        <v>2020</v>
      </c>
      <c r="F15" s="124" t="s">
        <v>575</v>
      </c>
      <c r="G15" s="389">
        <v>5</v>
      </c>
      <c r="I15" s="243"/>
    </row>
    <row r="16" spans="1:9" s="167" customFormat="1" ht="43.2">
      <c r="A16" s="36">
        <v>4</v>
      </c>
      <c r="B16" s="124" t="s">
        <v>284</v>
      </c>
      <c r="C16" s="439" t="s">
        <v>573</v>
      </c>
      <c r="D16" s="437" t="s">
        <v>568</v>
      </c>
      <c r="E16" s="124">
        <v>2020</v>
      </c>
      <c r="F16" s="124" t="s">
        <v>569</v>
      </c>
      <c r="G16" s="389">
        <v>5</v>
      </c>
      <c r="I16" s="243"/>
    </row>
    <row r="17" spans="1:10" s="167" customFormat="1" ht="72">
      <c r="A17" s="36"/>
      <c r="B17" s="127" t="s">
        <v>284</v>
      </c>
      <c r="C17" s="439" t="s">
        <v>623</v>
      </c>
      <c r="D17" s="437" t="s">
        <v>624</v>
      </c>
      <c r="E17" s="124">
        <v>2019</v>
      </c>
      <c r="F17" s="124" t="s">
        <v>625</v>
      </c>
      <c r="G17" s="389">
        <v>5</v>
      </c>
      <c r="I17" s="243"/>
    </row>
    <row r="18" spans="1:10" s="167" customFormat="1" ht="43.2">
      <c r="A18" s="36">
        <v>5</v>
      </c>
      <c r="B18" s="127" t="s">
        <v>284</v>
      </c>
      <c r="C18" s="440" t="s">
        <v>530</v>
      </c>
      <c r="D18" s="437" t="s">
        <v>561</v>
      </c>
      <c r="E18" s="124">
        <v>2019</v>
      </c>
      <c r="F18" s="124" t="s">
        <v>485</v>
      </c>
      <c r="G18" s="389">
        <v>5</v>
      </c>
      <c r="I18" s="243"/>
    </row>
    <row r="19" spans="1:10" ht="28.8">
      <c r="A19" s="36">
        <v>6</v>
      </c>
      <c r="B19" s="127" t="s">
        <v>284</v>
      </c>
      <c r="C19" s="433" t="s">
        <v>529</v>
      </c>
      <c r="D19" s="438" t="s">
        <v>320</v>
      </c>
      <c r="E19" s="202">
        <v>2015</v>
      </c>
      <c r="F19" s="202" t="s">
        <v>319</v>
      </c>
      <c r="G19" s="441">
        <v>5</v>
      </c>
      <c r="I19" s="243" t="s">
        <v>163</v>
      </c>
      <c r="J19" s="349" t="s">
        <v>257</v>
      </c>
    </row>
    <row r="20" spans="1:10" ht="28.8">
      <c r="A20" s="36">
        <v>7</v>
      </c>
      <c r="B20" s="127" t="s">
        <v>284</v>
      </c>
      <c r="C20" s="433" t="s">
        <v>528</v>
      </c>
      <c r="D20" s="356" t="s">
        <v>562</v>
      </c>
      <c r="E20" s="202">
        <v>2017</v>
      </c>
      <c r="F20" s="203" t="s">
        <v>321</v>
      </c>
      <c r="G20" s="441">
        <v>5</v>
      </c>
    </row>
    <row r="21" spans="1:10" s="167" customFormat="1" ht="28.8">
      <c r="A21" s="36">
        <v>8</v>
      </c>
      <c r="B21" s="127"/>
      <c r="C21" s="433" t="s">
        <v>534</v>
      </c>
      <c r="D21" s="356" t="s">
        <v>532</v>
      </c>
      <c r="E21" s="202">
        <v>2014</v>
      </c>
      <c r="F21" s="203" t="s">
        <v>533</v>
      </c>
      <c r="G21" s="441">
        <v>5</v>
      </c>
    </row>
    <row r="22" spans="1:10" ht="43.2">
      <c r="A22" s="36">
        <v>9</v>
      </c>
      <c r="B22" s="127" t="s">
        <v>284</v>
      </c>
      <c r="C22" s="433" t="s">
        <v>527</v>
      </c>
      <c r="D22" s="356" t="s">
        <v>563</v>
      </c>
      <c r="E22" s="202">
        <v>2013</v>
      </c>
      <c r="F22" s="203" t="s">
        <v>322</v>
      </c>
      <c r="G22" s="441">
        <v>5</v>
      </c>
    </row>
    <row r="23" spans="1:10" s="167" customFormat="1" ht="72">
      <c r="A23" s="36">
        <v>10</v>
      </c>
      <c r="B23" s="127" t="s">
        <v>284</v>
      </c>
      <c r="C23" s="433" t="s">
        <v>526</v>
      </c>
      <c r="D23" s="356" t="s">
        <v>564</v>
      </c>
      <c r="E23" s="202">
        <v>2013</v>
      </c>
      <c r="F23" s="203" t="s">
        <v>525</v>
      </c>
      <c r="G23" s="441">
        <v>5</v>
      </c>
    </row>
    <row r="24" spans="1:10" ht="57.6">
      <c r="A24" s="36">
        <v>11</v>
      </c>
      <c r="B24" s="127" t="s">
        <v>284</v>
      </c>
      <c r="C24" s="433" t="s">
        <v>486</v>
      </c>
      <c r="D24" s="356" t="s">
        <v>323</v>
      </c>
      <c r="E24" s="124">
        <v>2015</v>
      </c>
      <c r="F24" s="187" t="s">
        <v>324</v>
      </c>
      <c r="G24" s="380">
        <v>3</v>
      </c>
    </row>
    <row r="25" spans="1:10" ht="28.8">
      <c r="A25" s="36">
        <v>12</v>
      </c>
      <c r="B25" s="127" t="s">
        <v>284</v>
      </c>
      <c r="C25" s="433" t="s">
        <v>531</v>
      </c>
      <c r="D25" s="356" t="s">
        <v>380</v>
      </c>
      <c r="E25" s="124">
        <v>2013</v>
      </c>
      <c r="F25" s="187" t="s">
        <v>325</v>
      </c>
      <c r="G25" s="380">
        <v>5</v>
      </c>
    </row>
    <row r="26" spans="1:10" ht="28.8">
      <c r="A26" s="36">
        <v>13</v>
      </c>
      <c r="B26" s="127" t="s">
        <v>284</v>
      </c>
      <c r="C26" s="433" t="s">
        <v>487</v>
      </c>
      <c r="D26" s="356" t="s">
        <v>378</v>
      </c>
      <c r="E26" s="124">
        <v>2013</v>
      </c>
      <c r="F26" s="204" t="s">
        <v>326</v>
      </c>
      <c r="G26" s="380">
        <v>5</v>
      </c>
    </row>
    <row r="27" spans="1:10" ht="28.8">
      <c r="A27" s="36">
        <v>14</v>
      </c>
      <c r="B27" s="127" t="s">
        <v>284</v>
      </c>
      <c r="C27" s="433" t="s">
        <v>488</v>
      </c>
      <c r="D27" s="356" t="s">
        <v>327</v>
      </c>
      <c r="E27" s="124">
        <v>2014</v>
      </c>
      <c r="F27" s="187" t="s">
        <v>332</v>
      </c>
      <c r="G27" s="380">
        <v>5</v>
      </c>
    </row>
    <row r="28" spans="1:10" ht="28.8">
      <c r="A28" s="36">
        <v>15</v>
      </c>
      <c r="B28" s="127" t="s">
        <v>284</v>
      </c>
      <c r="C28" s="541" t="s">
        <v>489</v>
      </c>
      <c r="D28" s="379" t="s">
        <v>379</v>
      </c>
      <c r="E28" s="124">
        <v>2015</v>
      </c>
      <c r="F28" s="187" t="s">
        <v>333</v>
      </c>
      <c r="G28" s="380">
        <v>5</v>
      </c>
    </row>
    <row r="29" spans="1:10" s="167" customFormat="1" ht="81.75" customHeight="1">
      <c r="A29" s="36">
        <v>16</v>
      </c>
      <c r="B29" s="127" t="s">
        <v>284</v>
      </c>
      <c r="C29" s="434" t="s">
        <v>490</v>
      </c>
      <c r="D29" s="379" t="s">
        <v>377</v>
      </c>
      <c r="E29" s="124">
        <v>2013</v>
      </c>
      <c r="F29" s="187" t="s">
        <v>334</v>
      </c>
      <c r="G29" s="380">
        <v>3</v>
      </c>
    </row>
    <row r="30" spans="1:10" s="167" customFormat="1" ht="43.95" customHeight="1">
      <c r="A30" s="36">
        <v>17</v>
      </c>
      <c r="B30" s="127" t="s">
        <v>284</v>
      </c>
      <c r="C30" s="434" t="s">
        <v>391</v>
      </c>
      <c r="D30" s="379" t="s">
        <v>366</v>
      </c>
      <c r="E30" s="124">
        <v>2012</v>
      </c>
      <c r="F30" s="187" t="s">
        <v>392</v>
      </c>
      <c r="G30" s="380">
        <v>5</v>
      </c>
    </row>
    <row r="31" spans="1:10" s="167" customFormat="1" ht="77.400000000000006" customHeight="1">
      <c r="A31" s="36">
        <v>18</v>
      </c>
      <c r="B31" s="127" t="s">
        <v>284</v>
      </c>
      <c r="C31" s="434" t="s">
        <v>367</v>
      </c>
      <c r="D31" s="379" t="s">
        <v>376</v>
      </c>
      <c r="E31" s="124">
        <v>2011</v>
      </c>
      <c r="F31" s="187" t="s">
        <v>368</v>
      </c>
      <c r="G31" s="380">
        <v>5</v>
      </c>
    </row>
    <row r="32" spans="1:10" s="167" customFormat="1" ht="60.6" customHeight="1">
      <c r="A32" s="36">
        <v>19</v>
      </c>
      <c r="B32" s="127" t="s">
        <v>284</v>
      </c>
      <c r="C32" s="435" t="s">
        <v>372</v>
      </c>
      <c r="D32" s="379" t="s">
        <v>375</v>
      </c>
      <c r="E32" s="124">
        <v>2009</v>
      </c>
      <c r="F32" s="187" t="s">
        <v>371</v>
      </c>
      <c r="G32" s="380">
        <v>5</v>
      </c>
    </row>
    <row r="33" spans="1:7" s="167" customFormat="1" ht="114" customHeight="1">
      <c r="A33" s="36">
        <v>20</v>
      </c>
      <c r="B33" s="127" t="s">
        <v>284</v>
      </c>
      <c r="C33" s="434" t="s">
        <v>382</v>
      </c>
      <c r="D33" s="379" t="s">
        <v>383</v>
      </c>
      <c r="E33" s="124">
        <v>2011</v>
      </c>
      <c r="F33" s="187" t="s">
        <v>384</v>
      </c>
      <c r="G33" s="380">
        <v>3</v>
      </c>
    </row>
    <row r="34" spans="1:7" s="167" customFormat="1" ht="110.25" customHeight="1">
      <c r="A34" s="36">
        <v>21</v>
      </c>
      <c r="B34" s="127" t="s">
        <v>284</v>
      </c>
      <c r="C34" s="434" t="s">
        <v>565</v>
      </c>
      <c r="D34" s="379" t="s">
        <v>374</v>
      </c>
      <c r="E34" s="124">
        <v>2012</v>
      </c>
      <c r="F34" s="187" t="s">
        <v>373</v>
      </c>
      <c r="G34" s="380">
        <v>5</v>
      </c>
    </row>
    <row r="35" spans="1:7" s="167" customFormat="1" ht="110.25" customHeight="1">
      <c r="A35" s="36">
        <v>22</v>
      </c>
      <c r="B35" s="127" t="s">
        <v>284</v>
      </c>
      <c r="C35" s="434" t="s">
        <v>566</v>
      </c>
      <c r="D35" s="379" t="s">
        <v>381</v>
      </c>
      <c r="E35" s="124">
        <v>2012</v>
      </c>
      <c r="F35" s="187" t="s">
        <v>393</v>
      </c>
      <c r="G35" s="380">
        <v>3</v>
      </c>
    </row>
    <row r="36" spans="1:7" s="167" customFormat="1" ht="54" customHeight="1">
      <c r="A36" s="36">
        <v>23</v>
      </c>
      <c r="B36" s="127" t="s">
        <v>284</v>
      </c>
      <c r="C36" s="434" t="s">
        <v>390</v>
      </c>
      <c r="D36" s="379" t="s">
        <v>389</v>
      </c>
      <c r="E36" s="124">
        <v>2010</v>
      </c>
      <c r="F36" s="187" t="s">
        <v>384</v>
      </c>
      <c r="G36" s="380">
        <v>5</v>
      </c>
    </row>
    <row r="37" spans="1:7" s="167" customFormat="1" ht="58.95" customHeight="1">
      <c r="A37" s="36">
        <v>24</v>
      </c>
      <c r="B37" s="127" t="s">
        <v>284</v>
      </c>
      <c r="C37" s="434" t="s">
        <v>388</v>
      </c>
      <c r="D37" s="379" t="s">
        <v>387</v>
      </c>
      <c r="E37" s="124">
        <v>2010</v>
      </c>
      <c r="F37" s="187" t="s">
        <v>399</v>
      </c>
      <c r="G37" s="380">
        <v>3</v>
      </c>
    </row>
    <row r="38" spans="1:7" s="167" customFormat="1" ht="58.95" customHeight="1">
      <c r="A38" s="36">
        <v>25</v>
      </c>
      <c r="B38" s="127" t="s">
        <v>284</v>
      </c>
      <c r="C38" s="434" t="s">
        <v>394</v>
      </c>
      <c r="D38" s="379" t="s">
        <v>395</v>
      </c>
      <c r="E38" s="124">
        <v>2009</v>
      </c>
      <c r="F38" s="187" t="s">
        <v>398</v>
      </c>
      <c r="G38" s="380">
        <v>3</v>
      </c>
    </row>
    <row r="39" spans="1:7" s="167" customFormat="1" ht="52.95" customHeight="1">
      <c r="A39" s="36">
        <v>26</v>
      </c>
      <c r="B39" s="127" t="s">
        <v>284</v>
      </c>
      <c r="C39" s="434" t="s">
        <v>567</v>
      </c>
      <c r="D39" s="379" t="s">
        <v>397</v>
      </c>
      <c r="E39" s="124">
        <v>2009</v>
      </c>
      <c r="F39" s="187" t="s">
        <v>396</v>
      </c>
      <c r="G39" s="380">
        <v>3</v>
      </c>
    </row>
    <row r="40" spans="1:7" s="167" customFormat="1" ht="48" customHeight="1">
      <c r="A40" s="36">
        <v>27</v>
      </c>
      <c r="B40" s="127" t="s">
        <v>284</v>
      </c>
      <c r="C40" s="434" t="s">
        <v>401</v>
      </c>
      <c r="D40" s="379" t="s">
        <v>400</v>
      </c>
      <c r="E40" s="124">
        <v>2012</v>
      </c>
      <c r="F40" s="187"/>
      <c r="G40" s="380">
        <v>3</v>
      </c>
    </row>
    <row r="41" spans="1:7" s="167" customFormat="1" ht="66" customHeight="1">
      <c r="A41" s="36">
        <v>28</v>
      </c>
      <c r="B41" s="127" t="s">
        <v>284</v>
      </c>
      <c r="C41" s="434" t="s">
        <v>386</v>
      </c>
      <c r="D41" s="379" t="s">
        <v>385</v>
      </c>
      <c r="E41" s="124">
        <v>2012</v>
      </c>
      <c r="F41" s="187"/>
      <c r="G41" s="380">
        <v>3</v>
      </c>
    </row>
    <row r="42" spans="1:7" s="167" customFormat="1" ht="61.2" customHeight="1">
      <c r="A42" s="36">
        <v>29</v>
      </c>
      <c r="B42" s="127" t="s">
        <v>284</v>
      </c>
      <c r="C42" s="435" t="s">
        <v>369</v>
      </c>
      <c r="D42" s="379" t="s">
        <v>370</v>
      </c>
      <c r="E42" s="124">
        <v>2010</v>
      </c>
      <c r="F42" s="187" t="s">
        <v>396</v>
      </c>
      <c r="G42" s="380">
        <v>5</v>
      </c>
    </row>
    <row r="43" spans="1:7" ht="15" thickBot="1">
      <c r="A43" s="200">
        <f>A28+1</f>
        <v>16</v>
      </c>
      <c r="B43" s="375"/>
      <c r="C43" s="403"/>
      <c r="D43" s="376"/>
      <c r="E43" s="375"/>
      <c r="F43" s="377" t="str">
        <f>"Total "&amp;LEFT(A7,4)</f>
        <v>Total I11c</v>
      </c>
      <c r="G43" s="378">
        <f>SUM(G11:G42)</f>
        <v>140</v>
      </c>
    </row>
    <row r="44" spans="1:7">
      <c r="A44" s="201"/>
      <c r="B44" s="167"/>
      <c r="C44" s="404"/>
      <c r="D44" s="29"/>
    </row>
    <row r="45" spans="1:7">
      <c r="A45" s="423"/>
      <c r="B45" s="20"/>
      <c r="C45" s="424"/>
      <c r="D45" s="425"/>
      <c r="E45" s="425"/>
      <c r="F45" s="20"/>
    </row>
    <row r="46" spans="1:7">
      <c r="A46" s="423"/>
      <c r="B46" s="29"/>
      <c r="C46" s="426"/>
      <c r="D46" s="427"/>
      <c r="E46" s="428"/>
      <c r="F46" s="20"/>
    </row>
    <row r="47" spans="1:7">
      <c r="A47" s="423">
        <f t="shared" ref="A47:A54" si="0">A46+1</f>
        <v>1</v>
      </c>
      <c r="B47" s="29"/>
      <c r="C47" s="429"/>
      <c r="D47" s="29"/>
      <c r="E47" s="20"/>
      <c r="F47" s="20"/>
    </row>
    <row r="48" spans="1:7">
      <c r="A48" s="423">
        <f t="shared" si="0"/>
        <v>2</v>
      </c>
      <c r="B48" s="18"/>
      <c r="C48" s="429"/>
      <c r="D48" s="18"/>
      <c r="E48" s="20"/>
      <c r="F48" s="20"/>
    </row>
    <row r="49" spans="1:6">
      <c r="A49" s="423">
        <f t="shared" si="0"/>
        <v>3</v>
      </c>
      <c r="B49" s="20"/>
      <c r="C49" s="429"/>
      <c r="D49" s="20"/>
      <c r="E49" s="20"/>
      <c r="F49" s="20"/>
    </row>
    <row r="50" spans="1:6">
      <c r="A50" s="423">
        <f t="shared" si="0"/>
        <v>4</v>
      </c>
      <c r="B50" s="20"/>
      <c r="C50" s="429"/>
      <c r="D50" s="20"/>
      <c r="E50" s="20"/>
      <c r="F50" s="20"/>
    </row>
    <row r="51" spans="1:6">
      <c r="A51" s="201">
        <f t="shared" si="0"/>
        <v>5</v>
      </c>
      <c r="C51" s="404"/>
    </row>
    <row r="52" spans="1:6">
      <c r="A52" s="201">
        <f t="shared" si="0"/>
        <v>6</v>
      </c>
      <c r="C52" s="404"/>
    </row>
    <row r="53" spans="1:6">
      <c r="A53" s="201">
        <f t="shared" si="0"/>
        <v>7</v>
      </c>
      <c r="C53" s="404"/>
    </row>
    <row r="54" spans="1:6">
      <c r="A54" s="201">
        <f t="shared" si="0"/>
        <v>8</v>
      </c>
      <c r="C54" s="404"/>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topLeftCell="A5" workbookViewId="0">
      <selection activeCell="A7" sqref="A7:H7"/>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style="167" customWidth="1"/>
    <col min="7" max="7" width="10" customWidth="1"/>
    <col min="8" max="8" width="9.6640625" customWidth="1"/>
  </cols>
  <sheetData>
    <row r="1" spans="1:11" ht="15.6">
      <c r="A1" s="236" t="str">
        <f>'Date initiale'!C3</f>
        <v>Universitatea de Arhitectură și Urbanism "Ion Mincu" București</v>
      </c>
      <c r="B1" s="236"/>
      <c r="C1" s="236"/>
      <c r="D1" s="17"/>
      <c r="E1" s="17"/>
      <c r="F1" s="17"/>
    </row>
    <row r="2" spans="1:11" ht="15.6">
      <c r="A2" s="236" t="str">
        <f>'Date initiale'!B4&amp;" "&amp;'Date initiale'!C4</f>
        <v>Facultatea URBANISM</v>
      </c>
      <c r="B2" s="236"/>
      <c r="C2" s="236"/>
      <c r="D2" s="17"/>
      <c r="E2" s="17"/>
      <c r="F2" s="17"/>
    </row>
    <row r="3" spans="1:11" ht="15.6">
      <c r="A3" s="236" t="str">
        <f>'Date initiale'!B5&amp;" "&amp;'Date initiale'!C5</f>
        <v>Departamentul Proiectare Urbană și Peisagistică</v>
      </c>
      <c r="B3" s="236"/>
      <c r="C3" s="236"/>
      <c r="D3" s="17"/>
      <c r="E3" s="17"/>
      <c r="F3" s="17"/>
    </row>
    <row r="4" spans="1:11" ht="15.6">
      <c r="A4" s="237" t="str">
        <f>'Date initiale'!C6&amp;", "&amp;'Date initiale'!C7</f>
        <v xml:space="preserve">Stan Angelica Ionela, </v>
      </c>
      <c r="B4" s="237"/>
      <c r="C4" s="237"/>
      <c r="D4" s="17"/>
      <c r="E4" s="17"/>
      <c r="F4" s="17"/>
    </row>
    <row r="5" spans="1:11" s="167" customFormat="1" ht="15.6">
      <c r="A5" s="237"/>
      <c r="B5" s="237"/>
      <c r="C5" s="237"/>
      <c r="D5" s="17"/>
      <c r="E5" s="17"/>
      <c r="F5" s="17"/>
    </row>
    <row r="6" spans="1:11" ht="15.6">
      <c r="A6" s="577" t="s">
        <v>110</v>
      </c>
      <c r="B6" s="577"/>
      <c r="C6" s="577"/>
      <c r="D6" s="577"/>
      <c r="E6" s="577"/>
      <c r="F6" s="577"/>
      <c r="G6" s="577"/>
      <c r="H6" s="577"/>
    </row>
    <row r="7" spans="1:11" ht="50.25" customHeight="1">
      <c r="A7" s="580"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580"/>
      <c r="C7" s="580"/>
      <c r="D7" s="580"/>
      <c r="E7" s="580"/>
      <c r="F7" s="580"/>
      <c r="G7" s="580"/>
      <c r="H7" s="580"/>
      <c r="I7" s="27"/>
      <c r="K7" s="27"/>
    </row>
    <row r="8" spans="1:11" ht="16.2" thickBot="1">
      <c r="A8" s="47"/>
      <c r="B8" s="47"/>
      <c r="C8" s="47"/>
      <c r="D8" s="47"/>
      <c r="E8" s="47"/>
      <c r="F8" s="47"/>
      <c r="G8" s="47"/>
      <c r="H8" s="47"/>
    </row>
    <row r="9" spans="1:11" ht="46.5" customHeight="1" thickBot="1">
      <c r="A9" s="173" t="s">
        <v>55</v>
      </c>
      <c r="B9" s="198" t="s">
        <v>72</v>
      </c>
      <c r="C9" s="215" t="s">
        <v>70</v>
      </c>
      <c r="D9" s="215" t="s">
        <v>71</v>
      </c>
      <c r="E9" s="198" t="s">
        <v>139</v>
      </c>
      <c r="F9" s="198" t="s">
        <v>138</v>
      </c>
      <c r="G9" s="215" t="s">
        <v>87</v>
      </c>
      <c r="H9" s="216" t="s">
        <v>147</v>
      </c>
      <c r="J9" s="242" t="s">
        <v>108</v>
      </c>
    </row>
    <row r="10" spans="1:11">
      <c r="A10" s="182">
        <v>1</v>
      </c>
      <c r="B10" s="120"/>
      <c r="C10" s="120"/>
      <c r="D10" s="120"/>
      <c r="E10" s="120"/>
      <c r="F10" s="120"/>
      <c r="G10" s="120"/>
      <c r="H10" s="311"/>
      <c r="J10" s="243" t="s">
        <v>164</v>
      </c>
      <c r="K10" s="349" t="s">
        <v>258</v>
      </c>
    </row>
    <row r="11" spans="1:11">
      <c r="A11" s="213">
        <f>A10+1</f>
        <v>2</v>
      </c>
      <c r="B11" s="124"/>
      <c r="C11" s="124"/>
      <c r="D11" s="124"/>
      <c r="E11" s="124"/>
      <c r="F11" s="124"/>
      <c r="G11" s="124"/>
      <c r="H11" s="302"/>
      <c r="J11" s="50"/>
    </row>
    <row r="12" spans="1:11">
      <c r="A12" s="213">
        <f t="shared" ref="A12:A19" si="0">A11+1</f>
        <v>3</v>
      </c>
      <c r="B12" s="124"/>
      <c r="C12" s="124"/>
      <c r="D12" s="124"/>
      <c r="E12" s="124"/>
      <c r="F12" s="124"/>
      <c r="G12" s="124"/>
      <c r="H12" s="302"/>
    </row>
    <row r="13" spans="1:11">
      <c r="A13" s="213">
        <f t="shared" si="0"/>
        <v>4</v>
      </c>
      <c r="B13" s="187"/>
      <c r="C13" s="124"/>
      <c r="D13" s="124"/>
      <c r="E13" s="124"/>
      <c r="F13" s="124"/>
      <c r="G13" s="124"/>
      <c r="H13" s="302"/>
    </row>
    <row r="14" spans="1:11">
      <c r="A14" s="213">
        <f t="shared" si="0"/>
        <v>5</v>
      </c>
      <c r="B14" s="187"/>
      <c r="C14" s="124"/>
      <c r="D14" s="124"/>
      <c r="E14" s="124"/>
      <c r="F14" s="124"/>
      <c r="G14" s="124"/>
      <c r="H14" s="302"/>
    </row>
    <row r="15" spans="1:11">
      <c r="A15" s="213">
        <f t="shared" si="0"/>
        <v>6</v>
      </c>
      <c r="B15" s="124"/>
      <c r="C15" s="124"/>
      <c r="D15" s="124"/>
      <c r="E15" s="124"/>
      <c r="F15" s="124"/>
      <c r="G15" s="124"/>
      <c r="H15" s="302"/>
    </row>
    <row r="16" spans="1:11" s="167" customFormat="1">
      <c r="A16" s="213">
        <f t="shared" si="0"/>
        <v>7</v>
      </c>
      <c r="B16" s="187"/>
      <c r="C16" s="124"/>
      <c r="D16" s="124"/>
      <c r="E16" s="124"/>
      <c r="F16" s="124"/>
      <c r="G16" s="124"/>
      <c r="H16" s="302"/>
    </row>
    <row r="17" spans="1:8" s="167" customFormat="1">
      <c r="A17" s="213">
        <f t="shared" si="0"/>
        <v>8</v>
      </c>
      <c r="B17" s="124"/>
      <c r="C17" s="124"/>
      <c r="D17" s="124"/>
      <c r="E17" s="124"/>
      <c r="F17" s="124"/>
      <c r="G17" s="124"/>
      <c r="H17" s="302"/>
    </row>
    <row r="18" spans="1:8">
      <c r="A18" s="214">
        <f t="shared" si="0"/>
        <v>9</v>
      </c>
      <c r="B18" s="187"/>
      <c r="C18" s="124"/>
      <c r="D18" s="124"/>
      <c r="E18" s="124"/>
      <c r="F18" s="124"/>
      <c r="G18" s="124"/>
      <c r="H18" s="303"/>
    </row>
    <row r="19" spans="1:8" ht="15" thickBot="1">
      <c r="A19" s="205">
        <f t="shared" si="0"/>
        <v>10</v>
      </c>
      <c r="B19" s="207"/>
      <c r="C19" s="206"/>
      <c r="D19" s="128"/>
      <c r="E19" s="128"/>
      <c r="F19" s="128"/>
      <c r="G19" s="128"/>
      <c r="H19" s="309"/>
    </row>
    <row r="20" spans="1:8" ht="15" thickBot="1">
      <c r="A20" s="328"/>
      <c r="B20" s="196"/>
      <c r="C20" s="196"/>
      <c r="D20" s="196"/>
      <c r="E20" s="196"/>
      <c r="F20" s="196"/>
      <c r="G20" s="146" t="str">
        <f>"Total "&amp;LEFT(A7,3)</f>
        <v>Total I12</v>
      </c>
      <c r="H20" s="147">
        <f>SUM(H10:H19)</f>
        <v>0</v>
      </c>
    </row>
    <row r="22" spans="1:8" ht="53.25" customHeight="1">
      <c r="A22" s="57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79"/>
      <c r="C22" s="579"/>
      <c r="D22" s="579"/>
      <c r="E22" s="579"/>
      <c r="F22" s="579"/>
      <c r="G22" s="579"/>
      <c r="H22" s="579"/>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zoomScale="130" zoomScaleNormal="130" workbookViewId="0">
      <selection activeCell="B14" sqref="B14"/>
    </sheetView>
  </sheetViews>
  <sheetFormatPr defaultRowHeight="14.4"/>
  <cols>
    <col min="1" max="1" width="9.109375" style="167"/>
    <col min="2" max="2" width="28.5546875" customWidth="1"/>
    <col min="3" max="3" width="39" customWidth="1"/>
  </cols>
  <sheetData>
    <row r="1" spans="2:3">
      <c r="B1" s="81" t="s">
        <v>101</v>
      </c>
    </row>
    <row r="3" spans="2:3" ht="31.2">
      <c r="B3" s="337" t="s">
        <v>91</v>
      </c>
      <c r="C3" s="64" t="s">
        <v>102</v>
      </c>
    </row>
    <row r="4" spans="2:3" ht="15.6">
      <c r="B4" s="337" t="s">
        <v>92</v>
      </c>
      <c r="C4" s="341" t="s">
        <v>182</v>
      </c>
    </row>
    <row r="5" spans="2:3" ht="15.6">
      <c r="B5" s="337" t="s">
        <v>93</v>
      </c>
      <c r="C5" s="341" t="s">
        <v>271</v>
      </c>
    </row>
    <row r="6" spans="2:3" ht="15.6">
      <c r="B6" s="338" t="s">
        <v>96</v>
      </c>
      <c r="C6" s="341" t="s">
        <v>272</v>
      </c>
    </row>
    <row r="7" spans="2:3" ht="15.6">
      <c r="B7" s="337" t="s">
        <v>176</v>
      </c>
      <c r="C7" s="341"/>
    </row>
    <row r="8" spans="2:3" ht="15.6">
      <c r="B8" s="337" t="s">
        <v>105</v>
      </c>
      <c r="C8" s="341" t="s">
        <v>143</v>
      </c>
    </row>
    <row r="9" spans="2:3" ht="15.6">
      <c r="B9" s="339" t="s">
        <v>95</v>
      </c>
      <c r="C9" s="342" t="s">
        <v>704</v>
      </c>
    </row>
    <row r="10" spans="2:3" ht="15" customHeight="1">
      <c r="B10" s="339" t="s">
        <v>94</v>
      </c>
      <c r="C10" s="342" t="s">
        <v>585</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22"/>
  <sheetViews>
    <sheetView workbookViewId="0">
      <selection activeCell="K11" sqref="K11"/>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style="167" customWidth="1"/>
    <col min="7" max="7" width="10" customWidth="1"/>
    <col min="8" max="8" width="9.6640625" customWidth="1"/>
  </cols>
  <sheetData>
    <row r="1" spans="1:11" ht="15.6">
      <c r="A1" s="236" t="str">
        <f>'Date initiale'!C3</f>
        <v>Universitatea de Arhitectură și Urbanism "Ion Mincu" București</v>
      </c>
      <c r="B1" s="236"/>
      <c r="C1" s="236"/>
      <c r="D1" s="17"/>
    </row>
    <row r="2" spans="1:11" ht="15.6">
      <c r="A2" s="236" t="str">
        <f>'Date initiale'!B4&amp;" "&amp;'Date initiale'!C4</f>
        <v>Facultatea URBANISM</v>
      </c>
      <c r="B2" s="236"/>
      <c r="C2" s="236"/>
      <c r="D2" s="17"/>
    </row>
    <row r="3" spans="1:11" ht="15.6">
      <c r="A3" s="236" t="str">
        <f>'Date initiale'!B5&amp;" "&amp;'Date initiale'!C5</f>
        <v>Departamentul Proiectare Urbană și Peisagistică</v>
      </c>
      <c r="B3" s="236"/>
      <c r="C3" s="236"/>
      <c r="D3" s="17"/>
    </row>
    <row r="4" spans="1:11">
      <c r="A4" s="115" t="str">
        <f>'Date initiale'!C6&amp;", "&amp;'Date initiale'!C7</f>
        <v xml:space="preserve">Stan Angelica Ionela, </v>
      </c>
      <c r="B4" s="115"/>
      <c r="C4" s="115"/>
    </row>
    <row r="5" spans="1:11" s="167" customFormat="1">
      <c r="A5" s="115"/>
      <c r="B5" s="115"/>
      <c r="C5" s="115"/>
    </row>
    <row r="6" spans="1:11" ht="15.6">
      <c r="A6" s="583" t="s">
        <v>110</v>
      </c>
      <c r="B6" s="583"/>
      <c r="C6" s="583"/>
      <c r="D6" s="583"/>
      <c r="E6" s="583"/>
      <c r="F6" s="583"/>
      <c r="G6" s="583"/>
      <c r="H6" s="583"/>
    </row>
    <row r="7" spans="1:11" ht="36" customHeight="1">
      <c r="A7" s="580"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580"/>
      <c r="C7" s="580"/>
      <c r="D7" s="580"/>
      <c r="E7" s="580"/>
      <c r="F7" s="580"/>
      <c r="G7" s="580"/>
      <c r="H7" s="580"/>
    </row>
    <row r="8" spans="1:11" ht="16.2" thickBot="1">
      <c r="A8" s="47"/>
      <c r="B8" s="47"/>
      <c r="C8" s="47"/>
      <c r="D8" s="47"/>
      <c r="E8" s="47"/>
      <c r="F8" s="47"/>
      <c r="G8" s="47"/>
      <c r="H8" s="47"/>
    </row>
    <row r="9" spans="1:11" ht="54" customHeight="1" thickBot="1">
      <c r="A9" s="173" t="s">
        <v>55</v>
      </c>
      <c r="B9" s="198" t="s">
        <v>72</v>
      </c>
      <c r="C9" s="215" t="s">
        <v>70</v>
      </c>
      <c r="D9" s="215" t="s">
        <v>71</v>
      </c>
      <c r="E9" s="198" t="s">
        <v>139</v>
      </c>
      <c r="F9" s="198" t="s">
        <v>138</v>
      </c>
      <c r="G9" s="215" t="s">
        <v>87</v>
      </c>
      <c r="H9" s="216" t="s">
        <v>147</v>
      </c>
      <c r="J9" s="242" t="s">
        <v>108</v>
      </c>
    </row>
    <row r="10" spans="1:11">
      <c r="A10" s="227">
        <v>1</v>
      </c>
      <c r="B10" s="228"/>
      <c r="C10" s="228"/>
      <c r="D10" s="228"/>
      <c r="E10" s="228"/>
      <c r="F10" s="228"/>
      <c r="G10" s="228"/>
      <c r="H10" s="312"/>
      <c r="J10" s="243" t="s">
        <v>162</v>
      </c>
      <c r="K10" t="s">
        <v>258</v>
      </c>
    </row>
    <row r="11" spans="1:11">
      <c r="A11" s="214">
        <f>A10+1</f>
        <v>2</v>
      </c>
      <c r="B11" s="124"/>
      <c r="C11" s="124"/>
      <c r="D11" s="124"/>
      <c r="E11" s="124"/>
      <c r="F11" s="124"/>
      <c r="G11" s="124"/>
      <c r="H11" s="303"/>
    </row>
    <row r="12" spans="1:11">
      <c r="A12" s="214">
        <f t="shared" ref="A12:A19" si="0">A11+1</f>
        <v>3</v>
      </c>
      <c r="B12" s="124"/>
      <c r="C12" s="124"/>
      <c r="D12" s="124"/>
      <c r="E12" s="124"/>
      <c r="F12" s="124"/>
      <c r="G12" s="124"/>
      <c r="H12" s="303"/>
    </row>
    <row r="13" spans="1:11">
      <c r="A13" s="214">
        <f t="shared" si="0"/>
        <v>4</v>
      </c>
      <c r="B13" s="187"/>
      <c r="C13" s="124"/>
      <c r="D13" s="124"/>
      <c r="E13" s="124"/>
      <c r="F13" s="124"/>
      <c r="G13" s="124"/>
      <c r="H13" s="303"/>
    </row>
    <row r="14" spans="1:11">
      <c r="A14" s="214">
        <f t="shared" si="0"/>
        <v>5</v>
      </c>
      <c r="B14" s="190"/>
      <c r="C14" s="189"/>
      <c r="D14" s="124"/>
      <c r="E14" s="124"/>
      <c r="F14" s="124"/>
      <c r="G14" s="124"/>
      <c r="H14" s="303"/>
    </row>
    <row r="15" spans="1:11">
      <c r="A15" s="214">
        <f t="shared" si="0"/>
        <v>6</v>
      </c>
      <c r="B15" s="187"/>
      <c r="C15" s="124"/>
      <c r="D15" s="124"/>
      <c r="E15" s="124"/>
      <c r="F15" s="124"/>
      <c r="G15" s="124"/>
      <c r="H15" s="303"/>
    </row>
    <row r="16" spans="1:11">
      <c r="A16" s="214">
        <f t="shared" si="0"/>
        <v>7</v>
      </c>
      <c r="B16" s="187"/>
      <c r="C16" s="124"/>
      <c r="D16" s="124"/>
      <c r="E16" s="124"/>
      <c r="F16" s="124"/>
      <c r="G16" s="124"/>
      <c r="H16" s="303"/>
    </row>
    <row r="17" spans="1:8">
      <c r="A17" s="214">
        <f t="shared" si="0"/>
        <v>8</v>
      </c>
      <c r="B17" s="190"/>
      <c r="C17" s="189"/>
      <c r="D17" s="189"/>
      <c r="E17" s="189"/>
      <c r="F17" s="189"/>
      <c r="G17" s="189"/>
      <c r="H17" s="303"/>
    </row>
    <row r="18" spans="1:8">
      <c r="A18" s="214">
        <f t="shared" si="0"/>
        <v>9</v>
      </c>
      <c r="B18" s="189"/>
      <c r="C18" s="189"/>
      <c r="D18" s="189"/>
      <c r="E18" s="189"/>
      <c r="F18" s="189"/>
      <c r="G18" s="189"/>
      <c r="H18" s="308"/>
    </row>
    <row r="19" spans="1:8" s="55" customFormat="1" ht="15" thickBot="1">
      <c r="A19" s="226">
        <f t="shared" si="0"/>
        <v>10</v>
      </c>
      <c r="B19" s="61"/>
      <c r="C19" s="223"/>
      <c r="D19" s="224"/>
      <c r="E19" s="224"/>
      <c r="F19" s="224"/>
      <c r="G19" s="224"/>
      <c r="H19" s="313"/>
    </row>
    <row r="20" spans="1:8" ht="15" thickBot="1">
      <c r="A20" s="331"/>
      <c r="B20" s="225"/>
      <c r="C20" s="196"/>
      <c r="D20" s="196"/>
      <c r="E20" s="196"/>
      <c r="F20" s="196"/>
      <c r="G20" s="146" t="str">
        <f>"Total "&amp;LEFT(A7,3)</f>
        <v>Total I13</v>
      </c>
      <c r="H20" s="147">
        <f>SUM(H10:H19)</f>
        <v>0</v>
      </c>
    </row>
    <row r="22" spans="1:8" ht="53.25" customHeight="1">
      <c r="A22" s="57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79"/>
      <c r="C22" s="579"/>
      <c r="D22" s="579"/>
      <c r="E22" s="579"/>
      <c r="F22" s="579"/>
      <c r="G22" s="579"/>
      <c r="H22" s="579"/>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6"/>
  <sheetViews>
    <sheetView topLeftCell="A9" workbookViewId="0">
      <selection activeCell="L5" sqref="L5"/>
    </sheetView>
  </sheetViews>
  <sheetFormatPr defaultRowHeight="14.4"/>
  <cols>
    <col min="1" max="1" width="5.109375" customWidth="1"/>
    <col min="2" max="2" width="10.5546875" customWidth="1"/>
    <col min="3" max="3" width="43.109375" customWidth="1"/>
    <col min="4" max="4" width="24" style="471" customWidth="1"/>
    <col min="5" max="5" width="14.33203125" customWidth="1"/>
    <col min="6" max="6" width="11.88671875" style="471" customWidth="1"/>
    <col min="7" max="7" width="10" customWidth="1"/>
    <col min="8" max="8" width="9.6640625" customWidth="1"/>
    <col min="10" max="10" width="10.44140625" customWidth="1"/>
  </cols>
  <sheetData>
    <row r="1" spans="1:11" ht="15.6">
      <c r="A1" s="236" t="str">
        <f>'Date initiale'!C3</f>
        <v>Universitatea de Arhitectură și Urbanism "Ion Mincu" București</v>
      </c>
      <c r="B1" s="236"/>
      <c r="C1" s="236"/>
      <c r="D1" s="521"/>
      <c r="E1" s="17"/>
      <c r="F1" s="37"/>
    </row>
    <row r="2" spans="1:11" ht="15.6">
      <c r="A2" s="236" t="str">
        <f>'Date initiale'!B4&amp;" "&amp;'Date initiale'!C4</f>
        <v>Facultatea URBANISM</v>
      </c>
      <c r="B2" s="236"/>
      <c r="C2" s="236"/>
      <c r="D2" s="521"/>
      <c r="E2" s="17"/>
      <c r="F2" s="37"/>
    </row>
    <row r="3" spans="1:11" ht="15.6">
      <c r="A3" s="236" t="str">
        <f>'Date initiale'!B5&amp;" "&amp;'Date initiale'!C5</f>
        <v>Departamentul Proiectare Urbană și Peisagistică</v>
      </c>
      <c r="B3" s="236"/>
      <c r="C3" s="236"/>
      <c r="D3" s="521"/>
      <c r="E3" s="17"/>
      <c r="F3" s="37"/>
    </row>
    <row r="4" spans="1:11" ht="15.6">
      <c r="A4" s="237" t="str">
        <f>'Date initiale'!C6&amp;", "&amp;'Date initiale'!C7</f>
        <v xml:space="preserve">Stan Angelica Ionela, </v>
      </c>
      <c r="B4" s="237"/>
      <c r="C4" s="237"/>
      <c r="D4" s="521"/>
      <c r="E4" s="17"/>
      <c r="F4" s="37"/>
    </row>
    <row r="5" spans="1:11" s="167" customFormat="1" ht="15.6">
      <c r="A5" s="237"/>
      <c r="B5" s="237"/>
      <c r="C5" s="237"/>
      <c r="D5" s="521"/>
      <c r="E5" s="17"/>
      <c r="F5" s="37"/>
    </row>
    <row r="6" spans="1:11" ht="15.6">
      <c r="A6" s="577" t="s">
        <v>110</v>
      </c>
      <c r="B6" s="577"/>
      <c r="C6" s="577"/>
      <c r="D6" s="577"/>
      <c r="E6" s="577"/>
      <c r="F6" s="577"/>
      <c r="G6" s="577"/>
      <c r="H6" s="577"/>
    </row>
    <row r="7" spans="1:11" ht="54" customHeight="1">
      <c r="A7" s="580"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580"/>
      <c r="C7" s="580"/>
      <c r="D7" s="580"/>
      <c r="E7" s="580"/>
      <c r="F7" s="580"/>
      <c r="G7" s="580"/>
      <c r="H7" s="580"/>
    </row>
    <row r="8" spans="1:11" s="167" customFormat="1" ht="16.2" thickBot="1">
      <c r="A8" s="52"/>
      <c r="B8" s="52"/>
      <c r="C8" s="52"/>
      <c r="D8" s="60"/>
      <c r="E8" s="52"/>
      <c r="F8" s="512"/>
      <c r="G8" s="65"/>
      <c r="H8" s="65"/>
    </row>
    <row r="9" spans="1:11" ht="43.2">
      <c r="A9" s="173" t="s">
        <v>55</v>
      </c>
      <c r="B9" s="374" t="s">
        <v>72</v>
      </c>
      <c r="C9" s="381" t="s">
        <v>70</v>
      </c>
      <c r="D9" s="381" t="s">
        <v>71</v>
      </c>
      <c r="E9" s="374" t="s">
        <v>140</v>
      </c>
      <c r="F9" s="374" t="s">
        <v>138</v>
      </c>
      <c r="G9" s="381" t="s">
        <v>87</v>
      </c>
      <c r="H9" s="496" t="s">
        <v>147</v>
      </c>
      <c r="J9" s="242" t="s">
        <v>108</v>
      </c>
    </row>
    <row r="10" spans="1:11" s="167" customFormat="1" ht="100.8">
      <c r="A10" s="36"/>
      <c r="B10" s="124" t="s">
        <v>633</v>
      </c>
      <c r="C10" s="356" t="s">
        <v>635</v>
      </c>
      <c r="D10" s="246" t="s">
        <v>631</v>
      </c>
      <c r="E10" s="124" t="s">
        <v>339</v>
      </c>
      <c r="F10" s="124" t="s">
        <v>337</v>
      </c>
      <c r="G10" s="127">
        <v>2020</v>
      </c>
      <c r="H10" s="515">
        <v>10</v>
      </c>
      <c r="J10" s="243"/>
    </row>
    <row r="11" spans="1:11" s="167" customFormat="1" ht="100.8">
      <c r="A11" s="518">
        <v>1</v>
      </c>
      <c r="B11" s="519" t="s">
        <v>632</v>
      </c>
      <c r="C11" s="520" t="s">
        <v>634</v>
      </c>
      <c r="D11" s="388" t="s">
        <v>631</v>
      </c>
      <c r="E11" s="120" t="s">
        <v>339</v>
      </c>
      <c r="F11" s="120" t="s">
        <v>337</v>
      </c>
      <c r="G11" s="183">
        <v>2020</v>
      </c>
      <c r="H11" s="517">
        <v>10</v>
      </c>
      <c r="J11" s="243"/>
    </row>
    <row r="12" spans="1:11" s="167" customFormat="1" ht="43.2">
      <c r="A12" s="36">
        <v>2</v>
      </c>
      <c r="B12" s="124" t="s">
        <v>629</v>
      </c>
      <c r="C12" s="356" t="s">
        <v>628</v>
      </c>
      <c r="D12" s="246" t="s">
        <v>630</v>
      </c>
      <c r="E12" s="124" t="s">
        <v>339</v>
      </c>
      <c r="F12" s="124" t="s">
        <v>337</v>
      </c>
      <c r="G12" s="127">
        <v>2017</v>
      </c>
      <c r="H12" s="517">
        <v>10</v>
      </c>
      <c r="J12" s="243"/>
    </row>
    <row r="13" spans="1:11" s="167" customFormat="1" ht="43.2">
      <c r="A13" s="130"/>
      <c r="B13" s="120" t="s">
        <v>637</v>
      </c>
      <c r="C13" s="354" t="s">
        <v>636</v>
      </c>
      <c r="D13" s="388" t="s">
        <v>638</v>
      </c>
      <c r="E13" s="124" t="s">
        <v>339</v>
      </c>
      <c r="F13" s="124" t="s">
        <v>337</v>
      </c>
      <c r="G13" s="183">
        <v>2019</v>
      </c>
      <c r="H13" s="517">
        <v>10</v>
      </c>
      <c r="J13" s="243"/>
    </row>
    <row r="14" spans="1:11" s="167" customFormat="1" ht="43.2">
      <c r="A14" s="130">
        <v>3</v>
      </c>
      <c r="B14" s="120" t="s">
        <v>502</v>
      </c>
      <c r="C14" s="391" t="s">
        <v>576</v>
      </c>
      <c r="D14" s="522" t="s">
        <v>501</v>
      </c>
      <c r="E14" s="354" t="s">
        <v>627</v>
      </c>
      <c r="F14" s="516" t="s">
        <v>337</v>
      </c>
      <c r="G14" s="183">
        <v>2019</v>
      </c>
      <c r="H14" s="517">
        <v>10</v>
      </c>
      <c r="J14" s="243"/>
    </row>
    <row r="15" spans="1:11" ht="57.6">
      <c r="A15" s="518">
        <v>4</v>
      </c>
      <c r="B15" s="233" t="s">
        <v>453</v>
      </c>
      <c r="C15" s="222" t="s">
        <v>402</v>
      </c>
      <c r="D15" s="497" t="s">
        <v>335</v>
      </c>
      <c r="E15" s="356" t="s">
        <v>336</v>
      </c>
      <c r="F15" s="497" t="s">
        <v>337</v>
      </c>
      <c r="G15" s="356" t="s">
        <v>338</v>
      </c>
      <c r="H15" s="515">
        <v>15</v>
      </c>
      <c r="J15" s="243" t="s">
        <v>165</v>
      </c>
      <c r="K15" s="349" t="s">
        <v>258</v>
      </c>
    </row>
    <row r="16" spans="1:11" ht="57.6">
      <c r="A16" s="36">
        <v>5</v>
      </c>
      <c r="B16" s="382" t="s">
        <v>454</v>
      </c>
      <c r="C16" s="222" t="s">
        <v>340</v>
      </c>
      <c r="D16" s="497" t="s">
        <v>341</v>
      </c>
      <c r="E16" s="233" t="s">
        <v>339</v>
      </c>
      <c r="F16" s="497" t="s">
        <v>337</v>
      </c>
      <c r="G16" s="233">
        <v>2013</v>
      </c>
      <c r="H16" s="515">
        <v>10</v>
      </c>
      <c r="J16" s="50"/>
    </row>
    <row r="17" spans="1:8" ht="115.2">
      <c r="A17" s="130">
        <v>6</v>
      </c>
      <c r="B17" s="383" t="s">
        <v>455</v>
      </c>
      <c r="C17" s="222" t="s">
        <v>508</v>
      </c>
      <c r="D17" s="497" t="s">
        <v>341</v>
      </c>
      <c r="E17" s="233" t="s">
        <v>339</v>
      </c>
      <c r="F17" s="497" t="s">
        <v>337</v>
      </c>
      <c r="G17" s="222">
        <v>2014</v>
      </c>
      <c r="H17" s="515">
        <v>10</v>
      </c>
    </row>
    <row r="18" spans="1:8" ht="43.2">
      <c r="A18" s="518">
        <v>7</v>
      </c>
      <c r="B18" s="222" t="s">
        <v>456</v>
      </c>
      <c r="C18" s="222" t="s">
        <v>342</v>
      </c>
      <c r="D18" s="246" t="s">
        <v>343</v>
      </c>
      <c r="E18" s="222" t="s">
        <v>339</v>
      </c>
      <c r="F18" s="497" t="s">
        <v>337</v>
      </c>
      <c r="G18" s="222">
        <v>2013</v>
      </c>
      <c r="H18" s="515">
        <v>10</v>
      </c>
    </row>
    <row r="19" spans="1:8" s="167" customFormat="1" ht="28.8">
      <c r="A19" s="36">
        <v>8</v>
      </c>
      <c r="B19" s="187" t="s">
        <v>457</v>
      </c>
      <c r="C19" s="222" t="s">
        <v>344</v>
      </c>
      <c r="D19" s="246" t="s">
        <v>343</v>
      </c>
      <c r="E19" s="124" t="s">
        <v>339</v>
      </c>
      <c r="F19" s="497" t="s">
        <v>337</v>
      </c>
      <c r="G19" s="124">
        <v>2015</v>
      </c>
      <c r="H19" s="515">
        <v>10</v>
      </c>
    </row>
    <row r="20" spans="1:8" s="167" customFormat="1" ht="43.2">
      <c r="A20" s="130">
        <v>9</v>
      </c>
      <c r="B20" s="124" t="s">
        <v>458</v>
      </c>
      <c r="C20" s="222" t="s">
        <v>404</v>
      </c>
      <c r="D20" s="246" t="s">
        <v>403</v>
      </c>
      <c r="E20" s="124" t="s">
        <v>339</v>
      </c>
      <c r="F20" s="497" t="s">
        <v>337</v>
      </c>
      <c r="G20" s="124">
        <v>2009</v>
      </c>
      <c r="H20" s="515">
        <v>10</v>
      </c>
    </row>
    <row r="21" spans="1:8" s="167" customFormat="1" ht="28.8">
      <c r="A21" s="518">
        <v>10</v>
      </c>
      <c r="B21" s="187"/>
      <c r="C21" s="222" t="s">
        <v>444</v>
      </c>
      <c r="D21" s="246" t="s">
        <v>424</v>
      </c>
      <c r="E21" s="124" t="s">
        <v>339</v>
      </c>
      <c r="F21" s="437" t="s">
        <v>445</v>
      </c>
      <c r="G21" s="124">
        <v>2002</v>
      </c>
      <c r="H21" s="515">
        <v>10</v>
      </c>
    </row>
    <row r="22" spans="1:8" s="167" customFormat="1" ht="43.2">
      <c r="A22" s="36">
        <v>11</v>
      </c>
      <c r="B22" s="124"/>
      <c r="C22" s="222" t="s">
        <v>509</v>
      </c>
      <c r="D22" s="246" t="s">
        <v>341</v>
      </c>
      <c r="E22" s="124" t="s">
        <v>339</v>
      </c>
      <c r="F22" s="437" t="s">
        <v>447</v>
      </c>
      <c r="G22" s="124" t="s">
        <v>446</v>
      </c>
      <c r="H22" s="515">
        <v>10</v>
      </c>
    </row>
    <row r="23" spans="1:8" s="167" customFormat="1" ht="43.2">
      <c r="A23" s="130">
        <v>12</v>
      </c>
      <c r="B23" s="187"/>
      <c r="C23" s="222" t="s">
        <v>510</v>
      </c>
      <c r="D23" s="246" t="s">
        <v>341</v>
      </c>
      <c r="E23" s="124" t="s">
        <v>339</v>
      </c>
      <c r="F23" s="437" t="s">
        <v>445</v>
      </c>
      <c r="G23" s="124">
        <v>1997</v>
      </c>
      <c r="H23" s="515">
        <v>10</v>
      </c>
    </row>
    <row r="24" spans="1:8" s="167" customFormat="1">
      <c r="A24" s="202"/>
      <c r="B24" s="124"/>
      <c r="C24" s="124"/>
      <c r="D24" s="246"/>
      <c r="E24" s="124"/>
      <c r="F24" s="437"/>
      <c r="G24" s="124"/>
      <c r="H24" s="515"/>
    </row>
    <row r="25" spans="1:8" s="167" customFormat="1" ht="15" thickBot="1">
      <c r="A25" s="502"/>
      <c r="B25" s="225"/>
      <c r="C25" s="196"/>
      <c r="D25" s="514"/>
      <c r="E25" s="196"/>
      <c r="F25" s="514"/>
      <c r="G25" s="503" t="str">
        <f>"Total "&amp;LEFT(A7,4)</f>
        <v>Total I14a</v>
      </c>
      <c r="H25" s="378">
        <f>SUM(H15:H24)</f>
        <v>95</v>
      </c>
    </row>
    <row r="26" spans="1:8" s="167" customFormat="1">
      <c r="D26" s="471"/>
      <c r="F26" s="471"/>
    </row>
    <row r="27" spans="1:8" s="167" customFormat="1" ht="53.25" customHeight="1">
      <c r="A27" s="57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7" s="579"/>
      <c r="C27" s="579"/>
      <c r="D27" s="579"/>
      <c r="E27" s="579"/>
      <c r="F27" s="579"/>
      <c r="G27" s="579"/>
      <c r="H27" s="579"/>
    </row>
    <row r="45" spans="1:9" ht="15" thickBot="1"/>
    <row r="46" spans="1:9" s="167" customFormat="1" ht="54" customHeight="1" thickBot="1">
      <c r="A46" s="197" t="s">
        <v>69</v>
      </c>
      <c r="B46" s="198" t="s">
        <v>72</v>
      </c>
      <c r="C46" s="215" t="s">
        <v>70</v>
      </c>
      <c r="D46" s="523" t="s">
        <v>71</v>
      </c>
      <c r="E46" s="198" t="s">
        <v>139</v>
      </c>
      <c r="F46" s="513" t="s">
        <v>139</v>
      </c>
      <c r="G46" s="198" t="s">
        <v>138</v>
      </c>
      <c r="H46" s="215" t="s">
        <v>87</v>
      </c>
      <c r="I46" s="216" t="s">
        <v>78</v>
      </c>
    </row>
  </sheetData>
  <mergeCells count="3">
    <mergeCell ref="A7:H7"/>
    <mergeCell ref="A27:H27"/>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5"/>
  <sheetViews>
    <sheetView topLeftCell="A9" workbookViewId="0">
      <selection activeCell="K20" sqref="K20"/>
    </sheetView>
  </sheetViews>
  <sheetFormatPr defaultRowHeight="14.4"/>
  <cols>
    <col min="1" max="1" width="5.109375" customWidth="1"/>
    <col min="2" max="2" width="10.5546875" customWidth="1"/>
    <col min="3" max="3" width="43.109375" customWidth="1"/>
    <col min="4" max="4" width="24" customWidth="1"/>
    <col min="5" max="5" width="14.33203125" customWidth="1"/>
    <col min="6" max="6" width="11.88671875" style="167" customWidth="1"/>
    <col min="7" max="7" width="10" customWidth="1"/>
    <col min="8" max="8" width="9.6640625" customWidth="1"/>
  </cols>
  <sheetData>
    <row r="1" spans="1:11" ht="15.6">
      <c r="A1" s="239" t="str">
        <f>'Date initiale'!C3</f>
        <v>Universitatea de Arhitectură și Urbanism "Ion Mincu" București</v>
      </c>
      <c r="B1" s="239"/>
      <c r="C1" s="239"/>
      <c r="D1" s="41"/>
      <c r="E1" s="41"/>
      <c r="F1" s="41"/>
      <c r="G1" s="41"/>
      <c r="H1" s="41"/>
    </row>
    <row r="2" spans="1:11" ht="15.6">
      <c r="A2" s="239" t="str">
        <f>'Date initiale'!B4&amp;" "&amp;'Date initiale'!C4</f>
        <v>Facultatea URBANISM</v>
      </c>
      <c r="B2" s="239"/>
      <c r="C2" s="239"/>
      <c r="D2" s="41"/>
      <c r="E2" s="41"/>
      <c r="F2" s="41"/>
      <c r="G2" s="41"/>
      <c r="H2" s="41"/>
    </row>
    <row r="3" spans="1:11" ht="15.6">
      <c r="A3" s="239" t="str">
        <f>'Date initiale'!B5&amp;" "&amp;'Date initiale'!C5</f>
        <v>Departamentul Proiectare Urbană și Peisagistică</v>
      </c>
      <c r="B3" s="239"/>
      <c r="C3" s="239"/>
      <c r="D3" s="41"/>
      <c r="E3" s="41"/>
      <c r="F3" s="41"/>
      <c r="G3" s="41"/>
      <c r="H3" s="41"/>
    </row>
    <row r="4" spans="1:11" ht="15.6">
      <c r="A4" s="240" t="str">
        <f>'Date initiale'!C6&amp;", "&amp;'Date initiale'!C7</f>
        <v xml:space="preserve">Stan Angelica Ionela, </v>
      </c>
      <c r="B4" s="240"/>
      <c r="C4" s="240"/>
      <c r="D4" s="41"/>
      <c r="E4" s="41"/>
      <c r="F4" s="41"/>
      <c r="G4" s="41"/>
      <c r="H4" s="41"/>
    </row>
    <row r="5" spans="1:11" s="167" customFormat="1" ht="15.6">
      <c r="A5" s="240"/>
      <c r="B5" s="240"/>
      <c r="C5" s="240"/>
      <c r="D5" s="41"/>
      <c r="E5" s="41"/>
      <c r="F5" s="41"/>
      <c r="G5" s="41"/>
      <c r="H5" s="41"/>
    </row>
    <row r="6" spans="1:11" ht="15.6">
      <c r="A6" s="584" t="s">
        <v>110</v>
      </c>
      <c r="B6" s="584"/>
      <c r="C6" s="584"/>
      <c r="D6" s="584"/>
      <c r="E6" s="584"/>
      <c r="F6" s="584"/>
      <c r="G6" s="584"/>
      <c r="H6" s="584"/>
    </row>
    <row r="7" spans="1:11" ht="36.75" customHeight="1">
      <c r="A7" s="580" t="str">
        <f>'Descriere indicatori'!B19&amp;"b. "&amp;'Descriere indicatori'!C20</f>
        <v xml:space="preserve">I14b. Proiect urbanistic şi peisagistic la nivelul Planurilor Generale / Zonale ale Localităţilor (inclusiv studii de fundamentare, de inserţie, de oportunitate) avizate** </v>
      </c>
      <c r="B7" s="580"/>
      <c r="C7" s="580"/>
      <c r="D7" s="580"/>
      <c r="E7" s="580"/>
      <c r="F7" s="580"/>
      <c r="G7" s="580"/>
      <c r="H7" s="580"/>
    </row>
    <row r="8" spans="1:11" ht="19.5" customHeight="1">
      <c r="A8" s="53"/>
      <c r="B8" s="53"/>
      <c r="C8" s="53"/>
      <c r="D8" s="53"/>
      <c r="E8" s="53"/>
      <c r="F8" s="53"/>
      <c r="G8" s="53"/>
      <c r="H8" s="53"/>
    </row>
    <row r="9" spans="1:11" ht="43.2">
      <c r="A9" s="36" t="s">
        <v>55</v>
      </c>
      <c r="B9" s="124" t="s">
        <v>72</v>
      </c>
      <c r="C9" s="127" t="s">
        <v>70</v>
      </c>
      <c r="D9" s="127" t="s">
        <v>71</v>
      </c>
      <c r="E9" s="124" t="s">
        <v>140</v>
      </c>
      <c r="F9" s="124" t="s">
        <v>138</v>
      </c>
      <c r="G9" s="127" t="s">
        <v>87</v>
      </c>
      <c r="H9" s="389" t="s">
        <v>147</v>
      </c>
      <c r="J9" s="242" t="s">
        <v>108</v>
      </c>
    </row>
    <row r="10" spans="1:11" s="167" customFormat="1" ht="43.2">
      <c r="A10" s="130"/>
      <c r="B10" s="120" t="s">
        <v>640</v>
      </c>
      <c r="C10" s="391" t="s">
        <v>639</v>
      </c>
      <c r="D10" s="183" t="s">
        <v>505</v>
      </c>
      <c r="E10" s="391" t="s">
        <v>339</v>
      </c>
      <c r="F10" s="120" t="s">
        <v>409</v>
      </c>
      <c r="G10" s="183">
        <v>2019</v>
      </c>
      <c r="H10" s="524">
        <v>15</v>
      </c>
      <c r="J10" s="243"/>
    </row>
    <row r="11" spans="1:11" s="167" customFormat="1" ht="28.8">
      <c r="A11" s="130">
        <v>1</v>
      </c>
      <c r="B11" s="120" t="s">
        <v>503</v>
      </c>
      <c r="C11" s="391" t="s">
        <v>464</v>
      </c>
      <c r="D11" s="183" t="s">
        <v>505</v>
      </c>
      <c r="E11" s="391" t="s">
        <v>339</v>
      </c>
      <c r="F11" s="120" t="s">
        <v>409</v>
      </c>
      <c r="G11" s="183">
        <v>2018</v>
      </c>
      <c r="H11" s="311">
        <v>15</v>
      </c>
      <c r="J11" s="243"/>
    </row>
    <row r="12" spans="1:11" s="167" customFormat="1" ht="28.8">
      <c r="A12" s="130">
        <v>2</v>
      </c>
      <c r="B12" s="120" t="s">
        <v>504</v>
      </c>
      <c r="C12" s="391" t="s">
        <v>462</v>
      </c>
      <c r="D12" s="183" t="s">
        <v>407</v>
      </c>
      <c r="E12" s="391" t="s">
        <v>463</v>
      </c>
      <c r="F12" s="120" t="s">
        <v>409</v>
      </c>
      <c r="G12" s="183">
        <v>2018</v>
      </c>
      <c r="H12" s="311">
        <v>15</v>
      </c>
      <c r="J12" s="243"/>
    </row>
    <row r="13" spans="1:11" ht="28.8">
      <c r="A13" s="130">
        <v>3</v>
      </c>
      <c r="B13" s="232" t="s">
        <v>459</v>
      </c>
      <c r="C13" s="354" t="s">
        <v>408</v>
      </c>
      <c r="D13" s="184" t="s">
        <v>407</v>
      </c>
      <c r="E13" s="121" t="s">
        <v>405</v>
      </c>
      <c r="F13" s="388" t="s">
        <v>406</v>
      </c>
      <c r="G13" s="184">
        <v>2015</v>
      </c>
      <c r="H13" s="311">
        <v>15</v>
      </c>
      <c r="J13" s="243" t="s">
        <v>166</v>
      </c>
      <c r="K13" s="349" t="s">
        <v>258</v>
      </c>
    </row>
    <row r="14" spans="1:11" s="167" customFormat="1" ht="28.8">
      <c r="A14" s="36">
        <v>4</v>
      </c>
      <c r="B14" s="187" t="s">
        <v>460</v>
      </c>
      <c r="C14" s="222" t="s">
        <v>415</v>
      </c>
      <c r="D14" s="184" t="s">
        <v>407</v>
      </c>
      <c r="E14" s="121" t="s">
        <v>405</v>
      </c>
      <c r="F14" s="124" t="s">
        <v>409</v>
      </c>
      <c r="G14" s="124">
        <v>2010</v>
      </c>
      <c r="H14" s="302">
        <v>15</v>
      </c>
    </row>
    <row r="15" spans="1:11" s="167" customFormat="1" ht="43.2">
      <c r="A15" s="36">
        <v>5</v>
      </c>
      <c r="B15" s="187" t="s">
        <v>461</v>
      </c>
      <c r="C15" s="222" t="s">
        <v>419</v>
      </c>
      <c r="D15" s="184" t="s">
        <v>407</v>
      </c>
      <c r="E15" s="121" t="s">
        <v>405</v>
      </c>
      <c r="F15" s="124" t="s">
        <v>409</v>
      </c>
      <c r="G15" s="124">
        <v>2010</v>
      </c>
      <c r="H15" s="302">
        <v>15</v>
      </c>
    </row>
    <row r="16" spans="1:11" s="167" customFormat="1" ht="28.8">
      <c r="A16" s="36">
        <v>6</v>
      </c>
      <c r="B16" s="187" t="s">
        <v>643</v>
      </c>
      <c r="C16" s="222" t="s">
        <v>418</v>
      </c>
      <c r="D16" s="184" t="s">
        <v>407</v>
      </c>
      <c r="E16" s="121" t="s">
        <v>405</v>
      </c>
      <c r="F16" s="124" t="s">
        <v>409</v>
      </c>
      <c r="G16" s="124">
        <v>2008</v>
      </c>
      <c r="H16" s="302">
        <v>15</v>
      </c>
    </row>
    <row r="17" spans="1:8" s="167" customFormat="1" ht="43.2">
      <c r="A17" s="36">
        <v>7</v>
      </c>
      <c r="B17" s="432" t="s">
        <v>642</v>
      </c>
      <c r="C17" s="222" t="s">
        <v>417</v>
      </c>
      <c r="D17" s="184" t="s">
        <v>407</v>
      </c>
      <c r="E17" s="121" t="s">
        <v>405</v>
      </c>
      <c r="F17" s="124" t="s">
        <v>409</v>
      </c>
      <c r="G17" s="234" t="s">
        <v>416</v>
      </c>
      <c r="H17" s="302">
        <v>15</v>
      </c>
    </row>
    <row r="18" spans="1:8" s="167" customFormat="1" ht="43.2">
      <c r="A18" s="36">
        <v>8</v>
      </c>
      <c r="B18" s="187" t="s">
        <v>641</v>
      </c>
      <c r="C18" s="222" t="s">
        <v>506</v>
      </c>
      <c r="D18" s="184" t="s">
        <v>407</v>
      </c>
      <c r="E18" s="121" t="s">
        <v>405</v>
      </c>
      <c r="F18" s="124" t="s">
        <v>409</v>
      </c>
      <c r="G18" s="234">
        <v>2007</v>
      </c>
      <c r="H18" s="302">
        <v>15</v>
      </c>
    </row>
    <row r="19" spans="1:8" ht="28.8">
      <c r="A19" s="36">
        <v>9</v>
      </c>
      <c r="B19" s="187" t="s">
        <v>644</v>
      </c>
      <c r="C19" s="222" t="s">
        <v>448</v>
      </c>
      <c r="D19" s="184" t="s">
        <v>407</v>
      </c>
      <c r="E19" s="121" t="s">
        <v>405</v>
      </c>
      <c r="F19" s="124" t="s">
        <v>409</v>
      </c>
      <c r="G19" s="195">
        <v>2002</v>
      </c>
      <c r="H19" s="302">
        <v>15</v>
      </c>
    </row>
    <row r="20" spans="1:8" ht="28.8">
      <c r="A20" s="36">
        <v>10</v>
      </c>
      <c r="B20" s="187" t="s">
        <v>644</v>
      </c>
      <c r="C20" s="387" t="s">
        <v>450</v>
      </c>
      <c r="D20" s="124" t="s">
        <v>449</v>
      </c>
      <c r="E20" s="121" t="s">
        <v>405</v>
      </c>
      <c r="F20" s="388" t="s">
        <v>406</v>
      </c>
      <c r="G20" s="234">
        <v>2004</v>
      </c>
      <c r="H20" s="302">
        <v>15</v>
      </c>
    </row>
    <row r="21" spans="1:8">
      <c r="A21" s="36">
        <v>11</v>
      </c>
      <c r="B21" s="187"/>
      <c r="C21" s="233"/>
      <c r="D21" s="124"/>
      <c r="E21" s="234"/>
      <c r="F21" s="234"/>
      <c r="G21" s="234"/>
      <c r="H21" s="302"/>
    </row>
    <row r="22" spans="1:8" ht="15" thickBot="1">
      <c r="A22" s="36">
        <v>12</v>
      </c>
      <c r="B22" s="128"/>
      <c r="C22" s="235"/>
      <c r="D22" s="128"/>
      <c r="E22" s="128"/>
      <c r="F22" s="128"/>
      <c r="G22" s="128"/>
      <c r="H22" s="309"/>
    </row>
    <row r="23" spans="1:8" ht="16.2" thickBot="1">
      <c r="A23" s="332"/>
      <c r="G23" s="146" t="str">
        <f>"Total "&amp;LEFT(A7,4)</f>
        <v>Total I14b</v>
      </c>
      <c r="H23" s="254">
        <f>SUM(H11:H22)</f>
        <v>150</v>
      </c>
    </row>
    <row r="25" spans="1:8" ht="53.25" customHeight="1">
      <c r="A25" s="57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5" s="579"/>
      <c r="C25" s="579"/>
      <c r="D25" s="579"/>
      <c r="E25" s="579"/>
      <c r="F25" s="579"/>
      <c r="G25" s="579"/>
      <c r="H25" s="579"/>
    </row>
  </sheetData>
  <mergeCells count="3">
    <mergeCell ref="A7:H7"/>
    <mergeCell ref="A6:H6"/>
    <mergeCell ref="A25:H2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5"/>
  <sheetViews>
    <sheetView topLeftCell="A7" workbookViewId="0">
      <selection activeCell="C11" sqref="C11"/>
    </sheetView>
  </sheetViews>
  <sheetFormatPr defaultColWidth="9.109375" defaultRowHeight="14.4"/>
  <cols>
    <col min="1" max="1" width="5.109375" style="167" customWidth="1"/>
    <col min="2" max="2" width="10.5546875" style="167" customWidth="1"/>
    <col min="3" max="3" width="43.109375" style="167" customWidth="1"/>
    <col min="4" max="4" width="24" style="167" customWidth="1"/>
    <col min="5" max="5" width="14.33203125" style="167" customWidth="1"/>
    <col min="6" max="6" width="11.88671875" style="167" customWidth="1"/>
    <col min="7" max="7" width="10" style="167" customWidth="1"/>
    <col min="8" max="8" width="9.6640625" style="167" customWidth="1"/>
    <col min="9" max="9" width="9.109375" style="167"/>
    <col min="10" max="10" width="10.33203125" style="167" customWidth="1"/>
    <col min="11" max="16384" width="9.109375" style="167"/>
  </cols>
  <sheetData>
    <row r="1" spans="1:11" ht="15.6">
      <c r="A1" s="236" t="str">
        <f>'Date initiale'!C3</f>
        <v>Universitatea de Arhitectură și Urbanism "Ion Mincu" București</v>
      </c>
      <c r="B1" s="236"/>
      <c r="C1" s="236"/>
      <c r="D1" s="17"/>
      <c r="E1" s="17"/>
      <c r="F1" s="17"/>
    </row>
    <row r="2" spans="1:11" ht="15.6">
      <c r="A2" s="236" t="str">
        <f>'Date initiale'!B4&amp;" "&amp;'Date initiale'!C4</f>
        <v>Facultatea URBANISM</v>
      </c>
      <c r="B2" s="236"/>
      <c r="C2" s="236"/>
      <c r="D2" s="17"/>
      <c r="E2" s="17"/>
      <c r="F2" s="17"/>
    </row>
    <row r="3" spans="1:11" ht="15.6">
      <c r="A3" s="236" t="str">
        <f>'Date initiale'!B5&amp;" "&amp;'Date initiale'!C5</f>
        <v>Departamentul Proiectare Urbană și Peisagistică</v>
      </c>
      <c r="B3" s="236"/>
      <c r="C3" s="236"/>
      <c r="D3" s="17"/>
      <c r="E3" s="17"/>
      <c r="F3" s="17"/>
    </row>
    <row r="4" spans="1:11" ht="15.6">
      <c r="A4" s="237" t="str">
        <f>'Date initiale'!C6&amp;", "&amp;'Date initiale'!C7</f>
        <v xml:space="preserve">Stan Angelica Ionela, </v>
      </c>
      <c r="B4" s="237"/>
      <c r="C4" s="237"/>
      <c r="D4" s="17"/>
      <c r="E4" s="17"/>
      <c r="F4" s="17"/>
    </row>
    <row r="5" spans="1:11" ht="15.6">
      <c r="A5" s="237"/>
      <c r="B5" s="237"/>
      <c r="C5" s="237"/>
      <c r="D5" s="17"/>
      <c r="E5" s="17"/>
      <c r="F5" s="17"/>
    </row>
    <row r="6" spans="1:11" ht="15.6">
      <c r="A6" s="577" t="s">
        <v>110</v>
      </c>
      <c r="B6" s="577"/>
      <c r="C6" s="577"/>
      <c r="D6" s="577"/>
      <c r="E6" s="577"/>
      <c r="F6" s="577"/>
      <c r="G6" s="577"/>
      <c r="H6" s="577"/>
    </row>
    <row r="7" spans="1:11" ht="52.5" customHeight="1">
      <c r="A7" s="580"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580"/>
      <c r="C7" s="580"/>
      <c r="D7" s="580"/>
      <c r="E7" s="580"/>
      <c r="F7" s="580"/>
      <c r="G7" s="580"/>
      <c r="H7" s="580"/>
    </row>
    <row r="8" spans="1:11" ht="16.2" thickBot="1">
      <c r="A8" s="52"/>
      <c r="B8" s="52"/>
      <c r="C8" s="52"/>
      <c r="D8" s="52"/>
      <c r="E8" s="52"/>
      <c r="F8" s="65"/>
      <c r="G8" s="65"/>
      <c r="H8" s="65"/>
    </row>
    <row r="9" spans="1:11" ht="43.8" thickBot="1">
      <c r="A9" s="142" t="s">
        <v>55</v>
      </c>
      <c r="B9" s="198" t="s">
        <v>72</v>
      </c>
      <c r="C9" s="215" t="s">
        <v>141</v>
      </c>
      <c r="D9" s="215" t="s">
        <v>71</v>
      </c>
      <c r="E9" s="198" t="s">
        <v>140</v>
      </c>
      <c r="F9" s="198" t="s">
        <v>138</v>
      </c>
      <c r="G9" s="215" t="s">
        <v>87</v>
      </c>
      <c r="H9" s="216" t="s">
        <v>147</v>
      </c>
      <c r="J9" s="242" t="s">
        <v>108</v>
      </c>
    </row>
    <row r="10" spans="1:11" ht="57.6">
      <c r="A10" s="455"/>
      <c r="B10" s="391" t="s">
        <v>578</v>
      </c>
      <c r="C10" s="391" t="s">
        <v>577</v>
      </c>
      <c r="D10" s="391" t="s">
        <v>350</v>
      </c>
      <c r="E10" s="391" t="s">
        <v>604</v>
      </c>
      <c r="F10" s="391" t="s">
        <v>346</v>
      </c>
      <c r="G10" s="499" t="s">
        <v>579</v>
      </c>
      <c r="H10" s="500">
        <v>20</v>
      </c>
      <c r="J10" s="243"/>
    </row>
    <row r="11" spans="1:11" ht="100.2" customHeight="1">
      <c r="A11" s="405">
        <v>1</v>
      </c>
      <c r="B11" s="222" t="s">
        <v>536</v>
      </c>
      <c r="C11" s="222" t="s">
        <v>348</v>
      </c>
      <c r="D11" s="222" t="s">
        <v>347</v>
      </c>
      <c r="E11" s="405" t="s">
        <v>339</v>
      </c>
      <c r="F11" s="222" t="s">
        <v>346</v>
      </c>
      <c r="G11" s="405" t="s">
        <v>345</v>
      </c>
      <c r="H11" s="501">
        <v>20</v>
      </c>
      <c r="J11" s="243" t="s">
        <v>167</v>
      </c>
      <c r="K11" s="349" t="s">
        <v>258</v>
      </c>
    </row>
    <row r="12" spans="1:11" ht="57.6">
      <c r="A12" s="405">
        <f>A11+1</f>
        <v>2</v>
      </c>
      <c r="B12" s="222" t="s">
        <v>535</v>
      </c>
      <c r="C12" s="222" t="s">
        <v>541</v>
      </c>
      <c r="D12" s="222" t="s">
        <v>350</v>
      </c>
      <c r="E12" s="405" t="s">
        <v>405</v>
      </c>
      <c r="F12" s="222" t="s">
        <v>346</v>
      </c>
      <c r="G12" s="222" t="s">
        <v>498</v>
      </c>
      <c r="H12" s="501">
        <v>20</v>
      </c>
    </row>
    <row r="13" spans="1:11" ht="115.2">
      <c r="A13" s="405">
        <v>3</v>
      </c>
      <c r="B13" s="222" t="s">
        <v>546</v>
      </c>
      <c r="C13" s="222" t="s">
        <v>544</v>
      </c>
      <c r="D13" s="222" t="s">
        <v>549</v>
      </c>
      <c r="E13" s="405" t="s">
        <v>351</v>
      </c>
      <c r="F13" s="222" t="s">
        <v>543</v>
      </c>
      <c r="G13" s="222" t="s">
        <v>545</v>
      </c>
      <c r="H13" s="501">
        <v>20</v>
      </c>
    </row>
    <row r="14" spans="1:11" ht="57.6">
      <c r="A14" s="405">
        <v>4</v>
      </c>
      <c r="B14" s="222" t="s">
        <v>539</v>
      </c>
      <c r="C14" s="222" t="s">
        <v>540</v>
      </c>
      <c r="D14" s="222" t="s">
        <v>350</v>
      </c>
      <c r="E14" s="405"/>
      <c r="F14" s="222" t="s">
        <v>346</v>
      </c>
      <c r="G14" s="222" t="s">
        <v>542</v>
      </c>
      <c r="H14" s="501">
        <v>20</v>
      </c>
    </row>
    <row r="15" spans="1:11" ht="115.2">
      <c r="A15" s="405">
        <v>5</v>
      </c>
      <c r="B15" s="222" t="s">
        <v>550</v>
      </c>
      <c r="C15" s="222" t="s">
        <v>551</v>
      </c>
      <c r="D15" s="222" t="s">
        <v>548</v>
      </c>
      <c r="E15" s="405" t="s">
        <v>605</v>
      </c>
      <c r="F15" s="222" t="s">
        <v>439</v>
      </c>
      <c r="G15" s="222" t="s">
        <v>547</v>
      </c>
      <c r="H15" s="501">
        <v>5</v>
      </c>
    </row>
    <row r="16" spans="1:11" ht="72">
      <c r="A16" s="405">
        <v>6</v>
      </c>
      <c r="B16" s="222" t="s">
        <v>537</v>
      </c>
      <c r="C16" s="222" t="s">
        <v>441</v>
      </c>
      <c r="D16" s="222" t="s">
        <v>440</v>
      </c>
      <c r="E16" s="222" t="s">
        <v>339</v>
      </c>
      <c r="F16" s="222" t="s">
        <v>439</v>
      </c>
      <c r="G16" s="222" t="s">
        <v>442</v>
      </c>
      <c r="H16" s="501">
        <v>10</v>
      </c>
    </row>
    <row r="17" spans="1:8" ht="57.6">
      <c r="A17" s="405">
        <v>7</v>
      </c>
      <c r="B17" s="222" t="s">
        <v>538</v>
      </c>
      <c r="C17" s="222" t="s">
        <v>443</v>
      </c>
      <c r="D17" s="222" t="s">
        <v>424</v>
      </c>
      <c r="E17" s="222" t="s">
        <v>339</v>
      </c>
      <c r="F17" s="222" t="s">
        <v>439</v>
      </c>
      <c r="G17" s="222">
        <v>2002</v>
      </c>
      <c r="H17" s="501">
        <v>15</v>
      </c>
    </row>
    <row r="18" spans="1:8">
      <c r="A18" s="213">
        <f t="shared" ref="A18:A23" si="0">A17+1</f>
        <v>8</v>
      </c>
      <c r="B18" s="187"/>
      <c r="C18" s="124"/>
      <c r="D18" s="124"/>
      <c r="E18" s="124"/>
      <c r="F18" s="124"/>
      <c r="G18" s="124"/>
      <c r="H18" s="302"/>
    </row>
    <row r="19" spans="1:8">
      <c r="A19" s="213">
        <f t="shared" si="0"/>
        <v>9</v>
      </c>
      <c r="B19" s="124"/>
      <c r="C19" s="124"/>
      <c r="D19" s="124"/>
      <c r="E19" s="124"/>
      <c r="F19" s="124"/>
      <c r="G19" s="124"/>
      <c r="H19" s="302"/>
    </row>
    <row r="20" spans="1:8">
      <c r="A20" s="213">
        <f t="shared" si="0"/>
        <v>10</v>
      </c>
      <c r="B20" s="187"/>
      <c r="C20" s="124"/>
      <c r="D20" s="124"/>
      <c r="E20" s="124"/>
      <c r="F20" s="124"/>
      <c r="G20" s="124"/>
      <c r="H20" s="302"/>
    </row>
    <row r="21" spans="1:8">
      <c r="A21" s="213">
        <f t="shared" si="0"/>
        <v>11</v>
      </c>
      <c r="B21" s="124"/>
      <c r="C21" s="124"/>
      <c r="D21" s="124"/>
      <c r="E21" s="124"/>
      <c r="F21" s="124"/>
      <c r="G21" s="124"/>
      <c r="H21" s="302"/>
    </row>
    <row r="22" spans="1:8">
      <c r="A22" s="213">
        <f t="shared" si="0"/>
        <v>12</v>
      </c>
      <c r="B22" s="187"/>
      <c r="C22" s="124"/>
      <c r="D22" s="124"/>
      <c r="E22" s="124"/>
      <c r="F22" s="124"/>
      <c r="G22" s="124"/>
      <c r="H22" s="302"/>
    </row>
    <row r="23" spans="1:8" ht="15" thickBot="1">
      <c r="A23" s="231">
        <f t="shared" si="0"/>
        <v>13</v>
      </c>
      <c r="B23" s="128"/>
      <c r="C23" s="128"/>
      <c r="D23" s="128"/>
      <c r="E23" s="128"/>
      <c r="F23" s="128"/>
      <c r="G23" s="128"/>
      <c r="H23" s="309"/>
    </row>
    <row r="24" spans="1:8" ht="15" thickBot="1">
      <c r="A24" s="331"/>
      <c r="B24" s="225"/>
      <c r="C24" s="196"/>
      <c r="D24" s="196"/>
      <c r="E24" s="196"/>
      <c r="F24" s="196"/>
      <c r="G24" s="146" t="str">
        <f>"Total "&amp;LEFT(A7,4)</f>
        <v>Total I14c</v>
      </c>
      <c r="H24" s="147">
        <f>SUM(H11:H23)</f>
        <v>110</v>
      </c>
    </row>
    <row r="26" spans="1:8" ht="53.25" customHeight="1">
      <c r="A26" s="579"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6" s="579"/>
      <c r="C26" s="579"/>
      <c r="D26" s="579"/>
      <c r="E26" s="579"/>
      <c r="F26" s="579"/>
      <c r="G26" s="579"/>
      <c r="H26" s="579"/>
    </row>
    <row r="44" spans="1:9" ht="15" thickBot="1"/>
    <row r="45" spans="1:9" ht="54" customHeight="1" thickBot="1">
      <c r="A45" s="197" t="s">
        <v>69</v>
      </c>
      <c r="B45" s="198" t="s">
        <v>72</v>
      </c>
      <c r="C45" s="215" t="s">
        <v>70</v>
      </c>
      <c r="D45" s="215" t="s">
        <v>71</v>
      </c>
      <c r="E45" s="198" t="s">
        <v>139</v>
      </c>
      <c r="F45" s="198" t="s">
        <v>139</v>
      </c>
      <c r="G45" s="198" t="s">
        <v>138</v>
      </c>
      <c r="H45" s="215" t="s">
        <v>87</v>
      </c>
      <c r="I45" s="216" t="s">
        <v>78</v>
      </c>
    </row>
  </sheetData>
  <mergeCells count="3">
    <mergeCell ref="A6:H6"/>
    <mergeCell ref="A7:H7"/>
    <mergeCell ref="A26:H26"/>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9"/>
  <sheetViews>
    <sheetView topLeftCell="A9" workbookViewId="0">
      <selection activeCell="M23" sqref="M23"/>
    </sheetView>
  </sheetViews>
  <sheetFormatPr defaultColWidth="9.109375" defaultRowHeight="14.4"/>
  <cols>
    <col min="1" max="1" width="5.109375" style="167" customWidth="1"/>
    <col min="2" max="2" width="14.5546875" style="167" customWidth="1"/>
    <col min="3" max="3" width="43.109375" style="167" customWidth="1"/>
    <col min="4" max="4" width="24" style="167" customWidth="1"/>
    <col min="5" max="5" width="14.33203125" style="167" customWidth="1"/>
    <col min="6" max="6" width="11.88671875" style="167" customWidth="1"/>
    <col min="7" max="7" width="10" style="167" customWidth="1"/>
    <col min="8" max="8" width="9.6640625" style="167" customWidth="1"/>
    <col min="9" max="9" width="9.109375" style="167"/>
    <col min="10" max="10" width="10.33203125" style="167" customWidth="1"/>
    <col min="11" max="16384" width="9.109375" style="167"/>
  </cols>
  <sheetData>
    <row r="1" spans="1:11" ht="15.6">
      <c r="A1" s="236" t="str">
        <f>'Date initiale'!C3</f>
        <v>Universitatea de Arhitectură și Urbanism "Ion Mincu" București</v>
      </c>
      <c r="B1" s="236"/>
      <c r="C1" s="236"/>
      <c r="D1" s="345"/>
      <c r="E1" s="345"/>
      <c r="F1" s="345"/>
    </row>
    <row r="2" spans="1:11" ht="15.6">
      <c r="A2" s="236" t="str">
        <f>'Date initiale'!B4&amp;" "&amp;'Date initiale'!C4</f>
        <v>Facultatea URBANISM</v>
      </c>
      <c r="B2" s="236"/>
      <c r="C2" s="236"/>
      <c r="D2" s="345"/>
      <c r="E2" s="345"/>
      <c r="F2" s="345"/>
    </row>
    <row r="3" spans="1:11" ht="15.6">
      <c r="A3" s="236" t="str">
        <f>'Date initiale'!B5&amp;" "&amp;'Date initiale'!C5</f>
        <v>Departamentul Proiectare Urbană și Peisagistică</v>
      </c>
      <c r="B3" s="236"/>
      <c r="C3" s="236"/>
      <c r="D3" s="345"/>
      <c r="E3" s="345"/>
      <c r="F3" s="345"/>
    </row>
    <row r="4" spans="1:11" ht="15.6">
      <c r="A4" s="344" t="str">
        <f>'Date initiale'!C6&amp;", "&amp;'Date initiale'!C7</f>
        <v xml:space="preserve">Stan Angelica Ionela, </v>
      </c>
      <c r="B4" s="344"/>
      <c r="C4" s="344"/>
      <c r="D4" s="345"/>
      <c r="E4" s="345"/>
      <c r="F4" s="345"/>
    </row>
    <row r="5" spans="1:11" ht="15.6">
      <c r="A5" s="344"/>
      <c r="B5" s="344"/>
      <c r="C5" s="344"/>
      <c r="D5" s="345"/>
      <c r="E5" s="345"/>
      <c r="F5" s="345"/>
    </row>
    <row r="6" spans="1:11" ht="15.6">
      <c r="A6" s="577" t="s">
        <v>110</v>
      </c>
      <c r="B6" s="577"/>
      <c r="C6" s="577"/>
      <c r="D6" s="577"/>
      <c r="E6" s="577"/>
      <c r="F6" s="577"/>
      <c r="G6" s="577"/>
      <c r="H6" s="577"/>
    </row>
    <row r="7" spans="1:11" ht="52.5" customHeight="1">
      <c r="A7" s="580"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580"/>
      <c r="C7" s="580"/>
      <c r="D7" s="580"/>
      <c r="E7" s="580"/>
      <c r="F7" s="580"/>
      <c r="G7" s="580"/>
      <c r="H7" s="580"/>
    </row>
    <row r="8" spans="1:11" ht="16.2" thickBot="1">
      <c r="A8" s="52"/>
      <c r="B8" s="52"/>
      <c r="C8" s="52"/>
      <c r="D8" s="52"/>
      <c r="E8" s="52"/>
      <c r="F8" s="65"/>
      <c r="G8" s="65"/>
      <c r="H8" s="65"/>
    </row>
    <row r="9" spans="1:11" ht="43.8" thickBot="1">
      <c r="A9" s="173" t="s">
        <v>55</v>
      </c>
      <c r="B9" s="374" t="s">
        <v>72</v>
      </c>
      <c r="C9" s="381" t="s">
        <v>141</v>
      </c>
      <c r="D9" s="381" t="s">
        <v>71</v>
      </c>
      <c r="E9" s="374" t="s">
        <v>140</v>
      </c>
      <c r="F9" s="374" t="s">
        <v>138</v>
      </c>
      <c r="G9" s="381" t="s">
        <v>87</v>
      </c>
      <c r="H9" s="496" t="s">
        <v>147</v>
      </c>
      <c r="J9" s="242" t="s">
        <v>108</v>
      </c>
    </row>
    <row r="10" spans="1:11" ht="28.8">
      <c r="A10" s="36">
        <v>1</v>
      </c>
      <c r="B10" s="260" t="s">
        <v>436</v>
      </c>
      <c r="C10" s="260" t="s">
        <v>606</v>
      </c>
      <c r="D10" s="405" t="s">
        <v>465</v>
      </c>
      <c r="E10" s="260" t="s">
        <v>405</v>
      </c>
      <c r="F10" s="498" t="s">
        <v>618</v>
      </c>
      <c r="G10" s="505">
        <v>2019</v>
      </c>
      <c r="H10" s="506">
        <v>20</v>
      </c>
      <c r="J10" s="243"/>
    </row>
    <row r="11" spans="1:11" ht="28.8">
      <c r="A11" s="36">
        <v>2</v>
      </c>
      <c r="B11" s="222" t="s">
        <v>436</v>
      </c>
      <c r="C11" s="405" t="s">
        <v>607</v>
      </c>
      <c r="D11" s="405" t="s">
        <v>465</v>
      </c>
      <c r="E11" s="246" t="s">
        <v>466</v>
      </c>
      <c r="F11" s="498" t="s">
        <v>618</v>
      </c>
      <c r="G11" s="127">
        <v>2017</v>
      </c>
      <c r="H11" s="507">
        <v>20</v>
      </c>
      <c r="J11" s="243"/>
    </row>
    <row r="12" spans="1:11" ht="28.8">
      <c r="A12" s="202">
        <v>3</v>
      </c>
      <c r="B12" s="504" t="s">
        <v>436</v>
      </c>
      <c r="C12" s="233" t="s">
        <v>355</v>
      </c>
      <c r="D12" s="233" t="s">
        <v>343</v>
      </c>
      <c r="E12" s="246" t="s">
        <v>353</v>
      </c>
      <c r="F12" s="498" t="s">
        <v>618</v>
      </c>
      <c r="G12" s="246" t="s">
        <v>354</v>
      </c>
      <c r="H12" s="302">
        <v>20</v>
      </c>
      <c r="J12" s="243">
        <v>20</v>
      </c>
      <c r="K12" s="349" t="s">
        <v>258</v>
      </c>
    </row>
    <row r="13" spans="1:11" ht="37.200000000000003" customHeight="1">
      <c r="A13" s="36">
        <v>4</v>
      </c>
      <c r="B13" s="504" t="s">
        <v>436</v>
      </c>
      <c r="C13" s="387" t="s">
        <v>608</v>
      </c>
      <c r="D13" s="233" t="s">
        <v>424</v>
      </c>
      <c r="E13" s="229" t="s">
        <v>405</v>
      </c>
      <c r="F13" s="498" t="s">
        <v>618</v>
      </c>
      <c r="G13" s="202">
        <v>2005</v>
      </c>
      <c r="H13" s="302">
        <v>20</v>
      </c>
    </row>
    <row r="14" spans="1:11" ht="28.8">
      <c r="A14" s="36">
        <v>5</v>
      </c>
      <c r="B14" s="504" t="s">
        <v>436</v>
      </c>
      <c r="C14" s="356" t="s">
        <v>414</v>
      </c>
      <c r="D14" s="222" t="s">
        <v>410</v>
      </c>
      <c r="E14" s="124" t="s">
        <v>405</v>
      </c>
      <c r="F14" s="124" t="s">
        <v>409</v>
      </c>
      <c r="G14" s="127">
        <v>2011</v>
      </c>
      <c r="H14" s="302">
        <v>20</v>
      </c>
    </row>
    <row r="15" spans="1:11" ht="28.8">
      <c r="A15" s="202">
        <v>6</v>
      </c>
      <c r="B15" s="504" t="s">
        <v>436</v>
      </c>
      <c r="C15" s="356" t="s">
        <v>609</v>
      </c>
      <c r="D15" s="405" t="s">
        <v>426</v>
      </c>
      <c r="E15" s="124" t="s">
        <v>412</v>
      </c>
      <c r="F15" s="124" t="s">
        <v>425</v>
      </c>
      <c r="G15" s="127" t="s">
        <v>411</v>
      </c>
      <c r="H15" s="302">
        <v>20</v>
      </c>
    </row>
    <row r="16" spans="1:11" ht="28.8">
      <c r="A16" s="36">
        <v>7</v>
      </c>
      <c r="B16" s="504" t="s">
        <v>436</v>
      </c>
      <c r="C16" s="356" t="s">
        <v>413</v>
      </c>
      <c r="D16" s="222" t="s">
        <v>410</v>
      </c>
      <c r="E16" s="124" t="s">
        <v>339</v>
      </c>
      <c r="F16" s="124" t="s">
        <v>409</v>
      </c>
      <c r="G16" s="127">
        <v>2012</v>
      </c>
      <c r="H16" s="302">
        <v>20</v>
      </c>
      <c r="J16" s="243"/>
    </row>
    <row r="17" spans="1:10" ht="28.8">
      <c r="A17" s="36">
        <v>8</v>
      </c>
      <c r="B17" s="504" t="s">
        <v>436</v>
      </c>
      <c r="C17" s="356" t="s">
        <v>420</v>
      </c>
      <c r="D17" s="222" t="s">
        <v>427</v>
      </c>
      <c r="E17" s="124" t="s">
        <v>339</v>
      </c>
      <c r="F17" s="124" t="s">
        <v>409</v>
      </c>
      <c r="G17" s="127" t="s">
        <v>421</v>
      </c>
      <c r="H17" s="302">
        <v>20</v>
      </c>
      <c r="J17" s="243"/>
    </row>
    <row r="18" spans="1:10" ht="43.2">
      <c r="A18" s="202">
        <v>9</v>
      </c>
      <c r="B18" s="504" t="s">
        <v>436</v>
      </c>
      <c r="C18" s="222" t="s">
        <v>610</v>
      </c>
      <c r="D18" s="222" t="s">
        <v>428</v>
      </c>
      <c r="E18" s="124" t="s">
        <v>405</v>
      </c>
      <c r="F18" s="124" t="s">
        <v>429</v>
      </c>
      <c r="G18" s="124">
        <v>2005</v>
      </c>
      <c r="H18" s="302">
        <v>20</v>
      </c>
    </row>
    <row r="19" spans="1:10">
      <c r="A19" s="36">
        <v>10</v>
      </c>
      <c r="B19" s="504" t="s">
        <v>436</v>
      </c>
      <c r="C19" s="222" t="s">
        <v>616</v>
      </c>
      <c r="D19" s="222" t="s">
        <v>341</v>
      </c>
      <c r="E19" s="124" t="s">
        <v>405</v>
      </c>
      <c r="F19" s="124" t="s">
        <v>429</v>
      </c>
      <c r="G19" s="124">
        <v>2006</v>
      </c>
      <c r="H19" s="302">
        <v>20</v>
      </c>
    </row>
    <row r="20" spans="1:10" ht="28.8">
      <c r="A20" s="36">
        <v>11</v>
      </c>
      <c r="B20" s="504" t="s">
        <v>436</v>
      </c>
      <c r="C20" s="222" t="s">
        <v>612</v>
      </c>
      <c r="D20" s="222" t="s">
        <v>430</v>
      </c>
      <c r="E20" s="124" t="s">
        <v>405</v>
      </c>
      <c r="F20" s="124" t="s">
        <v>429</v>
      </c>
      <c r="G20" s="124">
        <v>2005</v>
      </c>
      <c r="H20" s="302">
        <v>20</v>
      </c>
    </row>
    <row r="21" spans="1:10" ht="43.2">
      <c r="A21" s="202">
        <v>12</v>
      </c>
      <c r="B21" s="504" t="s">
        <v>436</v>
      </c>
      <c r="C21" s="222" t="s">
        <v>611</v>
      </c>
      <c r="D21" s="222" t="s">
        <v>341</v>
      </c>
      <c r="E21" s="124" t="s">
        <v>405</v>
      </c>
      <c r="F21" s="124" t="s">
        <v>431</v>
      </c>
      <c r="G21" s="124">
        <v>2002</v>
      </c>
      <c r="H21" s="302">
        <v>15</v>
      </c>
    </row>
    <row r="22" spans="1:10" ht="28.8">
      <c r="A22" s="36">
        <v>13</v>
      </c>
      <c r="B22" s="504" t="s">
        <v>436</v>
      </c>
      <c r="C22" s="222" t="s">
        <v>620</v>
      </c>
      <c r="D22" s="222" t="s">
        <v>434</v>
      </c>
      <c r="E22" s="124" t="s">
        <v>405</v>
      </c>
      <c r="F22" s="124" t="s">
        <v>433</v>
      </c>
      <c r="G22" s="124">
        <v>2003</v>
      </c>
      <c r="H22" s="302">
        <v>15</v>
      </c>
    </row>
    <row r="23" spans="1:10" ht="28.8">
      <c r="A23" s="36">
        <v>14</v>
      </c>
      <c r="B23" s="504" t="s">
        <v>436</v>
      </c>
      <c r="C23" s="222" t="s">
        <v>619</v>
      </c>
      <c r="D23" s="222" t="s">
        <v>435</v>
      </c>
      <c r="E23" s="124" t="s">
        <v>405</v>
      </c>
      <c r="F23" s="124" t="s">
        <v>433</v>
      </c>
      <c r="G23" s="124">
        <v>2002</v>
      </c>
      <c r="H23" s="302">
        <v>15</v>
      </c>
    </row>
    <row r="24" spans="1:10" ht="43.2">
      <c r="A24" s="202">
        <v>15</v>
      </c>
      <c r="B24" s="504" t="s">
        <v>436</v>
      </c>
      <c r="C24" s="222" t="s">
        <v>613</v>
      </c>
      <c r="D24" s="222" t="s">
        <v>438</v>
      </c>
      <c r="E24" s="124" t="s">
        <v>405</v>
      </c>
      <c r="F24" s="124" t="s">
        <v>433</v>
      </c>
      <c r="G24" s="124">
        <v>2003</v>
      </c>
      <c r="H24" s="302">
        <v>15</v>
      </c>
    </row>
    <row r="25" spans="1:10" ht="43.2">
      <c r="A25" s="36">
        <v>16</v>
      </c>
      <c r="B25" s="504" t="s">
        <v>436</v>
      </c>
      <c r="C25" s="222" t="s">
        <v>614</v>
      </c>
      <c r="D25" s="222" t="s">
        <v>437</v>
      </c>
      <c r="E25" s="124" t="s">
        <v>405</v>
      </c>
      <c r="F25" s="124" t="s">
        <v>433</v>
      </c>
      <c r="G25" s="124">
        <v>2003</v>
      </c>
      <c r="H25" s="302">
        <v>15</v>
      </c>
    </row>
    <row r="26" spans="1:10" ht="28.8">
      <c r="A26" s="36">
        <v>17</v>
      </c>
      <c r="B26" s="504" t="s">
        <v>436</v>
      </c>
      <c r="C26" s="222" t="s">
        <v>617</v>
      </c>
      <c r="D26" s="222" t="s">
        <v>341</v>
      </c>
      <c r="E26" s="124" t="s">
        <v>405</v>
      </c>
      <c r="F26" s="124" t="s">
        <v>432</v>
      </c>
      <c r="G26" s="124">
        <v>2005</v>
      </c>
      <c r="H26" s="302">
        <v>15</v>
      </c>
    </row>
    <row r="27" spans="1:10" ht="29.4" thickBot="1">
      <c r="A27" s="202">
        <v>18</v>
      </c>
      <c r="B27" s="508" t="s">
        <v>436</v>
      </c>
      <c r="C27" s="261" t="s">
        <v>615</v>
      </c>
      <c r="D27" s="261" t="s">
        <v>341</v>
      </c>
      <c r="E27" s="128" t="s">
        <v>405</v>
      </c>
      <c r="F27" s="128" t="s">
        <v>409</v>
      </c>
      <c r="G27" s="128">
        <v>2004</v>
      </c>
      <c r="H27" s="309">
        <v>20</v>
      </c>
    </row>
    <row r="28" spans="1:10" ht="15" thickBot="1">
      <c r="A28" s="502"/>
      <c r="B28" s="225"/>
      <c r="C28" s="196"/>
      <c r="D28" s="196"/>
      <c r="E28" s="196"/>
      <c r="F28" s="196"/>
      <c r="G28" s="503" t="str">
        <f>"Total "&amp;LEFT(A7,4)</f>
        <v>Total I15.</v>
      </c>
      <c r="H28" s="378">
        <f>SUM(H11:H27)</f>
        <v>310</v>
      </c>
    </row>
    <row r="30" spans="1:10" ht="53.25" customHeight="1">
      <c r="A30" s="579"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30" s="579"/>
      <c r="C30" s="579"/>
      <c r="D30" s="579"/>
      <c r="E30" s="579"/>
      <c r="F30" s="579"/>
      <c r="G30" s="579"/>
      <c r="H30" s="579"/>
    </row>
    <row r="48" ht="15" thickBot="1"/>
    <row r="49" spans="1:9" ht="54" customHeight="1" thickBot="1">
      <c r="A49" s="197" t="s">
        <v>69</v>
      </c>
      <c r="B49" s="198" t="s">
        <v>72</v>
      </c>
      <c r="C49" s="215" t="s">
        <v>70</v>
      </c>
      <c r="D49" s="215" t="s">
        <v>71</v>
      </c>
      <c r="E49" s="198" t="s">
        <v>139</v>
      </c>
      <c r="F49" s="198" t="s">
        <v>139</v>
      </c>
      <c r="G49" s="198" t="s">
        <v>138</v>
      </c>
      <c r="H49" s="215" t="s">
        <v>87</v>
      </c>
      <c r="I49" s="216" t="s">
        <v>78</v>
      </c>
    </row>
  </sheetData>
  <mergeCells count="3">
    <mergeCell ref="A6:H6"/>
    <mergeCell ref="A7:H7"/>
    <mergeCell ref="A30:H30"/>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31"/>
  <sheetViews>
    <sheetView topLeftCell="A3" workbookViewId="0">
      <selection activeCell="B10" sqref="B10"/>
    </sheetView>
  </sheetViews>
  <sheetFormatPr defaultRowHeight="14.4"/>
  <cols>
    <col min="1" max="1" width="5.109375" customWidth="1"/>
    <col min="2" max="2" width="103.109375" customWidth="1"/>
    <col min="3" max="3" width="10.5546875" customWidth="1"/>
    <col min="4" max="4" width="9.6640625" customWidth="1"/>
    <col min="6" max="6" width="11.33203125" customWidth="1"/>
  </cols>
  <sheetData>
    <row r="1" spans="1:8" ht="15.6">
      <c r="A1" s="236" t="str">
        <f>'Date initiale'!C3</f>
        <v>Universitatea de Arhitectură și Urbanism "Ion Mincu" București</v>
      </c>
      <c r="B1" s="236"/>
      <c r="C1" s="236"/>
      <c r="D1" s="17"/>
      <c r="E1" s="37"/>
    </row>
    <row r="2" spans="1:8" ht="15.6">
      <c r="A2" s="236" t="str">
        <f>'Date initiale'!B4&amp;" "&amp;'Date initiale'!C4</f>
        <v>Facultatea URBANISM</v>
      </c>
      <c r="B2" s="236"/>
      <c r="C2" s="236"/>
      <c r="D2" s="2"/>
      <c r="E2" s="37"/>
    </row>
    <row r="3" spans="1:8" ht="15.6">
      <c r="A3" s="236" t="str">
        <f>'Date initiale'!B5&amp;" "&amp;'Date initiale'!C5</f>
        <v>Departamentul Proiectare Urbană și Peisagistică</v>
      </c>
      <c r="B3" s="236"/>
      <c r="C3" s="236"/>
      <c r="D3" s="17"/>
      <c r="E3" s="37"/>
    </row>
    <row r="4" spans="1:8">
      <c r="A4" s="115" t="str">
        <f>'Date initiale'!C6&amp;", "&amp;'Date initiale'!C7</f>
        <v xml:space="preserve">Stan Angelica Ionela, </v>
      </c>
      <c r="B4" s="115"/>
      <c r="C4" s="115"/>
    </row>
    <row r="5" spans="1:8" s="167" customFormat="1">
      <c r="A5" s="115"/>
      <c r="B5" s="115"/>
      <c r="C5" s="115"/>
    </row>
    <row r="6" spans="1:8" ht="15.6">
      <c r="A6" s="585" t="s">
        <v>110</v>
      </c>
      <c r="B6" s="585"/>
      <c r="C6" s="585"/>
      <c r="D6" s="585"/>
    </row>
    <row r="7" spans="1:8" s="167" customFormat="1" ht="90.75" customHeight="1">
      <c r="A7" s="580"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580"/>
      <c r="C7" s="580"/>
      <c r="D7" s="580"/>
      <c r="E7" s="168"/>
      <c r="F7" s="168"/>
      <c r="G7" s="168"/>
      <c r="H7" s="168"/>
    </row>
    <row r="8" spans="1:8" ht="18.75" customHeight="1" thickBot="1">
      <c r="A8" s="63"/>
      <c r="B8" s="63"/>
      <c r="C8" s="63"/>
      <c r="D8" s="63"/>
    </row>
    <row r="9" spans="1:8" ht="45.75" customHeight="1" thickBot="1">
      <c r="A9" s="173" t="s">
        <v>55</v>
      </c>
      <c r="B9" s="198" t="s">
        <v>77</v>
      </c>
      <c r="C9" s="198" t="s">
        <v>87</v>
      </c>
      <c r="D9" s="199" t="s">
        <v>147</v>
      </c>
      <c r="E9" s="28"/>
      <c r="F9" s="242" t="s">
        <v>108</v>
      </c>
    </row>
    <row r="10" spans="1:8" ht="28.8">
      <c r="A10" s="230">
        <v>1</v>
      </c>
      <c r="B10" s="248" t="s">
        <v>507</v>
      </c>
      <c r="C10" s="249">
        <v>2014</v>
      </c>
      <c r="D10" s="314">
        <v>50</v>
      </c>
      <c r="F10" s="243" t="s">
        <v>168</v>
      </c>
      <c r="G10" s="349" t="s">
        <v>259</v>
      </c>
    </row>
    <row r="11" spans="1:8">
      <c r="A11" s="213">
        <f>A10+1</f>
        <v>2</v>
      </c>
      <c r="B11" s="246"/>
      <c r="C11" s="202"/>
      <c r="D11" s="310"/>
    </row>
    <row r="12" spans="1:8" s="167" customFormat="1">
      <c r="A12" s="213">
        <f t="shared" ref="A12:A19" si="0">A11+1</f>
        <v>3</v>
      </c>
      <c r="B12" s="222"/>
      <c r="C12" s="124"/>
      <c r="D12" s="302"/>
    </row>
    <row r="13" spans="1:8" s="167" customFormat="1">
      <c r="A13" s="213">
        <f t="shared" si="0"/>
        <v>4</v>
      </c>
      <c r="B13" s="247"/>
      <c r="C13" s="124"/>
      <c r="D13" s="302"/>
    </row>
    <row r="14" spans="1:8" s="167" customFormat="1">
      <c r="A14" s="213">
        <f t="shared" si="0"/>
        <v>5</v>
      </c>
      <c r="B14" s="247"/>
      <c r="C14" s="124"/>
      <c r="D14" s="302"/>
    </row>
    <row r="15" spans="1:8">
      <c r="A15" s="213">
        <f t="shared" si="0"/>
        <v>6</v>
      </c>
      <c r="B15" s="222"/>
      <c r="C15" s="124"/>
      <c r="D15" s="302"/>
    </row>
    <row r="16" spans="1:8">
      <c r="A16" s="213">
        <f t="shared" si="0"/>
        <v>7</v>
      </c>
      <c r="B16" s="247"/>
      <c r="C16" s="124"/>
      <c r="D16" s="302"/>
    </row>
    <row r="17" spans="1:4">
      <c r="A17" s="213">
        <f t="shared" si="0"/>
        <v>8</v>
      </c>
      <c r="B17" s="247"/>
      <c r="C17" s="124"/>
      <c r="D17" s="302"/>
    </row>
    <row r="18" spans="1:4">
      <c r="A18" s="213">
        <f t="shared" si="0"/>
        <v>9</v>
      </c>
      <c r="B18" s="247"/>
      <c r="C18" s="124"/>
      <c r="D18" s="302"/>
    </row>
    <row r="19" spans="1:4" ht="15" thickBot="1">
      <c r="A19" s="231">
        <f t="shared" si="0"/>
        <v>10</v>
      </c>
      <c r="B19" s="250"/>
      <c r="C19" s="128"/>
      <c r="D19" s="309"/>
    </row>
    <row r="20" spans="1:4" ht="15" thickBot="1">
      <c r="A20" s="330"/>
      <c r="B20" s="195"/>
      <c r="C20" s="146" t="str">
        <f>"Total "&amp;LEFT(A7,3)</f>
        <v>Total I16</v>
      </c>
      <c r="D20" s="251">
        <f>SUM(D10:D19)</f>
        <v>50</v>
      </c>
    </row>
    <row r="21" spans="1:4" ht="15.6">
      <c r="A21" s="31"/>
      <c r="B21" s="21"/>
      <c r="C21" s="21"/>
      <c r="D21" s="21"/>
    </row>
    <row r="22" spans="1:4">
      <c r="A22" s="20"/>
      <c r="B22" s="20"/>
      <c r="C22" s="20"/>
      <c r="D22" s="20"/>
    </row>
    <row r="26" spans="1:4">
      <c r="A26" s="20"/>
      <c r="B26" s="18"/>
    </row>
    <row r="27" spans="1:4">
      <c r="A27" s="20"/>
      <c r="B27" s="18"/>
    </row>
    <row r="28" spans="1:4">
      <c r="A28" s="20"/>
    </row>
    <row r="29" spans="1:4">
      <c r="A29" s="20"/>
    </row>
    <row r="30" spans="1:4">
      <c r="A30" s="20"/>
    </row>
    <row r="31" spans="1:4">
      <c r="A31" s="2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K20"/>
  <sheetViews>
    <sheetView topLeftCell="A7" workbookViewId="0">
      <selection activeCell="B12" sqref="B12"/>
    </sheetView>
  </sheetViews>
  <sheetFormatPr defaultRowHeight="14.4"/>
  <cols>
    <col min="1" max="1" width="5.109375" customWidth="1"/>
    <col min="2" max="2" width="103.109375" customWidth="1"/>
    <col min="3" max="3" width="10.5546875" customWidth="1"/>
    <col min="4" max="4" width="9.6640625" customWidth="1"/>
    <col min="6" max="6" width="10.44140625" customWidth="1"/>
  </cols>
  <sheetData>
    <row r="1" spans="1:11" ht="15.6">
      <c r="A1" s="236" t="str">
        <f>'Date initiale'!C3</f>
        <v>Universitatea de Arhitectură și Urbanism "Ion Mincu" București</v>
      </c>
      <c r="B1" s="236"/>
      <c r="C1" s="236"/>
      <c r="D1" s="17"/>
    </row>
    <row r="2" spans="1:11" ht="15.6">
      <c r="A2" s="236" t="str">
        <f>'Date initiale'!B4&amp;" "&amp;'Date initiale'!C4</f>
        <v>Facultatea URBANISM</v>
      </c>
      <c r="B2" s="236"/>
      <c r="C2" s="236"/>
      <c r="D2" s="2"/>
    </row>
    <row r="3" spans="1:11" ht="15.6">
      <c r="A3" s="236" t="str">
        <f>'Date initiale'!B5&amp;" "&amp;'Date initiale'!C5</f>
        <v>Departamentul Proiectare Urbană și Peisagistică</v>
      </c>
      <c r="B3" s="236"/>
      <c r="C3" s="236"/>
      <c r="D3" s="17"/>
    </row>
    <row r="4" spans="1:11">
      <c r="A4" s="115" t="str">
        <f>'Date initiale'!C6&amp;", "&amp;'Date initiale'!C7</f>
        <v xml:space="preserve">Stan Angelica Ionela, </v>
      </c>
      <c r="B4" s="115"/>
      <c r="C4" s="115"/>
    </row>
    <row r="5" spans="1:11" s="167" customFormat="1">
      <c r="A5" s="115"/>
      <c r="B5" s="115"/>
      <c r="C5" s="115"/>
    </row>
    <row r="6" spans="1:11">
      <c r="A6" s="586" t="s">
        <v>110</v>
      </c>
      <c r="B6" s="586"/>
      <c r="C6" s="586"/>
      <c r="D6" s="586"/>
    </row>
    <row r="7" spans="1:11" s="167" customFormat="1" ht="40.5" customHeight="1">
      <c r="A7" s="587"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587"/>
      <c r="C7" s="587"/>
      <c r="D7" s="587"/>
    </row>
    <row r="8" spans="1:11" ht="15" thickBot="1"/>
    <row r="9" spans="1:11" ht="48.75" customHeight="1" thickBot="1">
      <c r="A9" s="173" t="s">
        <v>55</v>
      </c>
      <c r="B9" s="143" t="s">
        <v>77</v>
      </c>
      <c r="C9" s="143" t="s">
        <v>87</v>
      </c>
      <c r="D9" s="264" t="s">
        <v>147</v>
      </c>
      <c r="F9" s="242" t="s">
        <v>108</v>
      </c>
    </row>
    <row r="10" spans="1:11" ht="28.8">
      <c r="A10" s="291">
        <v>1</v>
      </c>
      <c r="B10" s="284" t="s">
        <v>451</v>
      </c>
      <c r="C10" s="149">
        <v>2009</v>
      </c>
      <c r="D10" s="315">
        <v>30</v>
      </c>
      <c r="F10" s="243" t="s">
        <v>169</v>
      </c>
      <c r="G10" s="349" t="s">
        <v>260</v>
      </c>
      <c r="K10" s="20"/>
    </row>
    <row r="11" spans="1:11" s="167" customFormat="1" ht="28.8">
      <c r="A11" s="292">
        <f>A10+1</f>
        <v>2</v>
      </c>
      <c r="B11" s="273" t="s">
        <v>580</v>
      </c>
      <c r="C11" s="36">
        <v>2001</v>
      </c>
      <c r="D11" s="308">
        <v>30</v>
      </c>
      <c r="K11" s="20"/>
    </row>
    <row r="12" spans="1:11" s="167" customFormat="1" ht="28.8">
      <c r="A12" s="292">
        <f t="shared" ref="A12:A19" si="0">A11+1</f>
        <v>3</v>
      </c>
      <c r="B12" s="273" t="s">
        <v>452</v>
      </c>
      <c r="C12" s="36">
        <v>2002</v>
      </c>
      <c r="D12" s="308">
        <v>30</v>
      </c>
      <c r="K12" s="20"/>
    </row>
    <row r="13" spans="1:11" s="167" customFormat="1">
      <c r="A13" s="292">
        <f t="shared" si="0"/>
        <v>4</v>
      </c>
      <c r="B13" s="273"/>
      <c r="C13" s="36"/>
      <c r="D13" s="308"/>
      <c r="K13" s="20"/>
    </row>
    <row r="14" spans="1:11" s="167" customFormat="1">
      <c r="A14" s="292">
        <f t="shared" si="0"/>
        <v>5</v>
      </c>
      <c r="B14" s="273"/>
      <c r="C14" s="36"/>
      <c r="D14" s="308"/>
      <c r="K14" s="20"/>
    </row>
    <row r="15" spans="1:11" s="167" customFormat="1">
      <c r="A15" s="292">
        <f t="shared" si="0"/>
        <v>6</v>
      </c>
      <c r="B15" s="273"/>
      <c r="C15" s="36"/>
      <c r="D15" s="308"/>
      <c r="K15" s="20"/>
    </row>
    <row r="16" spans="1:11" s="167" customFormat="1">
      <c r="A16" s="292">
        <f t="shared" si="0"/>
        <v>7</v>
      </c>
      <c r="B16" s="273"/>
      <c r="C16" s="36"/>
      <c r="D16" s="308"/>
      <c r="K16" s="20"/>
    </row>
    <row r="17" spans="1:11" s="167" customFormat="1">
      <c r="A17" s="292">
        <f t="shared" si="0"/>
        <v>8</v>
      </c>
      <c r="B17" s="273"/>
      <c r="C17" s="36"/>
      <c r="D17" s="308"/>
      <c r="K17" s="20"/>
    </row>
    <row r="18" spans="1:11" s="167" customFormat="1">
      <c r="A18" s="292">
        <f t="shared" si="0"/>
        <v>9</v>
      </c>
      <c r="B18" s="273"/>
      <c r="C18" s="36"/>
      <c r="D18" s="308"/>
      <c r="K18" s="20"/>
    </row>
    <row r="19" spans="1:11" ht="15" thickBot="1">
      <c r="A19" s="293">
        <f t="shared" si="0"/>
        <v>10</v>
      </c>
      <c r="B19" s="287"/>
      <c r="C19" s="140"/>
      <c r="D19" s="313"/>
      <c r="K19" s="20"/>
    </row>
    <row r="20" spans="1:11" ht="15" thickBot="1">
      <c r="A20" s="326"/>
      <c r="B20" s="115"/>
      <c r="C20" s="117" t="str">
        <f>"Total "&amp;LEFT(A7,3)</f>
        <v>Total I17</v>
      </c>
      <c r="D20" s="118">
        <f>SUM(D10:D19)</f>
        <v>90</v>
      </c>
      <c r="K20" s="5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K31"/>
  <sheetViews>
    <sheetView topLeftCell="A4" workbookViewId="0">
      <selection activeCell="B11" sqref="B11"/>
    </sheetView>
  </sheetViews>
  <sheetFormatPr defaultRowHeight="14.4"/>
  <cols>
    <col min="1" max="1" width="5.109375" customWidth="1"/>
    <col min="2" max="2" width="103.109375" customWidth="1"/>
    <col min="3" max="3" width="10.5546875" customWidth="1"/>
    <col min="4" max="4" width="9.6640625" customWidth="1"/>
  </cols>
  <sheetData>
    <row r="1" spans="1:11" ht="15.6">
      <c r="A1" s="236" t="str">
        <f>'Date initiale'!C3</f>
        <v>Universitatea de Arhitectură și Urbanism "Ion Mincu" București</v>
      </c>
      <c r="B1" s="236"/>
      <c r="C1" s="236"/>
      <c r="D1" s="17"/>
      <c r="E1" s="37"/>
    </row>
    <row r="2" spans="1:11" ht="15.6">
      <c r="A2" s="236" t="str">
        <f>'Date initiale'!B4&amp;" "&amp;'Date initiale'!C4</f>
        <v>Facultatea URBANISM</v>
      </c>
      <c r="B2" s="236"/>
      <c r="C2" s="236"/>
      <c r="D2" s="37"/>
      <c r="E2" s="37"/>
    </row>
    <row r="3" spans="1:11" ht="15.6">
      <c r="A3" s="236" t="str">
        <f>'Date initiale'!B5&amp;" "&amp;'Date initiale'!C5</f>
        <v>Departamentul Proiectare Urbană și Peisagistică</v>
      </c>
      <c r="B3" s="236"/>
      <c r="C3" s="236"/>
      <c r="D3" s="17"/>
      <c r="E3" s="37"/>
    </row>
    <row r="4" spans="1:11">
      <c r="A4" s="115" t="str">
        <f>'Date initiale'!C6&amp;", "&amp;'Date initiale'!C7</f>
        <v xml:space="preserve">Stan Angelica Ionela, </v>
      </c>
      <c r="B4" s="115"/>
      <c r="C4" s="115"/>
    </row>
    <row r="5" spans="1:11" s="167" customFormat="1">
      <c r="A5" s="115"/>
      <c r="B5" s="115"/>
      <c r="C5" s="115"/>
    </row>
    <row r="6" spans="1:11" ht="34.5" customHeight="1">
      <c r="A6" s="585" t="s">
        <v>110</v>
      </c>
      <c r="B6" s="585"/>
      <c r="C6" s="585"/>
      <c r="D6" s="585"/>
    </row>
    <row r="7" spans="1:11" s="167" customFormat="1" ht="34.5" customHeight="1">
      <c r="A7" s="587"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587"/>
      <c r="C7" s="587"/>
      <c r="D7" s="587"/>
    </row>
    <row r="8" spans="1:11" ht="16.5" customHeight="1" thickBot="1">
      <c r="A8" s="53"/>
      <c r="B8" s="53"/>
      <c r="C8" s="53"/>
      <c r="D8" s="53"/>
    </row>
    <row r="9" spans="1:11" ht="42.75" customHeight="1" thickBot="1">
      <c r="A9" s="173" t="s">
        <v>55</v>
      </c>
      <c r="B9" s="143" t="s">
        <v>77</v>
      </c>
      <c r="C9" s="143" t="s">
        <v>87</v>
      </c>
      <c r="D9" s="264" t="s">
        <v>78</v>
      </c>
      <c r="E9" s="28"/>
      <c r="F9" s="242" t="s">
        <v>108</v>
      </c>
    </row>
    <row r="10" spans="1:11" ht="28.8">
      <c r="A10" s="148">
        <v>1</v>
      </c>
      <c r="B10" s="294" t="s">
        <v>349</v>
      </c>
      <c r="C10" s="149">
        <v>2014</v>
      </c>
      <c r="D10" s="306">
        <v>5</v>
      </c>
      <c r="E10" s="28"/>
      <c r="F10" s="243" t="s">
        <v>170</v>
      </c>
      <c r="G10" s="349" t="s">
        <v>261</v>
      </c>
      <c r="K10" s="20"/>
    </row>
    <row r="11" spans="1:11">
      <c r="A11" s="150">
        <f>A10+1</f>
        <v>2</v>
      </c>
      <c r="B11" s="273"/>
      <c r="C11" s="36"/>
      <c r="D11" s="302"/>
      <c r="K11" s="20"/>
    </row>
    <row r="12" spans="1:11">
      <c r="A12" s="150">
        <f t="shared" ref="A12:A19" si="0">A11+1</f>
        <v>3</v>
      </c>
      <c r="B12" s="273"/>
      <c r="C12" s="36"/>
      <c r="D12" s="302"/>
      <c r="K12" s="50"/>
    </row>
    <row r="13" spans="1:11">
      <c r="A13" s="150">
        <f t="shared" si="0"/>
        <v>4</v>
      </c>
      <c r="B13" s="273"/>
      <c r="C13" s="36"/>
      <c r="D13" s="302"/>
    </row>
    <row r="14" spans="1:11">
      <c r="A14" s="150">
        <f t="shared" si="0"/>
        <v>5</v>
      </c>
      <c r="B14" s="273"/>
      <c r="C14" s="36"/>
      <c r="D14" s="302"/>
    </row>
    <row r="15" spans="1:11">
      <c r="A15" s="150">
        <f t="shared" si="0"/>
        <v>6</v>
      </c>
      <c r="B15" s="273"/>
      <c r="C15" s="36"/>
      <c r="D15" s="302"/>
    </row>
    <row r="16" spans="1:11">
      <c r="A16" s="150">
        <f t="shared" si="0"/>
        <v>7</v>
      </c>
      <c r="B16" s="273"/>
      <c r="C16" s="36"/>
      <c r="D16" s="302"/>
    </row>
    <row r="17" spans="1:8" s="32" customFormat="1">
      <c r="A17" s="150">
        <f t="shared" si="0"/>
        <v>8</v>
      </c>
      <c r="B17" s="273"/>
      <c r="C17" s="36"/>
      <c r="D17" s="302"/>
    </row>
    <row r="18" spans="1:8">
      <c r="A18" s="150">
        <f t="shared" si="0"/>
        <v>9</v>
      </c>
      <c r="B18" s="273"/>
      <c r="C18" s="36"/>
      <c r="D18" s="302"/>
    </row>
    <row r="19" spans="1:8" ht="15" thickBot="1">
      <c r="A19" s="286">
        <f t="shared" si="0"/>
        <v>10</v>
      </c>
      <c r="B19" s="287"/>
      <c r="C19" s="140"/>
      <c r="D19" s="309"/>
    </row>
    <row r="20" spans="1:8" s="20" customFormat="1" ht="15" thickBot="1">
      <c r="A20" s="329"/>
      <c r="B20" s="295"/>
      <c r="C20" s="117" t="str">
        <f>"Total "&amp;LEFT(A7,3)</f>
        <v>Total I18</v>
      </c>
      <c r="D20" s="296">
        <f>SUM(D10:D19)</f>
        <v>5</v>
      </c>
    </row>
    <row r="21" spans="1:8">
      <c r="B21" s="18"/>
    </row>
    <row r="22" spans="1:8" ht="53.25" customHeight="1">
      <c r="A22" s="579"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579"/>
      <c r="C22" s="579"/>
      <c r="D22" s="579"/>
      <c r="E22" s="245"/>
      <c r="F22" s="245"/>
      <c r="G22" s="245"/>
      <c r="H22" s="245"/>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K20"/>
  <sheetViews>
    <sheetView tabSelected="1" topLeftCell="A9" workbookViewId="0">
      <selection activeCell="J10" sqref="J10"/>
    </sheetView>
  </sheetViews>
  <sheetFormatPr defaultRowHeight="14.4"/>
  <cols>
    <col min="1" max="1" width="5.109375" customWidth="1"/>
    <col min="2" max="2" width="27.109375" customWidth="1"/>
    <col min="3" max="3" width="75.6640625" customWidth="1"/>
    <col min="4" max="4" width="10.5546875" style="167" customWidth="1"/>
    <col min="5" max="5" width="9.6640625" customWidth="1"/>
    <col min="7" max="7" width="14.109375" customWidth="1"/>
  </cols>
  <sheetData>
    <row r="1" spans="1:11">
      <c r="A1" s="238" t="str">
        <f>'Date initiale'!C3</f>
        <v>Universitatea de Arhitectură și Urbanism "Ion Mincu" București</v>
      </c>
      <c r="B1" s="238"/>
      <c r="D1" s="238"/>
    </row>
    <row r="2" spans="1:11" ht="15.6">
      <c r="A2" s="236" t="str">
        <f>'Date initiale'!B4&amp;" "&amp;'Date initiale'!C4</f>
        <v>Facultatea URBANISM</v>
      </c>
      <c r="B2" s="236"/>
      <c r="C2" s="17"/>
      <c r="D2" s="236"/>
      <c r="E2" s="17"/>
    </row>
    <row r="3" spans="1:11" ht="15.6">
      <c r="A3" s="236" t="str">
        <f>'Date initiale'!B5&amp;" "&amp;'Date initiale'!C5</f>
        <v>Departamentul Proiectare Urbană și Peisagistică</v>
      </c>
      <c r="B3" s="236"/>
      <c r="C3" s="17"/>
      <c r="D3" s="236"/>
      <c r="E3" s="17"/>
    </row>
    <row r="4" spans="1:11" ht="15.6">
      <c r="A4" s="578" t="str">
        <f>'Date initiale'!C6&amp;", "&amp;'Date initiale'!C7</f>
        <v xml:space="preserve">Stan Angelica Ionela, </v>
      </c>
      <c r="B4" s="578"/>
      <c r="C4" s="588"/>
      <c r="D4" s="588"/>
      <c r="E4" s="588"/>
    </row>
    <row r="5" spans="1:11" s="167" customFormat="1" ht="15.6">
      <c r="A5" s="237"/>
      <c r="B5" s="237"/>
      <c r="C5" s="17"/>
      <c r="D5" s="237"/>
      <c r="E5" s="17"/>
    </row>
    <row r="6" spans="1:11" ht="15.6">
      <c r="A6" s="583" t="s">
        <v>110</v>
      </c>
      <c r="B6" s="583"/>
      <c r="C6" s="583"/>
      <c r="D6" s="583"/>
      <c r="E6" s="583"/>
    </row>
    <row r="7" spans="1:11" ht="67.5" customHeight="1">
      <c r="A7" s="587"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87"/>
      <c r="C7" s="587"/>
      <c r="D7" s="587"/>
      <c r="E7" s="587"/>
      <c r="F7" s="35"/>
      <c r="G7" s="35"/>
      <c r="H7" s="35"/>
      <c r="I7" s="35"/>
    </row>
    <row r="8" spans="1:11" s="20" customFormat="1" ht="20.25" customHeight="1" thickBot="1">
      <c r="A8" s="53"/>
      <c r="B8" s="53"/>
      <c r="C8" s="53"/>
      <c r="D8" s="53"/>
      <c r="E8" s="53"/>
      <c r="F8" s="60"/>
      <c r="G8" s="60"/>
      <c r="H8" s="60"/>
      <c r="I8" s="60"/>
    </row>
    <row r="9" spans="1:11" ht="29.4" thickBot="1">
      <c r="A9" s="142" t="s">
        <v>55</v>
      </c>
      <c r="B9" s="198" t="s">
        <v>150</v>
      </c>
      <c r="C9" s="198" t="s">
        <v>82</v>
      </c>
      <c r="D9" s="198" t="s">
        <v>81</v>
      </c>
      <c r="E9" s="216" t="s">
        <v>147</v>
      </c>
      <c r="G9" s="242" t="s">
        <v>108</v>
      </c>
      <c r="K9" s="20"/>
    </row>
    <row r="10" spans="1:11" s="167" customFormat="1" ht="129.6">
      <c r="A10" s="259">
        <v>1</v>
      </c>
      <c r="B10" s="260" t="s">
        <v>581</v>
      </c>
      <c r="C10" s="443" t="s">
        <v>687</v>
      </c>
      <c r="D10" s="228" t="s">
        <v>582</v>
      </c>
      <c r="E10" s="306">
        <v>10</v>
      </c>
      <c r="G10" s="243" t="s">
        <v>171</v>
      </c>
      <c r="H10" s="349" t="s">
        <v>262</v>
      </c>
      <c r="K10" s="20"/>
    </row>
    <row r="11" spans="1:11" s="167" customFormat="1">
      <c r="A11" s="186">
        <f>A10+1</f>
        <v>2</v>
      </c>
      <c r="B11" s="222"/>
      <c r="C11" s="257"/>
      <c r="D11" s="124"/>
      <c r="E11" s="302"/>
      <c r="K11" s="20"/>
    </row>
    <row r="12" spans="1:11" s="167" customFormat="1">
      <c r="A12" s="186">
        <f t="shared" ref="A12:A19" si="0">A11+1</f>
        <v>3</v>
      </c>
      <c r="B12" s="222"/>
      <c r="C12" s="257"/>
      <c r="D12" s="124"/>
      <c r="E12" s="302"/>
      <c r="K12" s="20"/>
    </row>
    <row r="13" spans="1:11" s="167" customFormat="1">
      <c r="A13" s="186">
        <f t="shared" si="0"/>
        <v>4</v>
      </c>
      <c r="B13" s="222"/>
      <c r="C13" s="257"/>
      <c r="D13" s="124"/>
      <c r="E13" s="302"/>
      <c r="K13" s="20"/>
    </row>
    <row r="14" spans="1:11">
      <c r="A14" s="186">
        <f t="shared" si="0"/>
        <v>5</v>
      </c>
      <c r="B14" s="222"/>
      <c r="C14" s="257"/>
      <c r="D14" s="124"/>
      <c r="E14" s="302"/>
      <c r="K14" s="20"/>
    </row>
    <row r="15" spans="1:11" s="167" customFormat="1">
      <c r="A15" s="186">
        <f t="shared" si="0"/>
        <v>6</v>
      </c>
      <c r="B15" s="222"/>
      <c r="C15" s="257"/>
      <c r="D15" s="124"/>
      <c r="E15" s="302"/>
      <c r="K15" s="20"/>
    </row>
    <row r="16" spans="1:11" s="167" customFormat="1">
      <c r="A16" s="186">
        <f t="shared" si="0"/>
        <v>7</v>
      </c>
      <c r="B16" s="222"/>
      <c r="C16" s="257"/>
      <c r="D16" s="124"/>
      <c r="E16" s="302"/>
      <c r="K16" s="20"/>
    </row>
    <row r="17" spans="1:11" s="167" customFormat="1">
      <c r="A17" s="186">
        <f t="shared" si="0"/>
        <v>8</v>
      </c>
      <c r="B17" s="222"/>
      <c r="C17" s="257"/>
      <c r="D17" s="124"/>
      <c r="E17" s="302"/>
      <c r="K17" s="20"/>
    </row>
    <row r="18" spans="1:11" s="167" customFormat="1">
      <c r="A18" s="186">
        <f t="shared" si="0"/>
        <v>9</v>
      </c>
      <c r="B18" s="222"/>
      <c r="C18" s="257"/>
      <c r="D18" s="124"/>
      <c r="E18" s="302"/>
      <c r="K18" s="20"/>
    </row>
    <row r="19" spans="1:11" s="167" customFormat="1" ht="15" thickBot="1">
      <c r="A19" s="192">
        <f t="shared" si="0"/>
        <v>10</v>
      </c>
      <c r="B19" s="261"/>
      <c r="C19" s="262"/>
      <c r="D19" s="128"/>
      <c r="E19" s="309"/>
      <c r="K19" s="20"/>
    </row>
    <row r="20" spans="1:11" ht="15" thickBot="1">
      <c r="A20" s="328"/>
      <c r="B20" s="196"/>
      <c r="C20" s="258"/>
      <c r="D20" s="146" t="str">
        <f>"Total "&amp;LEFT(A7,3)</f>
        <v>Total I19</v>
      </c>
      <c r="E20" s="147">
        <f>SUM(E10:E19)</f>
        <v>10</v>
      </c>
      <c r="K20" s="51"/>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5"/>
  <sheetViews>
    <sheetView topLeftCell="A4" workbookViewId="0">
      <selection activeCell="G18" sqref="G18"/>
    </sheetView>
  </sheetViews>
  <sheetFormatPr defaultRowHeight="14.4"/>
  <cols>
    <col min="1" max="1" width="5.109375" customWidth="1"/>
    <col min="2" max="2" width="86.33203125" customWidth="1"/>
    <col min="3" max="3" width="17.109375" style="167" customWidth="1"/>
    <col min="4" max="4" width="10.5546875" customWidth="1"/>
    <col min="5" max="5" width="9.6640625" customWidth="1"/>
    <col min="7" max="7" width="13.44140625" customWidth="1"/>
  </cols>
  <sheetData>
    <row r="1" spans="1:8" ht="15.6">
      <c r="A1" s="236" t="str">
        <f>'Date initiale'!C3</f>
        <v>Universitatea de Arhitectură și Urbanism "Ion Mincu" București</v>
      </c>
      <c r="B1" s="236"/>
      <c r="C1" s="236"/>
      <c r="D1" s="236"/>
      <c r="E1" s="17"/>
    </row>
    <row r="2" spans="1:8" ht="15.6">
      <c r="A2" s="236" t="str">
        <f>'Date initiale'!B4&amp;" "&amp;'Date initiale'!C4</f>
        <v>Facultatea URBANISM</v>
      </c>
      <c r="B2" s="236"/>
      <c r="C2" s="236"/>
      <c r="D2" s="236"/>
      <c r="E2" s="17"/>
    </row>
    <row r="3" spans="1:8" ht="15.6">
      <c r="A3" s="236" t="str">
        <f>'Date initiale'!B5&amp;" "&amp;'Date initiale'!C5</f>
        <v>Departamentul Proiectare Urbană și Peisagistică</v>
      </c>
      <c r="B3" s="236"/>
      <c r="C3" s="236"/>
      <c r="D3" s="236"/>
      <c r="E3" s="17"/>
    </row>
    <row r="4" spans="1:8">
      <c r="A4" s="115" t="str">
        <f>'Date initiale'!C6&amp;", "&amp;'Date initiale'!C7</f>
        <v xml:space="preserve">Stan Angelica Ionela, </v>
      </c>
      <c r="B4" s="115"/>
      <c r="C4" s="115"/>
      <c r="D4" s="115"/>
    </row>
    <row r="5" spans="1:8" s="167" customFormat="1">
      <c r="A5" s="115"/>
      <c r="B5" s="115"/>
      <c r="C5" s="115"/>
      <c r="D5" s="115"/>
    </row>
    <row r="6" spans="1:8" ht="15.6">
      <c r="A6" s="589" t="s">
        <v>110</v>
      </c>
      <c r="B6" s="590"/>
      <c r="C6" s="590"/>
      <c r="D6" s="590"/>
      <c r="E6" s="591"/>
    </row>
    <row r="7" spans="1:8" s="167" customFormat="1" ht="15.6">
      <c r="A7" s="587" t="str">
        <f>'Descriere indicatori'!B27&amp;". "&amp;'Descriere indicatori'!C27</f>
        <v xml:space="preserve">I20. Expoziţii profesionale în domeniu organizate la nivel internaţional / naţional sau local în calitate de autor, coautor, curator </v>
      </c>
      <c r="B7" s="587"/>
      <c r="C7" s="587"/>
      <c r="D7" s="587"/>
      <c r="E7" s="587"/>
      <c r="F7" s="256"/>
    </row>
    <row r="8" spans="1:8" s="167" customFormat="1" ht="32.25" customHeight="1" thickBot="1">
      <c r="A8" s="52"/>
      <c r="B8" s="52"/>
      <c r="C8" s="52"/>
      <c r="D8" s="52"/>
      <c r="E8" s="52"/>
    </row>
    <row r="9" spans="1:8" ht="29.4" thickBot="1">
      <c r="A9" s="142" t="s">
        <v>55</v>
      </c>
      <c r="B9" s="263" t="s">
        <v>152</v>
      </c>
      <c r="C9" s="143" t="s">
        <v>151</v>
      </c>
      <c r="D9" s="143" t="s">
        <v>87</v>
      </c>
      <c r="E9" s="264" t="s">
        <v>147</v>
      </c>
      <c r="G9" s="242" t="s">
        <v>108</v>
      </c>
    </row>
    <row r="10" spans="1:8" ht="57.6">
      <c r="A10" s="268">
        <v>1</v>
      </c>
      <c r="B10" s="386" t="s">
        <v>688</v>
      </c>
      <c r="C10" s="384" t="s">
        <v>621</v>
      </c>
      <c r="D10" s="269">
        <v>2016</v>
      </c>
      <c r="E10" s="316">
        <v>10</v>
      </c>
      <c r="G10" s="243" t="s">
        <v>170</v>
      </c>
      <c r="H10" s="349" t="s">
        <v>263</v>
      </c>
    </row>
    <row r="11" spans="1:8">
      <c r="A11" s="271">
        <f>A10+1</f>
        <v>2</v>
      </c>
      <c r="B11" s="265"/>
      <c r="C11" s="273"/>
      <c r="D11" s="36"/>
      <c r="E11" s="317"/>
      <c r="G11" s="243" t="s">
        <v>172</v>
      </c>
    </row>
    <row r="12" spans="1:8">
      <c r="A12" s="271">
        <f t="shared" ref="A12:A19" si="0">A11+1</f>
        <v>3</v>
      </c>
      <c r="B12" s="265"/>
      <c r="C12" s="36"/>
      <c r="D12" s="36"/>
      <c r="E12" s="317"/>
      <c r="G12" s="243" t="s">
        <v>173</v>
      </c>
    </row>
    <row r="13" spans="1:8">
      <c r="A13" s="271">
        <f t="shared" si="0"/>
        <v>4</v>
      </c>
      <c r="B13" s="265"/>
      <c r="C13" s="36"/>
      <c r="D13" s="36"/>
      <c r="E13" s="317"/>
    </row>
    <row r="14" spans="1:8">
      <c r="A14" s="271">
        <f t="shared" si="0"/>
        <v>5</v>
      </c>
      <c r="B14" s="273"/>
      <c r="C14" s="36"/>
      <c r="D14" s="36"/>
      <c r="E14" s="318"/>
    </row>
    <row r="15" spans="1:8">
      <c r="A15" s="271">
        <f t="shared" si="0"/>
        <v>6</v>
      </c>
      <c r="B15" s="273"/>
      <c r="C15" s="36"/>
      <c r="D15" s="36"/>
      <c r="E15" s="318"/>
    </row>
    <row r="16" spans="1:8">
      <c r="A16" s="271">
        <f t="shared" si="0"/>
        <v>7</v>
      </c>
      <c r="B16" s="273"/>
      <c r="C16" s="36"/>
      <c r="D16" s="36"/>
      <c r="E16" s="318"/>
    </row>
    <row r="17" spans="1:5">
      <c r="A17" s="271">
        <f t="shared" si="0"/>
        <v>8</v>
      </c>
      <c r="B17" s="273"/>
      <c r="C17" s="36"/>
      <c r="D17" s="36"/>
      <c r="E17" s="302"/>
    </row>
    <row r="18" spans="1:5" s="50" customFormat="1">
      <c r="A18" s="271">
        <f t="shared" si="0"/>
        <v>9</v>
      </c>
      <c r="B18" s="275"/>
      <c r="C18" s="162"/>
      <c r="D18" s="162"/>
      <c r="E18" s="319"/>
    </row>
    <row r="19" spans="1:5" s="50" customFormat="1" ht="15" thickBot="1">
      <c r="A19" s="277">
        <f t="shared" si="0"/>
        <v>10</v>
      </c>
      <c r="B19" s="278"/>
      <c r="C19" s="279"/>
      <c r="D19" s="279"/>
      <c r="E19" s="320"/>
    </row>
    <row r="20" spans="1:5" ht="15" thickBot="1">
      <c r="A20" s="327"/>
      <c r="B20" s="266"/>
      <c r="C20" s="267"/>
      <c r="D20" s="146" t="str">
        <f>"Total "&amp;LEFT(A7,3)</f>
        <v>Total I20</v>
      </c>
      <c r="E20" s="118">
        <f>SUM(E10:E19)</f>
        <v>10</v>
      </c>
    </row>
    <row r="21" spans="1:5">
      <c r="B21" s="18"/>
    </row>
    <row r="22" spans="1:5">
      <c r="B22" s="20"/>
    </row>
    <row r="23" spans="1:5">
      <c r="B23" s="20"/>
    </row>
    <row r="24" spans="1:5">
      <c r="B24" s="20"/>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D47"/>
  <sheetViews>
    <sheetView showGridLines="0" showRowColHeaders="0" topLeftCell="A21" zoomScale="130" zoomScaleNormal="130" workbookViewId="0">
      <selection activeCell="F45" sqref="F45"/>
    </sheetView>
  </sheetViews>
  <sheetFormatPr defaultRowHeight="14.4"/>
  <cols>
    <col min="1" max="1" width="4.33203125" style="167" customWidth="1"/>
    <col min="2" max="2" width="8.6640625" customWidth="1"/>
    <col min="3" max="3" width="72" customWidth="1"/>
    <col min="4" max="4" width="7.6640625" customWidth="1"/>
  </cols>
  <sheetData>
    <row r="1" spans="2:4">
      <c r="B1" s="564" t="s">
        <v>102</v>
      </c>
      <c r="C1" s="564"/>
      <c r="D1" s="564"/>
    </row>
    <row r="2" spans="2:4" s="167" customFormat="1">
      <c r="B2" s="340" t="str">
        <f>"Facultatea de "&amp;'Date initiale'!C4</f>
        <v>Facultatea de URBANISM</v>
      </c>
      <c r="C2" s="340"/>
      <c r="D2" s="340"/>
    </row>
    <row r="3" spans="2:4">
      <c r="B3" s="564" t="str">
        <f>"Departamentul "&amp;'Date initiale'!C5</f>
        <v>Departamentul Proiectare Urbană și Peisagistică</v>
      </c>
      <c r="C3" s="564"/>
      <c r="D3" s="564"/>
    </row>
    <row r="4" spans="2:4">
      <c r="B4" s="340" t="str">
        <f>"Nume și prenume: "&amp;'Date initiale'!C6</f>
        <v>Nume și prenume: Stan Angelica Ionela</v>
      </c>
      <c r="C4" s="340"/>
      <c r="D4" s="340"/>
    </row>
    <row r="5" spans="2:4" s="167" customFormat="1">
      <c r="B5" s="340" t="str">
        <f>"Post: "&amp;'Date initiale'!C7</f>
        <v xml:space="preserve">Post: </v>
      </c>
      <c r="C5" s="340"/>
      <c r="D5" s="340"/>
    </row>
    <row r="6" spans="2:4">
      <c r="B6" s="340" t="str">
        <f>"Standard de referință: "&amp;'Date initiale'!C8</f>
        <v>Standard de referință: conferențiar universitar</v>
      </c>
      <c r="C6" s="340"/>
      <c r="D6" s="340"/>
    </row>
    <row r="7" spans="2:4">
      <c r="B7" s="167"/>
      <c r="C7" s="167"/>
      <c r="D7" s="167"/>
    </row>
    <row r="8" spans="2:4" s="167" customFormat="1" ht="15.6">
      <c r="B8" s="567" t="s">
        <v>178</v>
      </c>
      <c r="C8" s="567"/>
      <c r="D8" s="567"/>
    </row>
    <row r="9" spans="2:4" ht="34.5" customHeight="1">
      <c r="B9" s="565" t="s">
        <v>186</v>
      </c>
      <c r="C9" s="566"/>
      <c r="D9" s="566"/>
    </row>
    <row r="10" spans="2:4" ht="28.8">
      <c r="B10" s="85" t="s">
        <v>63</v>
      </c>
      <c r="C10" s="85" t="s">
        <v>177</v>
      </c>
      <c r="D10" s="85" t="s">
        <v>147</v>
      </c>
    </row>
    <row r="11" spans="2:4">
      <c r="B11" s="86" t="s">
        <v>19</v>
      </c>
      <c r="C11" s="11" t="s">
        <v>20</v>
      </c>
      <c r="D11" s="95">
        <f>'I1'!I19</f>
        <v>90</v>
      </c>
    </row>
    <row r="12" spans="2:4" ht="15" customHeight="1">
      <c r="B12" s="87" t="s">
        <v>21</v>
      </c>
      <c r="C12" s="11" t="s">
        <v>22</v>
      </c>
      <c r="D12" s="96">
        <f>'I2'!I13</f>
        <v>45</v>
      </c>
    </row>
    <row r="13" spans="2:4">
      <c r="B13" s="87" t="s">
        <v>23</v>
      </c>
      <c r="C13" s="26" t="s">
        <v>24</v>
      </c>
      <c r="D13" s="96">
        <f>'I3'!I21</f>
        <v>105</v>
      </c>
    </row>
    <row r="14" spans="2:4">
      <c r="B14" s="87" t="s">
        <v>26</v>
      </c>
      <c r="C14" s="11" t="s">
        <v>199</v>
      </c>
      <c r="D14" s="96">
        <f>'I4'!I20</f>
        <v>20</v>
      </c>
    </row>
    <row r="15" spans="2:4" ht="43.2">
      <c r="B15" s="87" t="s">
        <v>28</v>
      </c>
      <c r="C15" s="69" t="s">
        <v>200</v>
      </c>
      <c r="D15" s="96">
        <f>'I5'!I23</f>
        <v>10</v>
      </c>
    </row>
    <row r="16" spans="2:4" ht="15" customHeight="1">
      <c r="B16" s="87" t="s">
        <v>29</v>
      </c>
      <c r="C16" s="15" t="s">
        <v>201</v>
      </c>
      <c r="D16" s="96">
        <f>'I6'!I15</f>
        <v>25</v>
      </c>
    </row>
    <row r="17" spans="2:4" ht="15" customHeight="1">
      <c r="B17" s="87" t="s">
        <v>30</v>
      </c>
      <c r="C17" s="15" t="s">
        <v>203</v>
      </c>
      <c r="D17" s="96">
        <f>'I7'!I20</f>
        <v>0</v>
      </c>
    </row>
    <row r="18" spans="2:4" ht="28.8">
      <c r="B18" s="87" t="s">
        <v>31</v>
      </c>
      <c r="C18" s="15" t="s">
        <v>204</v>
      </c>
      <c r="D18" s="96">
        <f>'I8'!I19</f>
        <v>10</v>
      </c>
    </row>
    <row r="19" spans="2:4" ht="28.8">
      <c r="B19" s="87" t="s">
        <v>33</v>
      </c>
      <c r="C19" s="11" t="s">
        <v>205</v>
      </c>
      <c r="D19" s="96">
        <f>'I9'!I21</f>
        <v>7</v>
      </c>
    </row>
    <row r="20" spans="2:4" ht="28.8">
      <c r="B20" s="87" t="s">
        <v>34</v>
      </c>
      <c r="C20" s="68" t="s">
        <v>207</v>
      </c>
      <c r="D20" s="96">
        <f>'I10'!I20</f>
        <v>0</v>
      </c>
    </row>
    <row r="21" spans="2:4" ht="43.2">
      <c r="B21" s="88" t="s">
        <v>36</v>
      </c>
      <c r="C21" s="15" t="s">
        <v>209</v>
      </c>
      <c r="D21" s="96">
        <f>I11a!I18</f>
        <v>75</v>
      </c>
    </row>
    <row r="22" spans="2:4" ht="60" customHeight="1">
      <c r="B22" s="89"/>
      <c r="C22" s="15" t="s">
        <v>211</v>
      </c>
      <c r="D22" s="96">
        <f>I11b!H20</f>
        <v>35.5</v>
      </c>
    </row>
    <row r="23" spans="2:4" ht="28.8">
      <c r="B23" s="86"/>
      <c r="C23" s="30" t="s">
        <v>213</v>
      </c>
      <c r="D23" s="96">
        <f>I11c!G43</f>
        <v>140</v>
      </c>
    </row>
    <row r="24" spans="2:4" ht="72">
      <c r="B24" s="87" t="s">
        <v>40</v>
      </c>
      <c r="C24" s="15" t="s">
        <v>215</v>
      </c>
      <c r="D24" s="96">
        <f>'I12'!H20</f>
        <v>0</v>
      </c>
    </row>
    <row r="25" spans="2:4" ht="48" customHeight="1">
      <c r="B25" s="87" t="s">
        <v>60</v>
      </c>
      <c r="C25" s="15" t="s">
        <v>217</v>
      </c>
      <c r="D25" s="96">
        <f>'I13'!H20</f>
        <v>0</v>
      </c>
    </row>
    <row r="26" spans="2:4" ht="57.6">
      <c r="B26" s="88" t="s">
        <v>61</v>
      </c>
      <c r="C26" s="11" t="s">
        <v>219</v>
      </c>
      <c r="D26" s="96">
        <f>I14a!H25</f>
        <v>95</v>
      </c>
    </row>
    <row r="27" spans="2:4" ht="30" customHeight="1">
      <c r="B27" s="86"/>
      <c r="C27" s="11" t="s">
        <v>221</v>
      </c>
      <c r="D27" s="96">
        <f>I14b!H23</f>
        <v>150</v>
      </c>
    </row>
    <row r="28" spans="2:4" ht="43.2">
      <c r="B28" s="87" t="s">
        <v>61</v>
      </c>
      <c r="C28" s="11" t="s">
        <v>62</v>
      </c>
      <c r="D28" s="96">
        <f>I14c!H24</f>
        <v>110</v>
      </c>
    </row>
    <row r="29" spans="2:4" s="167" customFormat="1" ht="57.6">
      <c r="B29" s="343" t="s">
        <v>0</v>
      </c>
      <c r="C29" s="11" t="s">
        <v>224</v>
      </c>
      <c r="D29" s="97">
        <f>'I15'!H28</f>
        <v>310</v>
      </c>
    </row>
    <row r="30" spans="2:4" ht="100.8">
      <c r="B30" s="90" t="s">
        <v>64</v>
      </c>
      <c r="C30" s="76" t="s">
        <v>226</v>
      </c>
      <c r="D30" s="97">
        <f>'I16'!D20</f>
        <v>50</v>
      </c>
    </row>
    <row r="31" spans="2:4" ht="43.2">
      <c r="B31" s="90" t="s">
        <v>66</v>
      </c>
      <c r="C31" s="62" t="s">
        <v>229</v>
      </c>
      <c r="D31" s="96">
        <f>'I17'!D20</f>
        <v>90</v>
      </c>
    </row>
    <row r="32" spans="2:4" ht="45" customHeight="1">
      <c r="B32" s="86" t="s">
        <v>68</v>
      </c>
      <c r="C32" s="15" t="s">
        <v>231</v>
      </c>
      <c r="D32" s="95">
        <f>'I18'!D20</f>
        <v>5</v>
      </c>
    </row>
    <row r="33" spans="2:4" ht="75" customHeight="1">
      <c r="B33" s="87" t="s">
        <v>42</v>
      </c>
      <c r="C33" s="80" t="s">
        <v>233</v>
      </c>
      <c r="D33" s="96">
        <f>'I19'!E20</f>
        <v>10</v>
      </c>
    </row>
    <row r="34" spans="2:4" ht="28.8">
      <c r="B34" s="91" t="s">
        <v>44</v>
      </c>
      <c r="C34" s="79" t="s">
        <v>234</v>
      </c>
      <c r="D34" s="96">
        <f>'I20'!E20</f>
        <v>10</v>
      </c>
    </row>
    <row r="35" spans="2:4">
      <c r="B35" s="87" t="s">
        <v>45</v>
      </c>
      <c r="C35" s="71" t="s">
        <v>236</v>
      </c>
      <c r="D35" s="96">
        <f>'I21'!D20</f>
        <v>20</v>
      </c>
    </row>
    <row r="36" spans="2:4" ht="72">
      <c r="B36" s="87" t="s">
        <v>47</v>
      </c>
      <c r="C36" s="70" t="s">
        <v>270</v>
      </c>
      <c r="D36" s="96">
        <f>'I22'!D23</f>
        <v>75</v>
      </c>
    </row>
    <row r="37" spans="2:4" ht="43.2">
      <c r="B37" s="87" t="s">
        <v>48</v>
      </c>
      <c r="C37" s="69" t="s">
        <v>237</v>
      </c>
      <c r="D37" s="96">
        <f>'I23'!D20</f>
        <v>5</v>
      </c>
    </row>
    <row r="38" spans="2:4">
      <c r="B38" s="87" t="s">
        <v>239</v>
      </c>
      <c r="C38" s="69" t="s">
        <v>49</v>
      </c>
      <c r="D38" s="96">
        <f>'I24'!F20</f>
        <v>28</v>
      </c>
    </row>
    <row r="39" spans="2:4">
      <c r="B39" s="167"/>
      <c r="C39" s="167"/>
      <c r="D39" s="167"/>
    </row>
    <row r="40" spans="2:4">
      <c r="B40" s="252" t="s">
        <v>2</v>
      </c>
      <c r="C40" s="1" t="s">
        <v>104</v>
      </c>
      <c r="D40" s="167"/>
    </row>
    <row r="41" spans="2:4">
      <c r="B41" s="19" t="s">
        <v>5</v>
      </c>
      <c r="C41" s="13" t="s">
        <v>242</v>
      </c>
      <c r="D41" s="98">
        <f>SUM(D11:D20)+SUM(D33:D38)</f>
        <v>460</v>
      </c>
    </row>
    <row r="42" spans="2:4">
      <c r="B42" s="19" t="s">
        <v>6</v>
      </c>
      <c r="C42" s="13" t="s">
        <v>243</v>
      </c>
      <c r="D42" s="98">
        <f>SUM(D24:D33)</f>
        <v>820</v>
      </c>
    </row>
    <row r="43" spans="2:4" ht="15" thickBot="1">
      <c r="B43" s="92" t="s">
        <v>7</v>
      </c>
      <c r="C43" s="14" t="s">
        <v>9</v>
      </c>
      <c r="D43" s="99">
        <f>SUM(D21:D23)</f>
        <v>250.5</v>
      </c>
    </row>
    <row r="44" spans="2:4" ht="15.6" thickTop="1" thickBot="1">
      <c r="B44" s="93" t="s">
        <v>8</v>
      </c>
      <c r="C44" s="94" t="s">
        <v>244</v>
      </c>
      <c r="D44" s="100">
        <f>D41+D42+D43</f>
        <v>1530.5</v>
      </c>
    </row>
    <row r="45" spans="2:4" ht="15" thickTop="1">
      <c r="B45" s="167"/>
      <c r="C45" s="167"/>
      <c r="D45" s="167"/>
    </row>
    <row r="46" spans="2:4">
      <c r="B46" s="253" t="s">
        <v>148</v>
      </c>
      <c r="C46" s="167" t="s">
        <v>149</v>
      </c>
      <c r="D46" s="167"/>
    </row>
    <row r="47" spans="2:4">
      <c r="B47" s="289" t="str">
        <f>'Date initiale'!C9</f>
        <v>ian.2022</v>
      </c>
      <c r="C47" s="167"/>
      <c r="D47" s="167"/>
    </row>
  </sheetData>
  <sheetProtection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topLeftCell="A5" workbookViewId="0">
      <selection activeCell="B10" sqref="B10:C12"/>
    </sheetView>
  </sheetViews>
  <sheetFormatPr defaultRowHeight="14.4"/>
  <cols>
    <col min="1" max="1" width="5.109375" customWidth="1"/>
    <col min="2" max="2" width="104.33203125" customWidth="1"/>
    <col min="3" max="3" width="10.5546875" customWidth="1"/>
    <col min="4" max="4" width="9.6640625" customWidth="1"/>
  </cols>
  <sheetData>
    <row r="1" spans="1:10">
      <c r="A1" s="238" t="str">
        <f>'Date initiale'!C3</f>
        <v>Universitatea de Arhitectură și Urbanism "Ion Mincu" București</v>
      </c>
      <c r="B1" s="238"/>
    </row>
    <row r="2" spans="1:10">
      <c r="A2" s="238" t="str">
        <f>'Date initiale'!B4&amp;" "&amp;'Date initiale'!C4</f>
        <v>Facultatea URBANISM</v>
      </c>
      <c r="B2" s="238"/>
    </row>
    <row r="3" spans="1:10">
      <c r="A3" s="238" t="str">
        <f>'Date initiale'!B5&amp;" "&amp;'Date initiale'!C5</f>
        <v>Departamentul Proiectare Urbană și Peisagistică</v>
      </c>
      <c r="B3" s="238"/>
    </row>
    <row r="4" spans="1:10">
      <c r="A4" s="115" t="str">
        <f>'Date initiale'!C6&amp;", "&amp;'Date initiale'!C7</f>
        <v xml:space="preserve">Stan Angelica Ionela, </v>
      </c>
      <c r="B4" s="115"/>
    </row>
    <row r="5" spans="1:10" s="167" customFormat="1">
      <c r="A5" s="115"/>
      <c r="B5" s="115"/>
    </row>
    <row r="6" spans="1:10" ht="15.6">
      <c r="A6" s="583" t="s">
        <v>110</v>
      </c>
      <c r="B6" s="583"/>
      <c r="C6" s="583"/>
      <c r="D6" s="583"/>
    </row>
    <row r="7" spans="1:10" ht="24" customHeight="1">
      <c r="A7" s="587" t="str">
        <f>'Descriere indicatori'!B28&amp;". "&amp;'Descriere indicatori'!C28</f>
        <v xml:space="preserve">I21. Organizator / curator expoziţii la nivel internaţional/naţional </v>
      </c>
      <c r="B7" s="587"/>
      <c r="C7" s="587"/>
      <c r="D7" s="587"/>
    </row>
    <row r="8" spans="1:10" ht="15" thickBot="1"/>
    <row r="9" spans="1:10" ht="29.4" thickBot="1">
      <c r="A9" s="142" t="s">
        <v>55</v>
      </c>
      <c r="B9" s="263" t="s">
        <v>152</v>
      </c>
      <c r="C9" s="143" t="s">
        <v>87</v>
      </c>
      <c r="D9" s="264" t="s">
        <v>147</v>
      </c>
      <c r="F9" s="242" t="s">
        <v>108</v>
      </c>
      <c r="J9" s="14"/>
    </row>
    <row r="10" spans="1:10">
      <c r="A10" s="268">
        <v>1</v>
      </c>
      <c r="B10" s="385" t="s">
        <v>626</v>
      </c>
      <c r="C10" s="511">
        <v>2019</v>
      </c>
      <c r="D10" s="270">
        <v>10</v>
      </c>
      <c r="F10" s="243" t="s">
        <v>170</v>
      </c>
      <c r="G10" s="349" t="s">
        <v>263</v>
      </c>
      <c r="J10" s="244"/>
    </row>
    <row r="11" spans="1:10" ht="29.4" thickBot="1">
      <c r="A11" s="271">
        <f>A10+1</f>
        <v>2</v>
      </c>
      <c r="B11" s="510" t="s">
        <v>685</v>
      </c>
      <c r="C11" s="36">
        <v>2021</v>
      </c>
      <c r="D11" s="509">
        <v>5</v>
      </c>
      <c r="J11" s="50"/>
    </row>
    <row r="12" spans="1:10" ht="28.8">
      <c r="A12" s="271">
        <f t="shared" ref="A12:A19" si="0">A11+1</f>
        <v>3</v>
      </c>
      <c r="B12" s="510" t="s">
        <v>684</v>
      </c>
      <c r="C12" s="36">
        <v>2021</v>
      </c>
      <c r="D12" s="270">
        <v>5</v>
      </c>
    </row>
    <row r="13" spans="1:10">
      <c r="A13" s="271">
        <f t="shared" si="0"/>
        <v>4</v>
      </c>
      <c r="B13" s="265"/>
      <c r="C13" s="36"/>
      <c r="D13" s="272"/>
    </row>
    <row r="14" spans="1:10">
      <c r="A14" s="271">
        <f t="shared" si="0"/>
        <v>5</v>
      </c>
      <c r="B14" s="273"/>
      <c r="C14" s="36"/>
      <c r="D14" s="274"/>
    </row>
    <row r="15" spans="1:10">
      <c r="A15" s="271">
        <f t="shared" si="0"/>
        <v>6</v>
      </c>
      <c r="B15" s="273"/>
      <c r="C15" s="36"/>
      <c r="D15" s="274"/>
    </row>
    <row r="16" spans="1:10">
      <c r="A16" s="271">
        <f t="shared" si="0"/>
        <v>7</v>
      </c>
      <c r="B16" s="273"/>
      <c r="C16" s="36"/>
      <c r="D16" s="274"/>
    </row>
    <row r="17" spans="1:4">
      <c r="A17" s="271">
        <f t="shared" si="0"/>
        <v>8</v>
      </c>
      <c r="B17" s="273"/>
      <c r="C17" s="36"/>
      <c r="D17" s="136"/>
    </row>
    <row r="18" spans="1:4">
      <c r="A18" s="271">
        <f t="shared" si="0"/>
        <v>9</v>
      </c>
      <c r="B18" s="275"/>
      <c r="C18" s="162"/>
      <c r="D18" s="276"/>
    </row>
    <row r="19" spans="1:4" ht="15" thickBot="1">
      <c r="A19" s="277">
        <f t="shared" si="0"/>
        <v>10</v>
      </c>
      <c r="B19" s="278"/>
      <c r="C19" s="279"/>
      <c r="D19" s="280"/>
    </row>
    <row r="20" spans="1:4" ht="15" thickBot="1">
      <c r="A20" s="327"/>
      <c r="B20" s="266"/>
      <c r="C20" s="146" t="str">
        <f>"Total "&amp;LEFT(A7,3)</f>
        <v>Total I21</v>
      </c>
      <c r="D20" s="118">
        <f>SUM(D10:D19)</f>
        <v>20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8"/>
  <sheetViews>
    <sheetView topLeftCell="A9" workbookViewId="0">
      <selection activeCell="I20" sqref="I20"/>
    </sheetView>
  </sheetViews>
  <sheetFormatPr defaultRowHeight="14.4"/>
  <cols>
    <col min="1" max="1" width="5.109375" customWidth="1"/>
    <col min="2" max="2" width="98.33203125" customWidth="1"/>
    <col min="3" max="3" width="15.6640625" customWidth="1"/>
    <col min="4" max="4" width="9.6640625" customWidth="1"/>
  </cols>
  <sheetData>
    <row r="1" spans="1:7" ht="15.6">
      <c r="A1" s="236" t="str">
        <f>'Date initiale'!C3</f>
        <v>Universitatea de Arhitectură și Urbanism "Ion Mincu" București</v>
      </c>
      <c r="B1" s="236"/>
      <c r="C1" s="236"/>
      <c r="D1" s="17"/>
    </row>
    <row r="2" spans="1:7" ht="15.6">
      <c r="A2" s="236" t="str">
        <f>'Date initiale'!B4&amp;" "&amp;'Date initiale'!C4</f>
        <v>Facultatea URBANISM</v>
      </c>
      <c r="B2" s="236"/>
      <c r="C2" s="236"/>
      <c r="D2" s="17"/>
    </row>
    <row r="3" spans="1:7" ht="15.6">
      <c r="A3" s="236" t="str">
        <f>'Date initiale'!B5&amp;" "&amp;'Date initiale'!C5</f>
        <v>Departamentul Proiectare Urbană și Peisagistică</v>
      </c>
      <c r="B3" s="236"/>
      <c r="C3" s="236"/>
      <c r="D3" s="17"/>
    </row>
    <row r="4" spans="1:7">
      <c r="A4" s="115" t="str">
        <f>'Date initiale'!C6&amp;", "&amp;'Date initiale'!C7</f>
        <v xml:space="preserve">Stan Angelica Ionela, </v>
      </c>
      <c r="B4" s="115"/>
      <c r="C4" s="115"/>
    </row>
    <row r="5" spans="1:7" s="167" customFormat="1">
      <c r="A5" s="115"/>
      <c r="B5" s="115"/>
      <c r="C5" s="115"/>
    </row>
    <row r="6" spans="1:7" ht="15.6">
      <c r="A6" s="585" t="s">
        <v>110</v>
      </c>
      <c r="B6" s="585"/>
      <c r="C6" s="585"/>
      <c r="D6" s="585"/>
    </row>
    <row r="7" spans="1:7" s="167" customFormat="1" ht="66.75" customHeight="1">
      <c r="A7" s="587"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87"/>
      <c r="C7" s="587"/>
      <c r="D7" s="587"/>
    </row>
    <row r="8" spans="1:7" ht="16.2" thickBot="1">
      <c r="A8" s="53"/>
      <c r="B8" s="53"/>
      <c r="C8" s="53"/>
      <c r="D8" s="53"/>
    </row>
    <row r="9" spans="1:7" ht="29.4" thickBot="1">
      <c r="A9" s="142" t="s">
        <v>55</v>
      </c>
      <c r="B9" s="282" t="s">
        <v>158</v>
      </c>
      <c r="C9" s="282" t="s">
        <v>81</v>
      </c>
      <c r="D9" s="283" t="s">
        <v>147</v>
      </c>
      <c r="F9" s="242" t="s">
        <v>108</v>
      </c>
    </row>
    <row r="10" spans="1:7" s="167" customFormat="1" ht="15" thickBot="1">
      <c r="A10" s="173"/>
      <c r="B10" s="445" t="s">
        <v>583</v>
      </c>
      <c r="C10" s="444" t="s">
        <v>584</v>
      </c>
      <c r="D10" s="306">
        <v>10</v>
      </c>
      <c r="F10" s="243"/>
    </row>
    <row r="11" spans="1:7" ht="16.2" thickBot="1">
      <c r="A11" s="148">
        <v>1</v>
      </c>
      <c r="B11" s="284" t="s">
        <v>492</v>
      </c>
      <c r="C11" s="285" t="s">
        <v>491</v>
      </c>
      <c r="D11" s="306">
        <v>10</v>
      </c>
      <c r="E11" s="41"/>
      <c r="F11" s="243" t="s">
        <v>174</v>
      </c>
      <c r="G11" s="349" t="s">
        <v>265</v>
      </c>
    </row>
    <row r="12" spans="1:7" ht="15.6">
      <c r="A12" s="150">
        <f>A11+1</f>
        <v>2</v>
      </c>
      <c r="B12" s="266" t="s">
        <v>493</v>
      </c>
      <c r="C12" s="285" t="s">
        <v>491</v>
      </c>
      <c r="D12" s="302">
        <v>5</v>
      </c>
      <c r="E12" s="41"/>
      <c r="F12" s="243" t="s">
        <v>170</v>
      </c>
    </row>
    <row r="13" spans="1:7" ht="15.6">
      <c r="A13" s="150">
        <f t="shared" ref="A13:A22" si="0">A12+1</f>
        <v>3</v>
      </c>
      <c r="B13" s="273" t="s">
        <v>494</v>
      </c>
      <c r="C13" s="281" t="s">
        <v>498</v>
      </c>
      <c r="D13" s="321">
        <v>5</v>
      </c>
      <c r="E13" s="41"/>
      <c r="F13" s="243" t="s">
        <v>170</v>
      </c>
    </row>
    <row r="14" spans="1:7" ht="15.6">
      <c r="A14" s="150">
        <f t="shared" si="0"/>
        <v>4</v>
      </c>
      <c r="B14" s="273" t="s">
        <v>495</v>
      </c>
      <c r="C14" s="36" t="s">
        <v>547</v>
      </c>
      <c r="D14" s="321">
        <v>5</v>
      </c>
      <c r="E14" s="41"/>
      <c r="F14" s="243">
        <v>20</v>
      </c>
    </row>
    <row r="15" spans="1:7" s="167" customFormat="1" ht="15.6">
      <c r="A15" s="150">
        <f t="shared" si="0"/>
        <v>5</v>
      </c>
      <c r="B15" s="273" t="s">
        <v>682</v>
      </c>
      <c r="C15" s="36" t="s">
        <v>683</v>
      </c>
      <c r="D15" s="321">
        <v>5</v>
      </c>
      <c r="E15" s="41"/>
      <c r="F15" s="359"/>
    </row>
    <row r="16" spans="1:7" ht="15.6">
      <c r="A16" s="150">
        <f t="shared" si="0"/>
        <v>6</v>
      </c>
      <c r="B16" s="273" t="s">
        <v>511</v>
      </c>
      <c r="C16" s="36" t="s">
        <v>512</v>
      </c>
      <c r="D16" s="321">
        <v>5</v>
      </c>
      <c r="E16" s="41"/>
    </row>
    <row r="17" spans="1:5" ht="15.6">
      <c r="A17" s="150">
        <f t="shared" si="0"/>
        <v>7</v>
      </c>
      <c r="B17" s="273" t="s">
        <v>513</v>
      </c>
      <c r="C17" s="36" t="s">
        <v>512</v>
      </c>
      <c r="D17" s="321">
        <v>5</v>
      </c>
      <c r="E17" s="41"/>
    </row>
    <row r="18" spans="1:5" ht="15.6">
      <c r="A18" s="150">
        <f t="shared" si="0"/>
        <v>8</v>
      </c>
      <c r="B18" s="273" t="s">
        <v>514</v>
      </c>
      <c r="C18" s="36" t="s">
        <v>515</v>
      </c>
      <c r="D18" s="321">
        <v>5</v>
      </c>
      <c r="E18" s="41"/>
    </row>
    <row r="19" spans="1:5" ht="15.6">
      <c r="A19" s="150">
        <f t="shared" si="0"/>
        <v>9</v>
      </c>
      <c r="B19" s="273" t="s">
        <v>518</v>
      </c>
      <c r="C19" s="36" t="s">
        <v>352</v>
      </c>
      <c r="D19" s="321">
        <v>10</v>
      </c>
      <c r="E19" s="41"/>
    </row>
    <row r="20" spans="1:5" s="167" customFormat="1" ht="28.8">
      <c r="A20" s="150">
        <f t="shared" si="0"/>
        <v>10</v>
      </c>
      <c r="B20" s="406" t="s">
        <v>519</v>
      </c>
      <c r="C20" s="36" t="s">
        <v>516</v>
      </c>
      <c r="D20" s="407">
        <v>5</v>
      </c>
      <c r="E20" s="41"/>
    </row>
    <row r="21" spans="1:5" s="167" customFormat="1" ht="16.2" thickBot="1">
      <c r="A21" s="150">
        <f t="shared" si="0"/>
        <v>11</v>
      </c>
      <c r="B21" s="406" t="s">
        <v>521</v>
      </c>
      <c r="C21" s="140" t="s">
        <v>517</v>
      </c>
      <c r="D21" s="407">
        <v>5</v>
      </c>
      <c r="E21" s="41"/>
    </row>
    <row r="22" spans="1:5" ht="16.2" thickBot="1">
      <c r="A22" s="150">
        <f t="shared" si="0"/>
        <v>12</v>
      </c>
      <c r="B22" s="287" t="s">
        <v>520</v>
      </c>
      <c r="C22" s="140" t="s">
        <v>517</v>
      </c>
      <c r="D22" s="322">
        <v>10</v>
      </c>
      <c r="E22" s="41"/>
    </row>
    <row r="23" spans="1:5" ht="16.2" thickBot="1">
      <c r="A23" s="327"/>
      <c r="B23" s="266"/>
      <c r="C23" s="117" t="str">
        <f>"Total "&amp;LEFT(A7,3)</f>
        <v>Total I22</v>
      </c>
      <c r="D23" s="118">
        <f>SUM(D11:D22)</f>
        <v>75</v>
      </c>
      <c r="E23" s="41"/>
    </row>
    <row r="24" spans="1:5" ht="15.6">
      <c r="A24" s="41"/>
      <c r="B24" s="42"/>
      <c r="C24" s="41"/>
      <c r="D24" s="41"/>
      <c r="E24" s="41"/>
    </row>
    <row r="25" spans="1:5" ht="15.6">
      <c r="A25" s="41"/>
      <c r="B25" s="42"/>
      <c r="C25" s="41"/>
      <c r="D25" s="41"/>
      <c r="E25" s="41"/>
    </row>
    <row r="26" spans="1:5" ht="15.6">
      <c r="A26" s="41"/>
      <c r="B26" s="42"/>
      <c r="C26" s="41"/>
      <c r="D26" s="41"/>
      <c r="E26" s="41"/>
    </row>
    <row r="27" spans="1:5" ht="15.6">
      <c r="A27" s="41"/>
      <c r="B27" s="42"/>
      <c r="C27" s="41"/>
      <c r="D27" s="41"/>
      <c r="E27" s="41"/>
    </row>
    <row r="28" spans="1:5" ht="15.6">
      <c r="A28" s="41"/>
      <c r="B28" s="42"/>
      <c r="C28" s="41"/>
      <c r="D28" s="41"/>
      <c r="E28" s="41"/>
    </row>
    <row r="29" spans="1:5" ht="15.6">
      <c r="A29" s="41"/>
      <c r="B29" s="42"/>
      <c r="C29" s="41"/>
      <c r="D29" s="41"/>
      <c r="E29" s="41"/>
    </row>
    <row r="30" spans="1:5" ht="15.6">
      <c r="A30" s="41"/>
      <c r="B30" s="43"/>
      <c r="C30" s="41"/>
      <c r="D30" s="41"/>
      <c r="E30" s="41"/>
    </row>
    <row r="31" spans="1:5" ht="15.6">
      <c r="A31" s="41"/>
      <c r="B31" s="42"/>
      <c r="C31" s="41"/>
      <c r="D31" s="41"/>
      <c r="E31" s="41"/>
    </row>
    <row r="32" spans="1:5" ht="15.6">
      <c r="A32" s="41"/>
      <c r="B32" s="42"/>
      <c r="C32" s="41"/>
      <c r="D32" s="41"/>
      <c r="E32" s="41"/>
    </row>
    <row r="33" spans="1:5" ht="15.6">
      <c r="A33" s="41"/>
      <c r="B33" s="44"/>
      <c r="C33" s="41"/>
      <c r="D33" s="41"/>
      <c r="E33" s="41"/>
    </row>
    <row r="34" spans="1:5" ht="15.6">
      <c r="A34" s="41"/>
      <c r="B34" s="31"/>
      <c r="C34" s="41"/>
      <c r="D34" s="41"/>
      <c r="E34" s="41"/>
    </row>
    <row r="35" spans="1:5" ht="15.6">
      <c r="A35" s="41"/>
      <c r="B35" s="31"/>
      <c r="C35" s="41"/>
      <c r="D35" s="41"/>
      <c r="E35" s="41"/>
    </row>
    <row r="36" spans="1:5" ht="15.6">
      <c r="A36" s="41"/>
      <c r="B36" s="41"/>
      <c r="C36" s="41"/>
      <c r="D36" s="41"/>
      <c r="E36" s="41"/>
    </row>
    <row r="37" spans="1:5" ht="15.6">
      <c r="A37" s="41"/>
      <c r="B37" s="41"/>
      <c r="C37" s="41"/>
      <c r="D37" s="41"/>
      <c r="E37" s="41"/>
    </row>
    <row r="38" spans="1:5" ht="15.6">
      <c r="A38" s="41"/>
      <c r="B38" s="41"/>
      <c r="C38" s="41"/>
      <c r="D38" s="41"/>
      <c r="E38" s="41"/>
    </row>
    <row r="39" spans="1:5" ht="15.6">
      <c r="A39" s="41"/>
      <c r="B39" s="41"/>
      <c r="C39" s="41"/>
      <c r="D39" s="41"/>
      <c r="E39" s="41"/>
    </row>
    <row r="40" spans="1:5" ht="15.6">
      <c r="A40" s="41"/>
      <c r="B40" s="41"/>
      <c r="C40" s="41"/>
      <c r="D40" s="41"/>
      <c r="E40" s="41"/>
    </row>
    <row r="41" spans="1:5" ht="15.6">
      <c r="A41" s="41"/>
      <c r="B41" s="41"/>
      <c r="C41" s="41"/>
      <c r="D41" s="41"/>
      <c r="E41" s="41"/>
    </row>
    <row r="42" spans="1:5" ht="15.6">
      <c r="A42" s="41"/>
      <c r="B42" s="41"/>
      <c r="C42" s="41"/>
      <c r="D42" s="41"/>
      <c r="E42" s="41"/>
    </row>
    <row r="43" spans="1:5" ht="15.6">
      <c r="A43" s="41"/>
      <c r="B43" s="41"/>
      <c r="C43" s="41"/>
      <c r="D43" s="41"/>
      <c r="E43" s="41"/>
    </row>
    <row r="44" spans="1:5" ht="15.6">
      <c r="A44" s="41"/>
      <c r="B44" s="41"/>
      <c r="C44" s="41"/>
      <c r="D44" s="41"/>
      <c r="E44" s="41"/>
    </row>
    <row r="45" spans="1:5" ht="15.6">
      <c r="A45" s="41"/>
      <c r="B45" s="41"/>
      <c r="C45" s="41"/>
      <c r="D45" s="41"/>
      <c r="E45" s="41"/>
    </row>
    <row r="46" spans="1:5" ht="15.6">
      <c r="A46" s="41"/>
      <c r="B46" s="41"/>
      <c r="C46" s="41"/>
      <c r="D46" s="41"/>
      <c r="E46" s="41"/>
    </row>
    <row r="47" spans="1:5" ht="15.6">
      <c r="A47" s="41"/>
      <c r="B47" s="41"/>
      <c r="C47" s="41"/>
      <c r="D47" s="41"/>
      <c r="E47" s="41"/>
    </row>
    <row r="48" spans="1:5" ht="15.6">
      <c r="A48" s="41"/>
      <c r="B48" s="41"/>
      <c r="C48" s="41"/>
      <c r="D48" s="41"/>
      <c r="E48" s="41"/>
    </row>
    <row r="49" spans="1:5" ht="15.6">
      <c r="A49" s="41"/>
      <c r="B49" s="41"/>
      <c r="C49" s="41"/>
      <c r="D49" s="41"/>
      <c r="E49" s="41"/>
    </row>
    <row r="50" spans="1:5" ht="15.6">
      <c r="A50" s="41"/>
      <c r="B50" s="41"/>
      <c r="C50" s="41"/>
      <c r="D50" s="41"/>
      <c r="E50" s="41"/>
    </row>
    <row r="51" spans="1:5" ht="15.6">
      <c r="A51" s="41"/>
      <c r="B51" s="41"/>
      <c r="C51" s="41"/>
      <c r="D51" s="41"/>
      <c r="E51" s="41"/>
    </row>
    <row r="52" spans="1:5" ht="15.6">
      <c r="A52" s="41"/>
      <c r="B52" s="41"/>
      <c r="C52" s="41"/>
      <c r="D52" s="41"/>
      <c r="E52" s="41"/>
    </row>
    <row r="53" spans="1:5" ht="15.6">
      <c r="A53" s="41"/>
      <c r="B53" s="41"/>
      <c r="C53" s="41"/>
      <c r="D53" s="41"/>
      <c r="E53" s="41"/>
    </row>
    <row r="54" spans="1:5" ht="15.6">
      <c r="A54" s="41"/>
      <c r="B54" s="41"/>
      <c r="C54" s="41"/>
      <c r="D54" s="41"/>
      <c r="E54" s="41"/>
    </row>
    <row r="55" spans="1:5" ht="15.6">
      <c r="A55" s="41"/>
      <c r="B55" s="41"/>
      <c r="C55" s="41"/>
      <c r="D55" s="41"/>
      <c r="E55" s="41"/>
    </row>
    <row r="56" spans="1:5" ht="15.6">
      <c r="A56" s="41"/>
      <c r="B56" s="41"/>
      <c r="C56" s="41"/>
      <c r="D56" s="41"/>
      <c r="E56" s="41"/>
    </row>
    <row r="57" spans="1:5" ht="15.6">
      <c r="A57" s="41"/>
      <c r="B57" s="41"/>
      <c r="C57" s="41"/>
      <c r="D57" s="41"/>
      <c r="E57" s="41"/>
    </row>
    <row r="58" spans="1:5" ht="15.6">
      <c r="A58" s="41"/>
      <c r="B58" s="41"/>
      <c r="C58" s="41"/>
      <c r="D58" s="41"/>
      <c r="E58" s="41"/>
    </row>
    <row r="59" spans="1:5" ht="15.6">
      <c r="A59" s="41"/>
      <c r="B59" s="41"/>
      <c r="C59" s="41"/>
      <c r="D59" s="41"/>
      <c r="E59" s="41"/>
    </row>
    <row r="60" spans="1:5" ht="15.6">
      <c r="A60" s="41"/>
      <c r="B60" s="41"/>
      <c r="C60" s="41"/>
      <c r="D60" s="41"/>
      <c r="E60" s="41"/>
    </row>
    <row r="61" spans="1:5" ht="15.6">
      <c r="A61" s="41"/>
      <c r="B61" s="41"/>
      <c r="C61" s="41"/>
      <c r="D61" s="41"/>
      <c r="E61" s="41"/>
    </row>
    <row r="62" spans="1:5" ht="15.6">
      <c r="A62" s="41"/>
      <c r="B62" s="41"/>
      <c r="C62" s="41"/>
      <c r="D62" s="41"/>
      <c r="E62" s="41"/>
    </row>
    <row r="63" spans="1:5" ht="15.6">
      <c r="A63" s="41"/>
      <c r="B63" s="41"/>
      <c r="C63" s="41"/>
      <c r="D63" s="41"/>
      <c r="E63" s="41"/>
    </row>
    <row r="64" spans="1:5" ht="15.6">
      <c r="A64" s="41"/>
      <c r="B64" s="41"/>
      <c r="C64" s="41"/>
      <c r="D64" s="41"/>
      <c r="E64" s="41"/>
    </row>
    <row r="65" spans="1:5" ht="15.6">
      <c r="A65" s="41"/>
      <c r="B65" s="41"/>
      <c r="C65" s="41"/>
      <c r="D65" s="41"/>
      <c r="E65" s="41"/>
    </row>
    <row r="66" spans="1:5" ht="15.6">
      <c r="A66" s="41"/>
      <c r="B66" s="41"/>
      <c r="C66" s="41"/>
      <c r="D66" s="41"/>
      <c r="E66" s="41"/>
    </row>
    <row r="67" spans="1:5" ht="15.6">
      <c r="A67" s="41"/>
      <c r="B67" s="41"/>
      <c r="C67" s="41"/>
      <c r="D67" s="41"/>
      <c r="E67" s="41"/>
    </row>
    <row r="68" spans="1:5" ht="15.6">
      <c r="A68" s="41"/>
      <c r="B68" s="41"/>
      <c r="C68" s="41"/>
      <c r="D68" s="41"/>
      <c r="E68" s="41"/>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0"/>
  <sheetViews>
    <sheetView topLeftCell="A7" workbookViewId="0">
      <selection activeCell="B22" sqref="B22"/>
    </sheetView>
  </sheetViews>
  <sheetFormatPr defaultRowHeight="14.4"/>
  <cols>
    <col min="1" max="1" width="5.109375" customWidth="1"/>
    <col min="2" max="2" width="98.33203125" customWidth="1"/>
    <col min="3" max="3" width="15.6640625" customWidth="1"/>
    <col min="4" max="4" width="9.6640625" customWidth="1"/>
  </cols>
  <sheetData>
    <row r="1" spans="1:7" ht="15.6">
      <c r="A1" s="236" t="str">
        <f>'Date initiale'!C3</f>
        <v>Universitatea de Arhitectură și Urbanism "Ion Mincu" București</v>
      </c>
      <c r="B1" s="236"/>
      <c r="C1" s="236"/>
      <c r="D1" s="37"/>
    </row>
    <row r="2" spans="1:7" ht="15.6">
      <c r="A2" s="236" t="str">
        <f>'Date initiale'!B4&amp;" "&amp;'Date initiale'!C4</f>
        <v>Facultatea URBANISM</v>
      </c>
      <c r="B2" s="236"/>
      <c r="C2" s="236"/>
      <c r="D2" s="17"/>
    </row>
    <row r="3" spans="1:7" ht="15.6">
      <c r="A3" s="236" t="str">
        <f>'Date initiale'!B5&amp;" "&amp;'Date initiale'!C5</f>
        <v>Departamentul Proiectare Urbană și Peisagistică</v>
      </c>
      <c r="B3" s="236"/>
      <c r="C3" s="236"/>
      <c r="D3" s="17"/>
    </row>
    <row r="4" spans="1:7">
      <c r="A4" s="115" t="str">
        <f>'Date initiale'!C6&amp;", "&amp;'Date initiale'!C7</f>
        <v xml:space="preserve">Stan Angelica Ionela, </v>
      </c>
      <c r="B4" s="115"/>
      <c r="C4" s="115"/>
    </row>
    <row r="5" spans="1:7" s="167" customFormat="1">
      <c r="A5" s="115"/>
      <c r="B5" s="115"/>
      <c r="C5" s="115"/>
    </row>
    <row r="6" spans="1:7" ht="15.6">
      <c r="A6" s="583" t="s">
        <v>110</v>
      </c>
      <c r="B6" s="583"/>
      <c r="C6" s="583"/>
      <c r="D6" s="583"/>
    </row>
    <row r="7" spans="1:7" ht="39.75" customHeight="1">
      <c r="A7" s="587"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587"/>
      <c r="C7" s="587"/>
      <c r="D7" s="587"/>
    </row>
    <row r="8" spans="1:7" ht="15.75" customHeight="1" thickBot="1">
      <c r="A8" s="53"/>
      <c r="B8" s="53"/>
      <c r="C8" s="53"/>
      <c r="D8" s="53"/>
    </row>
    <row r="9" spans="1:7" ht="29.4" thickBot="1">
      <c r="A9" s="142" t="s">
        <v>55</v>
      </c>
      <c r="B9" s="143" t="s">
        <v>159</v>
      </c>
      <c r="C9" s="143" t="s">
        <v>81</v>
      </c>
      <c r="D9" s="264" t="s">
        <v>147</v>
      </c>
      <c r="F9" s="242" t="s">
        <v>108</v>
      </c>
    </row>
    <row r="10" spans="1:7" s="167" customFormat="1" ht="28.8">
      <c r="A10" s="148">
        <v>1</v>
      </c>
      <c r="B10" s="284" t="s">
        <v>692</v>
      </c>
      <c r="C10" s="149">
        <v>2015</v>
      </c>
      <c r="D10" s="323">
        <v>3</v>
      </c>
      <c r="F10" s="243" t="s">
        <v>170</v>
      </c>
      <c r="G10" s="349" t="s">
        <v>262</v>
      </c>
    </row>
    <row r="11" spans="1:7" s="167" customFormat="1">
      <c r="A11" s="150">
        <f>A10+1</f>
        <v>2</v>
      </c>
      <c r="B11" s="273" t="s">
        <v>691</v>
      </c>
      <c r="C11" s="36">
        <v>2017</v>
      </c>
      <c r="D11" s="324">
        <v>1</v>
      </c>
      <c r="F11" s="243" t="s">
        <v>172</v>
      </c>
    </row>
    <row r="12" spans="1:7" ht="28.8">
      <c r="A12" s="150">
        <f t="shared" ref="A12:A19" si="0">A11+1</f>
        <v>3</v>
      </c>
      <c r="B12" s="273" t="s">
        <v>686</v>
      </c>
      <c r="C12" s="36">
        <v>2020</v>
      </c>
      <c r="D12" s="324">
        <v>1</v>
      </c>
      <c r="F12" s="243" t="s">
        <v>173</v>
      </c>
    </row>
    <row r="13" spans="1:7" s="167" customFormat="1">
      <c r="A13" s="150">
        <f t="shared" si="0"/>
        <v>4</v>
      </c>
      <c r="B13" s="273"/>
      <c r="C13" s="36"/>
      <c r="D13" s="324"/>
    </row>
    <row r="14" spans="1:7" s="167" customFormat="1">
      <c r="A14" s="150">
        <f t="shared" si="0"/>
        <v>5</v>
      </c>
      <c r="B14" s="273"/>
      <c r="C14" s="36"/>
      <c r="D14" s="324"/>
    </row>
    <row r="15" spans="1:7" s="167" customFormat="1">
      <c r="A15" s="150">
        <f t="shared" si="0"/>
        <v>6</v>
      </c>
      <c r="B15" s="273"/>
      <c r="C15" s="36"/>
      <c r="D15" s="324"/>
    </row>
    <row r="16" spans="1:7" s="167" customFormat="1">
      <c r="A16" s="150">
        <f t="shared" si="0"/>
        <v>7</v>
      </c>
      <c r="B16" s="273"/>
      <c r="C16" s="36"/>
      <c r="D16" s="324"/>
    </row>
    <row r="17" spans="1:4" s="167" customFormat="1">
      <c r="A17" s="150">
        <f t="shared" si="0"/>
        <v>8</v>
      </c>
      <c r="B17" s="273"/>
      <c r="C17" s="36"/>
      <c r="D17" s="324"/>
    </row>
    <row r="18" spans="1:4" s="167" customFormat="1">
      <c r="A18" s="150">
        <f t="shared" si="0"/>
        <v>9</v>
      </c>
      <c r="B18" s="273"/>
      <c r="C18" s="36"/>
      <c r="D18" s="324"/>
    </row>
    <row r="19" spans="1:4" ht="15" thickBot="1">
      <c r="A19" s="286">
        <f t="shared" si="0"/>
        <v>10</v>
      </c>
      <c r="B19" s="287"/>
      <c r="C19" s="140"/>
      <c r="D19" s="325"/>
    </row>
    <row r="20" spans="1:4" ht="15" thickBot="1">
      <c r="A20" s="326"/>
      <c r="B20" s="115"/>
      <c r="C20" s="117" t="str">
        <f>"Total "&amp;LEFT(A7,3)</f>
        <v>Total I23</v>
      </c>
      <c r="D20" s="288">
        <f>SUM(D10:D19)</f>
        <v>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topLeftCell="A8" workbookViewId="0">
      <selection activeCell="D21" sqref="D21"/>
    </sheetView>
  </sheetViews>
  <sheetFormatPr defaultRowHeight="14.4"/>
  <cols>
    <col min="1" max="1" width="5.109375" customWidth="1"/>
    <col min="2" max="2" width="27.5546875" customWidth="1"/>
    <col min="3" max="3" width="46.88671875" style="167" customWidth="1"/>
    <col min="4" max="4" width="30" style="167" customWidth="1"/>
    <col min="5" max="5" width="10.5546875" customWidth="1"/>
    <col min="6" max="6" width="9.6640625" customWidth="1"/>
  </cols>
  <sheetData>
    <row r="1" spans="1:9">
      <c r="A1" s="238" t="str">
        <f>'Date initiale'!C3</f>
        <v>Universitatea de Arhitectură și Urbanism "Ion Mincu" București</v>
      </c>
      <c r="B1" s="238"/>
      <c r="C1" s="238"/>
      <c r="D1" s="238"/>
      <c r="E1" s="238"/>
    </row>
    <row r="2" spans="1:9">
      <c r="A2" s="238" t="str">
        <f>'Date initiale'!B4&amp;" "&amp;'Date initiale'!C4</f>
        <v>Facultatea URBANISM</v>
      </c>
      <c r="B2" s="238"/>
      <c r="C2" s="238"/>
      <c r="D2" s="238"/>
      <c r="E2" s="238"/>
    </row>
    <row r="3" spans="1:9">
      <c r="A3" s="238" t="str">
        <f>'Date initiale'!B5&amp;" "&amp;'Date initiale'!C5</f>
        <v>Departamentul Proiectare Urbană și Peisagistică</v>
      </c>
      <c r="B3" s="238"/>
      <c r="C3" s="238"/>
      <c r="D3" s="238"/>
      <c r="E3" s="238"/>
    </row>
    <row r="4" spans="1:9">
      <c r="A4" s="115" t="str">
        <f>'Date initiale'!C6&amp;", "&amp;'Date initiale'!C7</f>
        <v xml:space="preserve">Stan Angelica Ionela, </v>
      </c>
      <c r="B4" s="115"/>
      <c r="C4" s="115"/>
      <c r="D4" s="115"/>
      <c r="E4" s="115"/>
    </row>
    <row r="5" spans="1:9" s="167" customFormat="1">
      <c r="A5" s="115"/>
      <c r="B5" s="115"/>
      <c r="C5" s="115"/>
      <c r="D5" s="115"/>
      <c r="E5" s="115"/>
    </row>
    <row r="6" spans="1:9" ht="15.6">
      <c r="A6" s="255" t="s">
        <v>110</v>
      </c>
    </row>
    <row r="7" spans="1:9" ht="15.6">
      <c r="A7" s="587" t="str">
        <f>'Descriere indicatori'!B31&amp;". "&amp;'Descriere indicatori'!C31</f>
        <v xml:space="preserve">I24. Îndrumare de doctorat sau în co-tutelă la nivel internaţional/naţional </v>
      </c>
      <c r="B7" s="587"/>
      <c r="C7" s="587"/>
      <c r="D7" s="587"/>
      <c r="E7" s="587"/>
      <c r="F7" s="587"/>
    </row>
    <row r="8" spans="1:9" ht="15" thickBot="1"/>
    <row r="9" spans="1:9" ht="29.4" thickBot="1">
      <c r="A9" s="142" t="s">
        <v>55</v>
      </c>
      <c r="B9" s="143" t="s">
        <v>153</v>
      </c>
      <c r="C9" s="143" t="s">
        <v>155</v>
      </c>
      <c r="D9" s="143" t="s">
        <v>154</v>
      </c>
      <c r="E9" s="143" t="s">
        <v>81</v>
      </c>
      <c r="F9" s="264" t="s">
        <v>147</v>
      </c>
      <c r="H9" s="242" t="s">
        <v>108</v>
      </c>
    </row>
    <row r="10" spans="1:9">
      <c r="A10" s="130">
        <v>1</v>
      </c>
      <c r="B10" s="455" t="s">
        <v>499</v>
      </c>
      <c r="C10" s="455" t="s">
        <v>496</v>
      </c>
      <c r="D10" s="530" t="s">
        <v>497</v>
      </c>
      <c r="E10" s="130" t="s">
        <v>498</v>
      </c>
      <c r="F10" s="531">
        <v>7</v>
      </c>
      <c r="H10" s="243" t="s">
        <v>266</v>
      </c>
      <c r="I10" s="349" t="s">
        <v>267</v>
      </c>
    </row>
    <row r="11" spans="1:9" ht="28.8">
      <c r="A11" s="36">
        <f>A10+1</f>
        <v>2</v>
      </c>
      <c r="B11" s="273" t="s">
        <v>499</v>
      </c>
      <c r="C11" s="273" t="s">
        <v>496</v>
      </c>
      <c r="D11" s="527" t="s">
        <v>500</v>
      </c>
      <c r="E11" s="36" t="s">
        <v>491</v>
      </c>
      <c r="F11" s="528">
        <v>7</v>
      </c>
      <c r="H11" s="167"/>
      <c r="I11" s="349"/>
    </row>
    <row r="12" spans="1:9">
      <c r="A12" s="36">
        <f t="shared" ref="A12:A19" si="0">A11+1</f>
        <v>3</v>
      </c>
      <c r="B12" s="273" t="s">
        <v>499</v>
      </c>
      <c r="C12" s="273" t="s">
        <v>496</v>
      </c>
      <c r="D12" s="527" t="s">
        <v>689</v>
      </c>
      <c r="E12" s="36" t="s">
        <v>647</v>
      </c>
      <c r="F12" s="528">
        <v>7</v>
      </c>
    </row>
    <row r="13" spans="1:9">
      <c r="A13" s="36">
        <f t="shared" si="0"/>
        <v>4</v>
      </c>
      <c r="B13" s="273" t="s">
        <v>499</v>
      </c>
      <c r="C13" s="273" t="s">
        <v>496</v>
      </c>
      <c r="D13" s="527" t="s">
        <v>690</v>
      </c>
      <c r="E13" s="36" t="s">
        <v>647</v>
      </c>
      <c r="F13" s="528">
        <v>7</v>
      </c>
    </row>
    <row r="14" spans="1:9">
      <c r="A14" s="36">
        <f t="shared" si="0"/>
        <v>5</v>
      </c>
      <c r="B14" s="273"/>
      <c r="C14" s="273"/>
      <c r="D14" s="529"/>
      <c r="E14" s="36"/>
      <c r="F14" s="528"/>
    </row>
    <row r="15" spans="1:9">
      <c r="A15" s="36">
        <f t="shared" si="0"/>
        <v>6</v>
      </c>
      <c r="B15" s="273"/>
      <c r="C15" s="273"/>
      <c r="D15" s="527"/>
      <c r="E15" s="36"/>
      <c r="F15" s="528"/>
    </row>
    <row r="16" spans="1:9">
      <c r="A16" s="36">
        <f t="shared" si="0"/>
        <v>7</v>
      </c>
      <c r="B16" s="273"/>
      <c r="C16" s="273"/>
      <c r="D16" s="527"/>
      <c r="E16" s="36"/>
      <c r="F16" s="528"/>
    </row>
    <row r="17" spans="1:6">
      <c r="A17" s="36">
        <f t="shared" si="0"/>
        <v>8</v>
      </c>
      <c r="B17" s="273"/>
      <c r="C17" s="273"/>
      <c r="D17" s="527"/>
      <c r="E17" s="36"/>
      <c r="F17" s="528"/>
    </row>
    <row r="18" spans="1:6">
      <c r="A18" s="36">
        <f t="shared" si="0"/>
        <v>9</v>
      </c>
      <c r="B18" s="273"/>
      <c r="C18" s="273"/>
      <c r="D18" s="273"/>
      <c r="E18" s="36"/>
      <c r="F18" s="528"/>
    </row>
    <row r="19" spans="1:6">
      <c r="A19" s="36">
        <f t="shared" si="0"/>
        <v>10</v>
      </c>
      <c r="B19" s="273"/>
      <c r="C19" s="273"/>
      <c r="D19" s="273"/>
      <c r="E19" s="36"/>
      <c r="F19" s="528"/>
    </row>
    <row r="20" spans="1:6" ht="15" thickBot="1">
      <c r="A20" s="447"/>
      <c r="B20" s="115"/>
      <c r="C20" s="115"/>
      <c r="D20" s="115"/>
      <c r="E20" s="448" t="str">
        <f>"Total "&amp;LEFT(A7,3)</f>
        <v>Total I24</v>
      </c>
      <c r="F20" s="526">
        <f>SUM(F10:F19)</f>
        <v>28</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4.4"/>
  <sheetData>
    <row r="1" spans="1:28">
      <c r="A1" t="s">
        <v>106</v>
      </c>
      <c r="AA1" s="290"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E62"/>
  <sheetViews>
    <sheetView showGridLines="0" showRowColHeaders="0" topLeftCell="A49" zoomScale="115" zoomScaleNormal="115" workbookViewId="0">
      <selection activeCell="H40" sqref="H40"/>
    </sheetView>
  </sheetViews>
  <sheetFormatPr defaultRowHeight="14.4"/>
  <cols>
    <col min="1" max="1" width="3.88671875" style="167" customWidth="1"/>
    <col min="2" max="2" width="9.109375" customWidth="1"/>
    <col min="3" max="3" width="55" customWidth="1"/>
    <col min="4" max="4" width="9.44140625" style="67" customWidth="1"/>
    <col min="5" max="5" width="14.33203125" customWidth="1"/>
  </cols>
  <sheetData>
    <row r="1" spans="2:5">
      <c r="B1" s="81" t="s">
        <v>187</v>
      </c>
      <c r="D1"/>
    </row>
    <row r="2" spans="2:5">
      <c r="B2" s="81"/>
      <c r="D2"/>
    </row>
    <row r="3" spans="2:5" ht="43.2">
      <c r="B3" s="66" t="s">
        <v>63</v>
      </c>
      <c r="C3" s="12" t="s">
        <v>17</v>
      </c>
      <c r="D3" s="66" t="s">
        <v>18</v>
      </c>
      <c r="E3" s="12" t="s">
        <v>97</v>
      </c>
    </row>
    <row r="4" spans="2:5" ht="28.8">
      <c r="B4" s="72" t="s">
        <v>112</v>
      </c>
      <c r="C4" s="11" t="s">
        <v>20</v>
      </c>
      <c r="D4" s="72" t="s">
        <v>196</v>
      </c>
      <c r="E4" s="69" t="s">
        <v>98</v>
      </c>
    </row>
    <row r="5" spans="2:5">
      <c r="B5" s="72" t="s">
        <v>113</v>
      </c>
      <c r="C5" s="11" t="s">
        <v>22</v>
      </c>
      <c r="D5" s="72" t="s">
        <v>197</v>
      </c>
      <c r="E5" s="69" t="s">
        <v>16</v>
      </c>
    </row>
    <row r="6" spans="2:5" ht="28.8">
      <c r="B6" s="72" t="s">
        <v>114</v>
      </c>
      <c r="C6" s="26" t="s">
        <v>24</v>
      </c>
      <c r="D6" s="72" t="s">
        <v>198</v>
      </c>
      <c r="E6" s="69" t="s">
        <v>25</v>
      </c>
    </row>
    <row r="7" spans="2:5">
      <c r="B7" s="72" t="s">
        <v>115</v>
      </c>
      <c r="C7" s="11" t="s">
        <v>199</v>
      </c>
      <c r="D7" s="72" t="s">
        <v>198</v>
      </c>
      <c r="E7" s="69" t="s">
        <v>27</v>
      </c>
    </row>
    <row r="8" spans="2:5" s="49" customFormat="1" ht="57.6">
      <c r="B8" s="72" t="s">
        <v>116</v>
      </c>
      <c r="C8" s="69" t="s">
        <v>200</v>
      </c>
      <c r="D8" s="72" t="s">
        <v>198</v>
      </c>
      <c r="E8" s="69" t="s">
        <v>27</v>
      </c>
    </row>
    <row r="9" spans="2:5" ht="30" customHeight="1">
      <c r="B9" s="72" t="s">
        <v>117</v>
      </c>
      <c r="C9" s="15" t="s">
        <v>201</v>
      </c>
      <c r="D9" s="72" t="s">
        <v>202</v>
      </c>
      <c r="E9" s="69" t="s">
        <v>27</v>
      </c>
    </row>
    <row r="10" spans="2:5" ht="30" customHeight="1">
      <c r="B10" s="72" t="s">
        <v>118</v>
      </c>
      <c r="C10" s="15" t="s">
        <v>203</v>
      </c>
      <c r="D10" s="72" t="s">
        <v>202</v>
      </c>
      <c r="E10" s="69" t="s">
        <v>27</v>
      </c>
    </row>
    <row r="11" spans="2:5" ht="28.8">
      <c r="B11" s="72" t="s">
        <v>119</v>
      </c>
      <c r="C11" s="15" t="s">
        <v>204</v>
      </c>
      <c r="D11" s="72" t="s">
        <v>198</v>
      </c>
      <c r="E11" s="69" t="s">
        <v>32</v>
      </c>
    </row>
    <row r="12" spans="2:5" ht="28.8">
      <c r="B12" s="72" t="s">
        <v>120</v>
      </c>
      <c r="C12" s="11" t="s">
        <v>205</v>
      </c>
      <c r="D12" s="72" t="s">
        <v>206</v>
      </c>
      <c r="E12" s="69" t="s">
        <v>32</v>
      </c>
    </row>
    <row r="13" spans="2:5" ht="62.25" customHeight="1">
      <c r="B13" s="72" t="s">
        <v>121</v>
      </c>
      <c r="C13" s="68" t="s">
        <v>207</v>
      </c>
      <c r="D13" s="72" t="s">
        <v>208</v>
      </c>
      <c r="E13" s="69" t="s">
        <v>35</v>
      </c>
    </row>
    <row r="14" spans="2:5" ht="57.6">
      <c r="B14" s="73" t="s">
        <v>122</v>
      </c>
      <c r="C14" s="15" t="s">
        <v>209</v>
      </c>
      <c r="D14" s="72" t="s">
        <v>210</v>
      </c>
      <c r="E14" s="69" t="s">
        <v>37</v>
      </c>
    </row>
    <row r="15" spans="2:5" ht="76.5" customHeight="1">
      <c r="B15" s="74"/>
      <c r="C15" s="15" t="s">
        <v>211</v>
      </c>
      <c r="D15" s="72" t="s">
        <v>212</v>
      </c>
      <c r="E15" s="69" t="s">
        <v>38</v>
      </c>
    </row>
    <row r="16" spans="2:5" ht="28.8">
      <c r="B16" s="75"/>
      <c r="C16" s="30" t="s">
        <v>213</v>
      </c>
      <c r="D16" s="72" t="s">
        <v>214</v>
      </c>
      <c r="E16" s="69" t="s">
        <v>39</v>
      </c>
    </row>
    <row r="17" spans="2:5" ht="90" customHeight="1">
      <c r="B17" s="72" t="s">
        <v>123</v>
      </c>
      <c r="C17" s="15" t="s">
        <v>215</v>
      </c>
      <c r="D17" s="72" t="s">
        <v>216</v>
      </c>
      <c r="E17" s="69" t="s">
        <v>59</v>
      </c>
    </row>
    <row r="18" spans="2:5" ht="61.5" customHeight="1">
      <c r="B18" s="72" t="s">
        <v>124</v>
      </c>
      <c r="C18" s="15" t="s">
        <v>217</v>
      </c>
      <c r="D18" s="72" t="s">
        <v>218</v>
      </c>
      <c r="E18" s="69" t="s">
        <v>59</v>
      </c>
    </row>
    <row r="19" spans="2:5" ht="75" customHeight="1">
      <c r="B19" s="568" t="s">
        <v>125</v>
      </c>
      <c r="C19" s="11" t="s">
        <v>219</v>
      </c>
      <c r="D19" s="72" t="s">
        <v>220</v>
      </c>
      <c r="E19" s="69" t="s">
        <v>59</v>
      </c>
    </row>
    <row r="20" spans="2:5" ht="43.2">
      <c r="B20" s="569"/>
      <c r="C20" s="11" t="s">
        <v>221</v>
      </c>
      <c r="D20" s="72" t="s">
        <v>222</v>
      </c>
      <c r="E20" s="69" t="s">
        <v>59</v>
      </c>
    </row>
    <row r="21" spans="2:5" ht="57.6">
      <c r="B21" s="212"/>
      <c r="C21" s="11" t="s">
        <v>62</v>
      </c>
      <c r="D21" s="72" t="s">
        <v>223</v>
      </c>
      <c r="E21" s="69" t="s">
        <v>59</v>
      </c>
    </row>
    <row r="22" spans="2:5" s="167" customFormat="1" ht="57.6">
      <c r="B22" s="72" t="s">
        <v>0</v>
      </c>
      <c r="C22" s="11" t="s">
        <v>224</v>
      </c>
      <c r="D22" s="72" t="s">
        <v>225</v>
      </c>
      <c r="E22" s="69" t="s">
        <v>59</v>
      </c>
    </row>
    <row r="23" spans="2:5" ht="135.75" customHeight="1">
      <c r="B23" s="78" t="s">
        <v>126</v>
      </c>
      <c r="C23" s="76" t="s">
        <v>226</v>
      </c>
      <c r="D23" s="77" t="s">
        <v>227</v>
      </c>
      <c r="E23" s="76" t="s">
        <v>228</v>
      </c>
    </row>
    <row r="24" spans="2:5" ht="57.6">
      <c r="B24" s="75" t="s">
        <v>127</v>
      </c>
      <c r="C24" s="62" t="s">
        <v>229</v>
      </c>
      <c r="D24" s="75" t="s">
        <v>230</v>
      </c>
      <c r="E24" s="71" t="s">
        <v>65</v>
      </c>
    </row>
    <row r="25" spans="2:5" ht="57.6">
      <c r="B25" s="72" t="s">
        <v>128</v>
      </c>
      <c r="C25" s="15" t="s">
        <v>231</v>
      </c>
      <c r="D25" s="72" t="s">
        <v>232</v>
      </c>
      <c r="E25" s="69" t="s">
        <v>67</v>
      </c>
    </row>
    <row r="26" spans="2:5" ht="106.5" customHeight="1">
      <c r="B26" s="72" t="s">
        <v>129</v>
      </c>
      <c r="C26" s="80" t="s">
        <v>233</v>
      </c>
      <c r="D26" s="72" t="s">
        <v>99</v>
      </c>
      <c r="E26" s="69" t="s">
        <v>41</v>
      </c>
    </row>
    <row r="27" spans="2:5" ht="43.2">
      <c r="B27" s="72" t="s">
        <v>130</v>
      </c>
      <c r="C27" s="79" t="s">
        <v>234</v>
      </c>
      <c r="D27" s="72" t="s">
        <v>235</v>
      </c>
      <c r="E27" s="69" t="s">
        <v>43</v>
      </c>
    </row>
    <row r="28" spans="2:5" ht="28.8">
      <c r="B28" s="72" t="s">
        <v>131</v>
      </c>
      <c r="C28" s="71" t="s">
        <v>236</v>
      </c>
      <c r="D28" s="72" t="s">
        <v>232</v>
      </c>
      <c r="E28" s="69" t="s">
        <v>43</v>
      </c>
    </row>
    <row r="29" spans="2:5" ht="107.25" customHeight="1">
      <c r="B29" s="72" t="s">
        <v>132</v>
      </c>
      <c r="C29" s="70" t="s">
        <v>264</v>
      </c>
      <c r="D29" s="72" t="s">
        <v>100</v>
      </c>
      <c r="E29" s="69" t="s">
        <v>46</v>
      </c>
    </row>
    <row r="30" spans="2:5" ht="57.6">
      <c r="B30" s="72" t="s">
        <v>133</v>
      </c>
      <c r="C30" s="69" t="s">
        <v>237</v>
      </c>
      <c r="D30" s="72" t="s">
        <v>238</v>
      </c>
      <c r="E30" s="69" t="s">
        <v>41</v>
      </c>
    </row>
    <row r="31" spans="2:5" ht="57.6">
      <c r="B31" s="72" t="s">
        <v>239</v>
      </c>
      <c r="C31" s="69" t="s">
        <v>49</v>
      </c>
      <c r="D31" s="72" t="s">
        <v>240</v>
      </c>
      <c r="E31" s="69" t="s">
        <v>241</v>
      </c>
    </row>
    <row r="33" spans="2:5" s="167" customFormat="1">
      <c r="B33" s="573" t="s">
        <v>193</v>
      </c>
      <c r="C33" s="571"/>
      <c r="D33" s="571"/>
      <c r="E33" s="571"/>
    </row>
    <row r="34" spans="2:5" s="167" customFormat="1">
      <c r="B34" s="571"/>
      <c r="C34" s="571"/>
      <c r="D34" s="571"/>
      <c r="E34" s="571"/>
    </row>
    <row r="35" spans="2:5" s="167" customFormat="1">
      <c r="B35" s="571"/>
      <c r="C35" s="571"/>
      <c r="D35" s="571"/>
      <c r="E35" s="571"/>
    </row>
    <row r="36" spans="2:5" s="167" customFormat="1">
      <c r="B36" s="571"/>
      <c r="C36" s="571"/>
      <c r="D36" s="571"/>
      <c r="E36" s="571"/>
    </row>
    <row r="37" spans="2:5" s="167" customFormat="1">
      <c r="B37" s="571"/>
      <c r="C37" s="571"/>
      <c r="D37" s="571"/>
      <c r="E37" s="571"/>
    </row>
    <row r="38" spans="2:5" s="167" customFormat="1">
      <c r="B38" s="571"/>
      <c r="C38" s="571"/>
      <c r="D38" s="571"/>
      <c r="E38" s="571"/>
    </row>
    <row r="39" spans="2:5" s="167" customFormat="1">
      <c r="B39" s="571"/>
      <c r="C39" s="571"/>
      <c r="D39" s="571"/>
      <c r="E39" s="571"/>
    </row>
    <row r="40" spans="2:5" s="167" customFormat="1" ht="128.25" customHeight="1">
      <c r="B40" s="571"/>
      <c r="C40" s="571"/>
      <c r="D40" s="571"/>
      <c r="E40" s="571"/>
    </row>
    <row r="41" spans="2:5" s="167" customFormat="1">
      <c r="B41" s="572" t="s">
        <v>191</v>
      </c>
      <c r="C41" s="572"/>
      <c r="D41" s="572"/>
      <c r="E41" s="572"/>
    </row>
    <row r="42" spans="2:5" ht="48.75" customHeight="1">
      <c r="B42" s="570" t="s">
        <v>50</v>
      </c>
      <c r="C42" s="570"/>
      <c r="D42" s="570"/>
      <c r="E42" s="570"/>
    </row>
    <row r="43" spans="2:5" ht="64.5" customHeight="1">
      <c r="B43" s="570" t="s">
        <v>188</v>
      </c>
      <c r="C43" s="570"/>
      <c r="D43" s="570"/>
      <c r="E43" s="570"/>
    </row>
    <row r="44" spans="2:5" ht="59.25" customHeight="1">
      <c r="B44" s="570" t="s">
        <v>189</v>
      </c>
      <c r="C44" s="570"/>
      <c r="D44" s="570"/>
      <c r="E44" s="570"/>
    </row>
    <row r="45" spans="2:5" s="167" customFormat="1" ht="46.5" customHeight="1">
      <c r="B45" s="570" t="s">
        <v>190</v>
      </c>
      <c r="C45" s="570"/>
      <c r="D45" s="570"/>
      <c r="E45" s="570"/>
    </row>
    <row r="46" spans="2:5" ht="32.25" customHeight="1">
      <c r="B46" s="571" t="s">
        <v>192</v>
      </c>
      <c r="C46" s="571"/>
      <c r="D46" s="571"/>
      <c r="E46" s="571"/>
    </row>
    <row r="47" spans="2:5">
      <c r="B47" s="576" t="s">
        <v>179</v>
      </c>
      <c r="C47" s="571"/>
      <c r="D47" s="571"/>
      <c r="E47" s="571"/>
    </row>
    <row r="48" spans="2:5">
      <c r="B48" s="571"/>
      <c r="C48" s="571"/>
      <c r="D48" s="571"/>
      <c r="E48" s="571"/>
    </row>
    <row r="49" spans="2:5">
      <c r="B49" s="571"/>
      <c r="C49" s="571"/>
      <c r="D49" s="571"/>
      <c r="E49" s="571"/>
    </row>
    <row r="50" spans="2:5">
      <c r="B50" s="571"/>
      <c r="C50" s="571"/>
      <c r="D50" s="571"/>
      <c r="E50" s="571"/>
    </row>
    <row r="51" spans="2:5">
      <c r="B51" s="571"/>
      <c r="C51" s="571"/>
      <c r="D51" s="571"/>
      <c r="E51" s="571"/>
    </row>
    <row r="52" spans="2:5">
      <c r="B52" s="571"/>
      <c r="C52" s="571"/>
      <c r="D52" s="571"/>
      <c r="E52" s="571"/>
    </row>
    <row r="53" spans="2:5">
      <c r="B53" s="571"/>
      <c r="C53" s="571"/>
      <c r="D53" s="571"/>
      <c r="E53" s="571"/>
    </row>
    <row r="54" spans="2:5" ht="114" customHeight="1">
      <c r="B54" s="571"/>
      <c r="C54" s="571"/>
      <c r="D54" s="571"/>
      <c r="E54" s="571"/>
    </row>
    <row r="56" spans="2:5">
      <c r="B56" s="349" t="s">
        <v>194</v>
      </c>
    </row>
    <row r="57" spans="2:5" ht="63" customHeight="1">
      <c r="B57" s="574" t="s">
        <v>195</v>
      </c>
      <c r="C57" s="575"/>
      <c r="D57" s="575"/>
      <c r="E57" s="575"/>
    </row>
    <row r="62" spans="2:5" ht="86.25" customHeight="1"/>
  </sheetData>
  <sheetProtection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C7" sqref="C7"/>
    </sheetView>
  </sheetViews>
  <sheetFormatPr defaultRowHeight="14.4"/>
  <cols>
    <col min="2" max="2" width="46.5546875" customWidth="1"/>
    <col min="3" max="4" width="14.33203125" customWidth="1"/>
  </cols>
  <sheetData>
    <row r="1" spans="1:8">
      <c r="A1" s="81" t="s">
        <v>103</v>
      </c>
    </row>
    <row r="3" spans="1:8" ht="64.5" customHeight="1">
      <c r="A3" s="83" t="s">
        <v>2</v>
      </c>
      <c r="B3" s="82" t="s">
        <v>1</v>
      </c>
      <c r="C3" s="84" t="s">
        <v>3</v>
      </c>
      <c r="D3" s="84"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51" t="s">
        <v>8</v>
      </c>
      <c r="B7" s="350" t="s">
        <v>244</v>
      </c>
      <c r="C7" s="351" t="s">
        <v>12</v>
      </c>
      <c r="D7" s="351"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topLeftCell="A17" zoomScale="80" zoomScaleNormal="80" workbookViewId="0">
      <selection activeCell="N11" sqref="N11"/>
    </sheetView>
  </sheetViews>
  <sheetFormatPr defaultRowHeight="14.4"/>
  <cols>
    <col min="1" max="1" width="5.109375" customWidth="1"/>
    <col min="2" max="2" width="22.109375" style="468" customWidth="1"/>
    <col min="3" max="3" width="54.88671875" style="540" customWidth="1"/>
    <col min="4" max="4" width="44" style="468" customWidth="1"/>
    <col min="5" max="5" width="24.33203125" style="468" customWidth="1"/>
    <col min="6" max="6" width="6.88671875" customWidth="1"/>
    <col min="7" max="7" width="10" customWidth="1"/>
    <col min="8" max="8" width="10.6640625" customWidth="1"/>
    <col min="9" max="9" width="9.44140625" customWidth="1"/>
    <col min="12" max="12" width="9" customWidth="1"/>
  </cols>
  <sheetData>
    <row r="1" spans="1:31" ht="15.6">
      <c r="A1" s="236" t="str">
        <f>'Date initiale'!C3</f>
        <v>Universitatea de Arhitectură și Urbanism "Ion Mincu" București</v>
      </c>
      <c r="B1" s="461"/>
      <c r="C1" s="533"/>
      <c r="D1" s="472"/>
      <c r="E1" s="472"/>
      <c r="F1" s="3"/>
      <c r="G1" s="3"/>
      <c r="H1" s="3"/>
      <c r="I1" s="3"/>
    </row>
    <row r="2" spans="1:31" ht="15.6">
      <c r="A2" s="236" t="str">
        <f>'Date initiale'!B4&amp;" "&amp;'Date initiale'!C4</f>
        <v>Facultatea URBANISM</v>
      </c>
      <c r="B2" s="461"/>
      <c r="C2" s="533"/>
      <c r="D2" s="472"/>
      <c r="E2" s="472"/>
      <c r="F2" s="3"/>
      <c r="G2" s="3"/>
      <c r="H2" s="3"/>
      <c r="I2" s="3"/>
    </row>
    <row r="3" spans="1:31" ht="15.6">
      <c r="A3" s="236" t="str">
        <f>'Date initiale'!B5&amp;" "&amp;'Date initiale'!C5</f>
        <v>Departamentul Proiectare Urbană și Peisagistică</v>
      </c>
      <c r="B3" s="461"/>
      <c r="C3" s="533"/>
      <c r="D3" s="472"/>
      <c r="E3" s="472"/>
      <c r="F3" s="2"/>
      <c r="G3" s="2"/>
      <c r="H3" s="2"/>
      <c r="I3" s="2"/>
    </row>
    <row r="4" spans="1:31" ht="15.6">
      <c r="A4" s="578" t="str">
        <f>'Date initiale'!C6&amp;", "&amp;'Date initiale'!C7</f>
        <v xml:space="preserve">Stan Angelica Ionela, </v>
      </c>
      <c r="B4" s="578"/>
      <c r="C4" s="578"/>
      <c r="D4" s="472"/>
      <c r="E4" s="472"/>
      <c r="F4" s="3"/>
      <c r="G4" s="3"/>
      <c r="H4" s="3"/>
      <c r="I4" s="3"/>
    </row>
    <row r="5" spans="1:31" s="167" customFormat="1" ht="15.6">
      <c r="A5" s="237"/>
      <c r="B5" s="462"/>
      <c r="C5" s="534"/>
      <c r="D5" s="472"/>
      <c r="E5" s="472"/>
      <c r="F5" s="3"/>
      <c r="G5" s="3"/>
      <c r="H5" s="3"/>
      <c r="I5" s="3"/>
    </row>
    <row r="6" spans="1:31" ht="15.6">
      <c r="A6" s="577" t="s">
        <v>110</v>
      </c>
      <c r="B6" s="577"/>
      <c r="C6" s="577"/>
      <c r="D6" s="577"/>
      <c r="E6" s="577"/>
      <c r="F6" s="577"/>
      <c r="G6" s="577"/>
      <c r="H6" s="577"/>
      <c r="I6" s="577"/>
    </row>
    <row r="7" spans="1:31" ht="15.6">
      <c r="A7" s="577" t="str">
        <f>'Descriere indicatori'!B4&amp;". "&amp;'Descriere indicatori'!C4</f>
        <v xml:space="preserve">I1. Cărţi de autor/capitole publicate la edituri cu prestigiu internaţional* </v>
      </c>
      <c r="B7" s="577"/>
      <c r="C7" s="577"/>
      <c r="D7" s="577"/>
      <c r="E7" s="577"/>
      <c r="F7" s="577"/>
      <c r="G7" s="577"/>
      <c r="H7" s="577"/>
      <c r="I7" s="577"/>
    </row>
    <row r="8" spans="1:31" ht="16.2" thickBot="1">
      <c r="A8" s="33"/>
      <c r="B8" s="463"/>
      <c r="C8" s="535"/>
      <c r="D8" s="463"/>
      <c r="E8" s="463"/>
      <c r="F8" s="33"/>
      <c r="G8" s="33"/>
      <c r="H8" s="33"/>
      <c r="I8" s="33"/>
    </row>
    <row r="9" spans="1:31" s="6" customFormat="1" ht="58.2" thickBot="1">
      <c r="A9" s="142" t="s">
        <v>55</v>
      </c>
      <c r="B9" s="464" t="s">
        <v>83</v>
      </c>
      <c r="C9" s="536" t="s">
        <v>175</v>
      </c>
      <c r="D9" s="464" t="s">
        <v>85</v>
      </c>
      <c r="E9" s="464" t="s">
        <v>86</v>
      </c>
      <c r="F9" s="144" t="s">
        <v>87</v>
      </c>
      <c r="G9" s="143" t="s">
        <v>88</v>
      </c>
      <c r="H9" s="143" t="s">
        <v>89</v>
      </c>
      <c r="I9" s="145" t="s">
        <v>90</v>
      </c>
      <c r="J9" s="4"/>
      <c r="K9" s="242" t="s">
        <v>108</v>
      </c>
      <c r="L9" s="5"/>
      <c r="M9" s="5"/>
      <c r="N9" s="5"/>
      <c r="O9" s="5"/>
      <c r="P9" s="5"/>
      <c r="Q9" s="5"/>
      <c r="R9" s="5"/>
      <c r="S9" s="5"/>
      <c r="T9" s="5"/>
      <c r="U9" s="5"/>
      <c r="V9" s="5"/>
      <c r="W9" s="5"/>
      <c r="X9" s="5"/>
      <c r="Y9" s="5"/>
      <c r="Z9" s="5"/>
      <c r="AA9" s="5"/>
      <c r="AB9" s="5"/>
      <c r="AC9" s="5"/>
      <c r="AD9" s="5"/>
      <c r="AE9" s="5"/>
    </row>
    <row r="10" spans="1:31" s="6" customFormat="1" ht="106.2" customHeight="1">
      <c r="A10" s="130">
        <v>1</v>
      </c>
      <c r="B10" s="357" t="s">
        <v>586</v>
      </c>
      <c r="C10" s="354" t="s">
        <v>667</v>
      </c>
      <c r="D10" s="357" t="s">
        <v>587</v>
      </c>
      <c r="E10" s="469" t="s">
        <v>666</v>
      </c>
      <c r="F10" s="358">
        <v>2021</v>
      </c>
      <c r="G10" s="130">
        <v>533</v>
      </c>
      <c r="H10" s="130">
        <v>11</v>
      </c>
      <c r="I10" s="454">
        <v>10</v>
      </c>
      <c r="J10" s="4"/>
      <c r="K10" s="243"/>
      <c r="L10" s="5"/>
      <c r="M10" s="5"/>
      <c r="N10" s="5"/>
      <c r="O10" s="5"/>
      <c r="P10" s="5"/>
      <c r="Q10" s="5"/>
      <c r="R10" s="5"/>
      <c r="S10" s="5"/>
      <c r="T10" s="5"/>
      <c r="U10" s="5"/>
      <c r="V10" s="5"/>
      <c r="W10" s="5"/>
      <c r="X10" s="5"/>
      <c r="Y10" s="5"/>
      <c r="Z10" s="5"/>
      <c r="AA10" s="5"/>
      <c r="AB10" s="5"/>
      <c r="AC10" s="5"/>
      <c r="AD10" s="5"/>
      <c r="AE10" s="5"/>
    </row>
    <row r="11" spans="1:31" s="6" customFormat="1" ht="55.8" customHeight="1">
      <c r="A11" s="36">
        <v>2</v>
      </c>
      <c r="B11" s="470" t="s">
        <v>467</v>
      </c>
      <c r="C11" s="537" t="s">
        <v>658</v>
      </c>
      <c r="D11" s="470" t="s">
        <v>468</v>
      </c>
      <c r="E11" s="473" t="s">
        <v>474</v>
      </c>
      <c r="F11" s="393">
        <v>2019</v>
      </c>
      <c r="G11" s="393">
        <v>138</v>
      </c>
      <c r="H11" s="393">
        <v>6</v>
      </c>
      <c r="I11" s="453">
        <v>10</v>
      </c>
      <c r="J11" s="8"/>
      <c r="K11" s="243"/>
      <c r="L11" s="9"/>
      <c r="M11" s="9"/>
      <c r="N11" s="9"/>
      <c r="O11" s="9"/>
      <c r="P11" s="9"/>
      <c r="Q11" s="9"/>
      <c r="R11" s="9"/>
      <c r="S11" s="9"/>
      <c r="T11" s="9"/>
      <c r="U11" s="10"/>
      <c r="V11" s="10"/>
      <c r="W11" s="10"/>
      <c r="X11" s="10"/>
      <c r="Y11" s="10"/>
      <c r="Z11" s="10"/>
      <c r="AA11" s="10"/>
      <c r="AB11" s="10"/>
      <c r="AC11" s="10"/>
      <c r="AD11" s="10"/>
      <c r="AE11" s="10"/>
    </row>
    <row r="12" spans="1:31" s="6" customFormat="1" ht="51.6" customHeight="1">
      <c r="A12" s="130">
        <v>3</v>
      </c>
      <c r="B12" s="465" t="s">
        <v>471</v>
      </c>
      <c r="C12" s="537" t="s">
        <v>659</v>
      </c>
      <c r="D12" s="465" t="s">
        <v>469</v>
      </c>
      <c r="E12" s="474" t="s">
        <v>474</v>
      </c>
      <c r="F12" s="393">
        <v>2019</v>
      </c>
      <c r="G12" s="393">
        <v>138</v>
      </c>
      <c r="H12" s="393">
        <v>4</v>
      </c>
      <c r="I12" s="453">
        <v>10</v>
      </c>
      <c r="J12" s="8"/>
      <c r="K12" s="243" t="s">
        <v>109</v>
      </c>
      <c r="L12" s="352" t="s">
        <v>245</v>
      </c>
      <c r="M12" s="9"/>
      <c r="N12" s="9"/>
      <c r="O12" s="9"/>
      <c r="P12" s="9"/>
      <c r="Q12" s="9"/>
      <c r="R12" s="9"/>
      <c r="S12" s="9"/>
      <c r="T12" s="9"/>
      <c r="U12" s="10"/>
      <c r="V12" s="10"/>
      <c r="W12" s="10"/>
      <c r="X12" s="10"/>
      <c r="Y12" s="10"/>
      <c r="Z12" s="10"/>
      <c r="AA12" s="10"/>
      <c r="AB12" s="10"/>
      <c r="AC12" s="10"/>
      <c r="AD12" s="10"/>
      <c r="AE12" s="10"/>
    </row>
    <row r="13" spans="1:31" s="6" customFormat="1" ht="65.400000000000006" customHeight="1">
      <c r="A13" s="36">
        <v>4</v>
      </c>
      <c r="B13" s="465" t="s">
        <v>472</v>
      </c>
      <c r="C13" s="537" t="s">
        <v>660</v>
      </c>
      <c r="D13" s="465" t="s">
        <v>468</v>
      </c>
      <c r="E13" s="474" t="s">
        <v>474</v>
      </c>
      <c r="F13" s="393">
        <v>2019</v>
      </c>
      <c r="G13" s="393">
        <v>138</v>
      </c>
      <c r="H13" s="393">
        <v>7</v>
      </c>
      <c r="I13" s="453">
        <v>10</v>
      </c>
      <c r="J13" s="8"/>
      <c r="K13" s="241"/>
      <c r="L13" s="9"/>
      <c r="M13" s="9"/>
      <c r="N13" s="9"/>
      <c r="O13" s="9"/>
      <c r="P13" s="9"/>
      <c r="Q13" s="9"/>
      <c r="R13" s="9"/>
      <c r="S13" s="9"/>
      <c r="T13" s="9"/>
      <c r="U13" s="10"/>
      <c r="V13" s="10"/>
      <c r="W13" s="10"/>
      <c r="X13" s="10"/>
      <c r="Y13" s="10"/>
      <c r="Z13" s="10"/>
      <c r="AA13" s="10"/>
      <c r="AB13" s="10"/>
      <c r="AC13" s="10"/>
      <c r="AD13" s="10"/>
      <c r="AE13" s="10"/>
    </row>
    <row r="14" spans="1:31" s="6" customFormat="1" ht="57" customHeight="1">
      <c r="A14" s="130">
        <v>5</v>
      </c>
      <c r="B14" s="470" t="s">
        <v>470</v>
      </c>
      <c r="C14" s="537" t="s">
        <v>661</v>
      </c>
      <c r="D14" s="470" t="s">
        <v>469</v>
      </c>
      <c r="E14" s="474" t="s">
        <v>474</v>
      </c>
      <c r="F14" s="393">
        <v>2019</v>
      </c>
      <c r="G14" s="393">
        <v>138</v>
      </c>
      <c r="H14" s="393">
        <v>4</v>
      </c>
      <c r="I14" s="453">
        <v>10</v>
      </c>
      <c r="J14" s="8"/>
      <c r="K14" s="9"/>
      <c r="L14" s="9"/>
      <c r="M14" s="9"/>
      <c r="N14" s="9"/>
      <c r="O14" s="9"/>
      <c r="P14" s="9"/>
      <c r="Q14" s="9"/>
      <c r="R14" s="9"/>
      <c r="S14" s="9"/>
      <c r="T14" s="9"/>
      <c r="U14" s="10"/>
      <c r="V14" s="10"/>
      <c r="W14" s="10"/>
      <c r="X14" s="10"/>
      <c r="Y14" s="10"/>
      <c r="Z14" s="10"/>
      <c r="AA14" s="10"/>
      <c r="AB14" s="10"/>
      <c r="AC14" s="10"/>
      <c r="AD14" s="10"/>
      <c r="AE14" s="10"/>
    </row>
    <row r="15" spans="1:31" s="6" customFormat="1" ht="60" customHeight="1">
      <c r="A15" s="36">
        <v>6</v>
      </c>
      <c r="B15" s="466" t="s">
        <v>273</v>
      </c>
      <c r="C15" s="538" t="s">
        <v>662</v>
      </c>
      <c r="D15" s="466" t="s">
        <v>477</v>
      </c>
      <c r="E15" s="475" t="s">
        <v>478</v>
      </c>
      <c r="F15" s="109">
        <v>2019</v>
      </c>
      <c r="G15" s="109">
        <v>455</v>
      </c>
      <c r="H15" s="109">
        <v>9</v>
      </c>
      <c r="I15" s="452">
        <v>10</v>
      </c>
      <c r="J15" s="8"/>
      <c r="P15" s="9"/>
      <c r="Q15" s="9"/>
      <c r="R15" s="9"/>
      <c r="S15" s="9"/>
      <c r="T15" s="9"/>
      <c r="U15" s="10"/>
      <c r="V15" s="10"/>
      <c r="W15" s="10"/>
      <c r="X15" s="10"/>
      <c r="Y15" s="10"/>
      <c r="Z15" s="10"/>
      <c r="AA15" s="10"/>
      <c r="AB15" s="10"/>
      <c r="AC15" s="10"/>
      <c r="AD15" s="10"/>
      <c r="AE15" s="10"/>
    </row>
    <row r="16" spans="1:31" s="6" customFormat="1" ht="48.6" customHeight="1">
      <c r="A16" s="130">
        <v>7</v>
      </c>
      <c r="B16" s="451" t="s">
        <v>276</v>
      </c>
      <c r="C16" s="539" t="s">
        <v>663</v>
      </c>
      <c r="D16" s="451" t="s">
        <v>277</v>
      </c>
      <c r="E16" s="476" t="s">
        <v>274</v>
      </c>
      <c r="F16" s="109">
        <v>2014</v>
      </c>
      <c r="G16" s="109">
        <v>217</v>
      </c>
      <c r="H16" s="151">
        <v>8</v>
      </c>
      <c r="I16" s="452">
        <v>10</v>
      </c>
      <c r="J16" s="8"/>
      <c r="P16" s="9"/>
      <c r="Q16" s="9"/>
      <c r="R16" s="9"/>
      <c r="S16" s="9"/>
      <c r="T16" s="9"/>
      <c r="U16" s="10"/>
      <c r="V16" s="10"/>
      <c r="W16" s="10"/>
      <c r="X16" s="10"/>
      <c r="Y16" s="10"/>
      <c r="Z16" s="10"/>
      <c r="AA16" s="10"/>
      <c r="AB16" s="10"/>
      <c r="AC16" s="10"/>
      <c r="AD16" s="10"/>
      <c r="AE16" s="10"/>
    </row>
    <row r="17" spans="1:31" s="6" customFormat="1" ht="49.8" customHeight="1">
      <c r="A17" s="36">
        <v>8</v>
      </c>
      <c r="B17" s="451" t="s">
        <v>273</v>
      </c>
      <c r="C17" s="539" t="s">
        <v>664</v>
      </c>
      <c r="D17" s="451" t="s">
        <v>278</v>
      </c>
      <c r="E17" s="476" t="s">
        <v>275</v>
      </c>
      <c r="F17" s="109">
        <v>2014</v>
      </c>
      <c r="G17" s="109">
        <v>217</v>
      </c>
      <c r="H17" s="109">
        <v>9</v>
      </c>
      <c r="I17" s="452">
        <v>10</v>
      </c>
      <c r="J17" s="8"/>
      <c r="P17" s="9"/>
      <c r="Q17" s="9"/>
      <c r="R17" s="9"/>
      <c r="S17" s="9"/>
      <c r="T17" s="9"/>
      <c r="U17" s="10"/>
      <c r="V17" s="10"/>
      <c r="W17" s="10"/>
      <c r="X17" s="10"/>
      <c r="Y17" s="10"/>
      <c r="Z17" s="10"/>
      <c r="AA17" s="10"/>
      <c r="AB17" s="10"/>
      <c r="AC17" s="10"/>
      <c r="AD17" s="10"/>
      <c r="AE17" s="10"/>
    </row>
    <row r="18" spans="1:31" s="6" customFormat="1" ht="50.4" customHeight="1">
      <c r="A18" s="130">
        <v>9</v>
      </c>
      <c r="B18" s="451" t="s">
        <v>273</v>
      </c>
      <c r="C18" s="539" t="s">
        <v>665</v>
      </c>
      <c r="D18" s="466" t="s">
        <v>279</v>
      </c>
      <c r="E18" s="475" t="s">
        <v>473</v>
      </c>
      <c r="F18" s="109">
        <v>2015</v>
      </c>
      <c r="G18" s="109">
        <v>248</v>
      </c>
      <c r="H18" s="109">
        <v>12</v>
      </c>
      <c r="I18" s="452">
        <v>10</v>
      </c>
      <c r="J18" s="8"/>
      <c r="K18" s="9"/>
      <c r="L18" s="9"/>
      <c r="M18" s="9"/>
      <c r="N18" s="9"/>
      <c r="O18" s="9"/>
      <c r="P18" s="9"/>
      <c r="Q18" s="9"/>
      <c r="R18" s="9"/>
      <c r="S18" s="9"/>
      <c r="T18" s="9"/>
      <c r="U18" s="10"/>
      <c r="V18" s="10"/>
      <c r="W18" s="10"/>
      <c r="X18" s="10"/>
      <c r="Y18" s="10"/>
      <c r="Z18" s="10"/>
      <c r="AA18" s="10"/>
      <c r="AB18" s="10"/>
      <c r="AC18" s="10"/>
      <c r="AD18" s="10"/>
      <c r="AE18" s="10"/>
    </row>
    <row r="19" spans="1:31" ht="15" thickBot="1">
      <c r="A19" s="447"/>
      <c r="B19" s="467"/>
      <c r="D19" s="467"/>
      <c r="E19" s="467"/>
      <c r="F19" s="115"/>
      <c r="G19" s="115"/>
      <c r="H19" s="448" t="str">
        <f>"Total "&amp;LEFT(A7,2)</f>
        <v>Total I1</v>
      </c>
      <c r="I19" s="449">
        <f>SUM(I10:I18)</f>
        <v>90</v>
      </c>
    </row>
    <row r="21" spans="1:31" ht="33.75" customHeight="1">
      <c r="A21" s="57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1" s="579"/>
      <c r="C21" s="579"/>
      <c r="D21" s="579"/>
      <c r="E21" s="579"/>
      <c r="F21" s="579"/>
      <c r="G21" s="579"/>
      <c r="H21" s="579"/>
      <c r="I21" s="579"/>
      <c r="L21" s="430"/>
    </row>
    <row r="22" spans="1:31">
      <c r="L22" s="431"/>
    </row>
  </sheetData>
  <mergeCells count="4">
    <mergeCell ref="A6:I6"/>
    <mergeCell ref="A7:I7"/>
    <mergeCell ref="A4:C4"/>
    <mergeCell ref="A21:I21"/>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18"/>
  <sheetViews>
    <sheetView topLeftCell="A5" workbookViewId="0">
      <selection activeCell="L13" sqref="L13"/>
    </sheetView>
  </sheetViews>
  <sheetFormatPr defaultRowHeight="14.4"/>
  <cols>
    <col min="1" max="1" width="5.109375" customWidth="1"/>
    <col min="2" max="2" width="22.109375" customWidth="1"/>
    <col min="3" max="3" width="27.109375" customWidth="1"/>
    <col min="4" max="4" width="21.44140625" customWidth="1"/>
    <col min="5" max="5" width="16" customWidth="1"/>
    <col min="6" max="6" width="6.88671875" customWidth="1"/>
    <col min="7" max="7" width="10" customWidth="1"/>
    <col min="8" max="8" width="10.5546875" customWidth="1"/>
    <col min="9" max="9" width="9.6640625" customWidth="1"/>
  </cols>
  <sheetData>
    <row r="1" spans="1:31" ht="15.6">
      <c r="A1" s="236" t="str">
        <f>'Date initiale'!C3</f>
        <v>Universitatea de Arhitectură și Urbanism "Ion Mincu" București</v>
      </c>
      <c r="B1" s="236"/>
      <c r="C1" s="236"/>
      <c r="D1" s="2"/>
      <c r="E1" s="2"/>
      <c r="F1" s="3"/>
      <c r="G1" s="3"/>
      <c r="H1" s="3"/>
      <c r="I1" s="3"/>
    </row>
    <row r="2" spans="1:31" ht="15.6">
      <c r="A2" s="236" t="str">
        <f>'Date initiale'!B4&amp;" "&amp;'Date initiale'!C4</f>
        <v>Facultatea URBANISM</v>
      </c>
      <c r="B2" s="236"/>
      <c r="C2" s="236"/>
      <c r="D2" s="2"/>
      <c r="E2" s="2"/>
      <c r="F2" s="3"/>
      <c r="G2" s="3"/>
      <c r="H2" s="3"/>
      <c r="I2" s="3"/>
    </row>
    <row r="3" spans="1:31" ht="15.6">
      <c r="A3" s="236" t="str">
        <f>'Date initiale'!B5&amp;" "&amp;'Date initiale'!C5</f>
        <v>Departamentul Proiectare Urbană și Peisagistică</v>
      </c>
      <c r="B3" s="236"/>
      <c r="C3" s="236"/>
      <c r="D3" s="2"/>
      <c r="E3" s="2"/>
      <c r="F3" s="2"/>
      <c r="G3" s="2"/>
      <c r="H3" s="2"/>
      <c r="I3" s="2"/>
    </row>
    <row r="4" spans="1:31" ht="15.6">
      <c r="A4" s="578" t="str">
        <f>'Date initiale'!C6&amp;", "&amp;'Date initiale'!C7</f>
        <v xml:space="preserve">Stan Angelica Ionela, </v>
      </c>
      <c r="B4" s="578"/>
      <c r="C4" s="578"/>
      <c r="D4" s="2"/>
      <c r="E4" s="2"/>
      <c r="F4" s="3"/>
      <c r="G4" s="3"/>
      <c r="H4" s="3"/>
      <c r="I4" s="3"/>
    </row>
    <row r="5" spans="1:31" s="167" customFormat="1" ht="15.6">
      <c r="A5" s="237"/>
      <c r="B5" s="237"/>
      <c r="C5" s="237"/>
      <c r="D5" s="2"/>
      <c r="E5" s="2"/>
      <c r="F5" s="3"/>
      <c r="G5" s="3"/>
      <c r="H5" s="3"/>
      <c r="I5" s="3"/>
    </row>
    <row r="6" spans="1:31" ht="15.6">
      <c r="A6" s="577" t="s">
        <v>110</v>
      </c>
      <c r="B6" s="577"/>
      <c r="C6" s="577"/>
      <c r="D6" s="577"/>
      <c r="E6" s="577"/>
      <c r="F6" s="577"/>
      <c r="G6" s="577"/>
      <c r="H6" s="577"/>
      <c r="I6" s="577"/>
    </row>
    <row r="7" spans="1:31" ht="15.6">
      <c r="A7" s="577" t="str">
        <f>'Descriere indicatori'!B5&amp;". "&amp;'Descriere indicatori'!C5</f>
        <v xml:space="preserve">I2. Cărţi de autor publicate la edituri cu prestigiu naţional* </v>
      </c>
      <c r="B7" s="577"/>
      <c r="C7" s="577"/>
      <c r="D7" s="577"/>
      <c r="E7" s="577"/>
      <c r="F7" s="577"/>
      <c r="G7" s="577"/>
      <c r="H7" s="577"/>
      <c r="I7" s="577"/>
    </row>
    <row r="8" spans="1:31" ht="16.2" thickBot="1">
      <c r="A8" s="33"/>
      <c r="B8" s="33"/>
      <c r="C8" s="33"/>
      <c r="D8" s="33"/>
      <c r="E8" s="33"/>
      <c r="F8" s="33"/>
      <c r="G8" s="33"/>
      <c r="H8" s="33"/>
      <c r="I8" s="33"/>
    </row>
    <row r="9" spans="1:31" s="6" customFormat="1" ht="58.2" thickBot="1">
      <c r="A9" s="177" t="s">
        <v>55</v>
      </c>
      <c r="B9" s="178" t="s">
        <v>83</v>
      </c>
      <c r="C9" s="178" t="s">
        <v>84</v>
      </c>
      <c r="D9" s="178" t="s">
        <v>85</v>
      </c>
      <c r="E9" s="178" t="s">
        <v>86</v>
      </c>
      <c r="F9" s="179" t="s">
        <v>87</v>
      </c>
      <c r="G9" s="178" t="s">
        <v>88</v>
      </c>
      <c r="H9" s="178" t="s">
        <v>89</v>
      </c>
      <c r="I9" s="180" t="s">
        <v>90</v>
      </c>
      <c r="J9" s="4"/>
      <c r="K9" s="242" t="s">
        <v>108</v>
      </c>
      <c r="L9" s="5"/>
      <c r="M9" s="5"/>
      <c r="N9" s="5"/>
      <c r="O9" s="5"/>
      <c r="P9" s="5"/>
      <c r="Q9" s="5"/>
      <c r="R9" s="5"/>
      <c r="S9" s="5"/>
      <c r="T9" s="5"/>
      <c r="U9" s="5"/>
      <c r="V9" s="5"/>
      <c r="W9" s="5"/>
      <c r="X9" s="5"/>
      <c r="Y9" s="5"/>
      <c r="Z9" s="5"/>
      <c r="AA9" s="5"/>
      <c r="AB9" s="5"/>
      <c r="AC9" s="5"/>
      <c r="AD9" s="5"/>
      <c r="AE9" s="5"/>
    </row>
    <row r="10" spans="1:31" s="6" customFormat="1" ht="28.8">
      <c r="A10" s="481">
        <v>1</v>
      </c>
      <c r="B10" s="119" t="s">
        <v>280</v>
      </c>
      <c r="C10" s="354" t="s">
        <v>678</v>
      </c>
      <c r="D10" s="355" t="s">
        <v>281</v>
      </c>
      <c r="E10" s="457" t="s">
        <v>282</v>
      </c>
      <c r="F10" s="122">
        <v>2014</v>
      </c>
      <c r="G10" s="396">
        <v>224</v>
      </c>
      <c r="H10" s="396">
        <v>168</v>
      </c>
      <c r="I10" s="482">
        <v>15</v>
      </c>
      <c r="J10" s="7"/>
      <c r="K10" s="243">
        <v>15</v>
      </c>
      <c r="L10" s="7" t="s">
        <v>246</v>
      </c>
      <c r="M10" s="7"/>
      <c r="N10" s="7"/>
      <c r="O10" s="7"/>
      <c r="P10" s="7"/>
      <c r="Q10" s="7"/>
      <c r="R10" s="7"/>
      <c r="S10" s="7"/>
      <c r="T10" s="7"/>
      <c r="U10" s="7"/>
      <c r="V10" s="7"/>
      <c r="W10" s="7"/>
      <c r="X10" s="7"/>
      <c r="Y10" s="7"/>
      <c r="Z10" s="7"/>
      <c r="AA10" s="7"/>
      <c r="AB10" s="7"/>
      <c r="AC10" s="7"/>
      <c r="AD10" s="7"/>
      <c r="AE10" s="7"/>
    </row>
    <row r="11" spans="1:31" s="6" customFormat="1" ht="28.8">
      <c r="A11" s="479">
        <f>A10+1</f>
        <v>2</v>
      </c>
      <c r="B11" s="123" t="s">
        <v>284</v>
      </c>
      <c r="C11" s="356" t="s">
        <v>679</v>
      </c>
      <c r="D11" s="390" t="s">
        <v>281</v>
      </c>
      <c r="E11" s="456" t="s">
        <v>283</v>
      </c>
      <c r="F11" s="125">
        <v>2012</v>
      </c>
      <c r="G11" s="126">
        <v>215</v>
      </c>
      <c r="H11" s="126">
        <v>215</v>
      </c>
      <c r="I11" s="480">
        <v>15</v>
      </c>
      <c r="J11" s="7"/>
      <c r="K11" s="50"/>
      <c r="L11" s="7"/>
      <c r="M11" s="7"/>
      <c r="N11" s="7"/>
      <c r="O11" s="7"/>
      <c r="P11" s="7"/>
      <c r="Q11" s="7"/>
      <c r="R11" s="7"/>
      <c r="S11" s="7"/>
      <c r="T11" s="7"/>
      <c r="U11" s="7"/>
      <c r="V11" s="7"/>
      <c r="W11" s="7"/>
      <c r="X11" s="7"/>
      <c r="Y11" s="7"/>
      <c r="Z11" s="7"/>
      <c r="AA11" s="7"/>
      <c r="AB11" s="7"/>
      <c r="AC11" s="7"/>
      <c r="AD11" s="7"/>
      <c r="AE11" s="7"/>
    </row>
    <row r="12" spans="1:31" s="6" customFormat="1" ht="43.2">
      <c r="A12" s="479">
        <f t="shared" ref="A12" si="0">A11+1</f>
        <v>3</v>
      </c>
      <c r="B12" s="123" t="s">
        <v>284</v>
      </c>
      <c r="C12" s="356" t="s">
        <v>680</v>
      </c>
      <c r="D12" s="390" t="s">
        <v>281</v>
      </c>
      <c r="E12" s="456" t="s">
        <v>285</v>
      </c>
      <c r="F12" s="125">
        <v>2009</v>
      </c>
      <c r="G12" s="126">
        <v>254</v>
      </c>
      <c r="H12" s="126">
        <v>254</v>
      </c>
      <c r="I12" s="480">
        <v>15</v>
      </c>
      <c r="J12" s="7"/>
      <c r="K12" s="7"/>
      <c r="L12" s="7"/>
      <c r="M12" s="7"/>
      <c r="N12" s="7"/>
      <c r="O12" s="7"/>
      <c r="P12" s="7"/>
      <c r="Q12" s="7"/>
      <c r="R12" s="7"/>
      <c r="S12" s="7"/>
      <c r="T12" s="7"/>
      <c r="U12" s="7"/>
      <c r="V12" s="7"/>
      <c r="W12" s="7"/>
      <c r="X12" s="7"/>
      <c r="Y12" s="7"/>
      <c r="Z12" s="7"/>
      <c r="AA12" s="7"/>
      <c r="AB12" s="7"/>
      <c r="AC12" s="7"/>
      <c r="AD12" s="7"/>
      <c r="AE12" s="7"/>
    </row>
    <row r="13" spans="1:31" s="6" customFormat="1" ht="16.2" thickBot="1">
      <c r="A13" s="477"/>
      <c r="B13" s="129"/>
      <c r="C13" s="129"/>
      <c r="D13" s="129"/>
      <c r="E13" s="129"/>
      <c r="F13" s="129"/>
      <c r="G13" s="129"/>
      <c r="H13" s="448" t="str">
        <f>"Total "&amp;LEFT(A7,2)</f>
        <v>Total I2</v>
      </c>
      <c r="I13" s="478">
        <f>SUM(I10:I12)</f>
        <v>45</v>
      </c>
      <c r="J13" s="9"/>
      <c r="K13" s="9"/>
      <c r="L13" s="10"/>
      <c r="M13" s="10"/>
      <c r="N13" s="10"/>
      <c r="O13" s="10"/>
      <c r="P13" s="10"/>
      <c r="Q13" s="10"/>
      <c r="R13" s="10"/>
      <c r="S13" s="10"/>
      <c r="T13" s="10"/>
      <c r="U13" s="10"/>
      <c r="V13" s="10"/>
    </row>
    <row r="14" spans="1:31" s="6" customFormat="1" ht="15.6">
      <c r="A14" s="8"/>
      <c r="B14" s="9"/>
      <c r="C14" s="9"/>
      <c r="D14" s="9"/>
      <c r="E14" s="9"/>
      <c r="F14" s="9"/>
      <c r="G14" s="9"/>
      <c r="H14" s="9"/>
      <c r="I14" s="9"/>
      <c r="J14" s="9"/>
      <c r="K14" s="9"/>
      <c r="L14" s="10"/>
      <c r="M14" s="10"/>
      <c r="N14" s="10"/>
      <c r="O14" s="10"/>
      <c r="P14" s="10"/>
      <c r="Q14" s="10"/>
      <c r="R14" s="10"/>
      <c r="S14" s="10"/>
      <c r="T14" s="10"/>
      <c r="U14" s="10"/>
      <c r="V14" s="10"/>
    </row>
    <row r="15" spans="1:31" s="6" customFormat="1" ht="33.75" customHeight="1">
      <c r="A15" s="57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5" s="579"/>
      <c r="C15" s="579"/>
      <c r="D15" s="579"/>
      <c r="E15" s="579"/>
      <c r="F15" s="579"/>
      <c r="G15" s="579"/>
      <c r="H15" s="579"/>
      <c r="I15" s="579"/>
      <c r="J15" s="9"/>
      <c r="K15" s="9"/>
      <c r="L15" s="10"/>
      <c r="M15" s="10"/>
      <c r="N15" s="10"/>
      <c r="O15" s="10"/>
      <c r="P15" s="10"/>
      <c r="Q15" s="10"/>
      <c r="R15" s="10"/>
      <c r="S15" s="10"/>
      <c r="T15" s="10"/>
      <c r="U15" s="10"/>
      <c r="V15" s="10"/>
    </row>
    <row r="16" spans="1:31" s="6" customFormat="1" ht="15.6">
      <c r="A16" s="8"/>
      <c r="B16" s="9"/>
      <c r="C16" s="9"/>
      <c r="D16" s="9"/>
      <c r="E16" s="9"/>
      <c r="F16" s="9"/>
      <c r="G16" s="9"/>
      <c r="H16" s="9"/>
      <c r="I16" s="9"/>
      <c r="J16" s="9"/>
      <c r="K16" s="9"/>
      <c r="L16" s="10"/>
      <c r="M16" s="10"/>
      <c r="N16" s="10"/>
      <c r="O16" s="10"/>
      <c r="P16" s="10"/>
      <c r="Q16" s="10"/>
      <c r="R16" s="10"/>
      <c r="S16" s="10"/>
      <c r="T16" s="10"/>
      <c r="U16" s="10"/>
      <c r="V16" s="10"/>
    </row>
    <row r="17" spans="1:22" s="6" customFormat="1" ht="15.6">
      <c r="A17" s="8"/>
      <c r="B17" s="9"/>
      <c r="C17" s="9"/>
      <c r="D17" s="9"/>
      <c r="E17" s="9"/>
      <c r="F17" s="9"/>
      <c r="G17" s="9"/>
      <c r="H17" s="9"/>
      <c r="I17" s="9"/>
      <c r="J17" s="9"/>
      <c r="K17" s="9"/>
      <c r="L17" s="10"/>
      <c r="M17" s="10"/>
      <c r="N17" s="10"/>
      <c r="O17" s="10"/>
      <c r="P17" s="10"/>
      <c r="Q17" s="10"/>
      <c r="R17" s="10"/>
      <c r="S17" s="10"/>
      <c r="T17" s="10"/>
      <c r="U17" s="10"/>
      <c r="V17" s="10"/>
    </row>
    <row r="18" spans="1:22" s="6" customFormat="1" ht="15.6">
      <c r="A18" s="8"/>
      <c r="B18" s="9"/>
      <c r="C18" s="9"/>
      <c r="D18" s="9"/>
      <c r="E18" s="9"/>
      <c r="F18" s="9"/>
      <c r="G18" s="9"/>
      <c r="H18" s="9"/>
      <c r="I18" s="9"/>
      <c r="J18" s="9"/>
      <c r="K18" s="9"/>
      <c r="L18" s="10"/>
      <c r="M18" s="10"/>
      <c r="N18" s="10"/>
      <c r="O18" s="10"/>
      <c r="P18" s="10"/>
      <c r="Q18" s="10"/>
      <c r="R18" s="10"/>
      <c r="S18" s="10"/>
      <c r="T18" s="10"/>
      <c r="U18" s="10"/>
      <c r="V18" s="10"/>
    </row>
  </sheetData>
  <mergeCells count="4">
    <mergeCell ref="A4:C4"/>
    <mergeCell ref="A6:I6"/>
    <mergeCell ref="A7:I7"/>
    <mergeCell ref="A15:I1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3"/>
  <sheetViews>
    <sheetView topLeftCell="A6" zoomScale="70" zoomScaleNormal="70" workbookViewId="0">
      <selection activeCell="C20" sqref="C20"/>
    </sheetView>
  </sheetViews>
  <sheetFormatPr defaultRowHeight="14.4"/>
  <cols>
    <col min="1" max="1" width="5.109375" style="488" customWidth="1"/>
    <col min="2" max="2" width="22.109375" customWidth="1"/>
    <col min="3" max="3" width="39.44140625" customWidth="1"/>
    <col min="4" max="4" width="21.44140625" customWidth="1"/>
    <col min="5" max="5" width="16" customWidth="1"/>
    <col min="6" max="6" width="6.88671875" customWidth="1"/>
    <col min="7" max="7" width="10" customWidth="1"/>
    <col min="8" max="8" width="10.5546875" customWidth="1"/>
    <col min="9" max="9" width="9.6640625" customWidth="1"/>
  </cols>
  <sheetData>
    <row r="1" spans="1:12">
      <c r="A1" s="483" t="str">
        <f>'Date initiale'!C3</f>
        <v>Universitatea de Arhitectură și Urbanism "Ion Mincu" București</v>
      </c>
      <c r="B1" s="236"/>
      <c r="C1" s="236"/>
    </row>
    <row r="2" spans="1:12">
      <c r="A2" s="483" t="str">
        <f>'Date initiale'!B4&amp;" "&amp;'Date initiale'!C4</f>
        <v>Facultatea URBANISM</v>
      </c>
      <c r="B2" s="236"/>
      <c r="C2" s="236"/>
    </row>
    <row r="3" spans="1:12">
      <c r="A3" s="483" t="str">
        <f>'Date initiale'!B5&amp;" "&amp;'Date initiale'!C5</f>
        <v>Departamentul Proiectare Urbană și Peisagistică</v>
      </c>
      <c r="B3" s="236"/>
      <c r="C3" s="236"/>
    </row>
    <row r="4" spans="1:12">
      <c r="A4" s="484" t="str">
        <f>'Date initiale'!C6&amp;", "&amp;'Date initiale'!C7</f>
        <v xml:space="preserve">Stan Angelica Ionela, </v>
      </c>
      <c r="B4" s="115"/>
      <c r="C4" s="115"/>
    </row>
    <row r="5" spans="1:12" s="167" customFormat="1">
      <c r="A5" s="484"/>
      <c r="B5" s="115"/>
      <c r="C5" s="115"/>
    </row>
    <row r="6" spans="1:12" ht="15.6">
      <c r="A6" s="577" t="s">
        <v>110</v>
      </c>
      <c r="B6" s="577"/>
      <c r="C6" s="577"/>
      <c r="D6" s="577"/>
      <c r="E6" s="577"/>
      <c r="F6" s="577"/>
      <c r="G6" s="577"/>
      <c r="H6" s="577"/>
      <c r="I6" s="577"/>
    </row>
    <row r="7" spans="1:12" ht="15.6">
      <c r="A7" s="577" t="str">
        <f>'Descriere indicatori'!B6&amp;". "&amp;'Descriere indicatori'!C6</f>
        <v xml:space="preserve">I3. Capitole de autor cuprinse în cărţi publicate la edituri cu prestigiu naţional* </v>
      </c>
      <c r="B7" s="577"/>
      <c r="C7" s="577"/>
      <c r="D7" s="577"/>
      <c r="E7" s="577"/>
      <c r="F7" s="577"/>
      <c r="G7" s="577"/>
      <c r="H7" s="577"/>
      <c r="I7" s="577"/>
    </row>
    <row r="8" spans="1:12" ht="16.2" thickBot="1">
      <c r="A8" s="485"/>
      <c r="B8" s="33"/>
      <c r="C8" s="33"/>
      <c r="D8" s="33"/>
      <c r="E8" s="33"/>
      <c r="F8" s="33"/>
      <c r="G8" s="33"/>
      <c r="H8" s="33"/>
      <c r="I8" s="33"/>
    </row>
    <row r="9" spans="1:12" ht="57.6">
      <c r="A9" s="486" t="s">
        <v>55</v>
      </c>
      <c r="B9" s="174" t="s">
        <v>83</v>
      </c>
      <c r="C9" s="174" t="s">
        <v>175</v>
      </c>
      <c r="D9" s="174" t="s">
        <v>85</v>
      </c>
      <c r="E9" s="174" t="s">
        <v>86</v>
      </c>
      <c r="F9" s="175" t="s">
        <v>87</v>
      </c>
      <c r="G9" s="174" t="s">
        <v>88</v>
      </c>
      <c r="H9" s="174" t="s">
        <v>89</v>
      </c>
      <c r="I9" s="176" t="s">
        <v>90</v>
      </c>
      <c r="K9" s="242" t="s">
        <v>108</v>
      </c>
    </row>
    <row r="10" spans="1:12" ht="57.6">
      <c r="A10" s="460">
        <v>1</v>
      </c>
      <c r="B10" s="152" t="s">
        <v>292</v>
      </c>
      <c r="C10" s="532" t="s">
        <v>648</v>
      </c>
      <c r="D10" s="152" t="s">
        <v>597</v>
      </c>
      <c r="E10" s="36" t="s">
        <v>288</v>
      </c>
      <c r="F10" s="36">
        <v>2016</v>
      </c>
      <c r="G10" s="36">
        <v>312</v>
      </c>
      <c r="H10" s="36">
        <v>4</v>
      </c>
      <c r="I10" s="380">
        <v>10</v>
      </c>
      <c r="K10" s="50"/>
    </row>
    <row r="11" spans="1:12" ht="43.2">
      <c r="A11" s="460" t="s">
        <v>595</v>
      </c>
      <c r="B11" s="152" t="s">
        <v>292</v>
      </c>
      <c r="C11" s="356" t="s">
        <v>649</v>
      </c>
      <c r="D11" s="152" t="s">
        <v>286</v>
      </c>
      <c r="E11" s="36" t="s">
        <v>289</v>
      </c>
      <c r="F11" s="36">
        <v>2016</v>
      </c>
      <c r="G11" s="36">
        <v>312</v>
      </c>
      <c r="H11" s="109">
        <v>9</v>
      </c>
      <c r="I11" s="380">
        <v>10</v>
      </c>
    </row>
    <row r="12" spans="1:12" ht="43.2">
      <c r="A12" s="460" t="s">
        <v>596</v>
      </c>
      <c r="B12" s="152" t="s">
        <v>284</v>
      </c>
      <c r="C12" s="356" t="s">
        <v>650</v>
      </c>
      <c r="D12" s="152" t="s">
        <v>597</v>
      </c>
      <c r="E12" s="36" t="s">
        <v>290</v>
      </c>
      <c r="F12" s="36">
        <v>2016</v>
      </c>
      <c r="G12" s="36">
        <v>312</v>
      </c>
      <c r="H12" s="109">
        <v>12</v>
      </c>
      <c r="I12" s="380">
        <v>10</v>
      </c>
    </row>
    <row r="13" spans="1:12" s="167" customFormat="1" ht="57.6">
      <c r="A13" s="460">
        <v>4</v>
      </c>
      <c r="B13" s="152" t="s">
        <v>588</v>
      </c>
      <c r="C13" s="356" t="s">
        <v>651</v>
      </c>
      <c r="D13" s="152" t="s">
        <v>286</v>
      </c>
      <c r="E13" s="36" t="s">
        <v>291</v>
      </c>
      <c r="F13" s="36">
        <v>2016</v>
      </c>
      <c r="G13" s="36">
        <v>312</v>
      </c>
      <c r="H13" s="109">
        <v>6</v>
      </c>
      <c r="I13" s="380">
        <v>5</v>
      </c>
    </row>
    <row r="14" spans="1:12" s="167" customFormat="1" ht="57.6">
      <c r="A14" s="460">
        <v>5</v>
      </c>
      <c r="B14" s="152" t="s">
        <v>292</v>
      </c>
      <c r="C14" s="356" t="s">
        <v>652</v>
      </c>
      <c r="D14" s="152" t="s">
        <v>286</v>
      </c>
      <c r="E14" s="36" t="s">
        <v>293</v>
      </c>
      <c r="F14" s="36">
        <v>2016</v>
      </c>
      <c r="G14" s="36">
        <v>312</v>
      </c>
      <c r="H14" s="109">
        <v>9</v>
      </c>
      <c r="I14" s="380">
        <v>10</v>
      </c>
    </row>
    <row r="15" spans="1:12" ht="57.6">
      <c r="A15" s="460">
        <v>6</v>
      </c>
      <c r="B15" s="152" t="s">
        <v>292</v>
      </c>
      <c r="C15" s="356" t="s">
        <v>653</v>
      </c>
      <c r="D15" s="152" t="s">
        <v>286</v>
      </c>
      <c r="E15" s="36" t="s">
        <v>294</v>
      </c>
      <c r="F15" s="36">
        <v>2016</v>
      </c>
      <c r="G15" s="36">
        <v>312</v>
      </c>
      <c r="H15" s="109">
        <v>11</v>
      </c>
      <c r="I15" s="380">
        <v>10</v>
      </c>
    </row>
    <row r="16" spans="1:12" ht="57.6">
      <c r="A16" s="460">
        <v>7</v>
      </c>
      <c r="B16" s="152" t="s">
        <v>284</v>
      </c>
      <c r="C16" s="532" t="s">
        <v>668</v>
      </c>
      <c r="D16" s="152" t="s">
        <v>589</v>
      </c>
      <c r="E16" s="459" t="s">
        <v>287</v>
      </c>
      <c r="F16" s="450">
        <v>2015</v>
      </c>
      <c r="G16" s="458">
        <v>186</v>
      </c>
      <c r="H16" s="450">
        <v>6</v>
      </c>
      <c r="I16" s="452">
        <v>10</v>
      </c>
      <c r="K16" s="243">
        <v>10</v>
      </c>
      <c r="L16" s="349" t="s">
        <v>247</v>
      </c>
    </row>
    <row r="17" spans="1:12" s="167" customFormat="1" ht="72">
      <c r="A17" s="460">
        <v>8</v>
      </c>
      <c r="B17" s="152" t="s">
        <v>292</v>
      </c>
      <c r="C17" s="532" t="s">
        <v>654</v>
      </c>
      <c r="D17" s="152" t="s">
        <v>590</v>
      </c>
      <c r="E17" s="459" t="s">
        <v>475</v>
      </c>
      <c r="F17" s="450">
        <v>2013</v>
      </c>
      <c r="G17" s="458">
        <v>106</v>
      </c>
      <c r="H17" s="450">
        <v>2</v>
      </c>
      <c r="I17" s="452">
        <v>10</v>
      </c>
      <c r="K17" s="359"/>
      <c r="L17" s="349"/>
    </row>
    <row r="18" spans="1:12" ht="72">
      <c r="A18" s="460">
        <v>9</v>
      </c>
      <c r="B18" s="132" t="s">
        <v>592</v>
      </c>
      <c r="C18" s="390" t="s">
        <v>655</v>
      </c>
      <c r="D18" s="152" t="s">
        <v>591</v>
      </c>
      <c r="E18" s="161" t="s">
        <v>356</v>
      </c>
      <c r="F18" s="152" t="s">
        <v>298</v>
      </c>
      <c r="G18" s="152" t="s">
        <v>299</v>
      </c>
      <c r="H18" s="152" t="s">
        <v>300</v>
      </c>
      <c r="I18" s="380">
        <v>10</v>
      </c>
    </row>
    <row r="19" spans="1:12" ht="59.4" customHeight="1">
      <c r="A19" s="460">
        <v>10</v>
      </c>
      <c r="B19" s="132" t="s">
        <v>284</v>
      </c>
      <c r="C19" s="390" t="s">
        <v>656</v>
      </c>
      <c r="D19" s="152" t="s">
        <v>594</v>
      </c>
      <c r="E19" s="133" t="s">
        <v>357</v>
      </c>
      <c r="F19" s="109">
        <v>2011</v>
      </c>
      <c r="G19" s="109">
        <v>575</v>
      </c>
      <c r="H19" s="109">
        <v>4</v>
      </c>
      <c r="I19" s="452">
        <v>10</v>
      </c>
    </row>
    <row r="20" spans="1:12" ht="105.6" customHeight="1">
      <c r="A20" s="460">
        <v>11</v>
      </c>
      <c r="B20" s="132" t="s">
        <v>284</v>
      </c>
      <c r="C20" s="390" t="s">
        <v>657</v>
      </c>
      <c r="D20" s="152" t="s">
        <v>593</v>
      </c>
      <c r="E20" s="36" t="s">
        <v>358</v>
      </c>
      <c r="F20" s="109">
        <v>2012</v>
      </c>
      <c r="G20" s="109">
        <v>531</v>
      </c>
      <c r="H20" s="109">
        <v>7</v>
      </c>
      <c r="I20" s="452">
        <v>10</v>
      </c>
    </row>
    <row r="21" spans="1:12" ht="15" thickBot="1">
      <c r="A21" s="487"/>
      <c r="B21" s="115"/>
      <c r="C21" s="115"/>
      <c r="D21" s="115"/>
      <c r="E21" s="115"/>
      <c r="F21" s="115"/>
      <c r="G21" s="115"/>
      <c r="H21" s="448" t="str">
        <f>"Total "&amp;LEFT(A7,2)</f>
        <v>Total I3</v>
      </c>
      <c r="I21" s="449">
        <f>SUM(I10:I20)</f>
        <v>105</v>
      </c>
    </row>
    <row r="23" spans="1:12" ht="33.75" customHeight="1">
      <c r="A23" s="57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3" s="579"/>
      <c r="C23" s="579"/>
      <c r="D23" s="579"/>
      <c r="E23" s="579"/>
      <c r="F23" s="579"/>
      <c r="G23" s="579"/>
      <c r="H23" s="579"/>
      <c r="I23" s="579"/>
    </row>
  </sheetData>
  <mergeCells count="3">
    <mergeCell ref="A6:I6"/>
    <mergeCell ref="A7:I7"/>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K22"/>
  <sheetViews>
    <sheetView zoomScale="70" zoomScaleNormal="70" workbookViewId="0">
      <selection activeCell="C11" sqref="C11"/>
    </sheetView>
  </sheetViews>
  <sheetFormatPr defaultRowHeight="14.4"/>
  <cols>
    <col min="1" max="1" width="7" customWidth="1"/>
    <col min="2" max="2" width="22.109375" customWidth="1"/>
    <col min="3" max="3" width="27.109375" customWidth="1"/>
    <col min="4" max="4" width="21.44140625" customWidth="1"/>
    <col min="5" max="5" width="16" customWidth="1"/>
    <col min="6" max="6" width="6.88671875" customWidth="1"/>
    <col min="7" max="7" width="10.5546875" customWidth="1"/>
    <col min="8" max="8" width="10" customWidth="1"/>
    <col min="9" max="9" width="9.6640625" customWidth="1"/>
  </cols>
  <sheetData>
    <row r="1" spans="1:11">
      <c r="A1" s="236" t="str">
        <f>'Date initiale'!C3</f>
        <v>Universitatea de Arhitectură și Urbanism "Ion Mincu" București</v>
      </c>
      <c r="B1" s="236"/>
      <c r="C1" s="236"/>
    </row>
    <row r="2" spans="1:11">
      <c r="A2" s="236" t="str">
        <f>'Date initiale'!B4&amp;" "&amp;'Date initiale'!C4</f>
        <v>Facultatea URBANISM</v>
      </c>
      <c r="B2" s="236"/>
      <c r="C2" s="236"/>
    </row>
    <row r="3" spans="1:11">
      <c r="A3" s="236" t="str">
        <f>'Date initiale'!B5&amp;" "&amp;'Date initiale'!C5</f>
        <v>Departamentul Proiectare Urbană și Peisagistică</v>
      </c>
      <c r="B3" s="236"/>
      <c r="C3" s="236"/>
    </row>
    <row r="4" spans="1:11">
      <c r="A4" s="115" t="str">
        <f>'Date initiale'!C6&amp;", "&amp;'Date initiale'!C7</f>
        <v xml:space="preserve">Stan Angelica Ionela, </v>
      </c>
      <c r="B4" s="115"/>
      <c r="C4" s="115"/>
    </row>
    <row r="5" spans="1:11" s="167" customFormat="1">
      <c r="A5" s="115"/>
      <c r="B5" s="115"/>
      <c r="C5" s="115"/>
    </row>
    <row r="6" spans="1:11" ht="15.6">
      <c r="A6" s="577" t="s">
        <v>110</v>
      </c>
      <c r="B6" s="577"/>
      <c r="C6" s="577"/>
      <c r="D6" s="577"/>
      <c r="E6" s="577"/>
      <c r="F6" s="577"/>
      <c r="G6" s="577"/>
      <c r="H6" s="577"/>
      <c r="I6" s="577"/>
    </row>
    <row r="7" spans="1:11" ht="15.6">
      <c r="A7" s="577" t="str">
        <f>'Descriere indicatori'!B7&amp;". "&amp;'Descriere indicatori'!C7</f>
        <v xml:space="preserve">I4. Articole in extenso în reviste ştiinţifice de specialitate* </v>
      </c>
      <c r="B7" s="577"/>
      <c r="C7" s="577"/>
      <c r="D7" s="577"/>
      <c r="E7" s="577"/>
      <c r="F7" s="577"/>
      <c r="G7" s="577"/>
      <c r="H7" s="577"/>
      <c r="I7" s="577"/>
    </row>
    <row r="8" spans="1:11" ht="15" thickBot="1">
      <c r="A8" s="141"/>
      <c r="B8" s="141"/>
      <c r="C8" s="141"/>
      <c r="D8" s="141"/>
      <c r="E8" s="141"/>
      <c r="F8" s="141"/>
      <c r="G8" s="141"/>
      <c r="H8" s="141"/>
      <c r="I8" s="141"/>
    </row>
    <row r="9" spans="1:11" ht="29.4" thickBot="1">
      <c r="A9" s="173" t="s">
        <v>55</v>
      </c>
      <c r="B9" s="174" t="s">
        <v>83</v>
      </c>
      <c r="C9" s="174" t="s">
        <v>56</v>
      </c>
      <c r="D9" s="174" t="s">
        <v>57</v>
      </c>
      <c r="E9" s="174" t="s">
        <v>80</v>
      </c>
      <c r="F9" s="175" t="s">
        <v>87</v>
      </c>
      <c r="G9" s="174" t="s">
        <v>58</v>
      </c>
      <c r="H9" s="174" t="s">
        <v>111</v>
      </c>
      <c r="I9" s="176" t="s">
        <v>90</v>
      </c>
      <c r="K9" s="242" t="s">
        <v>108</v>
      </c>
    </row>
    <row r="10" spans="1:11" s="167" customFormat="1" ht="86.4">
      <c r="A10" s="411">
        <v>1</v>
      </c>
      <c r="B10" s="491" t="s">
        <v>284</v>
      </c>
      <c r="C10" s="491" t="s">
        <v>669</v>
      </c>
      <c r="D10" s="491" t="s">
        <v>705</v>
      </c>
      <c r="E10" s="408" t="s">
        <v>479</v>
      </c>
      <c r="F10" s="412">
        <v>2019</v>
      </c>
      <c r="G10" s="409">
        <v>11</v>
      </c>
      <c r="H10" s="409">
        <v>16</v>
      </c>
      <c r="I10" s="410">
        <v>10</v>
      </c>
      <c r="K10" s="243"/>
    </row>
    <row r="11" spans="1:11" ht="86.4">
      <c r="A11" s="417">
        <v>2</v>
      </c>
      <c r="B11" s="418" t="s">
        <v>284</v>
      </c>
      <c r="C11" s="418" t="s">
        <v>552</v>
      </c>
      <c r="D11" s="418" t="s">
        <v>311</v>
      </c>
      <c r="E11" s="470" t="s">
        <v>312</v>
      </c>
      <c r="F11" s="393">
        <v>2015</v>
      </c>
      <c r="G11" s="393">
        <v>7</v>
      </c>
      <c r="H11" s="393">
        <v>16</v>
      </c>
      <c r="I11" s="551">
        <v>10</v>
      </c>
    </row>
    <row r="12" spans="1:11">
      <c r="A12" s="153"/>
      <c r="B12" s="489"/>
      <c r="C12" s="107"/>
      <c r="D12" s="107"/>
      <c r="E12" s="108"/>
      <c r="F12" s="109"/>
      <c r="G12" s="109"/>
      <c r="H12" s="109"/>
      <c r="I12" s="299"/>
    </row>
    <row r="13" spans="1:11">
      <c r="A13" s="153"/>
      <c r="B13" s="489"/>
      <c r="C13" s="371"/>
      <c r="D13" s="489"/>
      <c r="E13" s="371"/>
      <c r="F13" s="372"/>
      <c r="G13" s="109"/>
      <c r="H13" s="109"/>
      <c r="I13" s="299"/>
      <c r="K13" s="50"/>
    </row>
    <row r="14" spans="1:11">
      <c r="A14" s="153"/>
      <c r="B14" s="489"/>
      <c r="C14" s="490"/>
      <c r="D14" s="107"/>
      <c r="E14" s="108"/>
      <c r="F14" s="109"/>
      <c r="G14" s="109"/>
      <c r="H14" s="109"/>
      <c r="I14" s="299"/>
    </row>
    <row r="15" spans="1:11" s="167" customFormat="1">
      <c r="A15" s="153"/>
      <c r="B15" s="489"/>
      <c r="C15" s="371"/>
      <c r="D15" s="489"/>
      <c r="E15" s="371"/>
      <c r="F15" s="372"/>
      <c r="G15" s="132"/>
      <c r="H15" s="109"/>
      <c r="I15" s="299"/>
      <c r="J15" s="397"/>
      <c r="K15" s="50"/>
    </row>
    <row r="16" spans="1:11" s="167" customFormat="1">
      <c r="A16" s="153"/>
      <c r="B16" s="489"/>
      <c r="C16" s="371"/>
      <c r="D16" s="489"/>
      <c r="E16" s="371"/>
      <c r="F16" s="372"/>
      <c r="G16" s="132"/>
      <c r="H16" s="109"/>
      <c r="I16" s="299"/>
      <c r="K16" s="50"/>
    </row>
    <row r="17" spans="1:9">
      <c r="A17" s="105"/>
      <c r="B17" s="107"/>
      <c r="C17" s="107"/>
      <c r="D17" s="107"/>
      <c r="E17" s="108"/>
      <c r="F17" s="109"/>
      <c r="G17" s="109"/>
      <c r="H17" s="109"/>
      <c r="I17" s="299"/>
    </row>
    <row r="18" spans="1:9">
      <c r="A18" s="105"/>
      <c r="B18" s="107"/>
      <c r="C18" s="107"/>
      <c r="D18" s="107"/>
      <c r="E18" s="108"/>
      <c r="F18" s="109"/>
      <c r="G18" s="109"/>
      <c r="H18" s="109"/>
      <c r="I18" s="299"/>
    </row>
    <row r="19" spans="1:9" ht="15" thickBot="1">
      <c r="A19" s="111"/>
      <c r="B19" s="112"/>
      <c r="C19" s="112"/>
      <c r="D19" s="112"/>
      <c r="E19" s="113"/>
      <c r="F19" s="114"/>
      <c r="G19" s="114"/>
      <c r="H19" s="114"/>
      <c r="I19" s="300"/>
    </row>
    <row r="20" spans="1:9" ht="15" thickBot="1">
      <c r="A20" s="336"/>
      <c r="B20" s="115"/>
      <c r="C20" s="115"/>
      <c r="D20" s="115"/>
      <c r="E20" s="115"/>
      <c r="F20" s="115"/>
      <c r="G20" s="115"/>
      <c r="H20" s="117" t="str">
        <f>"Total "&amp;LEFT(A7,2)</f>
        <v>Total I4</v>
      </c>
      <c r="I20" s="147">
        <f>SUM(I10:I19)</f>
        <v>20</v>
      </c>
    </row>
    <row r="22" spans="1:9" ht="33.75" customHeight="1">
      <c r="A22" s="579"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79"/>
      <c r="C22" s="579"/>
      <c r="D22" s="579"/>
      <c r="E22" s="579"/>
      <c r="F22" s="579"/>
      <c r="G22" s="579"/>
      <c r="H22" s="579"/>
      <c r="I22" s="579"/>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Patricia STAN</cp:lastModifiedBy>
  <cp:lastPrinted>2022-01-10T19:06:42Z</cp:lastPrinted>
  <dcterms:created xsi:type="dcterms:W3CDTF">2013-01-10T17:13:12Z</dcterms:created>
  <dcterms:modified xsi:type="dcterms:W3CDTF">2022-01-11T21:11:36Z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