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Andrei\Dropbox\5_UAUIM\05_concurs post_1_vezi si folder local\2022\20220112_dosar concurs_Andrei Serbescu_editabile\"/>
    </mc:Choice>
  </mc:AlternateContent>
  <xr:revisionPtr revIDLastSave="0" documentId="13_ncr:1_{733443D1-E980-4BEE-BA5F-1298E4BA87A2}" xr6:coauthVersionLast="47" xr6:coauthVersionMax="47" xr10:uidLastSave="{00000000-0000-0000-0000-000000000000}"/>
  <bookViews>
    <workbookView xWindow="38280" yWindow="-120" windowWidth="29040" windowHeight="15840" tabRatio="928"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I11a!$A$1:$I$21</definedName>
    <definedName name="_xlnm.Print_Area" localSheetId="16">I11b!$A$1:$H$20</definedName>
    <definedName name="_xlnm.Print_Area" localSheetId="17">I11c!$A$1:$G$37</definedName>
    <definedName name="_xlnm.Print_Area" localSheetId="18">'I12'!$A$1:$H$22</definedName>
    <definedName name="_xlnm.Print_Area" localSheetId="19">'I13'!$A$1:$H$33</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'I16'!$A$1:$D$31</definedName>
    <definedName name="_xlnm.Print_Area" localSheetId="25">'I17'!$A$1:$D$20</definedName>
    <definedName name="_xlnm.Print_Area" localSheetId="26">'I18'!$A$1:$D$43</definedName>
    <definedName name="_xlnm.Print_Area" localSheetId="27">'I19'!$A$1:$E$16</definedName>
    <definedName name="_xlnm.Print_Area" localSheetId="6">'I2'!$A$1:$I$22</definedName>
    <definedName name="_xlnm.Print_Area" localSheetId="28">'I20'!$A$1:$E$44</definedName>
    <definedName name="_xlnm.Print_Area" localSheetId="29">'I21'!$A$1:$D$20</definedName>
    <definedName name="_xlnm.Print_Area" localSheetId="30">'I22'!$A$1:$D$24</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21" l="1"/>
  <c r="A15" i="24"/>
  <c r="A16" i="24" s="1"/>
  <c r="A17" i="24" s="1"/>
  <c r="A18" i="24" s="1"/>
  <c r="A19" i="24" s="1"/>
  <c r="A20" i="24" s="1"/>
  <c r="A21" i="24" s="1"/>
  <c r="A22" i="24" s="1"/>
  <c r="A23" i="24" s="1"/>
  <c r="A14" i="24"/>
  <c r="A15" i="16"/>
  <c r="A17" i="16"/>
  <c r="A18" i="16" s="1"/>
  <c r="E44" i="22"/>
  <c r="D41" i="20"/>
  <c r="D20" i="19"/>
  <c r="D31" i="18"/>
  <c r="G37" i="28"/>
  <c r="I20" i="13"/>
  <c r="D24" i="24"/>
  <c r="I21" i="14"/>
  <c r="A23" i="13"/>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D34" i="36"/>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7" i="24"/>
  <c r="C24" i="24" s="1"/>
  <c r="A11" i="23"/>
  <c r="A12" i="23" s="1"/>
  <c r="A13" i="23" s="1"/>
  <c r="A14" i="23" s="1"/>
  <c r="A15" i="23" s="1"/>
  <c r="A16" i="23" s="1"/>
  <c r="A17" i="23" s="1"/>
  <c r="A18" i="23" s="1"/>
  <c r="A19" i="23" s="1"/>
  <c r="A7" i="23"/>
  <c r="C20" i="23" s="1"/>
  <c r="A16" i="22"/>
  <c r="A7" i="22"/>
  <c r="D44" i="22" s="1"/>
  <c r="D33" i="36"/>
  <c r="A7" i="21"/>
  <c r="D16" i="21" s="1"/>
  <c r="A43" i="20"/>
  <c r="A22" i="20"/>
  <c r="A7" i="20"/>
  <c r="C41" i="20" s="1"/>
  <c r="A12" i="19"/>
  <c r="A13" i="19" s="1"/>
  <c r="A14" i="19" s="1"/>
  <c r="A15" i="19" s="1"/>
  <c r="A16" i="19" s="1"/>
  <c r="A17" i="19" s="1"/>
  <c r="A18" i="19" s="1"/>
  <c r="A19" i="19" s="1"/>
  <c r="A7" i="19"/>
  <c r="C20" i="19"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31"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33" i="16"/>
  <c r="A7" i="16"/>
  <c r="G31" i="16" s="1"/>
  <c r="A11" i="16"/>
  <c r="A12" i="16" s="1"/>
  <c r="A13" i="16" s="1"/>
  <c r="A14" i="16" s="1"/>
  <c r="A22" i="15"/>
  <c r="A11" i="15"/>
  <c r="A12" i="15" s="1"/>
  <c r="A13" i="15" s="1"/>
  <c r="A14" i="15" s="1"/>
  <c r="A15" i="15" s="1"/>
  <c r="A16" i="15" s="1"/>
  <c r="A17" i="15" s="1"/>
  <c r="A18" i="15" s="1"/>
  <c r="A19" i="15" s="1"/>
  <c r="A7" i="15"/>
  <c r="G20" i="15" s="1"/>
  <c r="A14" i="28"/>
  <c r="A15" i="28" s="1"/>
  <c r="A28" i="28" s="1"/>
  <c r="A29" i="28" s="1"/>
  <c r="A7" i="28"/>
  <c r="F37" i="28" s="1"/>
  <c r="A11" i="29"/>
  <c r="A12" i="29" s="1"/>
  <c r="A13" i="29" s="1"/>
  <c r="A14" i="29" s="1"/>
  <c r="A15" i="29" s="1"/>
  <c r="A16" i="29" s="1"/>
  <c r="A17" i="29" s="1"/>
  <c r="A18" i="29" s="1"/>
  <c r="A19" i="29" s="1"/>
  <c r="A7" i="29"/>
  <c r="G20" i="29" s="1"/>
  <c r="A13" i="14"/>
  <c r="A14" i="14" s="1"/>
  <c r="A15" i="14" s="1"/>
  <c r="A16" i="14" s="1"/>
  <c r="A17" i="14" s="1"/>
  <c r="A18" i="14" s="1"/>
  <c r="A19" i="14" s="1"/>
  <c r="A20" i="14" s="1"/>
  <c r="A7" i="14"/>
  <c r="H21" i="14" s="1"/>
  <c r="A12" i="13"/>
  <c r="A14" i="13"/>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H31" i="16"/>
  <c r="D25" i="36" s="1"/>
  <c r="D36" i="36"/>
  <c r="D32" i="36"/>
  <c r="D30" i="36"/>
  <c r="H20" i="30"/>
  <c r="D27" i="36" s="1"/>
  <c r="H20" i="15"/>
  <c r="D24" i="36" s="1"/>
  <c r="H20" i="29"/>
  <c r="D22" i="36" s="1"/>
  <c r="D21" i="36"/>
  <c r="I20" i="5"/>
  <c r="D12" i="36" s="1"/>
  <c r="I20" i="10"/>
  <c r="D17" i="36" s="1"/>
  <c r="I20" i="6"/>
  <c r="D13" i="36" s="1"/>
  <c r="I20" i="4"/>
  <c r="A17" i="22" l="1"/>
  <c r="D43" i="36"/>
  <c r="D31" i="36"/>
  <c r="D42" i="36" s="1"/>
  <c r="D11" i="36"/>
  <c r="D35" i="36"/>
  <c r="D41" i="36" l="1"/>
  <c r="D44" i="36" s="1"/>
</calcChain>
</file>

<file path=xl/sharedStrings.xml><?xml version="1.0" encoding="utf-8"?>
<sst xmlns="http://schemas.openxmlformats.org/spreadsheetml/2006/main" count="1070" uniqueCount="591">
  <si>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</si>
  <si>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</si>
  <si>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</si>
  <si>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</si>
  <si>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</si>
  <si>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</si>
  <si>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</si>
  <si>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</si>
  <si>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</si>
  <si>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</si>
  <si>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</si>
  <si>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</si>
  <si>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</si>
  <si>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</si>
  <si>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</si>
  <si>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</si>
  <si>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</si>
  <si>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</si>
  <si>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</si>
  <si>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</si>
  <si>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</si>
  <si>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</si>
  <si>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</si>
  <si>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</si>
  <si>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</si>
  <si>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</si>
  <si>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</si>
  <si>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</si>
  <si>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</si>
  <si>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</si>
  <si>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</si>
  <si>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</si>
  <si>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</si>
  <si>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</si>
  <si>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</si>
  <si>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</si>
  <si>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</si>
  <si>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</si>
  <si>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</si>
  <si>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</si>
  <si>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</si>
  <si>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</si>
  <si>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</si>
  <si>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</si>
  <si>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</si>
  <si>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</si>
  <si>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</si>
  <si>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</si>
  <si>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</si>
  <si>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</si>
  <si>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</si>
  <si>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</si>
  <si>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</si>
  <si>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</si>
  <si>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</si>
  <si>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</si>
  <si>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</si>
  <si>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</si>
  <si>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</si>
  <si>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</si>
  <si>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</si>
  <si>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</si>
  <si>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</si>
  <si>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</si>
  <si>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</si>
  <si>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</si>
  <si>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</si>
  <si>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</si>
  <si>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</si>
  <si>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</si>
  <si>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</si>
  <si>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</si>
  <si>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</si>
  <si>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</si>
  <si>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</si>
  <si>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</si>
  <si>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</si>
  <si>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</si>
  <si>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</si>
  <si>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</si>
  <si>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</si>
  <si>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</si>
  <si>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</si>
  <si>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</si>
  <si>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</si>
  <si>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</si>
  <si>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</si>
  <si>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</si>
  <si>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</si>
  <si>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</si>
  <si>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</si>
  <si>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</si>
  <si>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</si>
  <si>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</si>
  <si>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</si>
  <si>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</si>
  <si>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</si>
  <si>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</si>
  <si>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</si>
  <si>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</si>
  <si>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</si>
  <si>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</si>
  <si>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</si>
  <si>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</si>
  <si>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</si>
  <si>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</si>
  <si>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</si>
  <si>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</si>
  <si>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</si>
  <si>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</si>
  <si>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</si>
  <si>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</si>
  <si>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</si>
  <si>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</si>
  <si>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</si>
  <si>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</si>
  <si>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</si>
  <si>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</si>
  <si>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</si>
  <si>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</si>
  <si>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</si>
  <si>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</si>
  <si>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</si>
  <si>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</si>
  <si>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</si>
  <si>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</si>
  <si>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</si>
  <si>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</si>
  <si>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</si>
  <si>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</si>
  <si>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</si>
  <si>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</si>
  <si>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</si>
  <si>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</si>
  <si>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</si>
  <si>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</si>
  <si>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</si>
  <si>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</si>
  <si>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</si>
  <si>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</si>
  <si>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</si>
  <si>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</si>
  <si>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</si>
  <si>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</si>
  <si>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</si>
  <si>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</si>
  <si>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</si>
  <si>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</si>
  <si>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</si>
  <si>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</si>
  <si>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</si>
  <si>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</si>
  <si>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</si>
  <si>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</si>
  <si>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</si>
  <si>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</si>
  <si>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</si>
  <si>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</si>
  <si>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</si>
  <si>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</si>
  <si>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</si>
  <si>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</si>
  <si>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</si>
  <si>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</si>
  <si>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</si>
  <si>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</si>
  <si>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</si>
  <si>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</si>
  <si>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</si>
  <si>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</si>
  <si>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</si>
  <si>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</si>
  <si>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</si>
  <si>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</si>
  <si>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</si>
  <si>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</si>
  <si>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</si>
  <si>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</si>
  <si>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</si>
  <si>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</si>
  <si>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</si>
  <si>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</si>
  <si>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</si>
  <si>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</si>
  <si>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</si>
  <si>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</si>
  <si>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</si>
  <si>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</si>
  <si>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</si>
  <si>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</si>
  <si>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</si>
  <si>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</si>
  <si>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</si>
  <si>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</si>
  <si>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</si>
  <si>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</si>
  <si>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</si>
  <si>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</si>
  <si>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</si>
  <si>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</si>
  <si>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</si>
  <si>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</si>
  <si>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</si>
  <si>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</si>
  <si>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</si>
  <si>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</si>
  <si>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</si>
  <si>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</si>
  <si>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</si>
  <si>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</si>
  <si>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</si>
  <si>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</si>
  <si>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</si>
  <si>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</si>
  <si>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</si>
  <si>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</si>
  <si>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</si>
  <si>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</si>
  <si>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</si>
  <si>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</si>
  <si>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</si>
  <si>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</si>
  <si>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</si>
  <si>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</si>
  <si>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</si>
  <si>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</si>
  <si>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</si>
  <si>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</si>
  <si>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</si>
  <si>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</si>
  <si>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</si>
  <si>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</si>
  <si>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</si>
  <si>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</si>
  <si>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</si>
  <si>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</si>
  <si>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</si>
  <si>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</si>
  <si>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</si>
  <si>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</si>
  <si>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</si>
  <si>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</si>
  <si>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</si>
  <si>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</si>
  <si>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</si>
  <si>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</si>
  <si>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</si>
  <si>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</si>
  <si>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</si>
  <si>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</si>
  <si>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</si>
  <si>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</si>
  <si>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</si>
  <si>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</si>
  <si>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</si>
  <si>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</si>
  <si>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</si>
  <si>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</si>
  <si>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</si>
  <si>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</si>
  <si>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</si>
  <si>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</si>
  <si>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</si>
  <si>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</si>
  <si>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</si>
  <si>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</si>
  <si>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</si>
  <si>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</si>
  <si>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</si>
  <si>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</si>
  <si>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</si>
  <si>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</si>
  <si>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Andrei Șerbescu</t>
  </si>
  <si>
    <t xml:space="preserve">“Către o eradicare a ruralităţii. Sistematizare şi colectivizare în perioada socialistă”   </t>
  </si>
  <si>
    <t>2068-472x</t>
  </si>
  <si>
    <t xml:space="preserve"> “Dincoace şi dincolo de uşă”    </t>
  </si>
  <si>
    <t xml:space="preserve">Prima ediţie a conferinţelor De-a arhitectura povestită în cadrul săptămânii Şcoala Altfel, Biblioteca Centrală Universitară „Carol I”, Bucureşti </t>
  </si>
  <si>
    <t>aprilie</t>
  </si>
  <si>
    <t>EUROPAN 10 – Inventing Urbanity. Regeneration, Revitalization, Colonization,  Eisenstadt, Austria (ADNBA) // locul 2, runner-up     50/5=10</t>
  </si>
  <si>
    <t xml:space="preserve">CIBAF – concurs internaţional pentru Citta’ dei Bambini di Frattamaggiore, Napoli, Italia (colaborare cu ADNBA) // menţiune  30/5=6   </t>
  </si>
  <si>
    <t xml:space="preserve">EUROPAN 9 – Sustainable city and new public space, Bisceglie, Italia (colaborare cu ADNBA) // menţiune   30/5 = 6 </t>
  </si>
  <si>
    <t>Concurs internaţional pentru reabilitarea şi reamenajarea curţii Johannes Honterus, Biserica Neagră, Braşov (ADNBA, colaborare cu  Exhibit Arhitectura) // premiul I     30/7 = 4.5</t>
  </si>
  <si>
    <t>Concurs internaţional pentru reamenajarea Pietei Universităţii, Bucureşti (ADNBA, colaborare cu Exhibit Arhitectura) // menţiune    20/7 = 3</t>
  </si>
  <si>
    <t>Concurs internaţional pentru extinderea Bibliotecii Central-Universitare, Cluj-Napoca, Romania (ADNBA) // menţiune     20/5 = 4</t>
  </si>
  <si>
    <t>Arhetipuri / concurs destinat spaţiului public, Bucureşti, România (colaborare cu ADNBA) // premiul II ex-aequo     30/5 = 6</t>
  </si>
  <si>
    <t>Universita’ degli Studi di Palermo, Facolta’ di Architettura, Palermo, Italia</t>
  </si>
  <si>
    <t>coautor</t>
  </si>
  <si>
    <t>ISBN 978-606-638-158-1</t>
  </si>
  <si>
    <t>Bloomsbury, Londra</t>
  </si>
  <si>
    <t>Andrei Șerbescu (autor), Irina Băncescu, Ina Stoian și Alexandru Belenyi (editori)</t>
  </si>
  <si>
    <t xml:space="preserve">Andrei Șerbescu (autor), Șerban Țigănaș, Andreea Robu-Movilă și Eusebia Mindirigiu (editori) </t>
  </si>
  <si>
    <t>Andrei Șerbescu, Irina Băncescu (autori);  Marcel Vellinga (coordonator proiect și editor)</t>
  </si>
  <si>
    <t>ISBN 978-606-8026-64-0</t>
  </si>
  <si>
    <t>Membru al board-ului editorial, coordonator și editor dr. Marcel Vellinga, Oxford Brookes, Oxford, Marea Britanie</t>
  </si>
  <si>
    <t>Locuind împreună. 6 blocuri de ADNBA</t>
  </si>
  <si>
    <t xml:space="preserve"> Editura Zeppelin &amp; Editura Universitară “Ion Mincu”, Bucureşti</t>
  </si>
  <si>
    <t>Editura Plus Minus și Editura Universitară “Ion Mincu”, Bucureşti</t>
  </si>
  <si>
    <t>Irina Băncescu, Andrei Șerbescu</t>
  </si>
  <si>
    <t>“Spațiul rural şi vernacularul recent: despre degenerarea şi regenerarea peisajului construit”</t>
  </si>
  <si>
    <t>2012-2013</t>
  </si>
  <si>
    <t xml:space="preserve">Membru al “Grupului de lucru pentru concursul de arhitectură al OAR” </t>
  </si>
  <si>
    <r>
      <rPr>
        <i/>
        <sz val="11"/>
        <color indexed="8"/>
        <rFont val="Calibri"/>
        <family val="2"/>
        <charset val="238"/>
      </rPr>
      <t>CSAV</t>
    </r>
    <r>
      <rPr>
        <sz val="11"/>
        <color indexed="8"/>
        <rFont val="Calibri"/>
        <family val="2"/>
        <charset val="238"/>
      </rPr>
      <t xml:space="preserve"> (Anuarul Centruluide Studii de Arhitectură Vernaculară U.A.U.I.M. Dealu Frumos), Editura Universitară “Ion Mincu”</t>
    </r>
  </si>
  <si>
    <t>Igloomedia, Bucureşti</t>
  </si>
  <si>
    <r>
      <rPr>
        <i/>
        <sz val="11"/>
        <color indexed="8"/>
        <rFont val="Calibri"/>
        <family val="2"/>
        <charset val="238"/>
      </rPr>
      <t xml:space="preserve">Designing the Profile of the Future Architects/ </t>
    </r>
    <r>
      <rPr>
        <sz val="11"/>
        <color indexed="8"/>
        <rFont val="Calibri"/>
        <family val="2"/>
        <charset val="238"/>
      </rPr>
      <t>interviu</t>
    </r>
  </si>
  <si>
    <t>978-606-8026-21-3</t>
  </si>
  <si>
    <t xml:space="preserve">Andrei Șerbescu (autor), Bruno Andreșoiu (editor) </t>
  </si>
  <si>
    <r>
      <rPr>
        <i/>
        <sz val="11"/>
        <color indexed="8"/>
        <rFont val="Calibri"/>
        <family val="2"/>
        <charset val="238"/>
      </rPr>
      <t>Olane. Case tradiţionale din Dobrogea</t>
    </r>
    <r>
      <rPr>
        <sz val="11"/>
        <color indexed="8"/>
        <rFont val="Calibri"/>
        <family val="2"/>
        <charset val="238"/>
      </rPr>
      <t xml:space="preserve"> / “Şarmul inconsecvenţei tradiţiei” </t>
    </r>
  </si>
  <si>
    <r>
      <rPr>
        <i/>
        <sz val="11"/>
        <color indexed="8"/>
        <rFont val="Calibri"/>
        <family val="2"/>
        <charset val="238"/>
      </rPr>
      <t>2,14 tipuri de școli de arhitectură /</t>
    </r>
    <r>
      <rPr>
        <sz val="11"/>
        <color indexed="8"/>
        <rFont val="Calibri"/>
        <family val="2"/>
        <charset val="238"/>
      </rPr>
      <t xml:space="preserve"> „Despre sine”</t>
    </r>
  </si>
  <si>
    <t xml:space="preserve"> </t>
  </si>
  <si>
    <t>2014</t>
  </si>
  <si>
    <t>5</t>
  </si>
  <si>
    <t>37</t>
  </si>
  <si>
    <t>21</t>
  </si>
  <si>
    <t>4 (1)</t>
  </si>
  <si>
    <t>“Spaţiul rural şi vernacularul recent: despre degenerarea şi regenerarea peisajului construit”</t>
  </si>
  <si>
    <t xml:space="preserve"> IARD (International Architectural Regeneration and Development), School of the Built Environment, Oxford Brookes University, Oxford, Marea Britanie</t>
  </si>
  <si>
    <t>XXI (1)</t>
  </si>
  <si>
    <t>TDSR (Traditional Dwellings and Settlements Review), Berkeley Univ., CA, USA</t>
  </si>
  <si>
    <t>Andrei Șerbescu (autor), Bruno Andreșoiu (editor)</t>
  </si>
  <si>
    <r>
      <rPr>
        <i/>
        <sz val="11"/>
        <color indexed="8"/>
        <rFont val="Calibri"/>
        <family val="2"/>
        <charset val="238"/>
      </rPr>
      <t>Stuf. Case tradiţionale din Delta Dunării</t>
    </r>
    <r>
      <rPr>
        <sz val="11"/>
        <color indexed="8"/>
        <rFont val="Calibri"/>
        <family val="2"/>
        <charset val="238"/>
      </rPr>
      <t xml:space="preserve"> / “Delta Dunării – o rezervaţie de arhitectură?”  </t>
    </r>
  </si>
  <si>
    <t>978-973-88404-8</t>
  </si>
  <si>
    <t>„Despre vernacular şi normalitatea schimbării”</t>
  </si>
  <si>
    <t>“Transformări ale locuirii rurale în România în perioada tranziţiei post-socialiste”</t>
  </si>
  <si>
    <t>1842-7723</t>
  </si>
  <si>
    <r>
      <rPr>
        <i/>
        <sz val="11"/>
        <color indexed="8"/>
        <rFont val="Calibri"/>
        <family val="2"/>
        <charset val="238"/>
      </rPr>
      <t>Analele Arhitecturii</t>
    </r>
    <r>
      <rPr>
        <sz val="11"/>
        <color indexed="8"/>
        <rFont val="Calibri"/>
        <family val="2"/>
        <charset val="238"/>
      </rPr>
      <t>, anul 1, Editura Universitară "Ion Mincu", Bucureşti</t>
    </r>
  </si>
  <si>
    <t>1 (2)</t>
  </si>
  <si>
    <t>Rezervaţia Biologică a Deltei Dunării</t>
  </si>
  <si>
    <t xml:space="preserve">Colaborator la studiul UAUIM pentru elaborarea Regulamentului de Construcţie, coordonat de prof.dr.arh. Augustin Ioan; responsabilităţi: cadrul teoretic al regulamentului propus – studii asupra arhitecturii vernaculare din zonă; ipoteze asupra posibilului impact al clădirilor noi asupra arhitecturii din Delta Dunării </t>
  </si>
  <si>
    <t>Stagiu de cercetare &amp; cadru didactic asociat la IVAU – ”Vernacular and Tradition as Dynamic Processes” – cercetare sub îndrumarea dr. Marcel Vellinga şi dr. Paul Oliver</t>
  </si>
  <si>
    <t>Schimb de experienta didactica, bursa Erasmus pentru cadre didactice</t>
  </si>
  <si>
    <t xml:space="preserve"> UCLouvain, KULeuven, Bruxelles “Bucharest lab”, program colaborativ intre UAUIM si UCL-LOCI, în cadrul festivalului Europalia</t>
  </si>
  <si>
    <t>Profesor invitat, evaluare intermediară de proiecte, atelierele prof. Christine Fontaine (UCLouvain) si prof. Ward Verbakel (KULeuven)</t>
  </si>
  <si>
    <t>EPFL - École polytechnique fédérale de Lausanne, Lausanne, Elveția</t>
  </si>
  <si>
    <t>Profesor invitat, evaluarea finală de proiecte – “Pleasure and Beauty”, în cadrul atelierului arh. Raphael Zuber</t>
  </si>
  <si>
    <t>Profesor invitat, evaluarea proiectelor de master</t>
  </si>
  <si>
    <t>Workshop în Banat cu studenţii și cadrele didactice ale programului de master IARD, Oxford Brookes University, Marea Britanie /  informare şi analiză asupra posibilităţilor de regenerare şi dezvoltare a comunei Berzasca, Caraş-Severin</t>
  </si>
  <si>
    <t xml:space="preserve">ETSEB, UPC (Universidad Politecnica de Catalunya), Barcelona, Spania </t>
  </si>
  <si>
    <t xml:space="preserve">Profesor invitat – 4 seminarii: 2 proiecte de locuire colectivă </t>
  </si>
  <si>
    <r>
      <t xml:space="preserve">Co-organizator (în calitate de cadru didactic îndrumător) al workshopului </t>
    </r>
    <r>
      <rPr>
        <i/>
        <sz val="11"/>
        <color indexed="8"/>
        <rFont val="Calibri"/>
        <family val="2"/>
        <charset val="238"/>
      </rPr>
      <t>Living in the City</t>
    </r>
    <r>
      <rPr>
        <sz val="11"/>
        <color indexed="8"/>
        <rFont val="Calibri"/>
        <family val="2"/>
        <charset val="238"/>
      </rPr>
      <t>, Ankara (august) – Bucureşti (octombrie), cu participarea studenţilor de la UAUIM, Bucureşti şi de la Gazi Universitesi, Ankara, Turcia</t>
    </r>
  </si>
  <si>
    <t>decembrie</t>
  </si>
  <si>
    <t>”Once upon a time in Bucharest. Which Bucharest?”</t>
  </si>
  <si>
    <t>Festivalul Europalia, UCLouvain, Bruxelles, Belgia</t>
  </si>
  <si>
    <t xml:space="preserve"> B:MAD 3.0 – București Oraș Art Deco, UAUIM, București</t>
  </si>
  <si>
    <t>”Funcțiuni publice. Densificare și inserții in centrul Bucureștiului” (guest speaker)</t>
  </si>
  <si>
    <t>noiembrie</t>
  </si>
  <si>
    <t>”Dogarilor 26-30. Occidentului 40 – two projects in Bucharest” (guest speaker)</t>
  </si>
  <si>
    <t>SHARE Atena 2018, International Architecture and Engineering Forum, Atena, Grecia</t>
  </si>
  <si>
    <t>ianuarie</t>
  </si>
  <si>
    <t>Politecnico di Milano, Milano, Italia</t>
  </si>
  <si>
    <t xml:space="preserve">”Teaching and building. Design experiences” </t>
  </si>
  <si>
    <t>”Fragments and places - working in Bucharest” (guest speaker)</t>
  </si>
  <si>
    <t>SHARE Bucharest International Architecture and Engineering Forum, București</t>
  </si>
  <si>
    <t>”The life inside a building”, prezentare a proiectului câștigător la Romanian Building Awards 2016</t>
  </si>
  <si>
    <t>SHARE Budapest 2017, International Architecture and Engineering Forum, Budapesta, Ungaria</t>
  </si>
  <si>
    <t>”Fragments and places – working in Bucharest” (guest speaker)</t>
  </si>
  <si>
    <t>Graz University of Technology, în cadrul seriei November Talks, Austria</t>
  </si>
  <si>
    <t>”Then and now. Thougts from our recent projects”</t>
  </si>
  <si>
    <t>septembrie</t>
  </si>
  <si>
    <t>EURAU 2016, UAUIM, București</t>
  </si>
  <si>
    <t xml:space="preserve">”In-between scales. Working in Bucharest” (keynote speaker) </t>
  </si>
  <si>
    <t>Andrei Șerbescu (cu Adrian Untaru și Bogdan Brădățeanu, ADNBA)</t>
  </si>
  <si>
    <t>Seri Zeppelin, Biblioteca Centrală Universitară „Carol I”, Bucureşti</t>
  </si>
  <si>
    <t>”Locuind împreună. 6 blocuri de ADN BA”</t>
  </si>
  <si>
    <t>Conferința RIFF 2014, Bucureşti</t>
  </si>
  <si>
    <t>”Urban Spaces. De la fragment la întreg şi invers”</t>
  </si>
  <si>
    <t>Anuala de Arhitectură Bucureşti</t>
  </si>
  <si>
    <t xml:space="preserve">”Urban Spaces: despre densitate, pitoresc și locuire în centrul Bucureștiului” </t>
  </si>
  <si>
    <t>iulie</t>
  </si>
  <si>
    <t>mai</t>
  </si>
  <si>
    <t>Sesiunea de comunicări ştiinţifice ”Cercetarea prin proiect”, Departamentul “Sinteza de Proiectare”, UAUIM</t>
  </si>
  <si>
    <t xml:space="preserve">”Context, densitate şi tipologii: locuire în zona centrală a Bucureştiului” </t>
  </si>
  <si>
    <t xml:space="preserve">”Despre oraş, context şi locuire” </t>
  </si>
  <si>
    <t>Anuala de Arhitectură Timişoara A_TA</t>
  </si>
  <si>
    <t>Andrei Șerbescu (cu Adrian Untaru, ADNBA)</t>
  </si>
  <si>
    <t>iunie</t>
  </si>
  <si>
    <t>Seara Zeppelin ADNBA / Bucharest + I/O Architects, Biblioteca Centrală Universitară „Carol I”, Bucureşti</t>
  </si>
  <si>
    <t>”ADNBA”</t>
  </si>
  <si>
    <t>Anuala OAR Transilvania 2012, Cluj Napoca</t>
  </si>
  <si>
    <t>”Concursul de arhitectură”</t>
  </si>
  <si>
    <t>”Material şi materialitate: gânduri şi proiecte dintr-un context contemporan românesc”</t>
  </si>
  <si>
    <t>”De la William de Baskerville la Benjamin Button. Concursul de arhitectură ca prilej”</t>
  </si>
  <si>
    <t>European Results Forum of the Europan 10 session, Neuchâtel, Elveţia</t>
  </si>
  <si>
    <t xml:space="preserve">”Philemon &amp; Baucis - despre proiectul câştigător al premiului doi în Eisenstadt, Austria la Europan 10, Austria” </t>
  </si>
  <si>
    <t>Changing Urban Visions – Sofia Architecture Week, Sofia, Bulgaria</t>
  </si>
  <si>
    <t>”Bucharest &amp; ADNBA”</t>
  </si>
  <si>
    <t>Seara Zeppelin – 3x25, KludiStudio, Bucureşti</t>
  </si>
  <si>
    <t>octombrie</t>
  </si>
  <si>
    <t>”UNArte, Bucureşti şi Citta dei Bambini, Frattamaggiore”</t>
  </si>
  <si>
    <t xml:space="preserve">Conferinţa internaţională IASTE 2008 (International Association for the Study of Traditional Environments, Berkeley, California) – “Interrogating Tradition: Epistemologies, Fundamentalisms, Regeneration and Practices” (organizată de Oxford Brookes University şi Berkeley University of California), Oxford, Marea Britanie </t>
  </si>
  <si>
    <t>”Transformation of Rural Inhabitation in Romania during the Period of Post-Socialist Transition. A Social and Architectural Perspective”</t>
  </si>
  <si>
    <t>Sesiunea de comunicări ştiinţifice „Bucureşti – forme urbane şi de arhitectură”, UAUIM</t>
  </si>
  <si>
    <t>”Despre vernacular şi normalitatea schimbării”</t>
  </si>
  <si>
    <t xml:space="preserve">Prezentare publică a lucrării de diplomă </t>
  </si>
  <si>
    <t>Seminarul internaţional Progetti Urbani – A Confronto, în cadrul workshop-ului “City Urban Design in Florence”, Florenţa, Italia</t>
  </si>
  <si>
    <t xml:space="preserve">  “On Change and Adaptation: Rural Inhabitation during the Post-Socialist Transition”</t>
  </si>
  <si>
    <t>ISSN 10502092</t>
  </si>
  <si>
    <t>Instalația Hilariopolis în expoziția din cadrul Festivalului Europalia – Bucharest Lab organizată la LOCI (Facultatea de Arhitectură a UCLouvain), Bruxelles, Belgia (dec. 2019-feb. 2020)   5/3=1,66</t>
  </si>
  <si>
    <t>Organizator și curator “Open Doors @ADNBA / Guests at Calderon 80”, expoziție cu imagini si desene din proiectele recente ale ADNBA, eveniment colateral in cadrul Romanian Design Week 2019</t>
  </si>
  <si>
    <t>Participare cu proiectele Occidentului 40 și Londra 27 (ADNBA) la expoziţia centrală a Romanian Design Week, secţiunea arhitectură, design interior şi urbanism, Palatul Telefoanelor, Bucureşti, premiu 3/3=1</t>
  </si>
  <si>
    <t>Participare cu proiecte ADNBA la expoziţia “Despre locuire. Locuirea colectivă: între produs și proces”, în cadrul BETA, Bienala Timișoreană de arhitectură, Timișoara (sept.-oct. 2018) 3/3=1</t>
  </si>
  <si>
    <t>Participare la expoziţia Vienna Design Week cu proiectul câștigător al Romanian Design Week 2018, secțiunea arhitectură, Occidentului 40 - imobil de apartamente pe str. Occidentului (ADNBA), Viena, Austria 5/3=1,66</t>
  </si>
  <si>
    <t>Participare cu proiectul Mumuleanu 14 (ADNBA) la expoziţia centrală a Romanian Design Week, secţiunea arhitectură, design interior şi urbanism, incinta fostului Restaurant Cina, Bucureşti 3/3=1</t>
  </si>
  <si>
    <t>Participare cu proiectul Londra 27 (ADNBA) la expoziția “BIGSEE”, în cadrul Big Architecture Festival, Ljubjana, Slovenia (aprilie 2019), premiu 5/3=1,66</t>
  </si>
  <si>
    <t>Participare cu proiectele Occidentului 40 și Londra 27 (ADNBA) la expoziţia celor 383 de proiecte nominalizate la EU Mies Award 2019, ETSAB Barcelona, Spania  (aprilie-mai 2019) 5/3=1,66</t>
  </si>
  <si>
    <t>Participare cu proiectul Occidentului 40 (ADNBA) la expoziţia “What’s old, What’s new” Exhibition EU Mies Award 2019, Palau Victoria Eugenia, Barcelona, Spania (aprilie-mai 2019) 5/3=1,66</t>
  </si>
  <si>
    <t>Participare cu proiectele Occidentului 40 și Londra 27 (ADNBA) la expoziţia “HOME | any | more | ?”, Trienala București East Centric Architecture  5/3=1,66</t>
  </si>
  <si>
    <t>Participare cu proiectul Occidentului 40 (ADNBA) la expoziţia itinerantă “EU Mies Award 2019”  în Bruxelles, Belgia (sept.-nov. 2019), Nicosia, Cipru (oct. 2019), Kharkiv, Ucraina (iunie 2019) 5/3=1,66</t>
  </si>
  <si>
    <t>Participare cu instalația Hilariopolis la expoziția centrală a Romanian Design Week, secţiunea arhitectură, design interior şi urbanism – Cobălcescu 45, Bucureşti 3/3=1</t>
  </si>
  <si>
    <t>Participare cu proiectele Calderon 80, Suvenir 1 și Londra 27 (ADNBA) la expoziția centrală a Romanian Design Week, secţiunea arhitectură, design interior şi urbanism – Cobălcescu 45, Bucureşti 3/3=1</t>
  </si>
  <si>
    <t>Participare cu proiectul Mora 17 (ADNBA) la expoziția centrală a Romanian Design Week, secţiunea arhitectură, design interior şi urbanism, Piața Amzei, Bucureşti 3/3=1</t>
  </si>
  <si>
    <t>Participare cu proiectul Dogarilor 26-30 (ADNBA) la expoziția internațională “100 architects of the year” 2017, Korean Institute of Architects, Seoul, Coreea de Sud 5/3=1,66</t>
  </si>
  <si>
    <r>
      <t xml:space="preserve">Participare cu instalația Hilariopolis la expoziția </t>
    </r>
    <r>
      <rPr>
        <i/>
        <sz val="11"/>
        <color indexed="8"/>
        <rFont val="Calibri"/>
        <family val="2"/>
        <charset val="238"/>
      </rPr>
      <t>Reporting from the Front</t>
    </r>
    <r>
      <rPr>
        <sz val="11"/>
        <color indexed="8"/>
        <rFont val="Calibri"/>
        <family val="2"/>
        <charset val="238"/>
      </rPr>
      <t>, curator Alejandro Aravena, Arsenale, expoziția centrală de la cea de-a 15-a ediție a Expoziției Internaționale de Arhitectură - la Biennale di Venezia, Veneția (mai-dec. 2016) 5/3=1,66</t>
    </r>
  </si>
  <si>
    <t>Participare la expoziţia itinerantă “EU Mies Award 2015”, cu proiectul Dogarilor 26-30 (ADNBA), Krefeld, Germania (ian.-febr. 2017), Milano, Italia (oct. 2016-ian.2017), Frankfurt, Germania (sept-oct. 2016), Viena, Austria (iunie-august 2016), Leuven, Belgia (aprilie-mai 2016), Varșovia, Polonia (febr.-martie 2016) 5/3=1,66</t>
  </si>
  <si>
    <r>
      <t xml:space="preserve">Participare cu instalația ”Dintr-un lemn” pentru cea de-a doua ediție a expoziției </t>
    </r>
    <r>
      <rPr>
        <i/>
        <sz val="11"/>
        <color indexed="8"/>
        <rFont val="Calibri"/>
        <family val="2"/>
        <charset val="238"/>
      </rPr>
      <t>Case ciripite</t>
    </r>
    <r>
      <rPr>
        <sz val="11"/>
        <color indexed="8"/>
        <rFont val="Calibri"/>
        <family val="2"/>
        <charset val="238"/>
      </rPr>
      <t>, organizată de asociația de-a arhitectura, Galeria Galateca, Bucureşti  3/3=1</t>
    </r>
  </si>
  <si>
    <t>Participare cu proiecte ADNBA la expoziţia ”București - capitala liniilor de fugă, direcţii şi discursuri în arhitectura bucureşteană, 1990–2014”, Casa Cesianu, Bucureşti 3/3=1</t>
  </si>
  <si>
    <t>Participare la expozitia Europan 10 – 20 Jahre Europan, Viena cu proiectul de concurs la EUROPAN 10 – Inventing Urbanity. Regeneration, Revitalization, Colonization,  Eisenstadt, Austria (locul 2, runner-up)     10/5 = 2</t>
  </si>
  <si>
    <t>Participare cu proiectul Dogarilor 26-30 (ADNBA) la expoziția centrală a Romanian Design Week, secţiunea arhitectură, design interior şi urbanism, ARCUB Gabroveni, Bucureşti 3/3=1</t>
  </si>
  <si>
    <r>
      <t xml:space="preserve">Participare cu proiecte ADNBA la expoziţia </t>
    </r>
    <r>
      <rPr>
        <i/>
        <sz val="11"/>
        <color indexed="8"/>
        <rFont val="Calibri"/>
        <family val="2"/>
        <charset val="238"/>
      </rPr>
      <t>O istorie a concursurilor de arhitectură în Bucureşti</t>
    </r>
    <r>
      <rPr>
        <sz val="11"/>
        <color indexed="8"/>
        <rFont val="Calibri"/>
        <family val="2"/>
        <charset val="238"/>
      </rPr>
      <t>, curatori Emil Ivănescu şi Bogdan Andrei Fezi, Sala Dalles, Anuala de Arhitectură București, ediția a IX-a 3/3=1</t>
    </r>
  </si>
  <si>
    <t>Participare cu proiectul Dogarilor 26-30 (ADNBA) la expoziţia “European Union Prize for Contemporary Architecture – Mies van der Rohe Award 2015”, Barcelona, Spania (mai-august 2015) 5/3=1,66</t>
  </si>
  <si>
    <t>Participare cu proiectul Dogarilor 26-30 (ADNBA) la expoziţia itinerantă “EU Mies Award 2015”, Bruxelles, Belgia (sept.-nov. 2015), Szczecin, Polonia (nov. 2015) 5/3=1,66</t>
  </si>
  <si>
    <t>Participare cu proiectul Dogarilor 26-30 (ADNBA) la expoziția The Serbian 2015 Annual &amp; Milan Zlokovic Award for the best architectural achievement in the Balkan region, Belgrad, premiu  5/3=1,66</t>
  </si>
  <si>
    <r>
      <t xml:space="preserve">Participare  la expoziţia internaţională de machete </t>
    </r>
    <r>
      <rPr>
        <i/>
        <sz val="11"/>
        <color indexed="8"/>
        <rFont val="Calibri"/>
        <family val="2"/>
        <charset val="238"/>
      </rPr>
      <t>Atlas of the Unbuilt World</t>
    </r>
    <r>
      <rPr>
        <sz val="11"/>
        <color indexed="8"/>
        <rFont val="Calibri"/>
        <family val="2"/>
        <charset val="238"/>
      </rPr>
      <t xml:space="preserve"> cu proiectul Universităţii Naţionale de Artă (ADNBA), Bartlett School of Architecture (UCL) şi British Council, în cadrul London Festival of Architecture, Londra, Marea Britanie 5/3=1,66</t>
    </r>
  </si>
  <si>
    <t>Participare cu proiectele Universității Naționale de Arte București, str. G-ral Budișteanu 19 și Dogarilor 26-30 (ADNBA) la expoziția centrală a Romanian Design Week, secţiunea arhitectură, design interior şi urbanism, Palatul Camerei de Comerţ, Bucureşti 3/3=1</t>
  </si>
  <si>
    <t>Participare cu proiectul ADNBA ”Zenobia”, Bisceglie, Italia (menţiune) la expoziţie şi conferinţe cu şi despre proiectele câştigătoare pe amplasamentele propuse în Italia la ediţia a 9-a a concursului Europan (Europan 9 Italia - Celebrazione Nazionale del Ventennale di Europan), Ex GIL Trastevere, Roma, Italia 10/5 = 2</t>
  </si>
  <si>
    <r>
      <t xml:space="preserve">Participare cu proiectul Giurcăneanu (ADNBA) la expoziţia </t>
    </r>
    <r>
      <rPr>
        <i/>
        <sz val="11"/>
        <color indexed="8"/>
        <rFont val="Calibri"/>
        <family val="2"/>
        <charset val="238"/>
      </rPr>
      <t>Romania - Architectural Moments from the 19th Century to Present - Architektur im Ringturm</t>
    </r>
    <r>
      <rPr>
        <sz val="11"/>
        <color indexed="8"/>
        <rFont val="Calibri"/>
        <family val="2"/>
        <charset val="238"/>
      </rPr>
      <t>, Viena, Austria  5/3=1,66</t>
    </r>
  </si>
  <si>
    <t>Participare cu proiectul Giurcăneanu (ADNBA) la  expoziţia Jukebox City – expoziţie de arhitectură românească, Met-Room Foundation, Barcelona, Spania  5/3=1,66</t>
  </si>
  <si>
    <r>
      <t xml:space="preserve">Participare cu proiecte ADNBA la </t>
    </r>
    <r>
      <rPr>
        <i/>
        <sz val="11"/>
        <color indexed="8"/>
        <rFont val="Calibri"/>
        <family val="2"/>
        <charset val="238"/>
      </rPr>
      <t xml:space="preserve">Re-build / expoziţia remix ! </t>
    </r>
    <r>
      <rPr>
        <sz val="11"/>
        <color indexed="8"/>
        <rFont val="Calibri"/>
        <family val="2"/>
        <charset val="238"/>
      </rPr>
      <t>– pavilionul românesc la Bienala de Arhitectură de la Veneţia 5/3=1,66</t>
    </r>
  </si>
  <si>
    <t>Proiectul Occidentului 40 (ADNBA) - shortlisted, nominalizare în primele 40 de proiecte finaliste la EU Mies van der Rohe Award 2019, Barcelona 30/3=10</t>
  </si>
  <si>
    <t>Proiectul Occidentului 40 (ADNBA) - premiul I la Anuala de Arhitectură Bucuresti 2018, categoria locuințe, București          10/3 =3,33</t>
  </si>
  <si>
    <t>Proiectul Londra 27 (ADNBA) -  selecționare la EU Mies van der Rohe Award 2019, Barcelona 10/3=3,33</t>
  </si>
  <si>
    <t>Proiectul Occidentului 40 (ADNBA) - premiul I la Romanian Design Awards 2018, categoria arhitectură, București 10/3 =3,33</t>
  </si>
  <si>
    <t>Proiectul Occidentului 40 (ADNBA) -  nominalizare la Bienala Națională de Arhitectură 2018, categoria locuințe, București 5/3=1,66</t>
  </si>
  <si>
    <t>Proiectul Londra 27 (ADNBA) -  premiul I la Anuala de Arhitectură 2017, categoria locuințe, București 10/3 =3,33</t>
  </si>
  <si>
    <t>Proiectul Londra 27 (ADNBA) -  nominalizare la Bienala Națională de Arhitectură 2018, categoria locuințe, București  5/3=1,66</t>
  </si>
  <si>
    <t>Proiectul Aaron Florian 1 (ADNBA) - selecționare la EU Mies van der Rohe Award 2017, Barcelona 10/3=3,33</t>
  </si>
  <si>
    <t>Proiectul Aaron Florian 1 (ADNBA) - nominalizare la Anuala de Arhitectură 2016, categoria locuințe, București  5/3=1,66</t>
  </si>
  <si>
    <t>Proiectul Mora 17 (ADNBA) - shortlisted la Romanian Building Awards, București  5/3=1,66</t>
  </si>
  <si>
    <r>
      <rPr>
        <i/>
        <sz val="11"/>
        <color indexed="8"/>
        <rFont val="Calibri"/>
        <family val="2"/>
        <charset val="238"/>
      </rPr>
      <t>Locuind împreună. 6 blocuri de ADNBA</t>
    </r>
    <r>
      <rPr>
        <sz val="11"/>
        <color indexed="8"/>
        <rFont val="Calibri"/>
        <family val="2"/>
        <charset val="238"/>
      </rPr>
      <t>, co-autor împreună cu Ștefan Ghenciulescu, Adrian Untaru, Bogdan Brădățeanu, ed. Ștefan Ghenciulescu, Cosmina Goagea, Constantin Goagea, Editura Zeppelin &amp; Editura Universitară “Ion Mincu”, Bucureşti, 2014 – publicație nominalizată la secțiunea “Cartea de arhitectură” a Anualei de Arhitectură București 2015 5/4=1,25</t>
    </r>
  </si>
  <si>
    <t>Proiectul Mora 17 (ADNBA) - selecționare pentru Mies van der Rohe Awards 2015, Barcelona 10/3=3,33</t>
  </si>
  <si>
    <t>Proiectul Mora 17 (ADNBA) - nominalizare la secţiunea arhitectură, categoria locuinţe, Bienala de Arhitectură, Bucureşti  5/3=1,66</t>
  </si>
  <si>
    <t>Proiectul Octavian 27 (ADNBA) -  nominalizare la Premiile Arhitext Design 2011, secţiunea reabilitare, Bucureşti  5/3=1,66</t>
  </si>
  <si>
    <t xml:space="preserve"> Proiectul Măicănești 20 (ADNBA) - premiul I la Anuala de Arhitectură din Timişoara, categ. &gt;1000mp  10/3 =3,33</t>
  </si>
  <si>
    <t xml:space="preserve"> Proiectul Măicănești 20 (ADNBA) - selecționare pentru Mies van der Rohe Awards 2011, Barcelona 10/3=3,33</t>
  </si>
  <si>
    <t>Proiectul Petru Rareș 26-28 (ADNBA) -  nominalizare la Anuala de Arhitectură din Timişoara, categ. &gt;1000mp 5/3=1,66</t>
  </si>
  <si>
    <t xml:space="preserve"> Proiectul Măicănești 20 (ADNBA) -  nominalizare la Bienala de Arhitectură Bucureşti, secţiunea arhitectură &gt; 1000m2 5/3=1,66</t>
  </si>
  <si>
    <t>Proiectul Casa Giurcăneanu (ADNBA) - nominalizare la premiile Arhitext Design 2009 5/3=1,66</t>
  </si>
  <si>
    <t>Proiectul Restaurant Mediterraneo, Neptun (ADNBA) - selecționare pentru Mies van der Rohe Awards 2006, Barcelona 10/3=3,33</t>
  </si>
  <si>
    <r>
      <t xml:space="preserve"> Proiectul Restaurant Mediterraneo (ADNBA) -  nominalizare</t>
    </r>
    <r>
      <rPr>
        <i/>
        <sz val="11"/>
        <color theme="1"/>
        <rFont val="Calibri"/>
        <family val="2"/>
        <charset val="238"/>
        <scheme val="minor"/>
      </rPr>
      <t xml:space="preserve"> </t>
    </r>
    <r>
      <rPr>
        <sz val="11"/>
        <color theme="1"/>
        <rFont val="Calibri"/>
        <family val="2"/>
        <charset val="238"/>
        <scheme val="minor"/>
      </rPr>
      <t>la Premiile Arhitext Design, 2005 5/3=1,66</t>
    </r>
  </si>
  <si>
    <t>Proiectul Restaurant Mediterraneo (ADNBA) -  nominalizare la secţiunea Design, Bienala de Arhitectură Bucureşti 5/3=1,66</t>
  </si>
  <si>
    <t xml:space="preserve">Lucrarea de licenţă – runner-up la RIBA (Royal Institute of British Architects) President’s Medals for Architectural Education 2002, Londra 2002 </t>
  </si>
  <si>
    <t>_2019</t>
  </si>
  <si>
    <t>Membru al juriului Bienalei de Arhitectură Arhitectura.6, OAR jud. Bv/Cv/Hr/Sb/Vl/Ms</t>
  </si>
  <si>
    <r>
      <t xml:space="preserve"> Membru al juriului concursului de idei </t>
    </r>
    <r>
      <rPr>
        <i/>
        <sz val="11"/>
        <color indexed="8"/>
        <rFont val="Calibri"/>
        <family val="2"/>
        <charset val="238"/>
      </rPr>
      <t>Urbaniada</t>
    </r>
    <r>
      <rPr>
        <sz val="11"/>
        <color indexed="8"/>
        <rFont val="Calibri"/>
        <family val="2"/>
        <charset val="238"/>
      </rPr>
      <t>, concurs organizat de ING Bank și The Institute</t>
    </r>
  </si>
  <si>
    <r>
      <t xml:space="preserve">Membru al juriului </t>
    </r>
    <r>
      <rPr>
        <i/>
        <sz val="11"/>
        <color indexed="8"/>
        <rFont val="Calibri"/>
        <family val="2"/>
        <charset val="238"/>
      </rPr>
      <t>Romanian Building Awards 2017</t>
    </r>
    <r>
      <rPr>
        <sz val="11"/>
        <color indexed="8"/>
        <rFont val="Calibri"/>
        <family val="2"/>
        <charset val="238"/>
      </rPr>
      <t>, București</t>
    </r>
  </si>
  <si>
    <r>
      <t xml:space="preserve">Membru al juriului </t>
    </r>
    <r>
      <rPr>
        <i/>
        <sz val="11"/>
        <color indexed="8"/>
        <rFont val="Calibri"/>
        <family val="2"/>
        <charset val="238"/>
      </rPr>
      <t>Trienalei de Arhitectură East Centric 2019</t>
    </r>
    <r>
      <rPr>
        <sz val="11"/>
        <color indexed="8"/>
        <rFont val="Calibri"/>
        <family val="2"/>
        <charset val="238"/>
      </rPr>
      <t>, secțiunea locuire, București</t>
    </r>
  </si>
  <si>
    <t>Membru al juriului Concursului naţional pentru selectarea proiectului care va reprezenta România la cea de-a 15-a ediţie a Expoziţiei Internaţionale de Arhitectură - la Biennale di Venezia, concurs organizat de Ministerul Culturii, Ministerul Afacerilor Externe, Institutul Cultural Român şi Uniunea Arhitecţilor din România</t>
  </si>
  <si>
    <r>
      <t xml:space="preserve"> Membru al juriului al concursului de idei pentru </t>
    </r>
    <r>
      <rPr>
        <i/>
        <sz val="11"/>
        <color indexed="8"/>
        <rFont val="Calibri"/>
        <family val="2"/>
        <charset val="238"/>
      </rPr>
      <t>Restaurarea, punerea în valoare şi refuncționalizarea Palatului „Micul Trianon”, domeniul Cantacuzino Florești – Prahova</t>
    </r>
    <r>
      <rPr>
        <sz val="11"/>
        <color indexed="8"/>
        <rFont val="Calibri"/>
        <family val="2"/>
        <charset val="238"/>
      </rPr>
      <t>, concurs organizat de Ordinul Arhitecţilor din România</t>
    </r>
  </si>
  <si>
    <t xml:space="preserve">Membru al juriului concursului de idei Case ecologice în Delta Dunării, Chilia, Grindul Tătaru, org. de Asociaţia Ivan Patzaichin – Mila 23, în parteneriat cu Administraţia Naţională a Penitenciarelor din România, South Regional Office – Bastoy Prison Norvegia şi Asociatia RomanoButiq </t>
  </si>
  <si>
    <t xml:space="preserve">Membru al juriului pentru premiile OAR Transilvania </t>
  </si>
  <si>
    <t xml:space="preserve">Membru al juriului Anualei de Arhitectură Braşov </t>
  </si>
  <si>
    <t>Membru al juriului Concursului pentru amenajarea spaţiului din jurul statuii lui Ciprian Porumbescu, OAR Braşov</t>
  </si>
  <si>
    <t>privat</t>
  </si>
  <si>
    <t>executat</t>
  </si>
  <si>
    <t xml:space="preserve">KOG </t>
  </si>
  <si>
    <t>MMU</t>
  </si>
  <si>
    <t>DGV</t>
  </si>
  <si>
    <t>Imobil apartamente, str. Dragoș Vodă 17, București 15/3=5</t>
  </si>
  <si>
    <t>OCD</t>
  </si>
  <si>
    <t>AAF</t>
  </si>
  <si>
    <t>DOG</t>
  </si>
  <si>
    <t>MRA</t>
  </si>
  <si>
    <t>BNS II</t>
  </si>
  <si>
    <t>Imobil apartamente, str. Occidentului 40, București 15/3=5</t>
  </si>
  <si>
    <t>Imobil apartamente, str. Londra 27, București 15/3=5</t>
  </si>
  <si>
    <t>Imobil apartamente, str. Aaron Florian 1, București 15/3=5</t>
  </si>
  <si>
    <t>Imobil apartamente, str. Mora 17, București 15/3=5</t>
  </si>
  <si>
    <t>MTM</t>
  </si>
  <si>
    <t>TMS / ISHO A</t>
  </si>
  <si>
    <t>MMR</t>
  </si>
  <si>
    <t xml:space="preserve"> Imobile apartamente și comerț, blvd. Bucureștii Noi 25</t>
  </si>
  <si>
    <t>SVR</t>
  </si>
  <si>
    <t>SFV</t>
  </si>
  <si>
    <t>Imobile apartamente și comerț, str. Sfinții Voievozi 22-24, București</t>
  </si>
  <si>
    <t>CLD</t>
  </si>
  <si>
    <t>Imobil apartamente și comerț, str.Calderon 80, București</t>
  </si>
  <si>
    <t>Universitatea Națională de Arte București</t>
  </si>
  <si>
    <t>UNA</t>
  </si>
  <si>
    <t>JHT</t>
  </si>
  <si>
    <t>1472592735</t>
  </si>
  <si>
    <t>978‑606‑638‑108‑6</t>
  </si>
  <si>
    <t>216</t>
  </si>
  <si>
    <t xml:space="preserve">Andrei Șerbescu </t>
  </si>
  <si>
    <t>6 volume</t>
  </si>
  <si>
    <t>Autorizat, în curs de execuție</t>
  </si>
  <si>
    <t>PTR</t>
  </si>
  <si>
    <t>Imobil apartamente, str. Petru Rareș 26-28, București 15/3=5</t>
  </si>
  <si>
    <t>BNS I</t>
  </si>
  <si>
    <t>MCN</t>
  </si>
  <si>
    <t>Imobil apartamente, str. Maicănești 20, București  15/3=5</t>
  </si>
  <si>
    <t xml:space="preserve">Șerbescu Andrei </t>
  </si>
  <si>
    <t>Bazele Proiectării de Arhitectura</t>
  </si>
  <si>
    <t>Primăria mun. Brașov, Biserica Luterană</t>
  </si>
  <si>
    <t>JHT / 2011-prezent / Reabilitarea și reamenajarea curții Johannes Honterus, Biserica Neagră 2, Brașov (concurs național, premiul I, colaborare cu Exhibit Arhitectura) 30/6=5</t>
  </si>
  <si>
    <t>LDA</t>
  </si>
  <si>
    <t>DBV II</t>
  </si>
  <si>
    <t>Locuință individuală, Dumbrava Vlăsiei, Balotești</t>
  </si>
  <si>
    <t>șef proiect</t>
  </si>
  <si>
    <t xml:space="preserve">Imobil de birouri, blvd. Kogălniceanu 53, București </t>
  </si>
  <si>
    <t>Imobil apartamente, str. Barbu Mumuleanu 14, București</t>
  </si>
  <si>
    <t>Șef proiect</t>
  </si>
  <si>
    <t>Extindere și remodelare funcțională a Sediului Universității Naționale de Arte București, str. G-ral Budișteanu 19, București (concurs național, premiul I)</t>
  </si>
  <si>
    <t>Imobil apartamente, birouri și comerț, Blvd. Take Ionescu 46B, Timișoara 20/4=5</t>
  </si>
  <si>
    <r>
      <rPr>
        <i/>
        <sz val="11"/>
        <color indexed="8"/>
        <rFont val="Calibri"/>
        <family val="2"/>
        <charset val="238"/>
      </rPr>
      <t xml:space="preserve">Encyclopedia of Vernacular Architecture of the World </t>
    </r>
    <r>
      <rPr>
        <sz val="11"/>
        <color indexed="8"/>
        <rFont val="Calibri"/>
        <family val="2"/>
        <charset val="238"/>
      </rPr>
      <t>(ediția revizuită) / “Modernisation (Romania)” și “Destruction (Romania)”, capitole în ”Sustainable Development - Conflict Subsection”, Oxford Brookes, Oxford, Marea Britanie  10/2=5; 10/2=5</t>
    </r>
  </si>
  <si>
    <t>Andrei Șerbescu, Ștefan Ghenciulescu, Adrian Untaru, Bogdan Brădățeanu (autori); editori Ștefan Ghenciulescu, Cosmina Goagea, Constantin Goagea</t>
  </si>
  <si>
    <r>
      <rPr>
        <i/>
        <sz val="11"/>
        <color indexed="8"/>
        <rFont val="Calibri"/>
        <family val="2"/>
        <charset val="238"/>
      </rPr>
      <t>Analele Arhitecturii</t>
    </r>
    <r>
      <rPr>
        <sz val="11"/>
        <color indexed="8"/>
        <rFont val="Calibri"/>
        <family val="2"/>
        <charset val="238"/>
      </rPr>
      <t>, anul 2, Editura Universitară "Ion Mincu", Bucureşti</t>
    </r>
  </si>
  <si>
    <r>
      <rPr>
        <i/>
        <sz val="11"/>
        <color indexed="8"/>
        <rFont val="Calibri"/>
        <family val="2"/>
        <charset val="238"/>
      </rPr>
      <t>Societatea Reală</t>
    </r>
    <r>
      <rPr>
        <sz val="11"/>
        <color indexed="8"/>
        <rFont val="Calibri"/>
        <family val="2"/>
        <charset val="238"/>
      </rPr>
      <t>, număr tematic "Case noi, materialităţi noi: hărnicie şi succes în postsocialism", editată de Catedra de Sociologie a FSP-SNSPA</t>
    </r>
  </si>
  <si>
    <r>
      <rPr>
        <i/>
        <sz val="11"/>
        <rFont val="Calibri"/>
        <family val="2"/>
        <charset val="238"/>
      </rPr>
      <t>Encyclopedia of Vernacular Architecture of the World</t>
    </r>
    <r>
      <rPr>
        <sz val="11"/>
        <rFont val="Calibri"/>
        <family val="2"/>
      </rPr>
      <t>, a doua ediție</t>
    </r>
  </si>
  <si>
    <t>avizat</t>
  </si>
  <si>
    <t>ianuarie/2022</t>
  </si>
  <si>
    <t>24-Bazele Proiectarii de Arhitectura</t>
  </si>
  <si>
    <t>Andrei Șerbescu, Ionuț Nedelcu, Ruth Iacob</t>
  </si>
  <si>
    <t>“O casă într-un loc nemaivăzut. Resurse și rosturi în atelierul anului I”</t>
  </si>
  <si>
    <t>CSAV (Anuarul Centruluide Studii de Arhitectură Vernaculară U.A.U.I.M. Dealu Frumos), Editura Universitară “Ion Mincu”</t>
  </si>
  <si>
    <t>978-3-85125-566-9</t>
  </si>
  <si>
    <t>“November Talks 2016”</t>
  </si>
  <si>
    <t>Conferința “November Talks 2016” la Facultatea de Arhitectură a TU Graz</t>
  </si>
  <si>
    <t>”Mumuleanu 14 &amp; Kogalniceanu 52”</t>
  </si>
  <si>
    <t>Share Bucharest 2020</t>
  </si>
  <si>
    <t>”Millo Office Building”</t>
  </si>
  <si>
    <t>Share Bucharest Inglass 2021</t>
  </si>
  <si>
    <t>”The City as a Personal World”</t>
  </si>
  <si>
    <r>
      <rPr>
        <i/>
        <sz val="11"/>
        <color theme="1"/>
        <rFont val="Calibri"/>
        <family val="2"/>
        <charset val="238"/>
        <scheme val="minor"/>
      </rPr>
      <t>2031NOW. Our cities in ten years</t>
    </r>
    <r>
      <rPr>
        <sz val="11"/>
        <color theme="1"/>
        <rFont val="Calibri"/>
        <family val="2"/>
        <charset val="238"/>
        <scheme val="minor"/>
      </rPr>
      <t>, Polish-Romanian Architecture Competition for Students, org. de Igloo &amp; Globalworth</t>
    </r>
  </si>
  <si>
    <t>Participare cu proiectul Occidentului 40 (ADNBA) la expoziţia itinerantă ”Europas Beste Bauten”, EU Prize for Contemporary Architecture – Mies van der Rohe Award 2019, în Bruxelles, Belgia (sept.-nov. 2019) 5/3=1,66</t>
  </si>
  <si>
    <r>
      <t xml:space="preserve">Participare cu proiectul Mumuleanu 14 / Urban Spaces 2 (ADNBA) la expoziţia </t>
    </r>
    <r>
      <rPr>
        <i/>
        <sz val="11"/>
        <color rgb="FF000000"/>
        <rFont val="Calibri"/>
        <family val="2"/>
        <charset val="238"/>
      </rPr>
      <t>People. Livability. Boundary</t>
    </r>
    <r>
      <rPr>
        <sz val="11"/>
        <color indexed="8"/>
        <rFont val="Calibri"/>
        <family val="2"/>
        <charset val="238"/>
      </rPr>
      <t>, in cadrul Korean Architectural Exhibition 100 Architects of the Year si Korea Architecture Festival 5/3=1,66</t>
    </r>
  </si>
  <si>
    <t>Participare cu proiectul Occidentului 40 (ADNBA) la expoziţia itinerantă ”Europas Beste Bauten”, EU Prize for Contemporary Architecture – Mies van der Rohe Award 2019, în Viena, Austria (iulie-oct. 2020), Köln, Germania (oct.-nov.2020)  5/3=1,66</t>
  </si>
  <si>
    <t>Participare cu proiectul Neagoe Basarab, Brașov (ADNBA) la expoziţia Balkan Architecture Biennale, Belgrad, 2021  5/3=1,66</t>
  </si>
  <si>
    <t>Proiectul Mumuleanu (ADNBA) - selecționare la EU Mies van der Rohe Award 2022, Barcelona 10/3=3,33</t>
  </si>
  <si>
    <t>Proiectul Dragoș Vodă (ADNBA) - selecționare la EU Mies van der Rohe Award 2022, Barcelona 10/3=3,33</t>
  </si>
  <si>
    <t>Proiectul Kogălniceanu (ADNBA) - nominalizare la Anuala de Arhitectură București 2020, categoria arhitectură publică, București 5/3=1,66</t>
  </si>
  <si>
    <t>Proiectul Dragoș Vodă (ADNBA) - nominalizare la Anuala de Arhitectură București 2020, categoria locuințe colective, București 5/3=1,66</t>
  </si>
  <si>
    <t>Proiectul Mumuleanu (ADNBA) - premiul secțiunii la Anuala de Arhitectură București 2020, categoria locuințe colective, București 10/3 =3,33</t>
  </si>
  <si>
    <t>Proiectul Calderon (ADNBA) - nominalizare la Anuala de Arhitectură, București, categoria arhitectura locuinței colective, 2021 5/3=1,66</t>
  </si>
  <si>
    <t>Proiectul Dumbrava Vlăsiei (ADNBA) -  nominalizare la Anuala de Arhitectură, București, categoria arhitectura locuinței individuale, 2021 5/3=1,66</t>
  </si>
  <si>
    <t>Proiectul Dumbrava Vlăsiei (ADNBA) -  nominalizare la Bienala de Arhitectură, categoria locuință individuală, 2021 5/3=1,66</t>
  </si>
  <si>
    <r>
      <t xml:space="preserve">Proiectul Neagoe Basarab, Brașov (ADNBA) -  </t>
    </r>
    <r>
      <rPr>
        <sz val="11"/>
        <color rgb="FF000000"/>
        <rFont val="Calibri"/>
        <family val="2"/>
        <charset val="238"/>
        <scheme val="minor"/>
      </rPr>
      <t>premiul secțiunii la Bienala de Arhitectură, categoria locuințe colective, 2021 10/3 =3,33</t>
    </r>
  </si>
  <si>
    <t>Proiectul Mumuleanu (ADNBA) -  shortlisted, nominalizare în primele 40 de proiecte finaliste la EU Prize for Contemporary Architecture – Mies Van der Rohe Award, Barcelona 30/3=10</t>
  </si>
  <si>
    <t>Membru al juriului Concursului Internațional de Soluții Centrul Integrat de Transplant Cluj-Napoca, organizat de OAR Național și Consiliul Județean Cluj</t>
  </si>
  <si>
    <t>Membru al juriului 2031NOW. Our cities in ten years, Polish-Romanian Architecture Competition for Students, org. de Igloo &amp; Globalworth</t>
  </si>
  <si>
    <t>Executat</t>
  </si>
  <si>
    <t>autorizat, în curs de execuție</t>
  </si>
  <si>
    <t>BSV</t>
  </si>
  <si>
    <t>Imobil de apartamente, Brașov 10/3=3,33</t>
  </si>
  <si>
    <t>VRG</t>
  </si>
  <si>
    <t>VSL</t>
  </si>
  <si>
    <t xml:space="preserve">PPR </t>
  </si>
  <si>
    <t>TND</t>
  </si>
  <si>
    <t>XI</t>
  </si>
  <si>
    <t>Membru în comisie de îndrumare doctorat</t>
  </si>
  <si>
    <t>UAUIM, Bucureşti</t>
  </si>
  <si>
    <t>2019-2022</t>
  </si>
  <si>
    <t>Imobil de birouri ”Tandem”, str. Matei Millo, București 20/4=5</t>
  </si>
  <si>
    <t>Imobil de birouri ”Millo”, str. Matei Millo, București 20/4=5</t>
  </si>
  <si>
    <t>Studenți ai prof. dr. arh. Iuliana Ciotoiu: Ștefania Petrișor, Ioana Alexandra Onea</t>
  </si>
  <si>
    <t>Trienala HOME | ANY | MORE - Mies van der Rohe Award Nominees Conference, debates, Nod Makerspace, București</t>
  </si>
  <si>
    <t>Concursul internațional de soluții Sohnstrasse 45, Düsseldorf – Düsseltal, Germania, org. Deutsche Telekom Asset Management  - premiul II  50/5=10</t>
  </si>
  <si>
    <t>Proiectul Neagoe Basarab, Brașov (ADNBA) - selectionare din partea comisarului României pentru Balkan Architecture Biennale, Belgrad, 2021 10/3=3.33</t>
  </si>
  <si>
    <t>Proiectul Kogălniceanu (ADNBA) - winner la Bigsee Architecture Award 2021, Ljubljana 10/3=3,33</t>
  </si>
  <si>
    <t>Proiectul Londra 27 (ADNBA) -  premiu la BIGGSEE Architecture Award 2019, arhitectură rezidențială, Ljubljana, Slovenia 10/3=3,33</t>
  </si>
  <si>
    <r>
      <t xml:space="preserve">Membru al </t>
    </r>
    <r>
      <rPr>
        <i/>
        <sz val="11"/>
        <color theme="1"/>
        <rFont val="Calibri"/>
        <family val="2"/>
        <charset val="238"/>
        <scheme val="minor"/>
      </rPr>
      <t>Creative Board – Diploma 2016, 2017, 2018, 2019, 2020, 2021</t>
    </r>
    <r>
      <rPr>
        <sz val="11"/>
        <color theme="1"/>
        <rFont val="Calibri"/>
        <family val="2"/>
        <charset val="238"/>
        <scheme val="minor"/>
      </rPr>
      <t>, organizat de The Institute, București</t>
    </r>
  </si>
  <si>
    <t>2016-2021</t>
  </si>
  <si>
    <t>Concurs internaţional Extindere şi remodelare funcţională – sediul Universităţii Naţionale de Arte, Bucureşti  (ADNBA) // premiul întâi     30/5 = 6</t>
  </si>
  <si>
    <t>Premiul I la Concursul Re-build (concurs naţional de idee pentru reconstrucţia caselor din Banat afectate de inundaţii) (ADNBA) 30/3=10</t>
  </si>
  <si>
    <t>Proiectul Dogarilor 26-30 (ADNBA) -   proiect finalist la World Architecture Festival, secţiunea Housing, Singapore 30/5=6</t>
  </si>
  <si>
    <t>Proiectul Dogarilor 26-30 (ADNBA) -  premiul I Milan Zlokovic pentru cel mai bun proiect de arhitectură din regiunea balcanică, The Serbian 2015 Annual, Belgrad 50/5=10</t>
  </si>
  <si>
    <t>Proiectul Dogarilor 26-30 (ADNBA) -  shortlisted, nominalizare în primele 40 de proiecte finaliste la EU Prize for Contemporary Architecture – Mies Van der Rohe Award, Barcelona 30/5=6</t>
  </si>
  <si>
    <t>Proiectul Aaron Florian 1 (ADNBA) -  nominalizare la ECOLA Award 2019, Estonia  10/3=3.33</t>
  </si>
  <si>
    <t>Proiectul Dogarilor 26-30 (ADNBA) - premiul I la Trienala de Ahitectură East Centric, București 10/5 =2</t>
  </si>
  <si>
    <t>Proiectul Dogarilor 26-30 (ADNBA) -  premiul I la Romanian Building Awards, București 10/5 =2</t>
  </si>
  <si>
    <t>Proiectul Dogarilor 26-30 (ADNBA) -   premiul I pentru secţiunea de arhitectură,categoria locuinţe la Bienala de Arhitectură, Bucureşti 10/5 =2</t>
  </si>
  <si>
    <t>Proiectul Dogarilor 26-30 (ADNBA) -   premiul I pentru secţiunea de arhitectură,categoria locuinţe la Anuala de Arhitectură, Bucureşti 10/5 =2</t>
  </si>
  <si>
    <t>Proiectul Matei Millo (ADNBA) -   premiul secțiunii (ex-aequeo) la Bienala de Arhitectură, categoria clădiri industriale, administrative, turistice și sport, 2021 10/5 =2</t>
  </si>
  <si>
    <t>Proiectul Matei Millo (ADNBA) -  nominalizare la Anuala de Arhitectură, București, categoria arhitectură publică, 2021 5/5=1</t>
  </si>
  <si>
    <r>
      <t xml:space="preserve">Proiectul ISHO A (ADNBA) - </t>
    </r>
    <r>
      <rPr>
        <sz val="11"/>
        <color rgb="FF000000"/>
        <rFont val="Calibri"/>
        <family val="2"/>
        <charset val="238"/>
        <scheme val="minor"/>
      </rPr>
      <t xml:space="preserve"> nominalizare la Bienala de Arhitectură, categoria locuințe colective, 2021 </t>
    </r>
    <r>
      <rPr>
        <sz val="11"/>
        <color theme="1"/>
        <rFont val="Calibri"/>
        <family val="2"/>
        <charset val="238"/>
        <scheme val="minor"/>
      </rPr>
      <t>5/5=1</t>
    </r>
  </si>
  <si>
    <t>Proiectul de masterplan și proiectare integrată pentru cartier rezidențial cu imobile de apartamente, case înșiruite și vile, com. Voluntari, Ilfov (ADNBA) -  mențiune onorifică la Romanian Building Awards 2019, București 5/5=1</t>
  </si>
  <si>
    <t xml:space="preserve"> Imobile apartamente și comerț Aviației Park, faza 1, str. Căpitan Alexandru Șerbănescu 58B, București 15/5=3</t>
  </si>
  <si>
    <t>Imobil apartamente și comerț, str. Dogarilor 26-30, București</t>
  </si>
  <si>
    <t>Imobil apartamente și comerț, str. Suvenir 1, București, 10/3=3.33</t>
  </si>
  <si>
    <t>Imobile apartamente și comerț, Aviației Park, faza 2, str. Căpitan Alexandru Șerbănescu 58, București 10/5=2</t>
  </si>
  <si>
    <t>Imobil apartamente, str. Vasile Lascăr 141, Bucureşti</t>
  </si>
  <si>
    <t>Masterplan și proiectare integrată pentru cartier rezidențial cu imobile de apartamente, case înșiruite și vile, com. Voluntari, Ilfov  10/5=2</t>
  </si>
  <si>
    <t>Imobil de apartamente, str. Virgiliu 21-23, Bucureşti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</si>
</sst>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name val="Calibri"/>
      <family val="2"/>
      <charset val="238"/>
    </font>
    <font>
      <i/>
      <sz val="11"/>
      <color rgb="FF000000"/>
      <name val="Calibri"/>
      <family val="2"/>
      <charset val="238"/>
    </font>
    <font>
      <sz val="11"/>
      <color rgb="FF000000"/>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s>
  <cellStyleXfs count="2">
    <xf numFmtId="0" fontId="0" fillId="0" borderId="0"/>
    <xf numFmtId="0" fontId="18" fillId="0" borderId="0" applyNumberFormat="0" applyFill="0" applyBorder="0" applyAlignment="0" applyProtection="0">
      <alignment vertical="top"/>
      <protection locked="0"/>
    </xf>
  </cellStyleXfs>
  <cellXfs count="545">
    <xf numFmtId="0" fontId="0" fillId="0" borderId="0" xfId="0"/>
    <xf numFmtId="0" fontId="9" fillId="0" borderId="0" xfId="0" applyFont="1"/>
    <xf numFmtId="0" fontId="7" fillId="0" borderId="0" xfId="0" applyFont="1" applyAlignment="1" applyProtection="1">
      <alignment horizontal="center" vertical="center"/>
      <protection hidden="1"/>
    </xf>
    <xf numFmtId="1" fontId="7" fillId="0" borderId="0" xfId="0" applyNumberFormat="1" applyFont="1" applyAlignment="1" applyProtection="1">
      <alignment horizontal="center" vertical="center"/>
      <protection hidden="1"/>
    </xf>
    <xf numFmtId="0" fontId="7" fillId="0" borderId="0" xfId="0" applyFont="1" applyBorder="1" applyAlignment="1" applyProtection="1">
      <alignment horizontal="center" vertical="center" wrapText="1"/>
      <protection hidden="1"/>
    </xf>
    <xf numFmtId="0" fontId="7" fillId="0" borderId="0" xfId="0" applyFont="1" applyProtection="1">
      <protection hidden="1"/>
    </xf>
    <xf numFmtId="0" fontId="7" fillId="0" borderId="0" xfId="0" applyFont="1"/>
    <xf numFmtId="2" fontId="8" fillId="0" borderId="0" xfId="0" applyNumberFormat="1" applyFont="1" applyBorder="1" applyAlignment="1" applyProtection="1">
      <alignment horizontal="center" vertical="center" wrapText="1"/>
      <protection hidden="1"/>
    </xf>
    <xf numFmtId="2" fontId="7" fillId="0" borderId="0" xfId="0" applyNumberFormat="1" applyFont="1" applyBorder="1" applyAlignment="1" applyProtection="1">
      <alignment horizontal="center" vertical="center" wrapText="1"/>
      <protection hidden="1"/>
    </xf>
    <xf numFmtId="0" fontId="7" fillId="0" borderId="0" xfId="0" quotePrefix="1" applyFont="1" applyBorder="1" applyProtection="1">
      <protection hidden="1"/>
    </xf>
    <xf numFmtId="0" fontId="7" fillId="0" borderId="0" xfId="0" applyFont="1" applyBorder="1" applyProtection="1">
      <protection hidden="1"/>
    </xf>
    <xf numFmtId="0" fontId="0" fillId="0" borderId="1" xfId="0" applyBorder="1" applyAlignment="1">
      <alignment wrapText="1"/>
    </xf>
    <xf numFmtId="0" fontId="9" fillId="0" borderId="1" xfId="0" applyFont="1" applyBorder="1" applyAlignment="1">
      <alignment wrapText="1"/>
    </xf>
    <xf numFmtId="0" fontId="0" fillId="0" borderId="2" xfId="0" applyBorder="1"/>
    <xf numFmtId="0" fontId="0" fillId="0" borderId="3" xfId="0" applyBorder="1"/>
    <xf numFmtId="0" fontId="6" fillId="0" borderId="1" xfId="0" applyFont="1" applyBorder="1" applyAlignment="1">
      <alignment wrapText="1"/>
    </xf>
    <xf numFmtId="0" fontId="6" fillId="0" borderId="0" xfId="0" applyFont="1" applyBorder="1" applyAlignment="1">
      <alignment wrapText="1"/>
    </xf>
    <xf numFmtId="0" fontId="7"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0" fillId="0" borderId="0" xfId="0" applyBorder="1"/>
    <xf numFmtId="0" fontId="14" fillId="0" borderId="2" xfId="0" applyFont="1" applyBorder="1" applyAlignment="1">
      <alignment wrapText="1"/>
    </xf>
    <xf numFmtId="0" fontId="14" fillId="0" borderId="2" xfId="0" quotePrefix="1" applyFont="1" applyBorder="1" applyAlignment="1">
      <alignment horizontal="center" vertical="center"/>
    </xf>
    <xf numFmtId="0" fontId="14" fillId="0" borderId="0" xfId="0" applyFont="1" applyBorder="1" applyAlignment="1">
      <alignment horizontal="center" vertical="center" wrapText="1"/>
    </xf>
    <xf numFmtId="0" fontId="14" fillId="0" borderId="0" xfId="0" applyFont="1" applyFill="1" applyBorder="1" applyAlignment="1">
      <alignment horizontal="center" vertical="center" wrapText="1"/>
    </xf>
    <xf numFmtId="0" fontId="11" fillId="0" borderId="0" xfId="0" applyFont="1" applyBorder="1" applyAlignment="1">
      <alignment wrapText="1"/>
    </xf>
    <xf numFmtId="0" fontId="12" fillId="0" borderId="0" xfId="0" applyFont="1" applyBorder="1" applyAlignment="1">
      <alignment wrapText="1"/>
    </xf>
    <xf numFmtId="0" fontId="14" fillId="0" borderId="2" xfId="0" quotePrefix="1" applyFont="1" applyBorder="1" applyAlignment="1">
      <alignment horizontal="center" vertical="center" wrapText="1"/>
    </xf>
    <xf numFmtId="0" fontId="14" fillId="0" borderId="0" xfId="0" applyFont="1" applyAlignment="1">
      <alignment horizontal="center" vertical="center" wrapText="1"/>
    </xf>
    <xf numFmtId="0" fontId="11" fillId="0" borderId="1" xfId="0" applyFont="1" applyBorder="1" applyAlignment="1">
      <alignment wrapText="1"/>
    </xf>
    <xf numFmtId="0" fontId="14" fillId="0" borderId="0" xfId="0" applyFont="1" applyAlignment="1"/>
    <xf numFmtId="0" fontId="0" fillId="0" borderId="0" xfId="0" applyAlignment="1">
      <alignment horizontal="center" vertical="center" wrapText="1"/>
    </xf>
    <xf numFmtId="0" fontId="6" fillId="0" borderId="5" xfId="0" applyFont="1" applyBorder="1" applyAlignment="1">
      <alignment wrapText="1"/>
    </xf>
    <xf numFmtId="0" fontId="14" fillId="0" borderId="0" xfId="0" applyFont="1" applyBorder="1"/>
    <xf numFmtId="0" fontId="13" fillId="0" borderId="0" xfId="0" applyFont="1" applyAlignment="1" applyProtection="1">
      <alignment horizontal="center" vertical="center"/>
      <protection hidden="1"/>
    </xf>
    <xf numFmtId="0" fontId="13" fillId="0" borderId="0" xfId="0" applyFont="1" applyAlignment="1" applyProtection="1">
      <alignment vertical="center"/>
      <protection hidden="1"/>
    </xf>
    <xf numFmtId="0" fontId="13" fillId="0" borderId="0" xfId="0" applyFont="1" applyAlignment="1">
      <alignment wrapText="1"/>
    </xf>
    <xf numFmtId="0" fontId="17" fillId="0" borderId="2" xfId="0" applyFont="1" applyBorder="1" applyAlignment="1">
      <alignment horizontal="center" vertical="center" wrapText="1"/>
    </xf>
    <xf numFmtId="0" fontId="7" fillId="0" borderId="0" xfId="0" applyFont="1" applyAlignment="1" applyProtection="1">
      <alignment vertical="center"/>
      <protection hidden="1"/>
    </xf>
    <xf numFmtId="0" fontId="0" fillId="0" borderId="0" xfId="0" applyBorder="1" applyAlignment="1">
      <alignment horizontal="center" vertical="center"/>
    </xf>
    <xf numFmtId="2" fontId="9" fillId="0" borderId="0" xfId="0" applyNumberFormat="1" applyFont="1" applyBorder="1" applyAlignment="1">
      <alignment horizontal="center" vertical="center"/>
    </xf>
    <xf numFmtId="0" fontId="0" fillId="0" borderId="0" xfId="0" applyFill="1" applyBorder="1" applyAlignment="1">
      <alignment horizontal="center" vertical="center"/>
    </xf>
    <xf numFmtId="0" fontId="14" fillId="0" borderId="0" xfId="0" applyFont="1"/>
    <xf numFmtId="0" fontId="14" fillId="0" borderId="0" xfId="0" applyFont="1" applyBorder="1" applyAlignment="1">
      <alignment wrapText="1"/>
    </xf>
    <xf numFmtId="0" fontId="15" fillId="0" borderId="0" xfId="0" applyFont="1" applyBorder="1" applyAlignment="1">
      <alignment wrapText="1"/>
    </xf>
    <xf numFmtId="0" fontId="14" fillId="0" borderId="0" xfId="0" applyFont="1" applyFill="1" applyBorder="1" applyAlignment="1">
      <alignment wrapText="1"/>
    </xf>
    <xf numFmtId="0" fontId="7" fillId="0" borderId="0" xfId="0" applyFont="1" applyAlignment="1">
      <alignment horizontal="center"/>
    </xf>
    <xf numFmtId="0" fontId="14" fillId="0" borderId="6" xfId="0" applyFont="1" applyBorder="1" applyAlignment="1">
      <alignment horizontal="center" vertical="center" wrapText="1"/>
    </xf>
    <xf numFmtId="0" fontId="7" fillId="0" borderId="0" xfId="0"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14"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3" fillId="0" borderId="0" xfId="0" applyFont="1" applyBorder="1" applyAlignment="1">
      <alignment horizontal="center" vertical="center" wrapText="1"/>
    </xf>
    <xf numFmtId="0" fontId="13" fillId="0" borderId="0" xfId="0" applyFont="1" applyBorder="1" applyAlignment="1">
      <alignment horizontal="center" wrapText="1"/>
    </xf>
    <xf numFmtId="0" fontId="9" fillId="0" borderId="0" xfId="0" applyFont="1" applyAlignment="1">
      <alignment horizontal="center" vertical="center" wrapText="1"/>
    </xf>
    <xf numFmtId="0" fontId="10" fillId="0" borderId="0" xfId="0" applyFont="1"/>
    <xf numFmtId="0" fontId="13" fillId="0" borderId="0" xfId="0" applyFont="1" applyBorder="1" applyAlignment="1" applyProtection="1">
      <alignment horizontal="center" vertical="center" wrapText="1"/>
      <protection hidden="1"/>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6" xfId="0" applyFont="1" applyBorder="1" applyAlignment="1">
      <alignment horizontal="center" vertical="center"/>
    </xf>
    <xf numFmtId="0" fontId="13" fillId="0" borderId="0" xfId="0" applyFont="1" applyBorder="1" applyAlignment="1">
      <alignment wrapText="1"/>
    </xf>
    <xf numFmtId="0" fontId="0" fillId="0" borderId="10" xfId="0" applyBorder="1" applyAlignment="1">
      <alignment wrapText="1"/>
    </xf>
    <xf numFmtId="0" fontId="9" fillId="0" borderId="0" xfId="0" applyFont="1" applyBorder="1" applyAlignment="1">
      <alignment horizontal="center" wrapText="1"/>
    </xf>
    <xf numFmtId="0" fontId="7" fillId="0" borderId="2" xfId="0" applyFont="1" applyFill="1" applyBorder="1" applyAlignment="1" applyProtection="1">
      <alignment horizontal="left" vertical="center" wrapText="1"/>
    </xf>
    <xf numFmtId="0" fontId="13" fillId="0" borderId="11" xfId="0" applyFont="1" applyBorder="1" applyAlignment="1">
      <alignment horizontal="center" vertical="center" wrapText="1"/>
    </xf>
    <xf numFmtId="0" fontId="9" fillId="0" borderId="1" xfId="0" applyFont="1" applyBorder="1" applyAlignment="1">
      <alignment horizontal="center" wrapText="1"/>
    </xf>
    <xf numFmtId="0" fontId="0" fillId="0" borderId="0" xfId="0" applyAlignment="1">
      <alignment horizontal="center"/>
    </xf>
    <xf numFmtId="0" fontId="6"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6" fillId="0" borderId="14" xfId="0" applyFont="1" applyBorder="1" applyAlignment="1">
      <alignment vertical="top" wrapText="1"/>
    </xf>
    <xf numFmtId="0" fontId="6" fillId="0" borderId="10" xfId="0" applyFont="1" applyBorder="1" applyAlignment="1">
      <alignment vertical="top" wrapText="1"/>
    </xf>
    <xf numFmtId="0" fontId="21" fillId="0" borderId="0" xfId="0" applyFont="1"/>
    <xf numFmtId="0" fontId="9" fillId="0" borderId="2" xfId="0" applyFont="1" applyBorder="1"/>
    <xf numFmtId="0" fontId="9" fillId="0" borderId="2" xfId="0" applyFont="1" applyBorder="1" applyAlignment="1">
      <alignment horizontal="center"/>
    </xf>
    <xf numFmtId="0" fontId="9" fillId="0" borderId="2" xfId="0" applyFont="1" applyBorder="1" applyAlignment="1">
      <alignment horizontal="center" wrapText="1"/>
    </xf>
    <xf numFmtId="0" fontId="9" fillId="0" borderId="1" xfId="0" applyFont="1" applyBorder="1" applyAlignment="1">
      <alignment horizontal="center" vertical="top" wrapText="1"/>
    </xf>
    <xf numFmtId="0" fontId="6" fillId="0" borderId="10" xfId="0" applyFont="1" applyBorder="1" applyAlignment="1">
      <alignment horizontal="center" vertical="top" wrapText="1"/>
    </xf>
    <xf numFmtId="0" fontId="6" fillId="0" borderId="1" xfId="0" applyFont="1" applyBorder="1" applyAlignment="1">
      <alignment horizontal="center" vertical="top" wrapText="1"/>
    </xf>
    <xf numFmtId="0" fontId="6" fillId="0" borderId="5" xfId="0" applyFont="1" applyBorder="1" applyAlignment="1">
      <alignment horizontal="center" vertical="top" wrapText="1"/>
    </xf>
    <xf numFmtId="0" fontId="6" fillId="0" borderId="12" xfId="0" applyFont="1" applyBorder="1" applyAlignment="1">
      <alignment horizontal="center" vertical="top" wrapText="1"/>
    </xf>
    <xf numFmtId="0" fontId="6" fillId="0" borderId="2" xfId="0" applyFont="1" applyBorder="1" applyAlignment="1">
      <alignment horizontal="center" vertical="top" wrapText="1"/>
    </xf>
    <xf numFmtId="0" fontId="6"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1" fillId="0" borderId="16" xfId="0" applyNumberFormat="1" applyFont="1" applyBorder="1" applyAlignment="1">
      <alignment horizontal="center"/>
    </xf>
    <xf numFmtId="0" fontId="17" fillId="0" borderId="17" xfId="0" applyNumberFormat="1" applyFont="1" applyBorder="1" applyAlignment="1" applyProtection="1">
      <alignment horizontal="center" vertical="center" wrapText="1"/>
      <protection locked="0"/>
    </xf>
    <xf numFmtId="49" fontId="17" fillId="0" borderId="18" xfId="0" applyNumberFormat="1" applyFont="1" applyBorder="1" applyAlignment="1" applyProtection="1">
      <alignment horizontal="left" vertical="center" wrapText="1"/>
      <protection locked="0"/>
    </xf>
    <xf numFmtId="49" fontId="17" fillId="0" borderId="18" xfId="0" applyNumberFormat="1" applyFont="1" applyBorder="1" applyAlignment="1" applyProtection="1">
      <alignment horizontal="center" vertical="center" wrapText="1"/>
      <protection locked="0"/>
    </xf>
    <xf numFmtId="1" fontId="17" fillId="0" borderId="18" xfId="0" applyNumberFormat="1" applyFont="1" applyBorder="1" applyAlignment="1" applyProtection="1">
      <alignment horizontal="center" vertical="center" wrapText="1"/>
      <protection locked="0"/>
    </xf>
    <xf numFmtId="0" fontId="17" fillId="0" borderId="7" xfId="0" applyNumberFormat="1" applyFont="1" applyBorder="1" applyAlignment="1" applyProtection="1">
      <alignment horizontal="center" vertical="center" wrapText="1"/>
      <protection locked="0"/>
    </xf>
    <xf numFmtId="49" fontId="17" fillId="0" borderId="4" xfId="0" applyNumberFormat="1"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17" fillId="0" borderId="2" xfId="0" applyFont="1" applyBorder="1" applyAlignment="1" applyProtection="1">
      <alignment horizontal="center" vertical="center" wrapText="1"/>
      <protection locked="0"/>
    </xf>
    <xf numFmtId="1" fontId="17" fillId="0" borderId="2" xfId="0" applyNumberFormat="1" applyFont="1" applyBorder="1" applyAlignment="1" applyProtection="1">
      <alignment horizontal="center" vertical="center" wrapText="1"/>
      <protection locked="0"/>
    </xf>
    <xf numFmtId="1" fontId="17" fillId="0" borderId="4" xfId="0" applyNumberFormat="1" applyFont="1" applyBorder="1" applyAlignment="1" applyProtection="1">
      <alignment horizontal="center" vertical="center" wrapText="1"/>
      <protection locked="0"/>
    </xf>
    <xf numFmtId="0" fontId="17" fillId="0" borderId="19" xfId="0" applyNumberFormat="1" applyFont="1" applyBorder="1" applyAlignment="1" applyProtection="1">
      <alignment horizontal="center" vertical="center" wrapText="1"/>
      <protection locked="0"/>
    </xf>
    <xf numFmtId="0" fontId="17" fillId="0" borderId="6" xfId="0" applyFont="1" applyBorder="1" applyAlignment="1" applyProtection="1">
      <alignment horizontal="left" vertical="center" wrapText="1"/>
      <protection locked="0"/>
    </xf>
    <xf numFmtId="0" fontId="17" fillId="0" borderId="6" xfId="0" applyFont="1" applyBorder="1" applyAlignment="1" applyProtection="1">
      <alignment horizontal="center" vertical="center" wrapText="1"/>
      <protection locked="0"/>
    </xf>
    <xf numFmtId="1" fontId="17" fillId="0" borderId="6" xfId="0" applyNumberFormat="1" applyFont="1" applyBorder="1" applyAlignment="1" applyProtection="1">
      <alignment horizontal="center" vertical="center" wrapText="1"/>
      <protection locked="0"/>
    </xf>
    <xf numFmtId="1" fontId="17" fillId="0" borderId="20" xfId="0" applyNumberFormat="1" applyFont="1" applyBorder="1" applyAlignment="1" applyProtection="1">
      <alignment horizontal="center" vertical="center" wrapText="1"/>
      <protection locked="0"/>
    </xf>
    <xf numFmtId="0" fontId="23" fillId="0" borderId="0" xfId="0" applyFont="1"/>
    <xf numFmtId="0" fontId="17" fillId="0" borderId="4" xfId="0" applyFont="1" applyBorder="1" applyAlignment="1" applyProtection="1">
      <alignment horizontal="left" vertical="center" wrapText="1"/>
      <protection locked="0"/>
    </xf>
    <xf numFmtId="0" fontId="17" fillId="0" borderId="9" xfId="0" applyNumberFormat="1" applyFont="1" applyBorder="1" applyAlignment="1" applyProtection="1">
      <alignment horizontal="center" vertical="center" wrapText="1"/>
      <protection locked="0"/>
    </xf>
    <xf numFmtId="0" fontId="20" fillId="0" borderId="21" xfId="0" applyFont="1" applyBorder="1"/>
    <xf numFmtId="165" fontId="20" fillId="0" borderId="22" xfId="0" applyNumberFormat="1" applyFont="1" applyBorder="1" applyAlignment="1">
      <alignment horizontal="center"/>
    </xf>
    <xf numFmtId="0" fontId="6" fillId="0" borderId="7" xfId="0" applyNumberFormat="1" applyFont="1" applyBorder="1" applyAlignment="1" applyProtection="1">
      <alignment horizontal="center" vertical="center" wrapText="1"/>
      <protection locked="0"/>
    </xf>
    <xf numFmtId="49" fontId="6" fillId="0" borderId="4"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xf numFmtId="1" fontId="6" fillId="0" borderId="4" xfId="0" applyNumberFormat="1" applyFont="1" applyBorder="1" applyAlignment="1">
      <alignment horizontal="center" vertical="center" wrapText="1"/>
    </xf>
    <xf numFmtId="0" fontId="6" fillId="0" borderId="8" xfId="0" applyNumberFormat="1" applyFont="1" applyBorder="1" applyAlignment="1" applyProtection="1">
      <alignment horizontal="center" vertical="center" wrapText="1"/>
      <protection locked="0"/>
    </xf>
    <xf numFmtId="49"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49" fontId="6" fillId="0" borderId="2" xfId="0" applyNumberFormat="1" applyFont="1" applyBorder="1" applyAlignment="1" applyProtection="1">
      <alignment horizontal="center" vertical="center" wrapText="1"/>
      <protection locked="0"/>
    </xf>
    <xf numFmtId="0" fontId="6" fillId="0" borderId="2" xfId="0" applyFont="1" applyBorder="1" applyAlignment="1">
      <alignment horizontal="center" vertical="center"/>
    </xf>
    <xf numFmtId="0" fontId="6" fillId="0" borderId="9" xfId="0" applyNumberFormat="1" applyFont="1" applyBorder="1" applyAlignment="1" applyProtection="1">
      <alignment horizontal="center" vertical="center" wrapText="1"/>
      <protection locked="0"/>
    </xf>
    <xf numFmtId="49" fontId="6" fillId="0" borderId="6" xfId="0" applyNumberFormat="1"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1" fontId="6" fillId="0" borderId="6" xfId="0" applyNumberFormat="1" applyFont="1" applyBorder="1" applyAlignment="1" applyProtection="1">
      <alignment horizontal="center" vertical="center" wrapText="1"/>
      <protection locked="0"/>
    </xf>
    <xf numFmtId="0" fontId="6" fillId="0" borderId="0" xfId="0" quotePrefix="1" applyFont="1" applyBorder="1" applyProtection="1">
      <protection hidden="1"/>
    </xf>
    <xf numFmtId="0" fontId="17" fillId="0" borderId="4" xfId="0" applyFont="1" applyBorder="1" applyAlignment="1">
      <alignment horizontal="center" vertical="center" wrapText="1"/>
    </xf>
    <xf numFmtId="49" fontId="17" fillId="0" borderId="4" xfId="0" applyNumberFormat="1" applyFont="1" applyBorder="1" applyAlignment="1" applyProtection="1">
      <alignment horizontal="center" vertical="center" wrapText="1"/>
      <protection locked="0"/>
    </xf>
    <xf numFmtId="49" fontId="17" fillId="0" borderId="2" xfId="0" applyNumberFormat="1" applyFont="1" applyBorder="1" applyAlignment="1" applyProtection="1">
      <alignment horizontal="center" vertical="center" wrapText="1"/>
      <protection locked="0"/>
    </xf>
    <xf numFmtId="165" fontId="9" fillId="0" borderId="22" xfId="0" quotePrefix="1" applyNumberFormat="1" applyFont="1" applyBorder="1" applyAlignment="1" applyProtection="1">
      <alignment horizontal="center"/>
      <protection hidden="1"/>
    </xf>
    <xf numFmtId="0" fontId="19" fillId="0" borderId="2" xfId="1" applyFont="1" applyBorder="1" applyAlignment="1" applyProtection="1">
      <alignment horizontal="center" vertical="center" wrapText="1"/>
    </xf>
    <xf numFmtId="49" fontId="17" fillId="0" borderId="18" xfId="0" applyNumberFormat="1" applyFont="1" applyBorder="1" applyAlignment="1">
      <alignment horizontal="center" vertical="center" wrapText="1"/>
    </xf>
    <xf numFmtId="1" fontId="17" fillId="0" borderId="18" xfId="0" applyNumberFormat="1" applyFont="1" applyBorder="1" applyAlignment="1">
      <alignment horizontal="center" vertical="center" wrapText="1"/>
    </xf>
    <xf numFmtId="0" fontId="17" fillId="0" borderId="18" xfId="0" applyNumberFormat="1" applyFont="1" applyBorder="1" applyAlignment="1">
      <alignment horizontal="center" vertical="center" wrapText="1"/>
    </xf>
    <xf numFmtId="2" fontId="20" fillId="0" borderId="23" xfId="0" applyNumberFormat="1" applyFont="1" applyBorder="1" applyAlignment="1">
      <alignment horizontal="center" vertical="center" wrapText="1"/>
    </xf>
    <xf numFmtId="49" fontId="17" fillId="0" borderId="7" xfId="0" applyNumberFormat="1" applyFont="1" applyBorder="1" applyAlignment="1" applyProtection="1">
      <alignment horizontal="center" vertical="center" wrapText="1"/>
      <protection locked="0"/>
    </xf>
    <xf numFmtId="0" fontId="17" fillId="0" borderId="0" xfId="0" applyFont="1" applyBorder="1" applyAlignment="1">
      <alignment horizontal="center" vertical="center" wrapText="1"/>
    </xf>
    <xf numFmtId="49" fontId="17" fillId="0" borderId="9" xfId="0" applyNumberFormat="1" applyFont="1" applyBorder="1" applyAlignment="1" applyProtection="1">
      <alignment horizontal="center" vertical="center" wrapText="1"/>
      <protection locked="0"/>
    </xf>
    <xf numFmtId="0" fontId="17" fillId="0" borderId="6" xfId="0" applyFont="1" applyBorder="1" applyAlignment="1">
      <alignment horizontal="center" vertical="center" wrapText="1"/>
    </xf>
    <xf numFmtId="0" fontId="9" fillId="0" borderId="0" xfId="0" applyFont="1" applyBorder="1" applyAlignment="1">
      <alignment horizontal="center"/>
    </xf>
    <xf numFmtId="1" fontId="17" fillId="0" borderId="2" xfId="0" applyNumberFormat="1"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1" fontId="17" fillId="0" borderId="25" xfId="0" applyNumberFormat="1" applyFont="1" applyBorder="1" applyAlignment="1">
      <alignment horizontal="center" vertical="center" wrapText="1"/>
    </xf>
    <xf numFmtId="0" fontId="17" fillId="0" borderId="26" xfId="0" applyFont="1" applyBorder="1" applyAlignment="1" applyProtection="1">
      <alignment horizontal="center" vertical="center" wrapText="1"/>
      <protection hidden="1"/>
    </xf>
    <xf numFmtId="0" fontId="9" fillId="0" borderId="21" xfId="0" applyFont="1" applyBorder="1"/>
    <xf numFmtId="165" fontId="9" fillId="0" borderId="22" xfId="0" applyNumberFormat="1" applyFont="1" applyBorder="1" applyAlignment="1">
      <alignment horizontal="center"/>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8" xfId="0" applyFont="1" applyBorder="1" applyAlignment="1">
      <alignment horizontal="center" vertical="center" wrapText="1"/>
    </xf>
    <xf numFmtId="49" fontId="17" fillId="0" borderId="8" xfId="0" applyNumberFormat="1" applyFont="1" applyBorder="1" applyAlignment="1">
      <alignment horizontal="center" vertical="center" wrapText="1"/>
    </xf>
    <xf numFmtId="49" fontId="17" fillId="0" borderId="2" xfId="0" applyNumberFormat="1" applyFont="1" applyBorder="1" applyAlignment="1" applyProtection="1">
      <alignment horizontal="left" vertical="center" wrapText="1"/>
      <protection locked="0"/>
    </xf>
    <xf numFmtId="49" fontId="17" fillId="0" borderId="2" xfId="0" applyNumberFormat="1" applyFont="1" applyBorder="1" applyAlignment="1">
      <alignment horizontal="center" vertical="center" wrapText="1"/>
    </xf>
    <xf numFmtId="0" fontId="17" fillId="0" borderId="8" xfId="0" applyNumberFormat="1" applyFont="1" applyBorder="1" applyAlignment="1" applyProtection="1">
      <alignment horizontal="center" vertical="center" wrapText="1"/>
      <protection locked="0"/>
    </xf>
    <xf numFmtId="0" fontId="17" fillId="0" borderId="9" xfId="0" applyNumberFormat="1" applyFont="1" applyFill="1" applyBorder="1" applyAlignment="1" applyProtection="1">
      <alignment horizontal="center" vertical="center" wrapText="1"/>
      <protection locked="0"/>
    </xf>
    <xf numFmtId="0" fontId="17" fillId="0" borderId="6" xfId="0" applyFont="1" applyBorder="1"/>
    <xf numFmtId="0" fontId="17" fillId="0" borderId="6" xfId="0" applyFont="1" applyBorder="1" applyAlignment="1">
      <alignment horizontal="center"/>
    </xf>
    <xf numFmtId="2" fontId="17"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8" fillId="0" borderId="0" xfId="0" applyFont="1" applyBorder="1" applyAlignment="1">
      <alignment horizontal="center"/>
    </xf>
    <xf numFmtId="1" fontId="17" fillId="0" borderId="17" xfId="0" applyNumberFormat="1" applyFont="1" applyBorder="1" applyAlignment="1" applyProtection="1">
      <alignment horizontal="center" vertical="center" wrapText="1"/>
      <protection locked="0"/>
    </xf>
    <xf numFmtId="1" fontId="17" fillId="0" borderId="7" xfId="0" applyNumberFormat="1" applyFont="1" applyBorder="1" applyAlignment="1" applyProtection="1">
      <alignment horizontal="center" vertical="center" wrapText="1"/>
      <protection locked="0"/>
    </xf>
    <xf numFmtId="1" fontId="17" fillId="0" borderId="19" xfId="0" applyNumberFormat="1" applyFont="1" applyBorder="1" applyAlignment="1" applyProtection="1">
      <alignment horizontal="center" vertical="center" wrapText="1"/>
      <protection locked="0"/>
    </xf>
    <xf numFmtId="49" fontId="17" fillId="0" borderId="19" xfId="0" applyNumberFormat="1" applyFont="1" applyBorder="1" applyAlignment="1" applyProtection="1">
      <alignment horizontal="center" vertical="center" wrapText="1"/>
      <protection locked="0"/>
    </xf>
    <xf numFmtId="0" fontId="17" fillId="0" borderId="28" xfId="0" applyNumberFormat="1" applyFont="1" applyBorder="1" applyAlignment="1">
      <alignment horizontal="center" vertical="center" wrapText="1"/>
    </xf>
    <xf numFmtId="49" fontId="17" fillId="0" borderId="18" xfId="0" applyNumberFormat="1" applyFont="1" applyBorder="1" applyAlignment="1">
      <alignment horizontal="left" vertical="center" wrapText="1"/>
    </xf>
    <xf numFmtId="1" fontId="17" fillId="0" borderId="29"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2" xfId="0" applyFont="1" applyFill="1" applyBorder="1" applyAlignment="1">
      <alignment horizontal="center" vertical="center" wrapText="1"/>
    </xf>
    <xf numFmtId="2" fontId="17" fillId="0" borderId="2" xfId="0" applyNumberFormat="1" applyFont="1" applyBorder="1" applyAlignment="1">
      <alignment horizontal="center" vertical="center" wrapText="1"/>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3" fillId="0" borderId="0" xfId="0" applyFont="1" applyAlignment="1" applyProtection="1">
      <alignment horizontal="center" vertical="center" wrapText="1"/>
      <protection hidden="1"/>
    </xf>
    <xf numFmtId="0" fontId="0" fillId="0" borderId="0" xfId="0"/>
    <xf numFmtId="0" fontId="13" fillId="0" borderId="0" xfId="0" applyFont="1" applyAlignment="1" applyProtection="1">
      <alignment vertical="center" wrapText="1"/>
      <protection hidden="1"/>
    </xf>
    <xf numFmtId="0" fontId="17" fillId="0" borderId="17" xfId="0" applyNumberFormat="1" applyFont="1" applyBorder="1" applyAlignment="1">
      <alignment horizontal="center" vertical="center" wrapText="1"/>
    </xf>
    <xf numFmtId="49" fontId="17" fillId="0" borderId="8" xfId="0" applyNumberFormat="1" applyFont="1" applyBorder="1" applyAlignment="1" applyProtection="1">
      <alignment horizontal="center" vertical="center" wrapText="1"/>
      <protection locked="0"/>
    </xf>
    <xf numFmtId="0" fontId="23" fillId="0" borderId="2" xfId="0" applyFont="1" applyBorder="1"/>
    <xf numFmtId="0" fontId="23" fillId="0" borderId="6" xfId="0" applyFont="1" applyBorder="1"/>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1" fontId="17" fillId="0" borderId="31" xfId="0" applyNumberFormat="1" applyFont="1" applyBorder="1" applyAlignment="1">
      <alignment horizontal="center" vertical="center" wrapText="1"/>
    </xf>
    <xf numFmtId="0" fontId="17" fillId="0" borderId="32" xfId="0" applyFont="1" applyBorder="1" applyAlignment="1" applyProtection="1">
      <alignment horizontal="center" vertical="center" wrapText="1"/>
      <protection hidden="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1" fontId="11" fillId="0" borderId="25" xfId="0" applyNumberFormat="1" applyFont="1" applyBorder="1" applyAlignment="1">
      <alignment horizontal="center" vertical="center" wrapText="1"/>
    </xf>
    <xf numFmtId="0" fontId="11" fillId="0" borderId="26" xfId="0" applyFont="1" applyBorder="1" applyAlignment="1" applyProtection="1">
      <alignment horizontal="center" vertical="center" wrapText="1"/>
      <protection hidden="1"/>
    </xf>
    <xf numFmtId="49" fontId="7" fillId="0" borderId="0" xfId="0" applyNumberFormat="1" applyFont="1" applyFill="1" applyBorder="1" applyAlignment="1">
      <alignment horizontal="center" vertical="center" wrapText="1"/>
    </xf>
    <xf numFmtId="0" fontId="6" fillId="0" borderId="7" xfId="0" applyFont="1" applyBorder="1" applyAlignment="1">
      <alignment horizontal="center"/>
    </xf>
    <xf numFmtId="0" fontId="6" fillId="0" borderId="4" xfId="0" applyFont="1" applyBorder="1" applyAlignment="1">
      <alignment horizontal="center" vertical="center"/>
    </xf>
    <xf numFmtId="0" fontId="6" fillId="0" borderId="4" xfId="0" applyFont="1" applyBorder="1" applyAlignment="1">
      <alignment horizontal="center" wrapText="1"/>
    </xf>
    <xf numFmtId="0" fontId="6" fillId="0" borderId="4" xfId="0" applyFont="1" applyBorder="1" applyAlignment="1">
      <alignment horizontal="center"/>
    </xf>
    <xf numFmtId="16" fontId="6" fillId="0" borderId="4" xfId="0" quotePrefix="1" applyNumberFormat="1" applyFont="1" applyBorder="1" applyAlignment="1">
      <alignment horizontal="center"/>
    </xf>
    <xf numFmtId="16" fontId="6" fillId="0" borderId="33" xfId="0" quotePrefix="1" applyNumberFormat="1" applyFont="1" applyBorder="1" applyAlignment="1">
      <alignment horizontal="center"/>
    </xf>
    <xf numFmtId="0" fontId="6" fillId="0" borderId="8" xfId="0" applyFont="1" applyBorder="1" applyAlignment="1">
      <alignment horizontal="center" vertical="center" wrapText="1"/>
    </xf>
    <xf numFmtId="0" fontId="6" fillId="0" borderId="2" xfId="0" quotePrefix="1" applyFont="1" applyBorder="1" applyAlignment="1">
      <alignment horizontal="center" vertical="center" wrapText="1"/>
    </xf>
    <xf numFmtId="0" fontId="6" fillId="0" borderId="34" xfId="0" quotePrefix="1" applyFont="1" applyBorder="1" applyAlignment="1">
      <alignment horizontal="center" vertical="center" wrapText="1"/>
    </xf>
    <xf numFmtId="2" fontId="9" fillId="0" borderId="23"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quotePrefix="1" applyFont="1" applyBorder="1" applyAlignment="1">
      <alignment horizontal="center" vertical="center" wrapText="1"/>
    </xf>
    <xf numFmtId="0" fontId="11" fillId="0" borderId="34" xfId="0" quotePrefix="1" applyFont="1" applyBorder="1" applyAlignment="1">
      <alignment horizontal="center" vertical="center" wrapText="1"/>
    </xf>
    <xf numFmtId="0" fontId="6" fillId="0" borderId="9" xfId="0" applyFont="1" applyBorder="1" applyAlignment="1">
      <alignment horizontal="center" vertical="center" wrapText="1"/>
    </xf>
    <xf numFmtId="16" fontId="6" fillId="0" borderId="6" xfId="0" applyNumberFormat="1" applyFont="1" applyBorder="1" applyAlignment="1">
      <alignment horizontal="center" vertical="center" wrapText="1"/>
    </xf>
    <xf numFmtId="16" fontId="6" fillId="0" borderId="35" xfId="0" applyNumberFormat="1" applyFont="1" applyBorder="1" applyAlignment="1">
      <alignment horizontal="center" vertical="center" wrapText="1"/>
    </xf>
    <xf numFmtId="2" fontId="9" fillId="0" borderId="36"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Font="1"/>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xf>
    <xf numFmtId="16" fontId="6" fillId="0" borderId="2" xfId="0" applyNumberFormat="1" applyFont="1" applyBorder="1" applyAlignment="1">
      <alignment horizontal="center"/>
    </xf>
    <xf numFmtId="16" fontId="6" fillId="0" borderId="2" xfId="0" quotePrefix="1" applyNumberFormat="1" applyFont="1" applyBorder="1" applyAlignment="1">
      <alignment horizontal="center" vertical="center" wrapText="1"/>
    </xf>
    <xf numFmtId="0" fontId="6" fillId="0" borderId="9" xfId="0" applyFont="1" applyBorder="1" applyAlignment="1">
      <alignment horizontal="center" vertical="center"/>
    </xf>
    <xf numFmtId="0" fontId="6" fillId="0" borderId="6" xfId="0" quotePrefix="1" applyFont="1" applyBorder="1" applyAlignment="1">
      <alignment horizontal="center" vertical="center" wrapText="1"/>
    </xf>
    <xf numFmtId="0" fontId="6"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6" fillId="0" borderId="8" xfId="0" applyFont="1" applyBorder="1" applyAlignment="1">
      <alignment horizontal="center"/>
    </xf>
    <xf numFmtId="0" fontId="0" fillId="0" borderId="8" xfId="0" applyFont="1" applyBorder="1" applyAlignment="1">
      <alignment horizontal="center" vertical="center" wrapText="1"/>
    </xf>
    <xf numFmtId="0" fontId="6" fillId="0" borderId="25" xfId="0" applyFont="1" applyBorder="1" applyAlignment="1">
      <alignment horizontal="center" vertical="center"/>
    </xf>
    <xf numFmtId="0" fontId="6" fillId="0" borderId="26" xfId="0" applyFont="1" applyFill="1" applyBorder="1" applyAlignment="1">
      <alignment horizontal="center" vertical="center" wrapText="1"/>
    </xf>
    <xf numFmtId="0" fontId="17" fillId="0" borderId="18" xfId="0" applyFont="1" applyBorder="1" applyAlignment="1" applyProtection="1">
      <alignment horizontal="center" vertical="center" wrapText="1"/>
      <protection locked="0"/>
    </xf>
    <xf numFmtId="0" fontId="17" fillId="0" borderId="18" xfId="0" applyFont="1" applyBorder="1" applyAlignment="1">
      <alignment horizontal="center" vertical="center"/>
    </xf>
    <xf numFmtId="0" fontId="17" fillId="0" borderId="8" xfId="0" applyNumberFormat="1" applyFont="1" applyBorder="1" applyAlignment="1">
      <alignment horizontal="center" vertical="center" wrapText="1"/>
    </xf>
    <xf numFmtId="0" fontId="17" fillId="0" borderId="9" xfId="0" applyNumberFormat="1" applyFont="1" applyBorder="1" applyAlignment="1">
      <alignment horizontal="center" vertical="center" wrapText="1"/>
    </xf>
    <xf numFmtId="165" fontId="20" fillId="0" borderId="22" xfId="0" applyNumberFormat="1" applyFont="1" applyBorder="1" applyAlignment="1">
      <alignment horizontal="center" vertical="center"/>
    </xf>
    <xf numFmtId="0" fontId="6" fillId="0" borderId="2" xfId="0" applyFont="1" applyBorder="1" applyAlignment="1">
      <alignment horizontal="left" vertical="center" wrapText="1"/>
    </xf>
    <xf numFmtId="0" fontId="11" fillId="0" borderId="6" xfId="0" applyFont="1" applyFill="1" applyBorder="1" applyAlignment="1">
      <alignment horizontal="left" vertical="center" wrapText="1"/>
    </xf>
    <xf numFmtId="0" fontId="0" fillId="0" borderId="0" xfId="0" applyFont="1" applyBorder="1"/>
    <xf numFmtId="0" fontId="11" fillId="0" borderId="9" xfId="0" applyFont="1" applyBorder="1" applyAlignment="1">
      <alignment horizontal="center"/>
    </xf>
    <xf numFmtId="0" fontId="0"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 xfId="0" quotePrefix="1" applyFont="1" applyBorder="1" applyAlignment="1">
      <alignment horizontal="center"/>
    </xf>
    <xf numFmtId="0" fontId="6" fillId="0" borderId="2" xfId="0" applyFont="1" applyBorder="1"/>
    <xf numFmtId="0" fontId="6" fillId="0" borderId="17" xfId="0" applyFont="1" applyBorder="1" applyAlignment="1">
      <alignment horizontal="center"/>
    </xf>
    <xf numFmtId="0" fontId="6" fillId="0" borderId="18" xfId="0" applyFont="1" applyBorder="1" applyAlignment="1"/>
    <xf numFmtId="0" fontId="6" fillId="0" borderId="27" xfId="0" applyFont="1" applyBorder="1" applyAlignment="1"/>
    <xf numFmtId="0" fontId="6" fillId="0" borderId="9" xfId="0" applyFont="1" applyBorder="1" applyAlignment="1">
      <alignment horizontal="center"/>
    </xf>
    <xf numFmtId="0" fontId="6" fillId="0" borderId="7" xfId="0" applyFont="1" applyBorder="1" applyAlignment="1">
      <alignment horizontal="center" vertical="center" wrapText="1"/>
    </xf>
    <xf numFmtId="0" fontId="6" fillId="0" borderId="4" xfId="0" quotePrefix="1" applyFont="1" applyBorder="1" applyAlignment="1">
      <alignment horizontal="center"/>
    </xf>
    <xf numFmtId="0" fontId="6" fillId="0" borderId="4" xfId="0" applyFont="1" applyBorder="1" applyAlignment="1">
      <alignment horizontal="left"/>
    </xf>
    <xf numFmtId="0" fontId="6" fillId="0" borderId="2" xfId="0" applyFont="1" applyBorder="1" applyAlignment="1">
      <alignment horizontal="left"/>
    </xf>
    <xf numFmtId="0" fontId="6" fillId="0" borderId="37" xfId="0" applyFont="1" applyBorder="1" applyAlignment="1">
      <alignment horizontal="center" vertical="center" wrapText="1"/>
    </xf>
    <xf numFmtId="0" fontId="6" fillId="0" borderId="6" xfId="0" applyFont="1" applyBorder="1" applyAlignment="1">
      <alignment horizontal="left" vertical="center"/>
    </xf>
    <xf numFmtId="0" fontId="17" fillId="0" borderId="0" xfId="0" applyFont="1" applyAlignment="1" applyProtection="1">
      <alignment vertical="center"/>
      <protection hidden="1"/>
    </xf>
    <xf numFmtId="0" fontId="17" fillId="0" borderId="0" xfId="0" applyFont="1" applyAlignment="1" applyProtection="1">
      <alignment horizontal="left" vertical="center"/>
      <protection hidden="1"/>
    </xf>
    <xf numFmtId="0" fontId="23" fillId="0" borderId="0" xfId="0" applyFont="1" applyAlignment="1"/>
    <xf numFmtId="0" fontId="17" fillId="0" borderId="0" xfId="0" applyFont="1" applyAlignment="1"/>
    <xf numFmtId="0" fontId="17"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6" fillId="0" borderId="2" xfId="0" applyFont="1" applyBorder="1" applyAlignment="1">
      <alignment wrapText="1"/>
    </xf>
    <xf numFmtId="0" fontId="6" fillId="0" borderId="18" xfId="0" applyFont="1" applyBorder="1" applyAlignment="1">
      <alignment wrapText="1"/>
    </xf>
    <xf numFmtId="0" fontId="6" fillId="0" borderId="18" xfId="0" applyFont="1" applyBorder="1" applyAlignment="1">
      <alignment horizontal="center"/>
    </xf>
    <xf numFmtId="165" fontId="9" fillId="0" borderId="22" xfId="0" applyNumberFormat="1" applyFont="1" applyBorder="1" applyAlignment="1">
      <alignment horizontal="center" vertical="center" wrapText="1"/>
    </xf>
    <xf numFmtId="0" fontId="9" fillId="0" borderId="38" xfId="0" applyFont="1" applyBorder="1" applyAlignment="1">
      <alignment horizontal="center"/>
    </xf>
    <xf numFmtId="0" fontId="0" fillId="0" borderId="0" xfId="0" applyFill="1" applyBorder="1" applyAlignment="1">
      <alignment horizontal="center"/>
    </xf>
    <xf numFmtId="165" fontId="13" fillId="0" borderId="22" xfId="0" applyNumberFormat="1" applyFont="1" applyBorder="1" applyAlignment="1">
      <alignment horizontal="center"/>
    </xf>
    <xf numFmtId="0" fontId="24" fillId="0" borderId="0" xfId="0" applyFont="1"/>
    <xf numFmtId="0" fontId="13" fillId="0" borderId="0" xfId="0" applyFont="1" applyBorder="1" applyAlignment="1" applyProtection="1">
      <alignment vertical="center" wrapText="1"/>
      <protection hidden="1"/>
    </xf>
    <xf numFmtId="0" fontId="6" fillId="0" borderId="2" xfId="0" applyNumberFormat="1" applyFont="1" applyBorder="1" applyAlignment="1">
      <alignment wrapText="1"/>
    </xf>
    <xf numFmtId="0" fontId="0" fillId="0" borderId="0" xfId="0" applyFont="1" applyAlignment="1">
      <alignment horizontal="right"/>
    </xf>
    <xf numFmtId="0" fontId="6"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8" xfId="0" applyNumberFormat="1" applyFont="1" applyBorder="1" applyAlignment="1">
      <alignment wrapText="1"/>
    </xf>
    <xf numFmtId="0" fontId="17" fillId="0" borderId="39"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 xfId="0" applyFont="1" applyBorder="1" applyAlignment="1"/>
    <xf numFmtId="0" fontId="17" fillId="0" borderId="0" xfId="0" applyFont="1" applyBorder="1" applyAlignment="1">
      <alignment wrapText="1"/>
    </xf>
    <xf numFmtId="0" fontId="20" fillId="0" borderId="0" xfId="0" applyFont="1"/>
    <xf numFmtId="0" fontId="23" fillId="0" borderId="17" xfId="0" applyFont="1" applyBorder="1" applyAlignment="1">
      <alignment horizontal="center"/>
    </xf>
    <xf numFmtId="0" fontId="23" fillId="0" borderId="18" xfId="0" applyFont="1" applyBorder="1" applyAlignment="1"/>
    <xf numFmtId="0" fontId="23" fillId="0" borderId="27" xfId="0" applyFont="1" applyBorder="1" applyAlignment="1"/>
    <xf numFmtId="0" fontId="23" fillId="0" borderId="8" xfId="0" applyFont="1" applyBorder="1" applyAlignment="1">
      <alignment horizontal="center"/>
    </xf>
    <xf numFmtId="0" fontId="20" fillId="0" borderId="23" xfId="0" applyFont="1" applyBorder="1" applyAlignment="1">
      <alignment horizontal="center"/>
    </xf>
    <xf numFmtId="0" fontId="17" fillId="0" borderId="2" xfId="0" applyFont="1" applyBorder="1" applyAlignment="1">
      <alignment horizontal="left" vertical="center" wrapText="1"/>
    </xf>
    <xf numFmtId="0" fontId="20" fillId="0" borderId="23" xfId="0" applyFont="1" applyBorder="1" applyAlignment="1">
      <alignment horizontal="center" vertical="center" wrapText="1"/>
    </xf>
    <xf numFmtId="0" fontId="17" fillId="0" borderId="2" xfId="0" applyFont="1" applyFill="1" applyBorder="1" applyAlignment="1">
      <alignment horizontal="left" vertical="center" wrapText="1"/>
    </xf>
    <xf numFmtId="0" fontId="20" fillId="0" borderId="23" xfId="0" applyFont="1" applyFill="1" applyBorder="1" applyAlignment="1">
      <alignment horizontal="center" vertical="center" wrapText="1"/>
    </xf>
    <xf numFmtId="0" fontId="23" fillId="0" borderId="9" xfId="0" applyFont="1" applyBorder="1" applyAlignment="1">
      <alignment horizontal="center"/>
    </xf>
    <xf numFmtId="0" fontId="17" fillId="0" borderId="6" xfId="0" applyFont="1" applyFill="1" applyBorder="1" applyAlignment="1">
      <alignment horizontal="left" vertical="center" wrapText="1"/>
    </xf>
    <xf numFmtId="0" fontId="17" fillId="0" borderId="6"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17" fillId="0" borderId="18" xfId="0" applyFont="1" applyBorder="1" applyAlignment="1">
      <alignment horizontal="left" vertical="center" wrapText="1"/>
    </xf>
    <xf numFmtId="14" fontId="17" fillId="0" borderId="18" xfId="0" applyNumberFormat="1" applyFont="1" applyBorder="1" applyAlignment="1">
      <alignment horizontal="center" vertical="center" wrapText="1"/>
    </xf>
    <xf numFmtId="0" fontId="17" fillId="0" borderId="9" xfId="0" applyFont="1" applyBorder="1" applyAlignment="1">
      <alignment horizontal="center" vertical="center" wrapText="1"/>
    </xf>
    <xf numFmtId="0" fontId="17" fillId="0" borderId="6" xfId="0" applyFont="1" applyBorder="1" applyAlignment="1">
      <alignment horizontal="left" vertical="center" wrapText="1"/>
    </xf>
    <xf numFmtId="166" fontId="20" fillId="0" borderId="22" xfId="0" applyNumberFormat="1" applyFont="1" applyBorder="1" applyAlignment="1">
      <alignment horizontal="center"/>
    </xf>
    <xf numFmtId="49" fontId="0" fillId="0" borderId="0" xfId="0" applyNumberFormat="1"/>
    <xf numFmtId="0" fontId="22" fillId="0" borderId="0" xfId="0" applyFont="1"/>
    <xf numFmtId="0" fontId="23" fillId="0" borderId="1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17" fillId="0" borderId="40" xfId="0" applyFont="1" applyBorder="1" applyAlignment="1">
      <alignment horizontal="left" vertical="center" wrapText="1"/>
    </xf>
    <xf numFmtId="0" fontId="23" fillId="0" borderId="0" xfId="0" applyFont="1" applyBorder="1" applyAlignment="1">
      <alignment horizontal="left" vertical="center" wrapText="1"/>
    </xf>
    <xf numFmtId="165" fontId="20" fillId="0" borderId="22" xfId="0" applyNumberFormat="1" applyFont="1" applyBorder="1" applyAlignment="1">
      <alignment horizontal="center" vertical="center" wrapText="1"/>
    </xf>
    <xf numFmtId="2" fontId="11" fillId="0" borderId="27" xfId="0" applyNumberFormat="1" applyFont="1" applyBorder="1" applyAlignment="1" applyProtection="1">
      <alignment horizontal="center" vertical="center" wrapText="1"/>
      <protection hidden="1"/>
    </xf>
    <xf numFmtId="2" fontId="6" fillId="0" borderId="23" xfId="0" applyNumberFormat="1" applyFont="1" applyBorder="1" applyAlignment="1" applyProtection="1">
      <alignment horizontal="center" vertical="center" wrapText="1"/>
      <protection hidden="1"/>
    </xf>
    <xf numFmtId="2" fontId="6" fillId="0" borderId="36" xfId="0" applyNumberFormat="1" applyFont="1" applyBorder="1" applyAlignment="1" applyProtection="1">
      <alignment horizontal="center" vertical="center" wrapText="1"/>
      <protection hidden="1"/>
    </xf>
    <xf numFmtId="2" fontId="6" fillId="0" borderId="41" xfId="0" applyNumberFormat="1" applyFont="1" applyBorder="1" applyAlignment="1" applyProtection="1">
      <alignment horizontal="center" vertical="center"/>
      <protection hidden="1"/>
    </xf>
    <xf numFmtId="2" fontId="6" fillId="0" borderId="23" xfId="0" applyNumberFormat="1" applyFont="1" applyBorder="1" applyAlignment="1" applyProtection="1">
      <alignment horizontal="center" vertical="center"/>
      <protection hidden="1"/>
    </xf>
    <xf numFmtId="2" fontId="6" fillId="0" borderId="36" xfId="0" applyNumberFormat="1" applyFont="1" applyBorder="1" applyAlignment="1" applyProtection="1">
      <alignment horizontal="center" vertical="center"/>
      <protection hidden="1"/>
    </xf>
    <xf numFmtId="2" fontId="6" fillId="0" borderId="27" xfId="0" applyNumberFormat="1" applyFont="1" applyBorder="1" applyAlignment="1" applyProtection="1">
      <alignment horizontal="center" vertical="center" wrapText="1"/>
      <protection hidden="1"/>
    </xf>
    <xf numFmtId="2" fontId="6" fillId="0" borderId="23" xfId="0" applyNumberFormat="1" applyFont="1" applyBorder="1" applyAlignment="1">
      <alignment horizontal="center" vertical="center" wrapText="1"/>
    </xf>
    <xf numFmtId="2" fontId="11" fillId="0" borderId="41" xfId="0" applyNumberFormat="1" applyFont="1" applyBorder="1" applyAlignment="1" applyProtection="1">
      <alignment horizontal="center" vertical="center" wrapText="1"/>
      <protection hidden="1"/>
    </xf>
    <xf numFmtId="2" fontId="11" fillId="0" borderId="23" xfId="0" applyNumberFormat="1" applyFont="1" applyBorder="1" applyAlignment="1" applyProtection="1">
      <alignment horizontal="center" vertical="center" wrapText="1"/>
      <protection hidden="1"/>
    </xf>
    <xf numFmtId="2" fontId="6" fillId="0" borderId="27" xfId="0" applyNumberFormat="1" applyFont="1" applyBorder="1" applyAlignment="1" applyProtection="1">
      <alignment horizontal="center" vertical="center"/>
      <protection hidden="1"/>
    </xf>
    <xf numFmtId="2" fontId="6" fillId="0" borderId="36" xfId="0" applyNumberFormat="1" applyFont="1" applyBorder="1" applyAlignment="1">
      <alignment horizontal="center"/>
    </xf>
    <xf numFmtId="2" fontId="6"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6" fillId="0" borderId="27" xfId="0" applyNumberFormat="1" applyFont="1" applyBorder="1" applyAlignment="1">
      <alignment horizontal="center" vertical="center" wrapText="1"/>
    </xf>
    <xf numFmtId="2" fontId="14" fillId="0" borderId="23" xfId="0" applyNumberFormat="1" applyFont="1" applyBorder="1" applyAlignment="1">
      <alignment horizontal="center" vertical="center"/>
    </xf>
    <xf numFmtId="2" fontId="14" fillId="0" borderId="23" xfId="0" applyNumberFormat="1" applyFont="1" applyBorder="1" applyAlignment="1">
      <alignment horizontal="center" vertical="center" wrapText="1"/>
    </xf>
    <xf numFmtId="2" fontId="14" fillId="0" borderId="36" xfId="0" applyNumberFormat="1" applyFont="1" applyBorder="1" applyAlignment="1">
      <alignment horizontal="center" vertical="center"/>
    </xf>
    <xf numFmtId="2" fontId="6" fillId="0" borderId="41" xfId="0" applyNumberFormat="1" applyFont="1" applyBorder="1" applyAlignment="1">
      <alignment horizontal="center"/>
    </xf>
    <xf numFmtId="2" fontId="11" fillId="0" borderId="23"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2" fontId="6" fillId="0" borderId="23" xfId="0" applyNumberFormat="1" applyFont="1" applyBorder="1" applyAlignment="1">
      <alignment horizontal="center"/>
    </xf>
    <xf numFmtId="2" fontId="6" fillId="0" borderId="41" xfId="0" applyNumberFormat="1" applyFont="1" applyBorder="1" applyAlignment="1">
      <alignment horizontal="center" vertical="center" wrapText="1"/>
    </xf>
    <xf numFmtId="2" fontId="6" fillId="0" borderId="27" xfId="0" applyNumberFormat="1" applyFont="1" applyBorder="1" applyAlignment="1">
      <alignment horizontal="center" vertical="center"/>
    </xf>
    <xf numFmtId="2" fontId="11" fillId="0" borderId="36" xfId="0" applyNumberFormat="1" applyFont="1" applyBorder="1" applyAlignment="1">
      <alignment horizontal="center" vertical="center" wrapText="1"/>
    </xf>
    <xf numFmtId="2" fontId="6" fillId="0" borderId="27" xfId="0" applyNumberFormat="1" applyFont="1" applyBorder="1" applyAlignment="1">
      <alignment horizontal="center"/>
    </xf>
    <xf numFmtId="2" fontId="11" fillId="0" borderId="27" xfId="0" applyNumberFormat="1" applyFont="1" applyBorder="1" applyAlignment="1">
      <alignment horizontal="center" vertical="center" wrapText="1"/>
    </xf>
    <xf numFmtId="0" fontId="0" fillId="0" borderId="27" xfId="0" applyFont="1" applyBorder="1" applyAlignment="1"/>
    <xf numFmtId="0" fontId="6" fillId="0" borderId="23" xfId="0" applyFont="1" applyBorder="1" applyAlignment="1">
      <alignment horizontal="center"/>
    </xf>
    <xf numFmtId="164" fontId="6" fillId="0" borderId="23" xfId="0" applyNumberFormat="1" applyFont="1" applyBorder="1" applyAlignment="1">
      <alignment horizontal="center" vertical="center" wrapText="1"/>
    </xf>
    <xf numFmtId="4" fontId="6" fillId="0" borderId="27" xfId="0" applyNumberFormat="1" applyFont="1" applyBorder="1" applyAlignment="1">
      <alignment horizontal="center" vertical="center" wrapText="1"/>
    </xf>
    <xf numFmtId="4" fontId="6" fillId="0" borderId="23" xfId="0" applyNumberFormat="1" applyFont="1" applyBorder="1" applyAlignment="1">
      <alignment horizontal="center" vertical="center" wrapText="1"/>
    </xf>
    <xf numFmtId="4" fontId="6" fillId="0" borderId="36" xfId="0" applyNumberFormat="1" applyFont="1" applyBorder="1" applyAlignment="1">
      <alignment horizontal="center" vertical="center" wrapText="1"/>
    </xf>
    <xf numFmtId="0" fontId="23" fillId="0" borderId="42" xfId="0" applyFont="1" applyBorder="1"/>
    <xf numFmtId="0" fontId="17" fillId="0" borderId="42" xfId="0" applyFont="1" applyBorder="1"/>
    <xf numFmtId="0" fontId="0" fillId="0" borderId="42" xfId="0" applyFont="1" applyBorder="1"/>
    <xf numFmtId="0" fontId="23" fillId="0" borderId="42" xfId="0" applyFont="1" applyBorder="1" applyAlignment="1">
      <alignment horizontal="center" vertical="center" wrapText="1"/>
    </xf>
    <xf numFmtId="0" fontId="6"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6" fillId="0" borderId="42" xfId="0" applyFont="1" applyBorder="1" applyAlignment="1">
      <alignment horizontal="center" vertical="center" wrapText="1"/>
    </xf>
    <xf numFmtId="0" fontId="14" fillId="0" borderId="42" xfId="0" applyFont="1" applyFill="1" applyBorder="1" applyAlignment="1">
      <alignment horizontal="center" vertical="center"/>
    </xf>
    <xf numFmtId="0" fontId="17" fillId="0" borderId="42" xfId="0" applyFont="1" applyBorder="1" applyAlignment="1">
      <alignment horizontal="center" vertical="center"/>
    </xf>
    <xf numFmtId="0" fontId="17" fillId="0" borderId="42" xfId="0" applyNumberFormat="1" applyFont="1" applyFill="1" applyBorder="1" applyAlignment="1" applyProtection="1">
      <alignment horizontal="center" vertical="center" wrapText="1"/>
      <protection locked="0"/>
    </xf>
    <xf numFmtId="0" fontId="7" fillId="0" borderId="42" xfId="0" applyNumberFormat="1" applyFont="1" applyFill="1" applyBorder="1" applyAlignment="1" applyProtection="1">
      <alignment horizontal="center" vertical="center" wrapText="1"/>
      <protection locked="0"/>
    </xf>
    <xf numFmtId="2" fontId="6" fillId="0" borderId="42" xfId="0" applyNumberFormat="1" applyFont="1" applyBorder="1" applyAlignment="1" applyProtection="1">
      <alignment horizontal="center" vertical="center" wrapText="1"/>
      <protection hidden="1"/>
    </xf>
    <xf numFmtId="0" fontId="7" fillId="3" borderId="2" xfId="0" applyFont="1" applyFill="1" applyBorder="1" applyAlignment="1" applyProtection="1">
      <alignment horizontal="left" vertical="top"/>
      <protection hidden="1"/>
    </xf>
    <xf numFmtId="0" fontId="7" fillId="3" borderId="2" xfId="0" applyFont="1" applyFill="1" applyBorder="1" applyAlignment="1" applyProtection="1">
      <alignment horizontal="left" vertical="center"/>
      <protection hidden="1"/>
    </xf>
    <xf numFmtId="0" fontId="7" fillId="3" borderId="2" xfId="0" applyFont="1" applyFill="1" applyBorder="1" applyAlignment="1" applyProtection="1">
      <alignment vertical="center"/>
      <protection hidden="1"/>
    </xf>
    <xf numFmtId="0" fontId="27" fillId="0" borderId="0" xfId="0" applyFont="1" applyAlignment="1" applyProtection="1">
      <alignment horizontal="left" vertical="center"/>
      <protection hidden="1"/>
    </xf>
    <xf numFmtId="0" fontId="7" fillId="5" borderId="2" xfId="0" applyFont="1" applyFill="1" applyBorder="1" applyAlignment="1" applyProtection="1">
      <alignment horizontal="left" vertical="center"/>
      <protection locked="0"/>
    </xf>
    <xf numFmtId="49" fontId="7" fillId="5" borderId="2" xfId="0" applyNumberFormat="1" applyFont="1" applyFill="1" applyBorder="1" applyAlignment="1" applyProtection="1">
      <alignment horizontal="left" vertical="center"/>
      <protection locked="0"/>
    </xf>
    <xf numFmtId="0" fontId="7" fillId="5" borderId="2" xfId="0" applyFont="1" applyFill="1" applyBorder="1" applyAlignment="1" applyProtection="1">
      <alignment vertical="center"/>
      <protection locked="0"/>
    </xf>
    <xf numFmtId="0" fontId="6" fillId="0" borderId="45" xfId="0" applyFont="1" applyBorder="1" applyAlignment="1">
      <alignment horizontal="center" vertical="top"/>
    </xf>
    <xf numFmtId="0" fontId="17"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28" fillId="0" borderId="0" xfId="0" applyFont="1"/>
    <xf numFmtId="0" fontId="29" fillId="0" borderId="0" xfId="0" applyFont="1"/>
    <xf numFmtId="0" fontId="30" fillId="0" borderId="0" xfId="0" applyFont="1"/>
    <xf numFmtId="0" fontId="25" fillId="0" borderId="0" xfId="0" applyFont="1"/>
    <xf numFmtId="0" fontId="25" fillId="0" borderId="2" xfId="0" applyFont="1" applyBorder="1"/>
    <xf numFmtId="0" fontId="25" fillId="0" borderId="2" xfId="0" applyFont="1" applyBorder="1" applyAlignment="1">
      <alignment horizontal="center"/>
    </xf>
    <xf numFmtId="0" fontId="8" fillId="0" borderId="0" xfId="0" quotePrefix="1" applyFont="1" applyBorder="1" applyProtection="1">
      <protection hidden="1"/>
    </xf>
    <xf numFmtId="2" fontId="13" fillId="0" borderId="22" xfId="0" applyNumberFormat="1" applyFont="1" applyBorder="1" applyAlignment="1">
      <alignment horizontal="center"/>
    </xf>
    <xf numFmtId="0" fontId="13" fillId="0" borderId="0" xfId="0" applyFont="1" applyAlignment="1" applyProtection="1">
      <alignment horizontal="center" vertical="center" wrapText="1"/>
      <protection hidden="1"/>
    </xf>
    <xf numFmtId="0" fontId="17" fillId="0" borderId="0" xfId="0" applyFont="1" applyAlignment="1" applyProtection="1">
      <alignment horizontal="left" vertical="center"/>
      <protection hidden="1"/>
    </xf>
    <xf numFmtId="49" fontId="37" fillId="0" borderId="18" xfId="0" applyNumberFormat="1" applyFont="1" applyBorder="1" applyAlignment="1" applyProtection="1">
      <alignment horizontal="left" vertical="center" wrapText="1"/>
      <protection locked="0"/>
    </xf>
    <xf numFmtId="0" fontId="37" fillId="0" borderId="2" xfId="0" applyFont="1" applyBorder="1" applyAlignment="1" applyProtection="1">
      <alignment horizontal="left" vertical="center" wrapText="1"/>
      <protection locked="0"/>
    </xf>
    <xf numFmtId="0" fontId="7" fillId="0" borderId="2" xfId="0" applyFont="1" applyBorder="1" applyAlignment="1">
      <alignment horizontal="center" vertical="center" wrapText="1"/>
    </xf>
    <xf numFmtId="0" fontId="6" fillId="0" borderId="17" xfId="0" applyFont="1" applyBorder="1" applyAlignment="1"/>
    <xf numFmtId="0" fontId="0" fillId="0" borderId="0" xfId="0" applyAlignment="1"/>
    <xf numFmtId="0" fontId="0" fillId="2" borderId="4" xfId="0" applyFill="1" applyBorder="1" applyAlignment="1"/>
    <xf numFmtId="0" fontId="25" fillId="0" borderId="0" xfId="0" applyFont="1" applyAlignment="1"/>
    <xf numFmtId="0" fontId="6" fillId="0" borderId="4" xfId="0" applyFont="1" applyBorder="1" applyAlignment="1">
      <alignment horizontal="left" vertical="center" wrapText="1"/>
    </xf>
    <xf numFmtId="0" fontId="6" fillId="0" borderId="4" xfId="0" applyNumberFormat="1" applyFont="1" applyBorder="1" applyAlignment="1">
      <alignment wrapText="1"/>
    </xf>
    <xf numFmtId="0" fontId="0" fillId="2" borderId="0" xfId="0" applyFill="1" applyBorder="1" applyAlignment="1">
      <alignment horizontal="center"/>
    </xf>
    <xf numFmtId="1" fontId="23" fillId="0" borderId="0" xfId="0" applyNumberFormat="1" applyFont="1" applyAlignment="1"/>
    <xf numFmtId="1" fontId="17" fillId="0" borderId="0" xfId="0" applyNumberFormat="1" applyFont="1" applyAlignment="1" applyProtection="1">
      <alignment vertical="center"/>
      <protection hidden="1"/>
    </xf>
    <xf numFmtId="1" fontId="17" fillId="0" borderId="0" xfId="0" applyNumberFormat="1" applyFont="1" applyAlignment="1" applyProtection="1">
      <alignment horizontal="left" vertical="center"/>
      <protection hidden="1"/>
    </xf>
    <xf numFmtId="1" fontId="13" fillId="0" borderId="0" xfId="0" applyNumberFormat="1" applyFont="1" applyBorder="1" applyAlignment="1">
      <alignment horizontal="center" wrapText="1"/>
    </xf>
    <xf numFmtId="1" fontId="6" fillId="0" borderId="25" xfId="0" applyNumberFormat="1" applyFont="1" applyBorder="1" applyAlignment="1">
      <alignment horizontal="center" vertical="center" wrapText="1"/>
    </xf>
    <xf numFmtId="1" fontId="6" fillId="0" borderId="18" xfId="0" applyNumberFormat="1" applyFont="1" applyBorder="1" applyAlignment="1">
      <alignment horizontal="center" vertical="center" wrapText="1"/>
    </xf>
    <xf numFmtId="1" fontId="9" fillId="0" borderId="21" xfId="0" applyNumberFormat="1" applyFont="1" applyBorder="1"/>
    <xf numFmtId="1" fontId="0" fillId="0" borderId="0" xfId="0" applyNumberFormat="1"/>
    <xf numFmtId="0" fontId="6" fillId="0" borderId="2" xfId="0" quotePrefix="1" applyFont="1" applyFill="1" applyBorder="1" applyAlignment="1">
      <alignment horizontal="center" vertical="center" wrapText="1"/>
    </xf>
    <xf numFmtId="0" fontId="3" fillId="0" borderId="18" xfId="0" applyFont="1" applyBorder="1" applyAlignment="1">
      <alignment wrapText="1"/>
    </xf>
    <xf numFmtId="0" fontId="17" fillId="0" borderId="2" xfId="0" applyFont="1" applyBorder="1" applyAlignment="1">
      <alignment wrapText="1"/>
    </xf>
    <xf numFmtId="0" fontId="3" fillId="0" borderId="18" xfId="0" applyFont="1" applyBorder="1" applyAlignment="1">
      <alignment horizontal="center"/>
    </xf>
    <xf numFmtId="0" fontId="3" fillId="0" borderId="18" xfId="0" applyFont="1" applyBorder="1" applyAlignment="1">
      <alignment horizontal="center" wrapText="1"/>
    </xf>
    <xf numFmtId="0" fontId="27" fillId="0" borderId="8" xfId="0" applyFont="1" applyBorder="1" applyAlignment="1">
      <alignment horizontal="center" vertical="center" wrapText="1"/>
    </xf>
    <xf numFmtId="0" fontId="3" fillId="0" borderId="0" xfId="0" applyFont="1" applyAlignment="1">
      <alignment horizontal="justify" vertical="center"/>
    </xf>
    <xf numFmtId="0" fontId="11" fillId="0" borderId="6" xfId="0" applyFont="1" applyBorder="1" applyAlignment="1">
      <alignment horizontal="center"/>
    </xf>
    <xf numFmtId="0" fontId="0" fillId="0" borderId="47" xfId="0" applyFont="1" applyBorder="1" applyAlignment="1">
      <alignment horizontal="center" vertical="center" wrapText="1"/>
    </xf>
    <xf numFmtId="0" fontId="11" fillId="0" borderId="3" xfId="0" applyFont="1" applyBorder="1" applyAlignment="1">
      <alignment horizontal="center" vertical="center" wrapText="1"/>
    </xf>
    <xf numFmtId="2" fontId="11" fillId="0" borderId="48" xfId="0" applyNumberFormat="1" applyFont="1" applyBorder="1" applyAlignment="1">
      <alignment horizontal="center" vertical="center" wrapText="1"/>
    </xf>
    <xf numFmtId="49" fontId="37" fillId="0" borderId="4" xfId="0" applyNumberFormat="1" applyFont="1" applyBorder="1" applyAlignment="1" applyProtection="1">
      <alignment horizontal="left" vertical="center" wrapText="1"/>
      <protection locked="0"/>
    </xf>
    <xf numFmtId="0" fontId="23" fillId="0" borderId="0" xfId="0" applyFont="1" applyAlignment="1">
      <alignment horizontal="left"/>
    </xf>
    <xf numFmtId="0" fontId="13" fillId="0" borderId="0" xfId="0" applyFont="1" applyAlignment="1">
      <alignment horizontal="left" vertical="center" wrapText="1"/>
    </xf>
    <xf numFmtId="0" fontId="3" fillId="0" borderId="0" xfId="0" applyFont="1" applyAlignment="1">
      <alignment horizontal="left"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0" fillId="0" borderId="0" xfId="0" applyFont="1" applyAlignment="1">
      <alignment horizontal="left"/>
    </xf>
    <xf numFmtId="0" fontId="0" fillId="0" borderId="0" xfId="0" applyAlignment="1">
      <alignment horizontal="left"/>
    </xf>
    <xf numFmtId="0" fontId="13" fillId="0" borderId="0" xfId="0" applyFont="1" applyAlignment="1" applyProtection="1">
      <alignment horizontal="left" vertical="center"/>
      <protection hidden="1"/>
    </xf>
    <xf numFmtId="0" fontId="17" fillId="0" borderId="4" xfId="0" applyFont="1" applyBorder="1" applyAlignment="1">
      <alignment horizontal="left" wrapText="1"/>
    </xf>
    <xf numFmtId="0" fontId="17" fillId="0" borderId="0" xfId="0" applyFont="1" applyBorder="1" applyAlignment="1">
      <alignment horizontal="left" vertical="center" wrapText="1"/>
    </xf>
    <xf numFmtId="0" fontId="37"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0" xfId="0" quotePrefix="1" applyFont="1" applyBorder="1" applyAlignment="1" applyProtection="1">
      <alignment horizontal="left"/>
      <protection hidden="1"/>
    </xf>
    <xf numFmtId="0" fontId="7" fillId="0" borderId="0" xfId="0" quotePrefix="1" applyFont="1" applyBorder="1" applyAlignment="1" applyProtection="1">
      <alignment horizontal="left"/>
      <protection hidden="1"/>
    </xf>
    <xf numFmtId="49" fontId="17" fillId="0" borderId="2" xfId="0" applyNumberFormat="1" applyFont="1" applyBorder="1" applyAlignment="1">
      <alignment horizontal="left" vertical="center" wrapText="1"/>
    </xf>
    <xf numFmtId="0" fontId="0" fillId="0" borderId="0" xfId="0" applyBorder="1" applyAlignment="1">
      <alignment horizontal="left" wrapText="1"/>
    </xf>
    <xf numFmtId="0" fontId="13" fillId="0" borderId="0" xfId="0" applyFont="1" applyAlignment="1" applyProtection="1">
      <alignment horizontal="left" vertical="center" wrapText="1"/>
      <protection hidden="1"/>
    </xf>
    <xf numFmtId="0" fontId="14" fillId="0" borderId="2" xfId="0" applyFont="1" applyBorder="1" applyAlignment="1">
      <alignment horizontal="left" vertical="center" wrapText="1"/>
    </xf>
    <xf numFmtId="0" fontId="14" fillId="0" borderId="2" xfId="0" applyFont="1" applyBorder="1" applyAlignment="1">
      <alignment horizontal="left" vertical="center"/>
    </xf>
    <xf numFmtId="0" fontId="14" fillId="0" borderId="6" xfId="0" applyFont="1" applyBorder="1" applyAlignment="1">
      <alignment horizontal="left" vertical="center"/>
    </xf>
    <xf numFmtId="0" fontId="0" fillId="0" borderId="0" xfId="0" applyBorder="1" applyAlignment="1">
      <alignment horizontal="left"/>
    </xf>
    <xf numFmtId="0" fontId="13" fillId="0" borderId="0" xfId="0" applyFont="1" applyBorder="1" applyAlignment="1" applyProtection="1">
      <alignment horizontal="left" vertical="center" wrapText="1"/>
      <protection hidden="1"/>
    </xf>
    <xf numFmtId="0" fontId="6" fillId="0" borderId="4" xfId="0" applyFont="1" applyBorder="1" applyAlignment="1">
      <alignment horizontal="left" wrapText="1"/>
    </xf>
    <xf numFmtId="0" fontId="6" fillId="0" borderId="4" xfId="0" quotePrefix="1" applyFont="1" applyBorder="1" applyAlignment="1">
      <alignment horizontal="center" vertical="center"/>
    </xf>
    <xf numFmtId="2" fontId="6" fillId="0" borderId="41" xfId="0" applyNumberFormat="1" applyFont="1" applyBorder="1" applyAlignment="1">
      <alignment horizontal="center" vertical="center"/>
    </xf>
    <xf numFmtId="0" fontId="0" fillId="2" borderId="4" xfId="0" applyFont="1" applyFill="1" applyBorder="1" applyAlignment="1">
      <alignment horizontal="center"/>
    </xf>
    <xf numFmtId="0" fontId="6" fillId="0" borderId="24"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0" fillId="2" borderId="2" xfId="0" applyFont="1" applyFill="1" applyBorder="1" applyAlignment="1">
      <alignment horizontal="center"/>
    </xf>
    <xf numFmtId="49" fontId="6" fillId="0" borderId="4"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2" xfId="0" applyNumberFormat="1" applyFont="1" applyBorder="1" applyAlignment="1" applyProtection="1">
      <alignment horizontal="left" vertical="center" wrapText="1"/>
      <protection locked="0"/>
    </xf>
    <xf numFmtId="49" fontId="6" fillId="0" borderId="6" xfId="0" applyNumberFormat="1" applyFont="1" applyBorder="1" applyAlignment="1" applyProtection="1">
      <alignment horizontal="left" vertical="center" wrapText="1"/>
      <protection locked="0"/>
    </xf>
    <xf numFmtId="49" fontId="17" fillId="0" borderId="6" xfId="0" applyNumberFormat="1" applyFont="1" applyBorder="1" applyAlignment="1" applyProtection="1">
      <alignment horizontal="left" vertical="center" wrapText="1"/>
      <protection locked="0"/>
    </xf>
    <xf numFmtId="0" fontId="17" fillId="0" borderId="2" xfId="0" applyFont="1" applyBorder="1" applyAlignment="1">
      <alignment horizontal="left" vertical="center"/>
    </xf>
    <xf numFmtId="0" fontId="17" fillId="0" borderId="0" xfId="0" applyFont="1" applyFill="1" applyBorder="1" applyAlignment="1">
      <alignment horizontal="left" vertical="center" wrapText="1"/>
    </xf>
    <xf numFmtId="0" fontId="6" fillId="0" borderId="0" xfId="0" applyFont="1" applyBorder="1" applyAlignment="1">
      <alignment horizontal="left" wrapText="1"/>
    </xf>
    <xf numFmtId="0" fontId="14" fillId="0" borderId="6" xfId="0" applyFont="1" applyBorder="1" applyAlignment="1">
      <alignment horizontal="left" vertical="center" wrapText="1"/>
    </xf>
    <xf numFmtId="0" fontId="6" fillId="0" borderId="0" xfId="0" applyFont="1" applyBorder="1" applyAlignment="1">
      <alignment horizontal="left" vertical="center" wrapText="1"/>
    </xf>
    <xf numFmtId="0" fontId="14" fillId="0" borderId="0" xfId="0" applyFont="1" applyAlignment="1">
      <alignment horizontal="left" vertical="center" wrapText="1"/>
    </xf>
    <xf numFmtId="0" fontId="9" fillId="0" borderId="0" xfId="0" applyFont="1" applyAlignment="1">
      <alignment horizontal="left" vertical="center" wrapText="1"/>
    </xf>
    <xf numFmtId="0" fontId="6" fillId="0" borderId="4" xfId="0" applyFont="1" applyBorder="1" applyAlignment="1">
      <alignment horizontal="left" vertical="center"/>
    </xf>
    <xf numFmtId="0" fontId="6" fillId="0" borderId="2" xfId="0" applyFont="1" applyBorder="1" applyAlignment="1">
      <alignment horizontal="left" vertical="center"/>
    </xf>
    <xf numFmtId="0" fontId="0" fillId="0" borderId="0" xfId="0" applyFill="1" applyBorder="1" applyAlignment="1">
      <alignment horizontal="left" wrapText="1"/>
    </xf>
    <xf numFmtId="0" fontId="0" fillId="0" borderId="0" xfId="0" applyFont="1" applyBorder="1" applyAlignment="1">
      <alignment horizontal="left" vertical="center" wrapText="1"/>
    </xf>
    <xf numFmtId="0" fontId="6" fillId="0" borderId="2" xfId="0" applyFont="1" applyBorder="1" applyAlignment="1">
      <alignment horizontal="left" wrapText="1"/>
    </xf>
    <xf numFmtId="0" fontId="0" fillId="0" borderId="2" xfId="0" applyFont="1" applyBorder="1" applyAlignment="1">
      <alignment horizontal="left" wrapText="1"/>
    </xf>
    <xf numFmtId="0" fontId="0" fillId="0" borderId="0" xfId="0" applyFont="1" applyFill="1" applyBorder="1" applyAlignment="1">
      <alignment horizontal="left" wrapText="1"/>
    </xf>
    <xf numFmtId="0" fontId="11" fillId="0" borderId="6" xfId="0" applyFont="1" applyBorder="1" applyAlignment="1">
      <alignment horizontal="left" vertical="center" wrapText="1"/>
    </xf>
    <xf numFmtId="0" fontId="6" fillId="0" borderId="18"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7" fillId="0" borderId="18" xfId="0" applyNumberFormat="1" applyFont="1" applyFill="1" applyBorder="1" applyAlignment="1" applyProtection="1">
      <alignment horizontal="left" vertical="center" wrapText="1"/>
      <protection locked="0"/>
    </xf>
    <xf numFmtId="49" fontId="6" fillId="0" borderId="4" xfId="0" applyNumberFormat="1" applyFont="1" applyFill="1" applyBorder="1" applyAlignment="1">
      <alignment horizontal="center" vertical="center" wrapText="1"/>
    </xf>
    <xf numFmtId="49" fontId="17" fillId="0" borderId="18" xfId="0" applyNumberFormat="1" applyFont="1" applyFill="1" applyBorder="1" applyAlignment="1">
      <alignment horizontal="left" vertical="center" wrapText="1"/>
    </xf>
    <xf numFmtId="0" fontId="17" fillId="0" borderId="2" xfId="0" applyFont="1" applyFill="1" applyBorder="1" applyAlignment="1">
      <alignment horizontal="center" vertical="center"/>
    </xf>
    <xf numFmtId="1" fontId="17" fillId="0" borderId="2" xfId="0" applyNumberFormat="1" applyFont="1" applyFill="1" applyBorder="1" applyAlignment="1" applyProtection="1">
      <alignment horizontal="center" vertical="center" wrapText="1"/>
      <protection locked="0"/>
    </xf>
    <xf numFmtId="0" fontId="19" fillId="0" borderId="2" xfId="0" applyFont="1" applyBorder="1" applyAlignment="1">
      <alignment horizontal="left" vertical="center" wrapText="1"/>
    </xf>
    <xf numFmtId="0" fontId="6" fillId="0" borderId="49" xfId="0" applyFont="1" applyBorder="1" applyAlignment="1" applyProtection="1">
      <alignment horizontal="center" vertical="center" wrapText="1"/>
      <protection hidden="1"/>
    </xf>
    <xf numFmtId="0" fontId="6" fillId="0" borderId="45" xfId="0" applyFont="1" applyBorder="1" applyAlignment="1" applyProtection="1">
      <alignment horizontal="center" vertical="center"/>
      <protection hidden="1"/>
    </xf>
    <xf numFmtId="0" fontId="6" fillId="0" borderId="45" xfId="0" applyFont="1" applyBorder="1" applyAlignment="1" applyProtection="1">
      <alignment horizontal="center" vertical="center" wrapText="1"/>
      <protection hidden="1"/>
    </xf>
    <xf numFmtId="0" fontId="6" fillId="0" borderId="45" xfId="0" applyFont="1" applyBorder="1" applyAlignment="1" applyProtection="1">
      <alignment horizontal="left" vertical="center"/>
      <protection hidden="1"/>
    </xf>
    <xf numFmtId="2" fontId="0" fillId="0" borderId="0" xfId="0" applyNumberFormat="1"/>
    <xf numFmtId="2" fontId="13" fillId="0" borderId="0" xfId="0" applyNumberFormat="1" applyFont="1" applyBorder="1" applyAlignment="1" applyProtection="1">
      <alignment horizontal="center" vertical="center" wrapText="1"/>
      <protection hidden="1"/>
    </xf>
    <xf numFmtId="2" fontId="6" fillId="0" borderId="26" xfId="0" applyNumberFormat="1" applyFont="1" applyFill="1" applyBorder="1" applyAlignment="1">
      <alignment horizontal="center" vertical="center" wrapText="1"/>
    </xf>
    <xf numFmtId="2" fontId="6" fillId="0" borderId="50" xfId="0" applyNumberFormat="1" applyFont="1" applyFill="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Fill="1" applyBorder="1" applyAlignment="1">
      <alignment horizontal="center" vertical="center" wrapText="1"/>
    </xf>
    <xf numFmtId="49" fontId="36" fillId="0" borderId="2" xfId="0" applyNumberFormat="1" applyFont="1" applyBorder="1" applyAlignment="1">
      <alignment wrapText="1"/>
    </xf>
    <xf numFmtId="0" fontId="2" fillId="0" borderId="2" xfId="0" applyFont="1" applyBorder="1"/>
    <xf numFmtId="2" fontId="6" fillId="0" borderId="2" xfId="0" applyNumberFormat="1" applyFont="1" applyBorder="1" applyAlignment="1">
      <alignment horizontal="center"/>
    </xf>
    <xf numFmtId="0" fontId="23" fillId="0" borderId="7" xfId="0" applyFont="1" applyBorder="1" applyAlignment="1">
      <alignment horizontal="center"/>
    </xf>
    <xf numFmtId="0" fontId="3" fillId="0" borderId="4" xfId="0" applyFont="1" applyBorder="1" applyAlignment="1">
      <alignment horizontal="center" wrapText="1"/>
    </xf>
    <xf numFmtId="0" fontId="0" fillId="0" borderId="41" xfId="0" applyFont="1" applyBorder="1" applyAlignment="1"/>
    <xf numFmtId="0" fontId="2" fillId="0" borderId="4" xfId="0" applyFont="1" applyBorder="1" applyAlignment="1">
      <alignment wrapText="1"/>
    </xf>
    <xf numFmtId="0" fontId="17" fillId="0" borderId="32" xfId="0" applyFont="1" applyBorder="1" applyAlignment="1">
      <alignment horizontal="center" vertical="center" wrapText="1"/>
    </xf>
    <xf numFmtId="0" fontId="17" fillId="0" borderId="51" xfId="0" applyFont="1" applyBorder="1" applyAlignment="1">
      <alignment horizontal="left" vertical="center" wrapText="1"/>
    </xf>
    <xf numFmtId="0" fontId="2" fillId="0" borderId="18" xfId="0" applyFont="1" applyBorder="1" applyAlignment="1">
      <alignment wrapText="1"/>
    </xf>
    <xf numFmtId="0" fontId="6" fillId="0" borderId="32" xfId="0" applyFont="1" applyBorder="1" applyAlignment="1">
      <alignment horizontal="center" vertical="center" wrapText="1"/>
    </xf>
    <xf numFmtId="0" fontId="17" fillId="0" borderId="42" xfId="0" applyFont="1" applyBorder="1" applyAlignment="1">
      <alignment horizontal="left" vertical="center" wrapText="1"/>
    </xf>
    <xf numFmtId="0" fontId="6" fillId="0" borderId="31" xfId="0" applyFont="1" applyBorder="1" applyAlignment="1">
      <alignment horizontal="left" vertical="center" wrapText="1"/>
    </xf>
    <xf numFmtId="0" fontId="2" fillId="0" borderId="0" xfId="0" applyFont="1" applyAlignment="1">
      <alignment vertical="center" wrapText="1"/>
    </xf>
    <xf numFmtId="0" fontId="17" fillId="0" borderId="31" xfId="0" applyFont="1" applyBorder="1" applyAlignment="1">
      <alignment horizontal="left" vertical="center" wrapText="1"/>
    </xf>
    <xf numFmtId="0" fontId="23" fillId="0" borderId="31" xfId="0" applyFont="1" applyBorder="1" applyAlignment="1">
      <alignment horizontal="center" vertical="center" wrapText="1"/>
    </xf>
    <xf numFmtId="0" fontId="23" fillId="0" borderId="32" xfId="0" applyFont="1" applyBorder="1" applyAlignment="1">
      <alignment horizontal="center" vertical="center" wrapText="1"/>
    </xf>
    <xf numFmtId="0" fontId="2" fillId="0" borderId="31" xfId="0" applyFont="1" applyBorder="1" applyAlignment="1">
      <alignment horizontal="left" vertical="center" wrapText="1"/>
    </xf>
    <xf numFmtId="49" fontId="0" fillId="0" borderId="0" xfId="0" applyNumberFormat="1" applyAlignment="1">
      <alignment horizontal="left" wrapText="1"/>
    </xf>
    <xf numFmtId="0" fontId="6" fillId="0" borderId="45" xfId="0" applyFont="1" applyFill="1" applyBorder="1" applyAlignment="1">
      <alignment horizontal="center" vertical="center" wrapText="1"/>
    </xf>
    <xf numFmtId="0" fontId="11" fillId="0" borderId="45" xfId="0" applyFont="1" applyFill="1" applyBorder="1" applyAlignment="1">
      <alignment horizontal="center" vertical="center" wrapText="1"/>
    </xf>
    <xf numFmtId="2" fontId="11" fillId="0" borderId="50" xfId="0" applyNumberFormat="1" applyFont="1" applyFill="1" applyBorder="1" applyAlignment="1">
      <alignment horizontal="center" vertical="center" wrapText="1"/>
    </xf>
    <xf numFmtId="0" fontId="0" fillId="0" borderId="49" xfId="0" applyFont="1" applyFill="1" applyBorder="1" applyAlignment="1">
      <alignment horizontal="center" vertical="center" wrapText="1"/>
    </xf>
    <xf numFmtId="0" fontId="2" fillId="0" borderId="0" xfId="0" applyFont="1" applyAlignment="1">
      <alignment horizontal="left" vertical="center"/>
    </xf>
    <xf numFmtId="0" fontId="1" fillId="0" borderId="0" xfId="0" applyFont="1"/>
    <xf numFmtId="0" fontId="29" fillId="7" borderId="0" xfId="0" applyFont="1" applyFill="1" applyAlignment="1">
      <alignment horizontal="left" vertical="top" wrapText="1"/>
    </xf>
    <xf numFmtId="0" fontId="29" fillId="4" borderId="0" xfId="0" applyFont="1" applyFill="1" applyAlignment="1">
      <alignment horizontal="left" vertical="top" wrapText="1"/>
    </xf>
    <xf numFmtId="0" fontId="29" fillId="6" borderId="0" xfId="0" applyFont="1" applyFill="1" applyAlignment="1">
      <alignment horizontal="left" vertical="top" wrapText="1"/>
    </xf>
    <xf numFmtId="0" fontId="29" fillId="8" borderId="0" xfId="0" applyFont="1" applyFill="1" applyAlignment="1">
      <alignment horizontal="left" vertical="top" wrapText="1"/>
    </xf>
    <xf numFmtId="0" fontId="27" fillId="0" borderId="0" xfId="0" applyFont="1" applyAlignment="1" applyProtection="1">
      <alignment horizontal="left" vertical="center"/>
      <protection hidden="1"/>
    </xf>
    <xf numFmtId="0" fontId="4" fillId="0" borderId="43" xfId="0" applyFont="1" applyBorder="1" applyAlignment="1">
      <alignment horizontal="center" vertical="top" wrapText="1"/>
    </xf>
    <xf numFmtId="0" fontId="0" fillId="0" borderId="43" xfId="0" applyBorder="1" applyAlignment="1">
      <alignment horizontal="center" vertical="top" wrapText="1"/>
    </xf>
    <xf numFmtId="0" fontId="26"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5" fillId="0" borderId="0" xfId="0" applyFont="1" applyFill="1" applyBorder="1" applyAlignment="1">
      <alignment horizontal="left" vertical="top"/>
    </xf>
    <xf numFmtId="0" fontId="4" fillId="0" borderId="0" xfId="0" applyFont="1" applyAlignment="1">
      <alignment horizontal="left" wrapText="1"/>
    </xf>
    <xf numFmtId="0" fontId="34"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wrapText="1"/>
    </xf>
    <xf numFmtId="0" fontId="13" fillId="0" borderId="0" xfId="0" applyFont="1" applyAlignment="1" applyProtection="1">
      <alignment horizontal="center" vertical="center"/>
      <protection hidden="1"/>
    </xf>
    <xf numFmtId="0" fontId="17" fillId="0" borderId="0" xfId="0" applyFont="1" applyAlignment="1" applyProtection="1">
      <alignment horizontal="left" vertical="center"/>
      <protection hidden="1"/>
    </xf>
    <xf numFmtId="0" fontId="0" fillId="0" borderId="0" xfId="0" applyAlignment="1">
      <alignment horizontal="left" vertical="top" wrapText="1"/>
    </xf>
    <xf numFmtId="0" fontId="13" fillId="0" borderId="0" xfId="0" applyFont="1" applyAlignment="1" applyProtection="1">
      <alignment horizontal="left" vertical="center"/>
      <protection hidden="1"/>
    </xf>
    <xf numFmtId="0" fontId="13" fillId="0" borderId="0" xfId="0" applyFont="1" applyAlignment="1" applyProtection="1">
      <alignment horizontal="center" vertical="center" wrapText="1"/>
      <protection hidden="1"/>
    </xf>
    <xf numFmtId="0" fontId="8" fillId="0" borderId="0" xfId="0" applyFont="1" applyAlignment="1" applyProtection="1">
      <alignment horizontal="center" vertical="center"/>
      <protection hidden="1"/>
    </xf>
    <xf numFmtId="0" fontId="13" fillId="0" borderId="0" xfId="0" applyFont="1" applyAlignment="1" applyProtection="1">
      <alignment horizontal="left" vertical="center" wrapText="1"/>
      <protection hidden="1"/>
    </xf>
    <xf numFmtId="0" fontId="13" fillId="0" borderId="0" xfId="0" applyFont="1" applyAlignment="1">
      <alignment horizontal="center" wrapText="1"/>
    </xf>
    <xf numFmtId="0" fontId="13" fillId="0" borderId="0" xfId="0" applyFont="1" applyAlignment="1">
      <alignment horizontal="left" wrapText="1"/>
    </xf>
    <xf numFmtId="0" fontId="24" fillId="0" borderId="0" xfId="0" applyFont="1" applyAlignment="1">
      <alignment horizontal="center"/>
    </xf>
    <xf numFmtId="0" fontId="13" fillId="0" borderId="0" xfId="0" applyFont="1" applyAlignment="1">
      <alignment horizontal="center"/>
    </xf>
    <xf numFmtId="0" fontId="13" fillId="0" borderId="0" xfId="0" applyFont="1" applyBorder="1" applyAlignment="1">
      <alignment horizontal="center" wrapText="1"/>
    </xf>
    <xf numFmtId="0" fontId="9" fillId="0" borderId="0" xfId="0" applyFont="1" applyBorder="1" applyAlignment="1">
      <alignment horizontal="center" wrapText="1"/>
    </xf>
    <xf numFmtId="0" fontId="13" fillId="0" borderId="0" xfId="0" applyFont="1" applyBorder="1" applyAlignment="1" applyProtection="1">
      <alignment horizontal="center" vertical="center" wrapText="1"/>
      <protection hidden="1"/>
    </xf>
    <xf numFmtId="0" fontId="7" fillId="0" borderId="0" xfId="0" applyFont="1" applyAlignment="1" applyProtection="1">
      <alignment horizontal="left" vertical="center"/>
      <protection hidden="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horizontal="center" vertical="center" wrapText="1"/>
    </xf>
    <xf numFmtId="0" fontId="1" fillId="0" borderId="31" xfId="0" applyFont="1" applyBorder="1" applyAlignment="1">
      <alignment horizontal="left" vertical="center" wrapText="1"/>
    </xf>
    <xf numFmtId="0" fontId="1" fillId="0" borderId="3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796875" defaultRowHeight="14.5"/>
  <cols>
    <col min="1" max="16384" width="9.1796875" style="377"/>
  </cols>
  <sheetData>
    <row r="1" spans="2:12" ht="15.5">
      <c r="B1" s="375" t="s">
        <v>180</v>
      </c>
      <c r="C1" s="376"/>
      <c r="D1" s="376"/>
      <c r="E1" s="376"/>
      <c r="F1" s="376"/>
      <c r="G1" s="376"/>
      <c r="H1" s="376"/>
      <c r="I1" s="376"/>
      <c r="J1" s="376"/>
      <c r="K1" s="376"/>
    </row>
    <row r="2" spans="2:12" ht="15.5">
      <c r="B2" s="376"/>
      <c r="C2" s="376"/>
      <c r="D2" s="376"/>
      <c r="E2" s="376"/>
      <c r="F2" s="376"/>
      <c r="G2" s="376"/>
      <c r="H2" s="376"/>
      <c r="I2" s="376"/>
      <c r="J2" s="376"/>
      <c r="K2" s="376"/>
    </row>
    <row r="3" spans="2:12" ht="90" customHeight="1">
      <c r="B3" s="509" t="s">
        <v>184</v>
      </c>
      <c r="C3" s="509"/>
      <c r="D3" s="509"/>
      <c r="E3" s="509"/>
      <c r="F3" s="509"/>
      <c r="G3" s="509"/>
      <c r="H3" s="509"/>
      <c r="I3" s="509"/>
      <c r="J3" s="509"/>
      <c r="K3" s="509"/>
      <c r="L3" s="509"/>
    </row>
    <row r="4" spans="2:12" ht="135" customHeight="1">
      <c r="B4" s="510" t="s">
        <v>269</v>
      </c>
      <c r="C4" s="510"/>
      <c r="D4" s="510"/>
      <c r="E4" s="510"/>
      <c r="F4" s="510"/>
      <c r="G4" s="510"/>
      <c r="H4" s="510"/>
      <c r="I4" s="510"/>
      <c r="J4" s="510"/>
      <c r="K4" s="510"/>
      <c r="L4" s="510"/>
    </row>
    <row r="5" spans="2:12" ht="60" customHeight="1">
      <c r="B5" s="511" t="s">
        <v>270</v>
      </c>
      <c r="C5" s="511"/>
      <c r="D5" s="511"/>
      <c r="E5" s="511"/>
      <c r="F5" s="511"/>
      <c r="G5" s="511"/>
      <c r="H5" s="511"/>
      <c r="I5" s="511"/>
      <c r="J5" s="511"/>
      <c r="K5" s="511"/>
      <c r="L5" s="511"/>
    </row>
    <row r="6" spans="2:12" ht="60" customHeight="1">
      <c r="B6" s="511" t="s">
        <v>181</v>
      </c>
      <c r="C6" s="511"/>
      <c r="D6" s="511"/>
      <c r="E6" s="511"/>
      <c r="F6" s="511"/>
      <c r="G6" s="511"/>
      <c r="H6" s="511"/>
      <c r="I6" s="511"/>
      <c r="J6" s="511"/>
      <c r="K6" s="511"/>
      <c r="L6" s="511"/>
    </row>
    <row r="7" spans="2:12" ht="60" customHeight="1">
      <c r="B7" s="508" t="s">
        <v>185</v>
      </c>
      <c r="C7" s="508"/>
      <c r="D7" s="508"/>
      <c r="E7" s="508"/>
      <c r="F7" s="508"/>
      <c r="G7" s="508"/>
      <c r="H7" s="508"/>
      <c r="I7" s="508"/>
      <c r="J7" s="508"/>
      <c r="K7" s="508"/>
      <c r="L7" s="508"/>
    </row>
    <row r="8" spans="2:12" ht="15.5">
      <c r="B8" s="376"/>
      <c r="C8" s="376"/>
      <c r="D8" s="376"/>
      <c r="E8" s="376"/>
      <c r="F8" s="376"/>
      <c r="G8" s="376"/>
      <c r="H8" s="376"/>
      <c r="I8" s="376"/>
      <c r="J8" s="376"/>
      <c r="K8" s="376"/>
    </row>
    <row r="9" spans="2:12" ht="15.5">
      <c r="B9" s="376"/>
      <c r="C9" s="376"/>
      <c r="D9" s="376"/>
      <c r="E9" s="376"/>
      <c r="F9" s="376"/>
      <c r="G9" s="376"/>
      <c r="H9" s="376"/>
      <c r="I9" s="376"/>
      <c r="J9" s="376"/>
      <c r="K9" s="376"/>
    </row>
    <row r="10" spans="2:12" ht="15.5">
      <c r="B10" s="376"/>
      <c r="C10" s="376"/>
      <c r="D10" s="376"/>
      <c r="E10" s="376"/>
      <c r="F10" s="376"/>
      <c r="G10" s="376"/>
      <c r="H10" s="376"/>
      <c r="I10" s="376"/>
      <c r="J10" s="376"/>
      <c r="K10" s="376"/>
    </row>
    <row r="11" spans="2:12" ht="15.5">
      <c r="B11" s="376"/>
      <c r="C11" s="376"/>
      <c r="D11" s="376"/>
      <c r="E11" s="376"/>
      <c r="F11" s="376"/>
      <c r="G11" s="376"/>
      <c r="H11" s="376"/>
      <c r="I11" s="376"/>
      <c r="J11" s="376"/>
      <c r="K11" s="376"/>
    </row>
    <row r="12" spans="2:12" ht="15.5">
      <c r="B12" s="376"/>
      <c r="C12" s="376"/>
      <c r="D12" s="376"/>
      <c r="E12" s="376"/>
      <c r="F12" s="376"/>
      <c r="G12" s="376"/>
      <c r="H12" s="376"/>
      <c r="I12" s="376"/>
      <c r="J12" s="376"/>
      <c r="K12" s="37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I10" sqref="I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c r="A1" s="261" t="str">
        <f>'Date initiale'!C3</f>
        <v>Universitatea de Arhitectură și Urbanism "Ion Mincu" București</v>
      </c>
      <c r="B1" s="261"/>
      <c r="C1" s="261"/>
    </row>
    <row r="2" spans="1:12">
      <c r="A2" s="261" t="str">
        <f>'Date initiale'!B4&amp;" "&amp;'Date initiale'!C4</f>
        <v>Facultatea ARHITECTURA</v>
      </c>
      <c r="B2" s="261"/>
      <c r="C2" s="261"/>
    </row>
    <row r="3" spans="1:12">
      <c r="A3" s="261" t="str">
        <f>'Date initiale'!B5&amp;" "&amp;'Date initiale'!C5</f>
        <v>Departamentul Bazele Proiectării de Arhitectura</v>
      </c>
      <c r="B3" s="261"/>
      <c r="C3" s="261"/>
    </row>
    <row r="4" spans="1:12">
      <c r="A4" s="119" t="str">
        <f>'Date initiale'!C6&amp;", "&amp;'Date initiale'!C7</f>
        <v>Șerbescu Andrei , 24-Bazele Proiectarii de Arhitectura</v>
      </c>
      <c r="B4" s="119"/>
      <c r="C4" s="119"/>
    </row>
    <row r="5" spans="1:12" s="188" customFormat="1">
      <c r="A5" s="119"/>
      <c r="B5" s="119"/>
      <c r="C5" s="119"/>
    </row>
    <row r="6" spans="1:12" ht="15.5">
      <c r="A6" s="525" t="s">
        <v>110</v>
      </c>
      <c r="B6" s="525"/>
      <c r="C6" s="525"/>
      <c r="D6" s="525"/>
      <c r="E6" s="525"/>
      <c r="F6" s="525"/>
      <c r="G6" s="525"/>
      <c r="H6" s="525"/>
      <c r="I6" s="525"/>
    </row>
    <row r="7" spans="1:12" ht="35.25" customHeight="1">
      <c r="A7" s="52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29"/>
      <c r="C7" s="529"/>
      <c r="D7" s="529"/>
      <c r="E7" s="529"/>
      <c r="F7" s="529"/>
      <c r="G7" s="529"/>
      <c r="H7" s="529"/>
      <c r="I7" s="529"/>
    </row>
    <row r="8" spans="1:12" ht="15" thickBot="1">
      <c r="A8" s="66"/>
      <c r="B8" s="66"/>
      <c r="C8" s="66"/>
      <c r="D8" s="66"/>
      <c r="E8" s="66"/>
      <c r="F8" s="66"/>
      <c r="G8" s="66"/>
      <c r="H8" s="66"/>
      <c r="I8" s="66"/>
    </row>
    <row r="9" spans="1:12" ht="29.5" thickBot="1">
      <c r="A9" s="156" t="s">
        <v>55</v>
      </c>
      <c r="B9" s="157" t="s">
        <v>83</v>
      </c>
      <c r="C9" s="157" t="s">
        <v>52</v>
      </c>
      <c r="D9" s="157" t="s">
        <v>57</v>
      </c>
      <c r="E9" s="157" t="s">
        <v>80</v>
      </c>
      <c r="F9" s="158" t="s">
        <v>87</v>
      </c>
      <c r="G9" s="157" t="s">
        <v>58</v>
      </c>
      <c r="H9" s="157" t="s">
        <v>111</v>
      </c>
      <c r="I9" s="159" t="s">
        <v>90</v>
      </c>
      <c r="K9" s="267" t="s">
        <v>108</v>
      </c>
    </row>
    <row r="10" spans="1:12">
      <c r="A10" s="162">
        <v>1</v>
      </c>
      <c r="B10" s="163"/>
      <c r="C10" s="163"/>
      <c r="D10" s="163"/>
      <c r="E10" s="163"/>
      <c r="F10" s="147"/>
      <c r="G10" s="163"/>
      <c r="H10" s="163"/>
      <c r="I10" s="172"/>
      <c r="K10" s="268">
        <v>10</v>
      </c>
      <c r="L10" s="378" t="s">
        <v>248</v>
      </c>
    </row>
    <row r="11" spans="1:12">
      <c r="A11" s="164">
        <f>A10+1</f>
        <v>2</v>
      </c>
      <c r="B11" s="110"/>
      <c r="C11" s="39"/>
      <c r="D11" s="111"/>
      <c r="E11" s="39"/>
      <c r="F11" s="112"/>
      <c r="G11" s="112"/>
      <c r="H11" s="112"/>
      <c r="I11" s="319"/>
      <c r="K11" s="54"/>
    </row>
    <row r="12" spans="1:12">
      <c r="A12" s="165">
        <f t="shared" ref="A12:A19" si="0">A11+1</f>
        <v>3</v>
      </c>
      <c r="B12" s="166"/>
      <c r="C12" s="167"/>
      <c r="D12" s="111"/>
      <c r="E12" s="167"/>
      <c r="F12" s="155"/>
      <c r="G12" s="167"/>
      <c r="H12" s="155"/>
      <c r="I12" s="319"/>
    </row>
    <row r="13" spans="1:12">
      <c r="A13" s="168">
        <f t="shared" si="0"/>
        <v>4</v>
      </c>
      <c r="B13" s="110"/>
      <c r="C13" s="111"/>
      <c r="D13" s="111"/>
      <c r="E13" s="111"/>
      <c r="F13" s="112"/>
      <c r="G13" s="112"/>
      <c r="H13" s="112"/>
      <c r="I13" s="319"/>
    </row>
    <row r="14" spans="1:12">
      <c r="A14" s="164">
        <f t="shared" si="0"/>
        <v>5</v>
      </c>
      <c r="B14" s="110"/>
      <c r="C14" s="39"/>
      <c r="D14" s="111"/>
      <c r="E14" s="39"/>
      <c r="F14" s="112"/>
      <c r="G14" s="112"/>
      <c r="H14" s="112"/>
      <c r="I14" s="319"/>
    </row>
    <row r="15" spans="1:12">
      <c r="A15" s="168">
        <f t="shared" si="0"/>
        <v>6</v>
      </c>
      <c r="B15" s="110"/>
      <c r="C15" s="111"/>
      <c r="D15" s="111"/>
      <c r="E15" s="111"/>
      <c r="F15" s="112"/>
      <c r="G15" s="112"/>
      <c r="H15" s="112"/>
      <c r="I15" s="319"/>
    </row>
    <row r="16" spans="1:12">
      <c r="A16" s="164">
        <f t="shared" si="0"/>
        <v>7</v>
      </c>
      <c r="B16" s="110"/>
      <c r="C16" s="39"/>
      <c r="D16" s="111"/>
      <c r="E16" s="39"/>
      <c r="F16" s="112"/>
      <c r="G16" s="112"/>
      <c r="H16" s="112"/>
      <c r="I16" s="319"/>
    </row>
    <row r="17" spans="1:9">
      <c r="A17" s="165">
        <f t="shared" si="0"/>
        <v>8</v>
      </c>
      <c r="B17" s="166"/>
      <c r="C17" s="167"/>
      <c r="D17" s="111"/>
      <c r="E17" s="167"/>
      <c r="F17" s="155"/>
      <c r="G17" s="167"/>
      <c r="H17" s="155"/>
      <c r="I17" s="319"/>
    </row>
    <row r="18" spans="1:9">
      <c r="A18" s="168">
        <f t="shared" si="0"/>
        <v>9</v>
      </c>
      <c r="B18" s="110"/>
      <c r="C18" s="111"/>
      <c r="D18" s="111"/>
      <c r="E18" s="111"/>
      <c r="F18" s="112"/>
      <c r="G18" s="112"/>
      <c r="H18" s="112"/>
      <c r="I18" s="319"/>
    </row>
    <row r="19" spans="1:9" ht="15" thickBot="1">
      <c r="A19" s="169">
        <f t="shared" si="0"/>
        <v>10</v>
      </c>
      <c r="B19" s="115"/>
      <c r="C19" s="116"/>
      <c r="D19" s="153"/>
      <c r="E19" s="170"/>
      <c r="F19" s="170"/>
      <c r="G19" s="171"/>
      <c r="H19" s="171"/>
      <c r="I19" s="329"/>
    </row>
    <row r="20" spans="1:9" ht="16" thickBot="1">
      <c r="A20" s="363"/>
      <c r="H20" s="122" t="str">
        <f>"Total "&amp;LEFT(A7,2)</f>
        <v>Total I5</v>
      </c>
      <c r="I20" s="161">
        <f>SUM(I10:I19)</f>
        <v>0</v>
      </c>
    </row>
    <row r="21" spans="1:9" ht="15.5">
      <c r="A21" s="50"/>
    </row>
    <row r="22" spans="1:9"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E13" sqref="E13"/>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c r="A1" s="261" t="str">
        <f>'Date initiale'!C3</f>
        <v>Universitatea de Arhitectură și Urbanism "Ion Mincu" București</v>
      </c>
      <c r="B1" s="261"/>
      <c r="C1" s="261"/>
    </row>
    <row r="2" spans="1:12">
      <c r="A2" s="261" t="str">
        <f>'Date initiale'!B4&amp;" "&amp;'Date initiale'!C4</f>
        <v>Facultatea ARHITECTURA</v>
      </c>
      <c r="B2" s="261"/>
      <c r="C2" s="261"/>
    </row>
    <row r="3" spans="1:12">
      <c r="A3" s="261" t="str">
        <f>'Date initiale'!B5&amp;" "&amp;'Date initiale'!C5</f>
        <v>Departamentul Bazele Proiectării de Arhitectura</v>
      </c>
      <c r="B3" s="261"/>
      <c r="C3" s="261"/>
    </row>
    <row r="4" spans="1:12">
      <c r="A4" s="119" t="str">
        <f>'Date initiale'!C6&amp;", "&amp;'Date initiale'!C7</f>
        <v>Șerbescu Andrei , 24-Bazele Proiectarii de Arhitectura</v>
      </c>
      <c r="B4" s="119"/>
      <c r="C4" s="119"/>
    </row>
    <row r="5" spans="1:12" s="188" customFormat="1">
      <c r="A5" s="119"/>
      <c r="B5" s="119"/>
      <c r="C5" s="119"/>
    </row>
    <row r="6" spans="1:12" ht="15.5">
      <c r="A6" s="525" t="s">
        <v>110</v>
      </c>
      <c r="B6" s="525"/>
      <c r="C6" s="525"/>
      <c r="D6" s="525"/>
      <c r="E6" s="525"/>
      <c r="F6" s="525"/>
      <c r="G6" s="525"/>
      <c r="H6" s="525"/>
      <c r="I6" s="525"/>
    </row>
    <row r="7" spans="1:12" ht="15.5">
      <c r="A7" s="529" t="str">
        <f>'Descriere indicatori'!B9&amp;". "&amp;'Descriere indicatori'!C9</f>
        <v xml:space="preserve">I6. Articole in extenso în reviste ştiinţifice indexate ERIH şi clasificate în categoria NAT </v>
      </c>
      <c r="B7" s="529"/>
      <c r="C7" s="529"/>
      <c r="D7" s="529"/>
      <c r="E7" s="529"/>
      <c r="F7" s="529"/>
      <c r="G7" s="529"/>
      <c r="H7" s="529"/>
      <c r="I7" s="529"/>
    </row>
    <row r="8" spans="1:12" ht="15" thickBot="1">
      <c r="A8" s="173"/>
      <c r="B8" s="173"/>
      <c r="C8" s="173"/>
      <c r="D8" s="173"/>
      <c r="E8" s="173"/>
      <c r="F8" s="173"/>
      <c r="G8" s="173"/>
      <c r="H8" s="173"/>
      <c r="I8" s="173"/>
    </row>
    <row r="9" spans="1:12" ht="29.5" thickBot="1">
      <c r="A9" s="156" t="s">
        <v>55</v>
      </c>
      <c r="B9" s="157" t="s">
        <v>83</v>
      </c>
      <c r="C9" s="157" t="s">
        <v>52</v>
      </c>
      <c r="D9" s="157" t="s">
        <v>57</v>
      </c>
      <c r="E9" s="157" t="s">
        <v>80</v>
      </c>
      <c r="F9" s="158" t="s">
        <v>87</v>
      </c>
      <c r="G9" s="157" t="s">
        <v>58</v>
      </c>
      <c r="H9" s="157" t="s">
        <v>111</v>
      </c>
      <c r="I9" s="159" t="s">
        <v>90</v>
      </c>
      <c r="K9" s="267" t="s">
        <v>108</v>
      </c>
    </row>
    <row r="10" spans="1:12">
      <c r="A10" s="175">
        <v>1</v>
      </c>
      <c r="B10" s="105"/>
      <c r="C10" s="105"/>
      <c r="D10" s="105"/>
      <c r="E10" s="106"/>
      <c r="F10" s="107"/>
      <c r="G10" s="107"/>
      <c r="H10" s="107"/>
      <c r="I10" s="324"/>
      <c r="K10" s="268">
        <v>5</v>
      </c>
      <c r="L10" s="378" t="s">
        <v>248</v>
      </c>
    </row>
    <row r="11" spans="1:12">
      <c r="A11" s="176">
        <f>A10+1</f>
        <v>2</v>
      </c>
      <c r="B11" s="109"/>
      <c r="C11" s="110"/>
      <c r="D11" s="109"/>
      <c r="E11" s="111"/>
      <c r="F11" s="112"/>
      <c r="G11" s="113"/>
      <c r="H11" s="113"/>
      <c r="I11" s="319"/>
      <c r="K11" s="54"/>
    </row>
    <row r="12" spans="1:12">
      <c r="A12" s="176">
        <f t="shared" ref="A12:A19" si="0">A11+1</f>
        <v>3</v>
      </c>
      <c r="B12" s="110"/>
      <c r="C12" s="110"/>
      <c r="D12" s="110"/>
      <c r="E12" s="111"/>
      <c r="F12" s="112"/>
      <c r="G12" s="113"/>
      <c r="H12" s="113"/>
      <c r="I12" s="319"/>
    </row>
    <row r="13" spans="1:12">
      <c r="A13" s="176">
        <f t="shared" si="0"/>
        <v>4</v>
      </c>
      <c r="B13" s="110"/>
      <c r="C13" s="110"/>
      <c r="D13" s="110"/>
      <c r="E13" s="111"/>
      <c r="F13" s="112"/>
      <c r="G13" s="112"/>
      <c r="H13" s="112"/>
      <c r="I13" s="319"/>
    </row>
    <row r="14" spans="1:12">
      <c r="A14" s="176">
        <f t="shared" si="0"/>
        <v>5</v>
      </c>
      <c r="B14" s="110"/>
      <c r="C14" s="110"/>
      <c r="D14" s="110"/>
      <c r="E14" s="111"/>
      <c r="F14" s="112"/>
      <c r="G14" s="112"/>
      <c r="H14" s="112"/>
      <c r="I14" s="319"/>
    </row>
    <row r="15" spans="1:12">
      <c r="A15" s="176">
        <f t="shared" si="0"/>
        <v>6</v>
      </c>
      <c r="B15" s="110"/>
      <c r="C15" s="110"/>
      <c r="D15" s="110"/>
      <c r="E15" s="111"/>
      <c r="F15" s="112"/>
      <c r="G15" s="112"/>
      <c r="H15" s="112"/>
      <c r="I15" s="319"/>
    </row>
    <row r="16" spans="1:12">
      <c r="A16" s="176">
        <f t="shared" si="0"/>
        <v>7</v>
      </c>
      <c r="B16" s="110"/>
      <c r="C16" s="110"/>
      <c r="D16" s="110"/>
      <c r="E16" s="111"/>
      <c r="F16" s="112"/>
      <c r="G16" s="112"/>
      <c r="H16" s="112"/>
      <c r="I16" s="319"/>
    </row>
    <row r="17" spans="1:9">
      <c r="A17" s="176">
        <f t="shared" si="0"/>
        <v>8</v>
      </c>
      <c r="B17" s="110"/>
      <c r="C17" s="110"/>
      <c r="D17" s="110"/>
      <c r="E17" s="111"/>
      <c r="F17" s="112"/>
      <c r="G17" s="112"/>
      <c r="H17" s="112"/>
      <c r="I17" s="319"/>
    </row>
    <row r="18" spans="1:9">
      <c r="A18" s="176">
        <f t="shared" si="0"/>
        <v>9</v>
      </c>
      <c r="B18" s="110"/>
      <c r="C18" s="110"/>
      <c r="D18" s="110"/>
      <c r="E18" s="111"/>
      <c r="F18" s="112"/>
      <c r="G18" s="112"/>
      <c r="H18" s="112"/>
      <c r="I18" s="319"/>
    </row>
    <row r="19" spans="1:9" ht="15" thickBot="1">
      <c r="A19" s="177">
        <f t="shared" si="0"/>
        <v>10</v>
      </c>
      <c r="B19" s="115"/>
      <c r="C19" s="115"/>
      <c r="D19" s="115"/>
      <c r="E19" s="116"/>
      <c r="F19" s="117"/>
      <c r="G19" s="117"/>
      <c r="H19" s="117"/>
      <c r="I19" s="320"/>
    </row>
    <row r="20" spans="1:9" ht="15" thickBot="1">
      <c r="A20" s="362"/>
      <c r="B20" s="119"/>
      <c r="C20" s="119"/>
      <c r="D20" s="119"/>
      <c r="E20" s="119"/>
      <c r="F20" s="119"/>
      <c r="G20" s="119"/>
      <c r="H20" s="122" t="str">
        <f>"Total "&amp;LEFT(A7,2)</f>
        <v>Total I6</v>
      </c>
      <c r="I20" s="123">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ht="15.5">
      <c r="A1" s="261" t="str">
        <f>'Date initiale'!C3</f>
        <v>Universitatea de Arhitectură și Urbanism "Ion Mincu" București</v>
      </c>
      <c r="B1" s="261"/>
      <c r="C1" s="261"/>
      <c r="D1" s="6"/>
      <c r="E1" s="6"/>
      <c r="F1" s="6"/>
      <c r="G1" s="6"/>
      <c r="H1" s="6"/>
      <c r="I1" s="6"/>
      <c r="J1" s="6"/>
    </row>
    <row r="2" spans="1:12" ht="15.5">
      <c r="A2" s="261" t="str">
        <f>'Date initiale'!B4&amp;" "&amp;'Date initiale'!C4</f>
        <v>Facultatea ARHITECTURA</v>
      </c>
      <c r="B2" s="261"/>
      <c r="C2" s="261"/>
      <c r="D2" s="6"/>
      <c r="E2" s="6"/>
      <c r="F2" s="6"/>
      <c r="G2" s="6"/>
      <c r="H2" s="6"/>
      <c r="I2" s="6"/>
      <c r="J2" s="6"/>
    </row>
    <row r="3" spans="1:12" ht="15.5">
      <c r="A3" s="261" t="str">
        <f>'Date initiale'!B5&amp;" "&amp;'Date initiale'!C5</f>
        <v>Departamentul Bazele Proiectării de Arhitectura</v>
      </c>
      <c r="B3" s="261"/>
      <c r="C3" s="261"/>
      <c r="D3" s="6"/>
      <c r="E3" s="6"/>
      <c r="F3" s="6"/>
      <c r="G3" s="6"/>
      <c r="H3" s="6"/>
      <c r="I3" s="6"/>
      <c r="J3" s="6"/>
    </row>
    <row r="4" spans="1:12" ht="15.5">
      <c r="A4" s="265" t="str">
        <f>'Date initiale'!C6&amp;", "&amp;'Date initiale'!C7</f>
        <v>Șerbescu Andrei , 24-Bazele Proiectarii de Arhitectura</v>
      </c>
      <c r="B4" s="265"/>
      <c r="C4" s="265"/>
      <c r="D4" s="6"/>
      <c r="E4" s="6"/>
      <c r="F4" s="6"/>
      <c r="G4" s="6"/>
      <c r="H4" s="6"/>
      <c r="I4" s="6"/>
      <c r="J4" s="6"/>
    </row>
    <row r="5" spans="1:12" s="188" customFormat="1" ht="15.5">
      <c r="A5" s="265"/>
      <c r="B5" s="265"/>
      <c r="C5" s="265"/>
      <c r="D5" s="6"/>
      <c r="E5" s="6"/>
      <c r="F5" s="6"/>
      <c r="G5" s="6"/>
      <c r="H5" s="6"/>
      <c r="I5" s="6"/>
      <c r="J5" s="6"/>
    </row>
    <row r="6" spans="1:12" ht="15.5">
      <c r="A6" s="530" t="s">
        <v>110</v>
      </c>
      <c r="B6" s="530"/>
      <c r="C6" s="530"/>
      <c r="D6" s="530"/>
      <c r="E6" s="530"/>
      <c r="F6" s="530"/>
      <c r="G6" s="530"/>
      <c r="H6" s="530"/>
      <c r="I6" s="530"/>
      <c r="J6" s="6"/>
    </row>
    <row r="7" spans="1:12" ht="15.5">
      <c r="A7" s="529" t="str">
        <f>'Descriere indicatori'!B10&amp;". "&amp;'Descriere indicatori'!C10</f>
        <v xml:space="preserve">I7. Articole in extenso în reviste ştiinţifice recunoscute în domenii conexe* </v>
      </c>
      <c r="B7" s="529"/>
      <c r="C7" s="529"/>
      <c r="D7" s="529"/>
      <c r="E7" s="529"/>
      <c r="F7" s="529"/>
      <c r="G7" s="529"/>
      <c r="H7" s="529"/>
      <c r="I7" s="529"/>
      <c r="J7" s="6"/>
    </row>
    <row r="8" spans="1:12" ht="16" thickBot="1">
      <c r="A8" s="174"/>
      <c r="B8" s="174"/>
      <c r="C8" s="174"/>
      <c r="D8" s="174"/>
      <c r="E8" s="174"/>
      <c r="F8" s="174"/>
      <c r="G8" s="174"/>
      <c r="H8" s="174"/>
      <c r="I8" s="174"/>
      <c r="J8" s="6"/>
    </row>
    <row r="9" spans="1:12" ht="29.5" thickBot="1">
      <c r="A9" s="156" t="s">
        <v>55</v>
      </c>
      <c r="B9" s="157" t="s">
        <v>83</v>
      </c>
      <c r="C9" s="157" t="s">
        <v>52</v>
      </c>
      <c r="D9" s="157" t="s">
        <v>57</v>
      </c>
      <c r="E9" s="157" t="s">
        <v>80</v>
      </c>
      <c r="F9" s="158" t="s">
        <v>87</v>
      </c>
      <c r="G9" s="157" t="s">
        <v>58</v>
      </c>
      <c r="H9" s="157" t="s">
        <v>111</v>
      </c>
      <c r="I9" s="159" t="s">
        <v>90</v>
      </c>
      <c r="J9" s="6"/>
      <c r="K9" s="267" t="s">
        <v>108</v>
      </c>
    </row>
    <row r="10" spans="1:12" ht="15.5">
      <c r="A10" s="179">
        <v>1</v>
      </c>
      <c r="B10" s="180"/>
      <c r="C10" s="146"/>
      <c r="D10" s="146"/>
      <c r="E10" s="146"/>
      <c r="F10" s="147"/>
      <c r="G10" s="146"/>
      <c r="H10" s="181"/>
      <c r="I10" s="324"/>
      <c r="J10" s="6"/>
      <c r="K10" s="268">
        <v>5</v>
      </c>
      <c r="L10" s="378" t="s">
        <v>248</v>
      </c>
    </row>
    <row r="11" spans="1:12" ht="15.5">
      <c r="A11" s="150">
        <f>A10+1</f>
        <v>2</v>
      </c>
      <c r="B11" s="142"/>
      <c r="C11" s="142"/>
      <c r="D11" s="142"/>
      <c r="E11" s="39"/>
      <c r="F11" s="113"/>
      <c r="G11" s="113"/>
      <c r="H11" s="113"/>
      <c r="I11" s="319"/>
      <c r="J11" s="48"/>
      <c r="K11" s="54"/>
    </row>
    <row r="12" spans="1:12" ht="15.5">
      <c r="A12" s="150">
        <f t="shared" ref="A12:A19" si="0">A11+1</f>
        <v>3</v>
      </c>
      <c r="B12" s="142"/>
      <c r="C12" s="111"/>
      <c r="D12" s="142"/>
      <c r="E12" s="182"/>
      <c r="F12" s="112"/>
      <c r="G12" s="113"/>
      <c r="H12" s="113"/>
      <c r="I12" s="319"/>
      <c r="J12" s="48"/>
    </row>
    <row r="13" spans="1:12" ht="15.5">
      <c r="A13" s="150">
        <f t="shared" si="0"/>
        <v>4</v>
      </c>
      <c r="B13" s="111"/>
      <c r="C13" s="111"/>
      <c r="D13" s="111"/>
      <c r="E13" s="182"/>
      <c r="F13" s="112"/>
      <c r="G13" s="113"/>
      <c r="H13" s="113"/>
      <c r="I13" s="319"/>
      <c r="J13" s="6"/>
    </row>
    <row r="14" spans="1:12" ht="15.5">
      <c r="A14" s="150">
        <f t="shared" si="0"/>
        <v>5</v>
      </c>
      <c r="B14" s="111"/>
      <c r="C14" s="111"/>
      <c r="D14" s="111"/>
      <c r="E14" s="182"/>
      <c r="F14" s="112"/>
      <c r="G14" s="112"/>
      <c r="H14" s="112"/>
      <c r="I14" s="319"/>
      <c r="J14" s="6"/>
    </row>
    <row r="15" spans="1:12" ht="15.5">
      <c r="A15" s="150">
        <f t="shared" si="0"/>
        <v>6</v>
      </c>
      <c r="B15" s="111"/>
      <c r="C15" s="111"/>
      <c r="D15" s="111"/>
      <c r="E15" s="182"/>
      <c r="F15" s="112"/>
      <c r="G15" s="112"/>
      <c r="H15" s="112"/>
      <c r="I15" s="319"/>
      <c r="J15" s="6"/>
    </row>
    <row r="16" spans="1:12" ht="15.5">
      <c r="A16" s="150">
        <f t="shared" si="0"/>
        <v>7</v>
      </c>
      <c r="B16" s="111"/>
      <c r="C16" s="111"/>
      <c r="D16" s="111"/>
      <c r="E16" s="39"/>
      <c r="F16" s="112"/>
      <c r="G16" s="112"/>
      <c r="H16" s="112"/>
      <c r="I16" s="319"/>
      <c r="J16" s="6"/>
    </row>
    <row r="17" spans="1:10" ht="15.5">
      <c r="A17" s="150">
        <f t="shared" si="0"/>
        <v>8</v>
      </c>
      <c r="B17" s="111"/>
      <c r="C17" s="111"/>
      <c r="D17" s="111"/>
      <c r="E17" s="182"/>
      <c r="F17" s="112"/>
      <c r="G17" s="112"/>
      <c r="H17" s="112"/>
      <c r="I17" s="319"/>
      <c r="J17" s="6"/>
    </row>
    <row r="18" spans="1:10" ht="15.5">
      <c r="A18" s="150">
        <f t="shared" si="0"/>
        <v>9</v>
      </c>
      <c r="B18" s="183"/>
      <c r="C18" s="184"/>
      <c r="D18" s="111"/>
      <c r="E18" s="182"/>
      <c r="F18" s="182"/>
      <c r="G18" s="182"/>
      <c r="H18" s="182"/>
      <c r="I18" s="330"/>
      <c r="J18" s="6"/>
    </row>
    <row r="19" spans="1:10" ht="16" thickBot="1">
      <c r="A19" s="178">
        <f t="shared" si="0"/>
        <v>10</v>
      </c>
      <c r="B19" s="116"/>
      <c r="C19" s="116"/>
      <c r="D19" s="116"/>
      <c r="E19" s="185"/>
      <c r="F19" s="117"/>
      <c r="G19" s="117"/>
      <c r="H19" s="117"/>
      <c r="I19" s="320"/>
      <c r="J19" s="6"/>
    </row>
    <row r="20" spans="1:10" ht="16" thickBot="1">
      <c r="A20" s="361"/>
      <c r="B20" s="119"/>
      <c r="C20" s="119"/>
      <c r="D20" s="119"/>
      <c r="E20" s="119"/>
      <c r="F20" s="119"/>
      <c r="G20" s="119"/>
      <c r="H20" s="122" t="str">
        <f>"Total "&amp;LEFT(A7,2)</f>
        <v>Total I7</v>
      </c>
      <c r="I20" s="123">
        <f>SUM(I10:I19)</f>
        <v>0</v>
      </c>
      <c r="J20" s="6"/>
    </row>
    <row r="21" spans="1:10">
      <c r="A21" s="41"/>
      <c r="B21" s="41"/>
      <c r="C21" s="41"/>
      <c r="D21" s="41"/>
      <c r="E21" s="41"/>
      <c r="F21" s="41"/>
      <c r="G21" s="41"/>
      <c r="H21" s="41"/>
      <c r="I21" s="42"/>
    </row>
    <row r="22" spans="1:10"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E15" sqref="E15"/>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c r="A1" s="261" t="str">
        <f>'Date initiale'!C3</f>
        <v>Universitatea de Arhitectură și Urbanism "Ion Mincu" București</v>
      </c>
      <c r="B1" s="261"/>
      <c r="C1" s="261"/>
    </row>
    <row r="2" spans="1:12">
      <c r="A2" s="261" t="str">
        <f>'Date initiale'!B4&amp;" "&amp;'Date initiale'!C4</f>
        <v>Facultatea ARHITECTURA</v>
      </c>
      <c r="B2" s="261"/>
      <c r="C2" s="261"/>
    </row>
    <row r="3" spans="1:12">
      <c r="A3" s="261" t="str">
        <f>'Date initiale'!B5&amp;" "&amp;'Date initiale'!C5</f>
        <v>Departamentul Bazele Proiectării de Arhitectura</v>
      </c>
      <c r="B3" s="261"/>
      <c r="C3" s="261"/>
    </row>
    <row r="4" spans="1:12">
      <c r="A4" s="119" t="str">
        <f>'Date initiale'!C6&amp;", "&amp;'Date initiale'!C7</f>
        <v>Șerbescu Andrei , 24-Bazele Proiectarii de Arhitectura</v>
      </c>
      <c r="B4" s="119"/>
      <c r="C4" s="119"/>
    </row>
    <row r="5" spans="1:12" s="188" customFormat="1">
      <c r="A5" s="119"/>
      <c r="B5" s="119"/>
      <c r="C5" s="119"/>
    </row>
    <row r="6" spans="1:12" ht="15.5">
      <c r="A6" s="525" t="s">
        <v>110</v>
      </c>
      <c r="B6" s="525"/>
      <c r="C6" s="525"/>
      <c r="D6" s="525"/>
      <c r="E6" s="525"/>
      <c r="F6" s="525"/>
      <c r="G6" s="525"/>
      <c r="H6" s="525"/>
      <c r="I6" s="525"/>
    </row>
    <row r="7" spans="1:12" ht="15.5">
      <c r="A7" s="529" t="str">
        <f>'Descriere indicatori'!B11&amp;". "&amp;'Descriere indicatori'!C11</f>
        <v xml:space="preserve">I8. Studii in extenso apărute în volume colective publicate la edituri de prestigiu internaţional* </v>
      </c>
      <c r="B7" s="529"/>
      <c r="C7" s="529"/>
      <c r="D7" s="529"/>
      <c r="E7" s="529"/>
      <c r="F7" s="529"/>
      <c r="G7" s="529"/>
      <c r="H7" s="529"/>
      <c r="I7" s="529"/>
    </row>
    <row r="8" spans="1:12" ht="15" thickBot="1">
      <c r="A8" s="173"/>
      <c r="B8" s="173"/>
      <c r="C8" s="173"/>
      <c r="D8" s="173"/>
      <c r="E8" s="173"/>
      <c r="F8" s="173"/>
      <c r="G8" s="173"/>
      <c r="H8" s="173"/>
      <c r="I8" s="173"/>
    </row>
    <row r="9" spans="1:12" ht="29.5" thickBot="1">
      <c r="A9" s="156" t="s">
        <v>55</v>
      </c>
      <c r="B9" s="157" t="s">
        <v>83</v>
      </c>
      <c r="C9" s="157" t="s">
        <v>52</v>
      </c>
      <c r="D9" s="157" t="s">
        <v>57</v>
      </c>
      <c r="E9" s="157" t="s">
        <v>80</v>
      </c>
      <c r="F9" s="158" t="s">
        <v>87</v>
      </c>
      <c r="G9" s="157" t="s">
        <v>58</v>
      </c>
      <c r="H9" s="157" t="s">
        <v>111</v>
      </c>
      <c r="I9" s="159" t="s">
        <v>90</v>
      </c>
      <c r="K9" s="267" t="s">
        <v>108</v>
      </c>
    </row>
    <row r="10" spans="1:12">
      <c r="A10" s="104">
        <v>1</v>
      </c>
      <c r="B10" s="105"/>
      <c r="C10" s="105"/>
      <c r="D10" s="105"/>
      <c r="E10" s="106"/>
      <c r="F10" s="107"/>
      <c r="G10" s="107"/>
      <c r="H10" s="107"/>
      <c r="I10" s="324"/>
      <c r="K10" s="268">
        <v>10</v>
      </c>
      <c r="L10" s="378" t="s">
        <v>249</v>
      </c>
    </row>
    <row r="11" spans="1:12">
      <c r="A11" s="168">
        <f>A10+1</f>
        <v>2</v>
      </c>
      <c r="B11" s="166"/>
      <c r="C11" s="110"/>
      <c r="D11" s="166"/>
      <c r="E11" s="111"/>
      <c r="F11" s="112"/>
      <c r="G11" s="112"/>
      <c r="H11" s="112"/>
      <c r="I11" s="319"/>
      <c r="K11" s="54"/>
    </row>
    <row r="12" spans="1:12">
      <c r="A12" s="168">
        <f t="shared" ref="A12:A18" si="0">A11+1</f>
        <v>3</v>
      </c>
      <c r="B12" s="110"/>
      <c r="C12" s="110"/>
      <c r="D12" s="110"/>
      <c r="E12" s="111"/>
      <c r="F12" s="112"/>
      <c r="G12" s="112"/>
      <c r="H12" s="112"/>
      <c r="I12" s="319"/>
    </row>
    <row r="13" spans="1:12">
      <c r="A13" s="168">
        <f t="shared" si="0"/>
        <v>4</v>
      </c>
      <c r="B13" s="110"/>
      <c r="C13" s="110"/>
      <c r="D13" s="110"/>
      <c r="E13" s="111"/>
      <c r="F13" s="112"/>
      <c r="G13" s="112"/>
      <c r="H13" s="112"/>
      <c r="I13" s="319"/>
    </row>
    <row r="14" spans="1:12">
      <c r="A14" s="168">
        <f t="shared" si="0"/>
        <v>5</v>
      </c>
      <c r="B14" s="110"/>
      <c r="C14" s="110"/>
      <c r="D14" s="110"/>
      <c r="E14" s="111"/>
      <c r="F14" s="112"/>
      <c r="G14" s="112"/>
      <c r="H14" s="112"/>
      <c r="I14" s="319"/>
    </row>
    <row r="15" spans="1:12">
      <c r="A15" s="168">
        <f t="shared" si="0"/>
        <v>6</v>
      </c>
      <c r="B15" s="110"/>
      <c r="C15" s="110"/>
      <c r="D15" s="110"/>
      <c r="E15" s="111"/>
      <c r="F15" s="112"/>
      <c r="G15" s="112"/>
      <c r="H15" s="112"/>
      <c r="I15" s="319"/>
    </row>
    <row r="16" spans="1:12">
      <c r="A16" s="168">
        <f t="shared" si="0"/>
        <v>7</v>
      </c>
      <c r="B16" s="110"/>
      <c r="C16" s="110"/>
      <c r="D16" s="110"/>
      <c r="E16" s="111"/>
      <c r="F16" s="112"/>
      <c r="G16" s="112"/>
      <c r="H16" s="112"/>
      <c r="I16" s="319"/>
    </row>
    <row r="17" spans="1:10">
      <c r="A17" s="168">
        <f t="shared" si="0"/>
        <v>8</v>
      </c>
      <c r="B17" s="110"/>
      <c r="C17" s="110"/>
      <c r="D17" s="110"/>
      <c r="E17" s="111"/>
      <c r="F17" s="112"/>
      <c r="G17" s="112"/>
      <c r="H17" s="112"/>
      <c r="I17" s="319"/>
    </row>
    <row r="18" spans="1:10">
      <c r="A18" s="168">
        <f t="shared" si="0"/>
        <v>9</v>
      </c>
      <c r="B18" s="110"/>
      <c r="C18" s="110"/>
      <c r="D18" s="110"/>
      <c r="E18" s="111"/>
      <c r="F18" s="112"/>
      <c r="G18" s="112"/>
      <c r="H18" s="112"/>
      <c r="I18" s="319"/>
    </row>
    <row r="19" spans="1:10" ht="15" thickBot="1">
      <c r="A19" s="121">
        <f>A18+1</f>
        <v>10</v>
      </c>
      <c r="B19" s="115"/>
      <c r="C19" s="115"/>
      <c r="D19" s="115"/>
      <c r="E19" s="116"/>
      <c r="F19" s="117"/>
      <c r="G19" s="117"/>
      <c r="H19" s="117"/>
      <c r="I19" s="320"/>
    </row>
    <row r="20" spans="1:10" ht="16" thickBot="1">
      <c r="A20" s="361"/>
      <c r="B20" s="119"/>
      <c r="C20" s="119"/>
      <c r="D20" s="119"/>
      <c r="E20" s="119"/>
      <c r="F20" s="119"/>
      <c r="G20" s="119"/>
      <c r="H20" s="122" t="str">
        <f>"Total "&amp;LEFT(A7,2)</f>
        <v>Total I8</v>
      </c>
      <c r="I20" s="123">
        <f>SUM(I10:I19)</f>
        <v>0</v>
      </c>
      <c r="J20" s="6"/>
    </row>
    <row r="22" spans="1:10"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A3" workbookViewId="0">
      <selection activeCell="I13" sqref="I13"/>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style="188" customWidth="1"/>
    <col min="8" max="8" width="10" customWidth="1"/>
    <col min="9" max="10" width="9.81640625" customWidth="1"/>
  </cols>
  <sheetData>
    <row r="1" spans="1:12">
      <c r="A1" s="261" t="str">
        <f>'Date initiale'!C3</f>
        <v>Universitatea de Arhitectură și Urbanism "Ion Mincu" București</v>
      </c>
      <c r="B1" s="261"/>
      <c r="C1" s="261"/>
    </row>
    <row r="2" spans="1:12">
      <c r="A2" s="261" t="str">
        <f>'Date initiale'!B4&amp;" "&amp;'Date initiale'!C4</f>
        <v>Facultatea ARHITECTURA</v>
      </c>
      <c r="B2" s="261"/>
      <c r="C2" s="261"/>
    </row>
    <row r="3" spans="1:12">
      <c r="A3" s="261" t="str">
        <f>'Date initiale'!B5&amp;" "&amp;'Date initiale'!C5</f>
        <v>Departamentul Bazele Proiectării de Arhitectura</v>
      </c>
      <c r="B3" s="261"/>
      <c r="C3" s="261"/>
    </row>
    <row r="4" spans="1:12">
      <c r="A4" s="119" t="str">
        <f>'Date initiale'!C6&amp;", "&amp;'Date initiale'!C7</f>
        <v>Șerbescu Andrei , 24-Bazele Proiectarii de Arhitectura</v>
      </c>
      <c r="B4" s="119"/>
      <c r="C4" s="119"/>
    </row>
    <row r="5" spans="1:12" s="188" customFormat="1">
      <c r="A5" s="119"/>
      <c r="B5" s="119"/>
      <c r="C5" s="119"/>
    </row>
    <row r="6" spans="1:12" ht="15.5">
      <c r="A6" s="525" t="s">
        <v>110</v>
      </c>
      <c r="B6" s="525"/>
      <c r="C6" s="525"/>
      <c r="D6" s="525"/>
      <c r="E6" s="525"/>
      <c r="F6" s="525"/>
      <c r="G6" s="525"/>
      <c r="H6" s="525"/>
      <c r="I6" s="525"/>
    </row>
    <row r="7" spans="1:12" ht="15.75" customHeight="1">
      <c r="A7" s="529" t="str">
        <f>'Descriere indicatori'!B12&amp;". "&amp;'Descriere indicatori'!C12</f>
        <v xml:space="preserve">I9. Studii in extenso apărute în volume colective publicate la edituri de prestigiu naţional* </v>
      </c>
      <c r="B7" s="529"/>
      <c r="C7" s="529"/>
      <c r="D7" s="529"/>
      <c r="E7" s="529"/>
      <c r="F7" s="529"/>
      <c r="G7" s="529"/>
      <c r="H7" s="529"/>
      <c r="I7" s="529"/>
      <c r="J7" s="189"/>
    </row>
    <row r="8" spans="1:12" ht="16" thickBot="1">
      <c r="A8" s="187"/>
      <c r="B8" s="187"/>
      <c r="C8" s="187"/>
      <c r="D8" s="187"/>
      <c r="E8" s="187"/>
      <c r="F8" s="187"/>
      <c r="G8" s="173"/>
      <c r="H8" s="187"/>
      <c r="I8" s="187"/>
      <c r="J8" s="187"/>
    </row>
    <row r="9" spans="1:12" ht="29.5" thickBot="1">
      <c r="A9" s="156" t="s">
        <v>55</v>
      </c>
      <c r="B9" s="157" t="s">
        <v>83</v>
      </c>
      <c r="C9" s="157" t="s">
        <v>56</v>
      </c>
      <c r="D9" s="157" t="s">
        <v>57</v>
      </c>
      <c r="E9" s="157" t="s">
        <v>80</v>
      </c>
      <c r="F9" s="158" t="s">
        <v>87</v>
      </c>
      <c r="G9" s="157" t="s">
        <v>58</v>
      </c>
      <c r="H9" s="157" t="s">
        <v>111</v>
      </c>
      <c r="I9" s="159" t="s">
        <v>90</v>
      </c>
      <c r="K9" s="267" t="s">
        <v>108</v>
      </c>
    </row>
    <row r="10" spans="1:12">
      <c r="A10" s="190">
        <v>1</v>
      </c>
      <c r="B10" s="180"/>
      <c r="C10" s="180"/>
      <c r="D10" s="180"/>
      <c r="E10" s="146"/>
      <c r="F10" s="147"/>
      <c r="G10" s="107"/>
      <c r="H10" s="147"/>
      <c r="I10" s="324"/>
      <c r="K10" s="268">
        <v>7</v>
      </c>
      <c r="L10" s="378" t="s">
        <v>249</v>
      </c>
    </row>
    <row r="11" spans="1:12">
      <c r="A11" s="191">
        <f>A10+1</f>
        <v>2</v>
      </c>
      <c r="B11" s="166"/>
      <c r="C11" s="166"/>
      <c r="D11" s="166" t="s">
        <v>308</v>
      </c>
      <c r="E11" s="182"/>
      <c r="F11" s="112"/>
      <c r="G11" s="112"/>
      <c r="H11" s="112"/>
      <c r="I11" s="319"/>
      <c r="K11" s="54"/>
    </row>
    <row r="12" spans="1:12">
      <c r="A12" s="191">
        <f t="shared" ref="A12:A19" si="0">A11+1</f>
        <v>3</v>
      </c>
      <c r="B12" s="143"/>
      <c r="C12" s="110"/>
      <c r="D12" s="166"/>
      <c r="E12" s="182"/>
      <c r="F12" s="112"/>
      <c r="G12" s="112"/>
      <c r="H12" s="112"/>
      <c r="I12" s="319"/>
    </row>
    <row r="13" spans="1:12">
      <c r="A13" s="191">
        <f t="shared" si="0"/>
        <v>4</v>
      </c>
      <c r="B13" s="166"/>
      <c r="C13" s="386"/>
      <c r="D13" s="166"/>
      <c r="E13" s="182"/>
      <c r="F13" s="112"/>
      <c r="G13" s="112"/>
      <c r="H13" s="112"/>
      <c r="I13" s="319"/>
    </row>
    <row r="14" spans="1:12">
      <c r="A14" s="191">
        <f t="shared" si="0"/>
        <v>5</v>
      </c>
      <c r="B14" s="192"/>
      <c r="C14" s="192"/>
      <c r="D14" s="192"/>
      <c r="E14" s="192"/>
      <c r="F14" s="192"/>
      <c r="G14" s="112"/>
      <c r="H14" s="192"/>
      <c r="I14" s="331"/>
    </row>
    <row r="15" spans="1:12">
      <c r="A15" s="191">
        <f t="shared" si="0"/>
        <v>6</v>
      </c>
      <c r="B15" s="192"/>
      <c r="C15" s="192"/>
      <c r="D15" s="192"/>
      <c r="E15" s="192"/>
      <c r="F15" s="192"/>
      <c r="G15" s="112"/>
      <c r="H15" s="192"/>
      <c r="I15" s="331"/>
    </row>
    <row r="16" spans="1:12">
      <c r="A16" s="191">
        <f t="shared" si="0"/>
        <v>7</v>
      </c>
      <c r="B16" s="192"/>
      <c r="C16" s="192"/>
      <c r="D16" s="192"/>
      <c r="E16" s="192"/>
      <c r="F16" s="192"/>
      <c r="G16" s="112"/>
      <c r="H16" s="192"/>
      <c r="I16" s="331"/>
    </row>
    <row r="17" spans="1:10">
      <c r="A17" s="191">
        <f t="shared" si="0"/>
        <v>8</v>
      </c>
      <c r="B17" s="192"/>
      <c r="C17" s="192"/>
      <c r="D17" s="192"/>
      <c r="E17" s="192"/>
      <c r="F17" s="192"/>
      <c r="G17" s="112"/>
      <c r="H17" s="192"/>
      <c r="I17" s="331"/>
    </row>
    <row r="18" spans="1:10">
      <c r="A18" s="191">
        <f t="shared" si="0"/>
        <v>9</v>
      </c>
      <c r="B18" s="192"/>
      <c r="C18" s="192"/>
      <c r="D18" s="192"/>
      <c r="E18" s="192"/>
      <c r="F18" s="192"/>
      <c r="G18" s="112"/>
      <c r="H18" s="192"/>
      <c r="I18" s="331"/>
    </row>
    <row r="19" spans="1:10" ht="15" thickBot="1">
      <c r="A19" s="152">
        <f t="shared" si="0"/>
        <v>10</v>
      </c>
      <c r="B19" s="193"/>
      <c r="C19" s="193"/>
      <c r="D19" s="193"/>
      <c r="E19" s="193"/>
      <c r="F19" s="193"/>
      <c r="G19" s="117"/>
      <c r="H19" s="193"/>
      <c r="I19" s="332"/>
    </row>
    <row r="20" spans="1:10" s="188" customFormat="1" ht="16" thickBot="1">
      <c r="A20" s="361"/>
      <c r="B20" s="119"/>
      <c r="C20" s="119"/>
      <c r="D20" s="119"/>
      <c r="E20" s="119"/>
      <c r="F20" s="119"/>
      <c r="G20" s="119"/>
      <c r="H20" s="122" t="str">
        <f>"Total "&amp;LEFT(A7,2)</f>
        <v>Total I9</v>
      </c>
      <c r="I20" s="123">
        <f>SUM(I10:I19)</f>
        <v>0</v>
      </c>
      <c r="J20" s="6"/>
    </row>
    <row r="22" spans="1:10"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13" zoomScaleNormal="100" workbookViewId="0">
      <selection activeCell="I12" sqref="I12"/>
    </sheetView>
  </sheetViews>
  <sheetFormatPr defaultRowHeight="14.5"/>
  <cols>
    <col min="1" max="1" width="5.1796875" customWidth="1"/>
    <col min="2" max="2" width="22.1796875" style="421" customWidth="1"/>
    <col min="3" max="3" width="27.1796875" style="421"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c r="A1" s="261" t="str">
        <f>'Date initiale'!C3</f>
        <v>Universitatea de Arhitectură și Urbanism "Ion Mincu" București</v>
      </c>
      <c r="B1" s="384"/>
      <c r="C1" s="384"/>
    </row>
    <row r="2" spans="1:12">
      <c r="A2" s="261" t="str">
        <f>'Date initiale'!B4&amp;" "&amp;'Date initiale'!C4</f>
        <v>Facultatea ARHITECTURA</v>
      </c>
      <c r="B2" s="384"/>
      <c r="C2" s="384"/>
    </row>
    <row r="3" spans="1:12">
      <c r="A3" s="261" t="str">
        <f>'Date initiale'!B5&amp;" "&amp;'Date initiale'!C5</f>
        <v>Departamentul Bazele Proiectării de Arhitectura</v>
      </c>
      <c r="B3" s="384"/>
      <c r="C3" s="384"/>
    </row>
    <row r="4" spans="1:12">
      <c r="A4" s="119" t="str">
        <f>'Date initiale'!C6&amp;", "&amp;'Date initiale'!C7</f>
        <v>Șerbescu Andrei , 24-Bazele Proiectarii de Arhitectura</v>
      </c>
      <c r="B4" s="415"/>
      <c r="C4" s="415"/>
    </row>
    <row r="5" spans="1:12" s="188" customFormat="1">
      <c r="A5" s="119"/>
      <c r="B5" s="415"/>
      <c r="C5" s="415"/>
    </row>
    <row r="6" spans="1:12" ht="15.5">
      <c r="A6" s="525" t="s">
        <v>110</v>
      </c>
      <c r="B6" s="528"/>
      <c r="C6" s="528"/>
      <c r="D6" s="525"/>
      <c r="E6" s="525"/>
      <c r="F6" s="525"/>
      <c r="G6" s="525"/>
      <c r="H6" s="525"/>
      <c r="I6" s="525"/>
    </row>
    <row r="7" spans="1:12" ht="39" customHeight="1">
      <c r="A7" s="529" t="str">
        <f>'Descriere indicatori'!B13&amp;". "&amp;'Descriere indicatori'!C13</f>
        <v xml:space="preserve">I10. Studii in extenso apărute în volume colective publicate la edituri recunoscute în domeniu*, precum şi studiile aferente proiectelor* </v>
      </c>
      <c r="B7" s="531"/>
      <c r="C7" s="531"/>
      <c r="D7" s="529"/>
      <c r="E7" s="529"/>
      <c r="F7" s="529"/>
      <c r="G7" s="529"/>
      <c r="H7" s="529"/>
      <c r="I7" s="529"/>
    </row>
    <row r="8" spans="1:12" s="188" customFormat="1" ht="17.25" customHeight="1" thickBot="1">
      <c r="A8" s="36"/>
      <c r="B8" s="431"/>
      <c r="C8" s="431"/>
      <c r="D8" s="187"/>
      <c r="E8" s="187"/>
      <c r="F8" s="187"/>
      <c r="G8" s="187"/>
      <c r="H8" s="187"/>
      <c r="I8" s="187"/>
    </row>
    <row r="9" spans="1:12" ht="29.5" thickBot="1">
      <c r="A9" s="156" t="s">
        <v>55</v>
      </c>
      <c r="B9" s="157" t="s">
        <v>83</v>
      </c>
      <c r="C9" s="157" t="s">
        <v>56</v>
      </c>
      <c r="D9" s="157" t="s">
        <v>57</v>
      </c>
      <c r="E9" s="157" t="s">
        <v>80</v>
      </c>
      <c r="F9" s="158" t="s">
        <v>87</v>
      </c>
      <c r="G9" s="157" t="s">
        <v>58</v>
      </c>
      <c r="H9" s="157" t="s">
        <v>111</v>
      </c>
      <c r="I9" s="159" t="s">
        <v>90</v>
      </c>
      <c r="K9" s="267" t="s">
        <v>108</v>
      </c>
    </row>
    <row r="10" spans="1:12" s="188" customFormat="1" ht="102" thickBot="1">
      <c r="A10" s="194"/>
      <c r="B10" s="497" t="s">
        <v>520</v>
      </c>
      <c r="C10" s="497" t="s">
        <v>521</v>
      </c>
      <c r="D10" s="195" t="s">
        <v>522</v>
      </c>
      <c r="E10" s="195" t="s">
        <v>274</v>
      </c>
      <c r="F10" s="196">
        <v>2020</v>
      </c>
      <c r="G10" s="195">
        <v>10</v>
      </c>
      <c r="H10" s="195">
        <v>22</v>
      </c>
      <c r="I10" s="197">
        <v>2.33</v>
      </c>
      <c r="K10" s="268"/>
    </row>
    <row r="11" spans="1:12" ht="101.5">
      <c r="A11" s="190">
        <v>1</v>
      </c>
      <c r="B11" s="105" t="s">
        <v>297</v>
      </c>
      <c r="C11" s="180" t="s">
        <v>273</v>
      </c>
      <c r="D11" s="238" t="s">
        <v>301</v>
      </c>
      <c r="E11" s="239" t="s">
        <v>274</v>
      </c>
      <c r="F11" s="146" t="s">
        <v>309</v>
      </c>
      <c r="G11" s="146" t="s">
        <v>310</v>
      </c>
      <c r="H11" s="146" t="s">
        <v>311</v>
      </c>
      <c r="I11" s="333">
        <v>3.5</v>
      </c>
      <c r="J11" s="202"/>
      <c r="K11" s="268" t="s">
        <v>160</v>
      </c>
      <c r="L11" s="378" t="s">
        <v>250</v>
      </c>
    </row>
    <row r="12" spans="1:12" ht="101.5">
      <c r="A12" s="240">
        <f>A11+1</f>
        <v>2</v>
      </c>
      <c r="B12" s="166" t="s">
        <v>272</v>
      </c>
      <c r="C12" s="429" t="s">
        <v>298</v>
      </c>
      <c r="D12" s="111" t="s">
        <v>301</v>
      </c>
      <c r="E12" s="182" t="s">
        <v>274</v>
      </c>
      <c r="F12" s="167" t="s">
        <v>309</v>
      </c>
      <c r="G12" s="167" t="s">
        <v>310</v>
      </c>
      <c r="H12" s="167" t="s">
        <v>312</v>
      </c>
      <c r="I12" s="325">
        <v>7</v>
      </c>
      <c r="J12" s="202"/>
      <c r="K12" s="54"/>
      <c r="L12" s="378" t="s">
        <v>251</v>
      </c>
    </row>
    <row r="13" spans="1:12" ht="101.5">
      <c r="A13" s="240">
        <v>3</v>
      </c>
      <c r="B13" s="110" t="s">
        <v>272</v>
      </c>
      <c r="C13" s="110" t="s">
        <v>314</v>
      </c>
      <c r="D13" s="143" t="s">
        <v>515</v>
      </c>
      <c r="E13" s="183"/>
      <c r="F13" s="112">
        <v>2012</v>
      </c>
      <c r="G13" s="112" t="s">
        <v>313</v>
      </c>
      <c r="H13" s="112">
        <v>13</v>
      </c>
      <c r="I13" s="319">
        <v>7</v>
      </c>
    </row>
    <row r="14" spans="1:12" ht="58">
      <c r="A14" s="240">
        <f t="shared" ref="A14:A19" si="0">A13+1</f>
        <v>4</v>
      </c>
      <c r="B14" s="166" t="s">
        <v>272</v>
      </c>
      <c r="C14" s="110" t="s">
        <v>322</v>
      </c>
      <c r="D14" s="111" t="s">
        <v>514</v>
      </c>
      <c r="E14" s="470"/>
      <c r="F14" s="112">
        <v>2008</v>
      </c>
      <c r="G14" s="112" t="s">
        <v>325</v>
      </c>
      <c r="H14" s="471"/>
      <c r="I14" s="319">
        <v>7</v>
      </c>
    </row>
    <row r="15" spans="1:12" ht="58">
      <c r="A15" s="240">
        <f t="shared" si="0"/>
        <v>5</v>
      </c>
      <c r="B15" s="166" t="s">
        <v>272</v>
      </c>
      <c r="C15" s="166" t="s">
        <v>321</v>
      </c>
      <c r="D15" s="166" t="s">
        <v>324</v>
      </c>
      <c r="E15" s="182" t="s">
        <v>323</v>
      </c>
      <c r="F15" s="112">
        <v>2006</v>
      </c>
      <c r="G15" s="112">
        <v>1</v>
      </c>
      <c r="H15" s="471"/>
      <c r="I15" s="319">
        <v>7</v>
      </c>
    </row>
    <row r="16" spans="1:12">
      <c r="A16" s="240">
        <f t="shared" si="0"/>
        <v>6</v>
      </c>
      <c r="B16" s="166"/>
      <c r="C16" s="110"/>
      <c r="D16" s="166"/>
      <c r="E16" s="182"/>
      <c r="F16" s="112"/>
      <c r="G16" s="112"/>
      <c r="H16" s="112"/>
      <c r="I16" s="319"/>
    </row>
    <row r="17" spans="1:9">
      <c r="A17" s="240">
        <f t="shared" si="0"/>
        <v>7</v>
      </c>
      <c r="B17" s="166"/>
      <c r="C17" s="110"/>
      <c r="D17" s="166"/>
      <c r="E17" s="182"/>
      <c r="F17" s="112"/>
      <c r="G17" s="112"/>
      <c r="H17" s="112"/>
      <c r="I17" s="319"/>
    </row>
    <row r="18" spans="1:9">
      <c r="A18" s="240">
        <f t="shared" si="0"/>
        <v>8</v>
      </c>
      <c r="B18" s="450"/>
      <c r="C18" s="295"/>
      <c r="D18" s="39"/>
      <c r="E18" s="39"/>
      <c r="F18" s="112"/>
      <c r="G18" s="112"/>
      <c r="H18" s="112"/>
      <c r="I18" s="319"/>
    </row>
    <row r="19" spans="1:9" ht="15" thickBot="1">
      <c r="A19" s="241">
        <f t="shared" si="0"/>
        <v>9</v>
      </c>
      <c r="B19" s="449"/>
      <c r="C19" s="115"/>
      <c r="D19" s="116"/>
      <c r="E19" s="185"/>
      <c r="F19" s="117"/>
      <c r="G19" s="117"/>
      <c r="H19" s="117"/>
      <c r="I19" s="320"/>
    </row>
    <row r="20" spans="1:9" ht="15" thickBot="1">
      <c r="A20" s="361"/>
      <c r="B20" s="451"/>
      <c r="C20" s="424"/>
      <c r="D20" s="186"/>
      <c r="E20" s="186"/>
      <c r="F20" s="186"/>
      <c r="G20" s="186"/>
      <c r="H20" s="122" t="str">
        <f>"Total "&amp;LEFT(A7,3)</f>
        <v>Total I10</v>
      </c>
      <c r="I20" s="242">
        <f>SUM(I10:I19)</f>
        <v>33.83</v>
      </c>
    </row>
    <row r="21" spans="1:9">
      <c r="A21" s="22"/>
      <c r="B21" s="452"/>
      <c r="C21" s="430"/>
      <c r="D21" s="22"/>
    </row>
    <row r="22" spans="1:9"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row r="23" spans="1:9" ht="48" customHeight="1">
      <c r="A23"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27"/>
      <c r="C23" s="527"/>
      <c r="D23" s="527"/>
      <c r="E23" s="527"/>
      <c r="F23" s="527"/>
      <c r="G23" s="527"/>
      <c r="H23" s="527"/>
      <c r="I23" s="527"/>
    </row>
    <row r="24" spans="1:9">
      <c r="A24" s="22"/>
      <c r="B24" s="430"/>
      <c r="C24" s="430"/>
      <c r="D24" s="22"/>
    </row>
    <row r="25" spans="1:9">
      <c r="A25" s="22"/>
      <c r="B25" s="430"/>
      <c r="C25" s="430"/>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7"/>
  <sheetViews>
    <sheetView zoomScale="80" zoomScaleNormal="80" workbookViewId="0">
      <selection activeCell="F13" sqref="F13"/>
    </sheetView>
  </sheetViews>
  <sheetFormatPr defaultRowHeight="14.5"/>
  <cols>
    <col min="1" max="1" width="5.1796875" customWidth="1"/>
    <col min="2" max="2" width="22.1796875" style="421" customWidth="1"/>
    <col min="3" max="3" width="27.1796875" style="421" customWidth="1"/>
    <col min="4" max="4" width="21.453125" customWidth="1"/>
    <col min="5" max="5" width="6.81640625" customWidth="1"/>
    <col min="6" max="6" width="10.54296875" customWidth="1"/>
    <col min="7" max="7" width="16" customWidth="1"/>
    <col min="8" max="8" width="10" customWidth="1"/>
    <col min="9" max="9" width="9.81640625" style="477" customWidth="1"/>
  </cols>
  <sheetData>
    <row r="1" spans="1:12">
      <c r="A1" s="261" t="str">
        <f>'Date initiale'!C3</f>
        <v>Universitatea de Arhitectură și Urbanism "Ion Mincu" București</v>
      </c>
      <c r="B1" s="384"/>
      <c r="C1" s="384"/>
    </row>
    <row r="2" spans="1:12">
      <c r="A2" s="261" t="str">
        <f>'Date initiale'!B4&amp;" "&amp;'Date initiale'!C4</f>
        <v>Facultatea ARHITECTURA</v>
      </c>
      <c r="B2" s="384"/>
      <c r="C2" s="384"/>
    </row>
    <row r="3" spans="1:12">
      <c r="A3" s="261" t="str">
        <f>'Date initiale'!B5&amp;" "&amp;'Date initiale'!C5</f>
        <v>Departamentul Bazele Proiectării de Arhitectura</v>
      </c>
      <c r="B3" s="384"/>
      <c r="C3" s="384"/>
    </row>
    <row r="4" spans="1:12">
      <c r="A4" s="119" t="str">
        <f>'Date initiale'!C6&amp;", "&amp;'Date initiale'!C7</f>
        <v>Șerbescu Andrei , 24-Bazele Proiectarii de Arhitectura</v>
      </c>
      <c r="B4" s="415"/>
      <c r="C4" s="415"/>
    </row>
    <row r="5" spans="1:12" s="188" customFormat="1">
      <c r="A5" s="119"/>
      <c r="B5" s="415"/>
      <c r="C5" s="415"/>
      <c r="I5" s="477"/>
    </row>
    <row r="6" spans="1:12" ht="15.5">
      <c r="A6" s="525" t="s">
        <v>110</v>
      </c>
      <c r="B6" s="528"/>
      <c r="C6" s="528"/>
      <c r="D6" s="525"/>
      <c r="E6" s="525"/>
      <c r="F6" s="525"/>
      <c r="G6" s="525"/>
      <c r="H6" s="525"/>
      <c r="I6" s="525"/>
      <c r="J6" s="37"/>
    </row>
    <row r="7" spans="1:12" ht="39" customHeight="1">
      <c r="A7" s="52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31"/>
      <c r="C7" s="531"/>
      <c r="D7" s="529"/>
      <c r="E7" s="529"/>
      <c r="F7" s="529"/>
      <c r="G7" s="529"/>
      <c r="H7" s="529"/>
      <c r="I7" s="529"/>
      <c r="J7" s="36"/>
    </row>
    <row r="8" spans="1:12" ht="19.5" customHeight="1" thickBot="1">
      <c r="A8" s="60"/>
      <c r="B8" s="436"/>
      <c r="C8" s="436"/>
      <c r="D8" s="60"/>
      <c r="E8" s="60"/>
      <c r="F8" s="60"/>
      <c r="G8" s="60"/>
      <c r="H8" s="60"/>
      <c r="I8" s="478"/>
      <c r="J8" s="36"/>
    </row>
    <row r="9" spans="1:12" s="221" customFormat="1" ht="63" customHeight="1" thickBot="1">
      <c r="A9" s="441" t="s">
        <v>55</v>
      </c>
      <c r="B9" s="442" t="s">
        <v>83</v>
      </c>
      <c r="C9" s="232" t="s">
        <v>52</v>
      </c>
      <c r="D9" s="232" t="s">
        <v>134</v>
      </c>
      <c r="E9" s="442" t="s">
        <v>87</v>
      </c>
      <c r="F9" s="232" t="s">
        <v>53</v>
      </c>
      <c r="G9" s="232" t="s">
        <v>79</v>
      </c>
      <c r="H9" s="442" t="s">
        <v>54</v>
      </c>
      <c r="I9" s="479" t="s">
        <v>147</v>
      </c>
      <c r="J9" s="443"/>
      <c r="K9" s="444" t="s">
        <v>108</v>
      </c>
    </row>
    <row r="10" spans="1:12" s="221" customFormat="1" ht="63" customHeight="1">
      <c r="A10" s="473">
        <v>1</v>
      </c>
      <c r="B10" s="476" t="s">
        <v>272</v>
      </c>
      <c r="C10" s="506" t="s">
        <v>524</v>
      </c>
      <c r="D10" s="475" t="s">
        <v>525</v>
      </c>
      <c r="E10" s="474">
        <v>2017</v>
      </c>
      <c r="F10" s="475" t="s">
        <v>556</v>
      </c>
      <c r="G10" s="475" t="s">
        <v>523</v>
      </c>
      <c r="H10" s="474">
        <v>12</v>
      </c>
      <c r="I10" s="480">
        <v>15</v>
      </c>
      <c r="J10" s="443"/>
      <c r="K10" s="440"/>
    </row>
    <row r="11" spans="1:12" s="221" customFormat="1" ht="58">
      <c r="A11" s="225">
        <v>2</v>
      </c>
      <c r="B11" s="392" t="s">
        <v>272</v>
      </c>
      <c r="C11" s="437" t="s">
        <v>394</v>
      </c>
      <c r="D11" s="205" t="s">
        <v>317</v>
      </c>
      <c r="E11" s="204">
        <v>2009</v>
      </c>
      <c r="F11" s="438" t="s">
        <v>316</v>
      </c>
      <c r="G11" s="126" t="s">
        <v>395</v>
      </c>
      <c r="H11" s="126">
        <v>14</v>
      </c>
      <c r="I11" s="439">
        <v>15</v>
      </c>
      <c r="K11" s="440" t="s">
        <v>161</v>
      </c>
      <c r="L11" s="84" t="s">
        <v>252</v>
      </c>
    </row>
    <row r="12" spans="1:12" ht="15.5">
      <c r="A12" s="61">
        <v>3</v>
      </c>
      <c r="B12" s="432"/>
      <c r="C12" s="432"/>
      <c r="D12" s="387"/>
      <c r="E12" s="20"/>
      <c r="F12" s="29"/>
      <c r="G12" s="21"/>
      <c r="H12" s="20"/>
      <c r="I12" s="334"/>
      <c r="K12" s="54"/>
    </row>
    <row r="13" spans="1:12" ht="15.5">
      <c r="A13" s="61">
        <f t="shared" ref="A13:A20" si="0">A12+1</f>
        <v>4</v>
      </c>
      <c r="B13" s="432"/>
      <c r="C13" s="432"/>
      <c r="D13" s="21"/>
      <c r="E13" s="20"/>
      <c r="F13" s="24"/>
      <c r="G13" s="21"/>
      <c r="H13" s="20"/>
      <c r="I13" s="334"/>
    </row>
    <row r="14" spans="1:12" ht="15.5">
      <c r="A14" s="61">
        <f t="shared" si="0"/>
        <v>5</v>
      </c>
      <c r="B14" s="432"/>
      <c r="C14" s="432"/>
      <c r="D14" s="21"/>
      <c r="E14" s="21"/>
      <c r="F14" s="24"/>
      <c r="G14" s="21"/>
      <c r="H14" s="21"/>
      <c r="I14" s="334"/>
    </row>
    <row r="15" spans="1:12" ht="15.5">
      <c r="A15" s="61">
        <f t="shared" si="0"/>
        <v>6</v>
      </c>
      <c r="B15" s="432"/>
      <c r="C15" s="432"/>
      <c r="D15" s="21"/>
      <c r="E15" s="21"/>
      <c r="F15" s="21"/>
      <c r="G15" s="21"/>
      <c r="H15" s="21"/>
      <c r="I15" s="334"/>
    </row>
    <row r="16" spans="1:12" ht="15.5">
      <c r="A16" s="61">
        <f t="shared" si="0"/>
        <v>7</v>
      </c>
      <c r="B16" s="433"/>
      <c r="C16" s="432"/>
      <c r="D16" s="21"/>
      <c r="E16" s="20"/>
      <c r="F16" s="20"/>
      <c r="G16" s="20"/>
      <c r="H16" s="20"/>
      <c r="I16" s="334"/>
    </row>
    <row r="17" spans="1:10" ht="15.5">
      <c r="A17" s="61">
        <f t="shared" si="0"/>
        <v>8</v>
      </c>
      <c r="B17" s="433"/>
      <c r="C17" s="433"/>
      <c r="D17" s="21"/>
      <c r="E17" s="20"/>
      <c r="F17" s="20"/>
      <c r="G17" s="21"/>
      <c r="H17" s="20"/>
      <c r="I17" s="334"/>
    </row>
    <row r="18" spans="1:10" ht="15.5">
      <c r="A18" s="61">
        <f t="shared" si="0"/>
        <v>9</v>
      </c>
      <c r="B18" s="432"/>
      <c r="C18" s="432"/>
      <c r="D18" s="21"/>
      <c r="E18" s="20"/>
      <c r="F18" s="20"/>
      <c r="G18" s="21"/>
      <c r="H18" s="20"/>
      <c r="I18" s="334"/>
    </row>
    <row r="19" spans="1:10" ht="15.5">
      <c r="A19" s="61">
        <f t="shared" si="0"/>
        <v>10</v>
      </c>
      <c r="B19" s="432"/>
      <c r="C19" s="432"/>
      <c r="D19" s="21"/>
      <c r="E19" s="21"/>
      <c r="F19" s="29"/>
      <c r="G19" s="23"/>
      <c r="H19" s="21"/>
      <c r="I19" s="335"/>
      <c r="J19" s="25"/>
    </row>
    <row r="20" spans="1:10" ht="16" thickBot="1">
      <c r="A20" s="62">
        <f t="shared" si="0"/>
        <v>11</v>
      </c>
      <c r="B20" s="453"/>
      <c r="C20" s="434"/>
      <c r="D20" s="49"/>
      <c r="E20" s="49"/>
      <c r="F20" s="63"/>
      <c r="G20" s="63"/>
      <c r="H20" s="63"/>
      <c r="I20" s="336"/>
    </row>
    <row r="21" spans="1:10" ht="16" thickBot="1">
      <c r="A21" s="360"/>
      <c r="C21" s="435"/>
      <c r="D21" s="27"/>
      <c r="E21" s="18"/>
      <c r="H21" s="122" t="str">
        <f>"Total "&amp;LEFT(A7,4)</f>
        <v>Total I11a</v>
      </c>
      <c r="I21" s="382">
        <f>SUM(I10:I20)</f>
        <v>30</v>
      </c>
    </row>
    <row r="22" spans="1:10" ht="15.5">
      <c r="A22" s="52"/>
      <c r="C22" s="435"/>
      <c r="D22" s="28"/>
      <c r="E22" s="18"/>
    </row>
    <row r="23" spans="1:10">
      <c r="C23" s="435"/>
      <c r="D23" s="28"/>
      <c r="E23" s="18"/>
      <c r="F23" s="22"/>
      <c r="G23" s="22"/>
    </row>
    <row r="24" spans="1:10">
      <c r="C24" s="435"/>
      <c r="D24" s="27"/>
      <c r="E24" s="18"/>
      <c r="F24" s="22"/>
      <c r="G24" s="22"/>
    </row>
    <row r="25" spans="1:10">
      <c r="C25" s="435"/>
      <c r="D25" s="27"/>
      <c r="E25" s="18"/>
      <c r="F25" s="22"/>
      <c r="G25" s="22"/>
    </row>
    <row r="26" spans="1:10">
      <c r="C26" s="435"/>
      <c r="D26" s="27"/>
      <c r="E26" s="18"/>
      <c r="F26" s="22"/>
      <c r="G26" s="22"/>
    </row>
    <row r="27" spans="1:10">
      <c r="C27" s="435"/>
      <c r="D27" s="16"/>
      <c r="E27" s="18"/>
      <c r="F27" s="22"/>
      <c r="G27"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4" workbookViewId="0">
      <selection activeCell="G14" sqref="G14"/>
    </sheetView>
  </sheetViews>
  <sheetFormatPr defaultRowHeight="14.5"/>
  <cols>
    <col min="1" max="1" width="5.1796875" customWidth="1"/>
    <col min="2" max="2" width="21.453125" style="421" customWidth="1"/>
    <col min="3" max="3" width="31.453125" style="421" customWidth="1"/>
    <col min="4" max="4" width="27.453125" customWidth="1"/>
    <col min="5" max="5" width="6.81640625" customWidth="1"/>
    <col min="6" max="6" width="10.54296875" customWidth="1"/>
    <col min="7" max="7" width="16" style="188" customWidth="1"/>
    <col min="8" max="8" width="9.81640625" customWidth="1"/>
  </cols>
  <sheetData>
    <row r="1" spans="1:11" ht="15.5">
      <c r="A1" s="261" t="str">
        <f>'Date initiale'!C3</f>
        <v>Universitatea de Arhitectură și Urbanism "Ion Mincu" București</v>
      </c>
      <c r="B1" s="384"/>
      <c r="C1" s="384"/>
      <c r="D1" s="17"/>
    </row>
    <row r="2" spans="1:11" ht="15.5">
      <c r="A2" s="261" t="str">
        <f>'Date initiale'!B4&amp;" "&amp;'Date initiale'!C4</f>
        <v>Facultatea ARHITECTURA</v>
      </c>
      <c r="B2" s="384"/>
      <c r="C2" s="384"/>
      <c r="D2" s="17"/>
    </row>
    <row r="3" spans="1:11" ht="15.5">
      <c r="A3" s="261" t="str">
        <f>'Date initiale'!B5&amp;" "&amp;'Date initiale'!C5</f>
        <v>Departamentul Bazele Proiectării de Arhitectura</v>
      </c>
      <c r="B3" s="384"/>
      <c r="C3" s="384"/>
      <c r="D3" s="17"/>
    </row>
    <row r="4" spans="1:11">
      <c r="A4" s="119" t="str">
        <f>'Date initiale'!C6&amp;", "&amp;'Date initiale'!C7</f>
        <v>Șerbescu Andrei , 24-Bazele Proiectarii de Arhitectura</v>
      </c>
      <c r="B4" s="415"/>
      <c r="C4" s="415"/>
    </row>
    <row r="5" spans="1:11" s="188" customFormat="1">
      <c r="A5" s="119"/>
      <c r="B5" s="415"/>
      <c r="C5" s="415"/>
    </row>
    <row r="6" spans="1:11" ht="15.5">
      <c r="A6" s="525" t="s">
        <v>110</v>
      </c>
      <c r="B6" s="528"/>
      <c r="C6" s="528"/>
      <c r="D6" s="525"/>
      <c r="E6" s="525"/>
      <c r="F6" s="525"/>
      <c r="G6" s="525"/>
      <c r="H6" s="525"/>
      <c r="I6" s="37"/>
      <c r="J6" s="37"/>
    </row>
    <row r="7" spans="1:11" ht="48" customHeight="1">
      <c r="A7" s="52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31"/>
      <c r="C7" s="531"/>
      <c r="D7" s="529"/>
      <c r="E7" s="529"/>
      <c r="F7" s="529"/>
      <c r="G7" s="529"/>
      <c r="H7" s="529"/>
      <c r="I7" s="189"/>
      <c r="J7" s="189"/>
    </row>
    <row r="8" spans="1:11" ht="21.75" customHeight="1" thickBot="1">
      <c r="A8" s="58"/>
      <c r="B8" s="456"/>
      <c r="C8" s="456"/>
      <c r="D8" s="58"/>
      <c r="E8" s="58"/>
      <c r="F8" s="58"/>
      <c r="G8" s="58"/>
      <c r="H8" s="58"/>
    </row>
    <row r="9" spans="1:11" ht="29.5" thickBot="1">
      <c r="A9" s="156" t="s">
        <v>55</v>
      </c>
      <c r="B9" s="223" t="s">
        <v>83</v>
      </c>
      <c r="C9" s="223" t="s">
        <v>136</v>
      </c>
      <c r="D9" s="223" t="s">
        <v>137</v>
      </c>
      <c r="E9" s="223" t="s">
        <v>75</v>
      </c>
      <c r="F9" s="223" t="s">
        <v>76</v>
      </c>
      <c r="G9" s="232" t="s">
        <v>135</v>
      </c>
      <c r="H9" s="237" t="s">
        <v>147</v>
      </c>
      <c r="J9" s="267" t="s">
        <v>108</v>
      </c>
    </row>
    <row r="10" spans="1:11">
      <c r="A10" s="203">
        <v>1</v>
      </c>
      <c r="B10" s="392"/>
      <c r="C10" s="457"/>
      <c r="D10" s="205"/>
      <c r="E10" s="206"/>
      <c r="F10" s="207"/>
      <c r="G10" s="208"/>
      <c r="H10" s="337"/>
      <c r="J10" s="268" t="s">
        <v>253</v>
      </c>
      <c r="K10" s="378" t="s">
        <v>256</v>
      </c>
    </row>
    <row r="11" spans="1:11" ht="29">
      <c r="A11" s="209">
        <f>A10+1</f>
        <v>2</v>
      </c>
      <c r="B11" s="243" t="s">
        <v>272</v>
      </c>
      <c r="C11" s="243" t="s">
        <v>359</v>
      </c>
      <c r="D11" s="131" t="s">
        <v>358</v>
      </c>
      <c r="E11" s="131">
        <v>2016</v>
      </c>
      <c r="F11" s="210" t="s">
        <v>357</v>
      </c>
      <c r="G11" s="211"/>
      <c r="H11" s="325">
        <v>8</v>
      </c>
      <c r="J11" s="268" t="s">
        <v>254</v>
      </c>
    </row>
    <row r="12" spans="1:11" ht="87">
      <c r="A12" s="209">
        <f t="shared" ref="A12:A19" si="0">A11+1</f>
        <v>3</v>
      </c>
      <c r="B12" s="418" t="s">
        <v>293</v>
      </c>
      <c r="C12" s="472" t="s">
        <v>516</v>
      </c>
      <c r="D12" s="213" t="s">
        <v>288</v>
      </c>
      <c r="E12" s="213">
        <v>2022</v>
      </c>
      <c r="F12" s="214" t="s">
        <v>339</v>
      </c>
      <c r="G12" s="215">
        <v>1472592735</v>
      </c>
      <c r="H12" s="338">
        <v>6</v>
      </c>
      <c r="I12" s="26"/>
      <c r="J12" s="268" t="s">
        <v>255</v>
      </c>
    </row>
    <row r="13" spans="1:11" ht="15.5">
      <c r="A13" s="209">
        <f t="shared" si="0"/>
        <v>4</v>
      </c>
      <c r="B13" s="243"/>
      <c r="C13" s="243"/>
      <c r="D13" s="131"/>
      <c r="E13" s="131"/>
      <c r="F13" s="210"/>
      <c r="G13" s="211"/>
      <c r="H13" s="325"/>
      <c r="I13" s="26"/>
    </row>
    <row r="14" spans="1:11" s="188" customFormat="1">
      <c r="A14" s="209">
        <f t="shared" si="0"/>
        <v>5</v>
      </c>
      <c r="B14" s="243"/>
      <c r="C14" s="243"/>
      <c r="D14" s="131"/>
      <c r="E14" s="131"/>
      <c r="F14" s="210"/>
      <c r="G14" s="211"/>
      <c r="H14" s="325"/>
    </row>
    <row r="15" spans="1:11" s="188" customFormat="1" ht="15.5">
      <c r="A15" s="209">
        <f t="shared" si="0"/>
        <v>6</v>
      </c>
      <c r="B15" s="243"/>
      <c r="C15" s="243"/>
      <c r="D15" s="131"/>
      <c r="E15" s="131"/>
      <c r="F15" s="210"/>
      <c r="G15" s="211"/>
      <c r="H15" s="325"/>
      <c r="I15" s="26"/>
    </row>
    <row r="16" spans="1:11" s="188" customFormat="1">
      <c r="A16" s="209">
        <f t="shared" si="0"/>
        <v>7</v>
      </c>
      <c r="B16" s="243"/>
      <c r="C16" s="243"/>
      <c r="D16" s="131"/>
      <c r="E16" s="131"/>
      <c r="F16" s="210"/>
      <c r="G16" s="211"/>
      <c r="H16" s="325"/>
    </row>
    <row r="17" spans="1:9" s="188" customFormat="1" ht="15.5">
      <c r="A17" s="209">
        <f t="shared" si="0"/>
        <v>8</v>
      </c>
      <c r="B17" s="418"/>
      <c r="C17" s="418"/>
      <c r="D17" s="213"/>
      <c r="E17" s="213"/>
      <c r="F17" s="214"/>
      <c r="G17" s="215"/>
      <c r="H17" s="338"/>
      <c r="I17" s="26"/>
    </row>
    <row r="18" spans="1:9" s="188" customFormat="1" ht="15.5">
      <c r="A18" s="209">
        <f t="shared" si="0"/>
        <v>9</v>
      </c>
      <c r="B18" s="243"/>
      <c r="C18" s="243"/>
      <c r="D18" s="131"/>
      <c r="E18" s="131"/>
      <c r="F18" s="210"/>
      <c r="G18" s="211"/>
      <c r="H18" s="325"/>
      <c r="I18" s="26"/>
    </row>
    <row r="19" spans="1:9" ht="15" thickBot="1">
      <c r="A19" s="216">
        <f t="shared" si="0"/>
        <v>10</v>
      </c>
      <c r="B19" s="426"/>
      <c r="C19" s="426"/>
      <c r="D19" s="138"/>
      <c r="E19" s="138"/>
      <c r="F19" s="217"/>
      <c r="G19" s="218"/>
      <c r="H19" s="339"/>
    </row>
    <row r="20" spans="1:9" ht="15" thickBot="1">
      <c r="A20" s="359"/>
      <c r="B20" s="454"/>
      <c r="C20" s="454"/>
      <c r="D20" s="220"/>
      <c r="E20" s="220"/>
      <c r="F20" s="221"/>
      <c r="G20" s="160" t="str">
        <f>"Total "&amp;LEFT(A7,4)</f>
        <v>Total I11b</v>
      </c>
      <c r="H20" s="274">
        <f>SUM(H10:H19)</f>
        <v>14</v>
      </c>
    </row>
    <row r="21" spans="1:9" ht="15.5">
      <c r="A21" s="30"/>
      <c r="B21" s="455"/>
      <c r="C21" s="455"/>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43"/>
  <sheetViews>
    <sheetView workbookViewId="0">
      <selection activeCell="G37" sqref="G37"/>
    </sheetView>
  </sheetViews>
  <sheetFormatPr defaultRowHeight="14.5"/>
  <cols>
    <col min="1" max="1" width="5.1796875" style="188" customWidth="1"/>
    <col min="2" max="2" width="22.1796875" style="421" customWidth="1"/>
    <col min="3" max="3" width="35.81640625" style="421" customWidth="1"/>
    <col min="4" max="4" width="38.81640625" style="421" customWidth="1"/>
    <col min="5" max="5" width="6.81640625" style="188" customWidth="1"/>
    <col min="6" max="6" width="10.54296875" style="188" customWidth="1"/>
    <col min="7" max="7" width="9.81640625" style="188" customWidth="1"/>
  </cols>
  <sheetData>
    <row r="1" spans="1:10">
      <c r="A1" s="261" t="str">
        <f>'Date initiale'!C3</f>
        <v>Universitatea de Arhitectură și Urbanism "Ion Mincu" București</v>
      </c>
      <c r="B1" s="384"/>
      <c r="C1" s="384"/>
    </row>
    <row r="2" spans="1:10">
      <c r="A2" s="261" t="str">
        <f>'Date initiale'!B4&amp;" "&amp;'Date initiale'!C4</f>
        <v>Facultatea ARHITECTURA</v>
      </c>
      <c r="B2" s="384"/>
      <c r="C2" s="384"/>
    </row>
    <row r="3" spans="1:10">
      <c r="A3" s="261" t="str">
        <f>'Date initiale'!B5&amp;" "&amp;'Date initiale'!C5</f>
        <v>Departamentul Bazele Proiectării de Arhitectura</v>
      </c>
      <c r="B3" s="384"/>
      <c r="C3" s="384"/>
    </row>
    <row r="4" spans="1:10">
      <c r="A4" s="119" t="str">
        <f>'Date initiale'!C6&amp;", "&amp;'Date initiale'!C7</f>
        <v>Șerbescu Andrei , 24-Bazele Proiectarii de Arhitectura</v>
      </c>
      <c r="B4" s="415"/>
      <c r="C4" s="415"/>
    </row>
    <row r="5" spans="1:10" s="188" customFormat="1">
      <c r="A5" s="119"/>
      <c r="B5" s="415"/>
      <c r="C5" s="415"/>
      <c r="D5" s="421"/>
    </row>
    <row r="6" spans="1:10" ht="15.5">
      <c r="A6" s="532" t="s">
        <v>110</v>
      </c>
      <c r="B6" s="533"/>
      <c r="C6" s="533"/>
      <c r="D6" s="533"/>
      <c r="E6" s="532"/>
      <c r="F6" s="532"/>
      <c r="G6" s="532"/>
    </row>
    <row r="7" spans="1:10" ht="15.5">
      <c r="A7" s="529" t="str">
        <f>'Descriere indicatori'!B14&amp;"c. "&amp;'Descriere indicatori'!C16</f>
        <v>I11c. Susţinere comunicare publică în cadrul conferinţelor, colocviilor, seminariilor internaţionale/naţionale</v>
      </c>
      <c r="B7" s="531"/>
      <c r="C7" s="531"/>
      <c r="D7" s="531"/>
      <c r="E7" s="529"/>
      <c r="F7" s="529"/>
      <c r="G7" s="529"/>
      <c r="H7" s="189"/>
    </row>
    <row r="8" spans="1:10" s="188" customFormat="1" ht="16" thickBot="1">
      <c r="A8" s="383"/>
      <c r="B8" s="431"/>
      <c r="C8" s="431"/>
      <c r="D8" s="431"/>
      <c r="E8" s="383"/>
      <c r="F8" s="383"/>
      <c r="G8" s="383"/>
      <c r="H8" s="187"/>
    </row>
    <row r="9" spans="1:10" ht="29">
      <c r="A9" s="194" t="s">
        <v>55</v>
      </c>
      <c r="B9" s="481" t="s">
        <v>83</v>
      </c>
      <c r="C9" s="481" t="s">
        <v>73</v>
      </c>
      <c r="D9" s="481" t="s">
        <v>74</v>
      </c>
      <c r="E9" s="481" t="s">
        <v>75</v>
      </c>
      <c r="F9" s="481" t="s">
        <v>76</v>
      </c>
      <c r="G9" s="482" t="s">
        <v>147</v>
      </c>
      <c r="I9" s="267" t="s">
        <v>108</v>
      </c>
    </row>
    <row r="10" spans="1:10" s="188" customFormat="1" ht="50" customHeight="1">
      <c r="A10" s="39">
        <v>1</v>
      </c>
      <c r="B10" s="458" t="s">
        <v>272</v>
      </c>
      <c r="C10" s="243" t="s">
        <v>530</v>
      </c>
      <c r="D10" s="483" t="s">
        <v>531</v>
      </c>
      <c r="E10" s="131">
        <v>2021</v>
      </c>
      <c r="F10" s="131" t="s">
        <v>339</v>
      </c>
      <c r="G10" s="466">
        <v>5</v>
      </c>
      <c r="I10" s="268"/>
    </row>
    <row r="11" spans="1:10" s="188" customFormat="1">
      <c r="A11" s="39">
        <v>2</v>
      </c>
      <c r="B11" s="458" t="s">
        <v>272</v>
      </c>
      <c r="C11" s="243" t="s">
        <v>528</v>
      </c>
      <c r="D11" s="484" t="s">
        <v>529</v>
      </c>
      <c r="E11" s="131">
        <v>2021</v>
      </c>
      <c r="F11" s="131" t="s">
        <v>374</v>
      </c>
      <c r="G11" s="466">
        <v>5</v>
      </c>
      <c r="I11" s="268"/>
    </row>
    <row r="12" spans="1:10" s="188" customFormat="1">
      <c r="A12" s="39">
        <v>3</v>
      </c>
      <c r="B12" s="458" t="s">
        <v>272</v>
      </c>
      <c r="C12" s="243" t="s">
        <v>526</v>
      </c>
      <c r="D12" s="243" t="s">
        <v>527</v>
      </c>
      <c r="E12" s="131">
        <v>2020</v>
      </c>
      <c r="F12" s="131" t="s">
        <v>344</v>
      </c>
      <c r="G12" s="466">
        <v>5</v>
      </c>
      <c r="I12" s="268"/>
    </row>
    <row r="13" spans="1:10" ht="29">
      <c r="A13" s="135">
        <v>4</v>
      </c>
      <c r="B13" s="458" t="s">
        <v>272</v>
      </c>
      <c r="C13" s="462" t="s">
        <v>340</v>
      </c>
      <c r="D13" s="243" t="s">
        <v>341</v>
      </c>
      <c r="E13" s="227">
        <v>2019</v>
      </c>
      <c r="F13" s="227" t="s">
        <v>339</v>
      </c>
      <c r="G13" s="485">
        <v>5</v>
      </c>
      <c r="I13" s="268" t="s">
        <v>163</v>
      </c>
      <c r="J13" s="378" t="s">
        <v>257</v>
      </c>
    </row>
    <row r="14" spans="1:10" ht="29">
      <c r="A14" s="226">
        <f>A13+1</f>
        <v>5</v>
      </c>
      <c r="B14" s="458" t="s">
        <v>272</v>
      </c>
      <c r="C14" s="460" t="s">
        <v>343</v>
      </c>
      <c r="D14" s="461" t="s">
        <v>342</v>
      </c>
      <c r="E14" s="227">
        <v>2019</v>
      </c>
      <c r="F14" s="228" t="s">
        <v>339</v>
      </c>
      <c r="G14" s="340">
        <v>3</v>
      </c>
    </row>
    <row r="15" spans="1:10" ht="43.5">
      <c r="A15" s="226">
        <f t="shared" ref="A15:A29" si="0">A14+1</f>
        <v>6</v>
      </c>
      <c r="B15" s="458" t="s">
        <v>272</v>
      </c>
      <c r="C15" s="462" t="s">
        <v>345</v>
      </c>
      <c r="D15" s="461" t="s">
        <v>563</v>
      </c>
      <c r="E15" s="227">
        <v>2019</v>
      </c>
      <c r="F15" s="228" t="s">
        <v>344</v>
      </c>
      <c r="G15" s="340">
        <v>3</v>
      </c>
    </row>
    <row r="16" spans="1:10" s="188" customFormat="1" ht="43.5">
      <c r="A16" s="226">
        <v>7</v>
      </c>
      <c r="B16" s="458" t="s">
        <v>272</v>
      </c>
      <c r="C16" s="462" t="s">
        <v>350</v>
      </c>
      <c r="D16" s="461" t="s">
        <v>346</v>
      </c>
      <c r="E16" s="227">
        <v>2018</v>
      </c>
      <c r="F16" s="228" t="s">
        <v>339</v>
      </c>
      <c r="G16" s="340">
        <v>5</v>
      </c>
    </row>
    <row r="17" spans="1:7" s="188" customFormat="1" ht="29">
      <c r="A17" s="226">
        <v>8</v>
      </c>
      <c r="B17" s="458" t="s">
        <v>272</v>
      </c>
      <c r="C17" s="462" t="s">
        <v>349</v>
      </c>
      <c r="D17" s="258" t="s">
        <v>348</v>
      </c>
      <c r="E17" s="227">
        <v>2017</v>
      </c>
      <c r="F17" s="228" t="s">
        <v>347</v>
      </c>
      <c r="G17" s="340">
        <v>5</v>
      </c>
    </row>
    <row r="18" spans="1:7" s="188" customFormat="1" ht="43.5">
      <c r="A18" s="226">
        <v>9</v>
      </c>
      <c r="B18" s="458" t="s">
        <v>272</v>
      </c>
      <c r="C18" s="462" t="s">
        <v>352</v>
      </c>
      <c r="D18" s="461" t="s">
        <v>351</v>
      </c>
      <c r="E18" s="227">
        <v>2017</v>
      </c>
      <c r="F18" s="228" t="s">
        <v>347</v>
      </c>
      <c r="G18" s="340">
        <v>3</v>
      </c>
    </row>
    <row r="19" spans="1:7" s="188" customFormat="1" ht="43.5">
      <c r="A19" s="226">
        <v>10</v>
      </c>
      <c r="B19" s="458" t="s">
        <v>272</v>
      </c>
      <c r="C19" s="462" t="s">
        <v>354</v>
      </c>
      <c r="D19" s="461" t="s">
        <v>353</v>
      </c>
      <c r="E19" s="227">
        <v>2017</v>
      </c>
      <c r="F19" s="228" t="s">
        <v>344</v>
      </c>
      <c r="G19" s="340">
        <v>5</v>
      </c>
    </row>
    <row r="20" spans="1:7" s="188" customFormat="1" ht="29">
      <c r="A20" s="226">
        <v>11</v>
      </c>
      <c r="B20" s="458" t="s">
        <v>272</v>
      </c>
      <c r="C20" s="462" t="s">
        <v>356</v>
      </c>
      <c r="D20" s="461" t="s">
        <v>355</v>
      </c>
      <c r="E20" s="227">
        <v>2016</v>
      </c>
      <c r="F20" s="228" t="s">
        <v>344</v>
      </c>
      <c r="G20" s="340">
        <v>5</v>
      </c>
    </row>
    <row r="21" spans="1:7" s="188" customFormat="1" ht="43.5">
      <c r="A21" s="226">
        <v>12</v>
      </c>
      <c r="B21" s="243" t="s">
        <v>360</v>
      </c>
      <c r="C21" s="462" t="s">
        <v>362</v>
      </c>
      <c r="D21" s="461" t="s">
        <v>361</v>
      </c>
      <c r="E21" s="227">
        <v>2014</v>
      </c>
      <c r="F21" s="228" t="s">
        <v>339</v>
      </c>
      <c r="G21" s="340">
        <v>1</v>
      </c>
    </row>
    <row r="22" spans="1:7" s="188" customFormat="1" ht="29">
      <c r="A22" s="226">
        <v>13</v>
      </c>
      <c r="B22" s="458" t="s">
        <v>272</v>
      </c>
      <c r="C22" s="462" t="s">
        <v>364</v>
      </c>
      <c r="D22" s="258" t="s">
        <v>363</v>
      </c>
      <c r="E22" s="227">
        <v>2014</v>
      </c>
      <c r="F22" s="228" t="s">
        <v>344</v>
      </c>
      <c r="G22" s="340">
        <v>3</v>
      </c>
    </row>
    <row r="23" spans="1:7" s="188" customFormat="1" ht="43.5">
      <c r="A23" s="226">
        <v>14</v>
      </c>
      <c r="B23" s="458" t="s">
        <v>272</v>
      </c>
      <c r="C23" s="462" t="s">
        <v>366</v>
      </c>
      <c r="D23" s="258" t="s">
        <v>365</v>
      </c>
      <c r="E23" s="227">
        <v>2014</v>
      </c>
      <c r="F23" s="228" t="s">
        <v>367</v>
      </c>
      <c r="G23" s="340">
        <v>3</v>
      </c>
    </row>
    <row r="24" spans="1:7" s="188" customFormat="1" ht="43.5">
      <c r="A24" s="226">
        <v>15</v>
      </c>
      <c r="B24" s="458" t="s">
        <v>272</v>
      </c>
      <c r="C24" s="462" t="s">
        <v>370</v>
      </c>
      <c r="D24" s="461" t="s">
        <v>369</v>
      </c>
      <c r="E24" s="227">
        <v>2014</v>
      </c>
      <c r="F24" s="228" t="s">
        <v>368</v>
      </c>
      <c r="G24" s="340">
        <v>3</v>
      </c>
    </row>
    <row r="25" spans="1:7" s="188" customFormat="1" ht="29">
      <c r="A25" s="226">
        <v>16</v>
      </c>
      <c r="B25" s="243" t="s">
        <v>373</v>
      </c>
      <c r="C25" s="462" t="s">
        <v>371</v>
      </c>
      <c r="D25" s="258" t="s">
        <v>372</v>
      </c>
      <c r="E25" s="227">
        <v>2013</v>
      </c>
      <c r="F25" s="228" t="s">
        <v>339</v>
      </c>
      <c r="G25" s="340">
        <v>1.5</v>
      </c>
    </row>
    <row r="26" spans="1:7" ht="58">
      <c r="A26" s="226">
        <v>17</v>
      </c>
      <c r="B26" s="243" t="s">
        <v>491</v>
      </c>
      <c r="C26" s="243" t="s">
        <v>275</v>
      </c>
      <c r="D26" s="243" t="s">
        <v>276</v>
      </c>
      <c r="E26" s="131">
        <v>2013</v>
      </c>
      <c r="F26" s="210" t="s">
        <v>277</v>
      </c>
      <c r="G26" s="325">
        <v>3</v>
      </c>
    </row>
    <row r="27" spans="1:7" ht="43.5">
      <c r="A27" s="226">
        <v>18</v>
      </c>
      <c r="B27" s="243" t="s">
        <v>360</v>
      </c>
      <c r="C27" s="243" t="s">
        <v>376</v>
      </c>
      <c r="D27" s="243" t="s">
        <v>375</v>
      </c>
      <c r="E27" s="131">
        <v>2012</v>
      </c>
      <c r="F27" s="229" t="s">
        <v>339</v>
      </c>
      <c r="G27" s="325">
        <v>1</v>
      </c>
    </row>
    <row r="28" spans="1:7">
      <c r="A28" s="226">
        <f t="shared" si="0"/>
        <v>19</v>
      </c>
      <c r="B28" s="243" t="s">
        <v>272</v>
      </c>
      <c r="C28" s="243" t="s">
        <v>378</v>
      </c>
      <c r="D28" s="243" t="s">
        <v>377</v>
      </c>
      <c r="E28" s="131">
        <v>2012</v>
      </c>
      <c r="F28" s="210" t="s">
        <v>339</v>
      </c>
      <c r="G28" s="325">
        <v>3</v>
      </c>
    </row>
    <row r="29" spans="1:7" ht="43.5">
      <c r="A29" s="226">
        <f t="shared" si="0"/>
        <v>20</v>
      </c>
      <c r="B29" s="243" t="s">
        <v>272</v>
      </c>
      <c r="C29" s="243" t="s">
        <v>379</v>
      </c>
      <c r="D29" s="243" t="s">
        <v>336</v>
      </c>
      <c r="E29" s="131">
        <v>2011</v>
      </c>
      <c r="F29" s="403" t="s">
        <v>386</v>
      </c>
      <c r="G29" s="325">
        <v>5</v>
      </c>
    </row>
    <row r="30" spans="1:7" s="188" customFormat="1" ht="43.5">
      <c r="A30" s="226">
        <v>21</v>
      </c>
      <c r="B30" s="243" t="s">
        <v>272</v>
      </c>
      <c r="C30" s="243" t="s">
        <v>380</v>
      </c>
      <c r="D30" s="243" t="s">
        <v>365</v>
      </c>
      <c r="E30" s="131">
        <v>2011</v>
      </c>
      <c r="F30" s="403" t="s">
        <v>374</v>
      </c>
      <c r="G30" s="325">
        <v>3</v>
      </c>
    </row>
    <row r="31" spans="1:7" s="188" customFormat="1" ht="43.5">
      <c r="A31" s="226">
        <v>22</v>
      </c>
      <c r="B31" s="243" t="s">
        <v>272</v>
      </c>
      <c r="C31" s="243" t="s">
        <v>382</v>
      </c>
      <c r="D31" s="243" t="s">
        <v>381</v>
      </c>
      <c r="E31" s="131">
        <v>2010</v>
      </c>
      <c r="F31" s="403" t="s">
        <v>368</v>
      </c>
      <c r="G31" s="325">
        <v>5</v>
      </c>
    </row>
    <row r="32" spans="1:7" s="188" customFormat="1" ht="29">
      <c r="A32" s="226">
        <v>23</v>
      </c>
      <c r="B32" s="243" t="s">
        <v>272</v>
      </c>
      <c r="C32" s="243" t="s">
        <v>384</v>
      </c>
      <c r="D32" s="243" t="s">
        <v>383</v>
      </c>
      <c r="E32" s="131">
        <v>2009</v>
      </c>
      <c r="F32" s="403" t="s">
        <v>344</v>
      </c>
      <c r="G32" s="325">
        <v>5</v>
      </c>
    </row>
    <row r="33" spans="1:7" s="188" customFormat="1" ht="29">
      <c r="A33" s="226">
        <v>24</v>
      </c>
      <c r="B33" s="243" t="s">
        <v>272</v>
      </c>
      <c r="C33" s="243" t="s">
        <v>387</v>
      </c>
      <c r="D33" s="243" t="s">
        <v>385</v>
      </c>
      <c r="E33" s="131">
        <v>2009</v>
      </c>
      <c r="F33" s="403" t="s">
        <v>386</v>
      </c>
      <c r="G33" s="325">
        <v>3</v>
      </c>
    </row>
    <row r="34" spans="1:7" s="188" customFormat="1" ht="130.5">
      <c r="A34" s="226">
        <v>25</v>
      </c>
      <c r="B34" s="243" t="s">
        <v>272</v>
      </c>
      <c r="C34" s="243" t="s">
        <v>389</v>
      </c>
      <c r="D34" s="243" t="s">
        <v>388</v>
      </c>
      <c r="E34" s="131">
        <v>2008</v>
      </c>
      <c r="F34" s="403" t="s">
        <v>339</v>
      </c>
      <c r="G34" s="325">
        <v>5</v>
      </c>
    </row>
    <row r="35" spans="1:7" s="188" customFormat="1" ht="29">
      <c r="A35" s="226">
        <v>26</v>
      </c>
      <c r="B35" s="243" t="s">
        <v>272</v>
      </c>
      <c r="C35" s="243" t="s">
        <v>391</v>
      </c>
      <c r="D35" s="243" t="s">
        <v>390</v>
      </c>
      <c r="E35" s="131">
        <v>2006</v>
      </c>
      <c r="F35" s="403" t="s">
        <v>277</v>
      </c>
      <c r="G35" s="325">
        <v>3</v>
      </c>
    </row>
    <row r="36" spans="1:7" ht="44" thickBot="1">
      <c r="A36" s="226">
        <v>27</v>
      </c>
      <c r="B36" s="243" t="s">
        <v>272</v>
      </c>
      <c r="C36" s="243" t="s">
        <v>392</v>
      </c>
      <c r="D36" s="243" t="s">
        <v>393</v>
      </c>
      <c r="E36" s="131">
        <v>2003</v>
      </c>
      <c r="F36" s="210" t="s">
        <v>347</v>
      </c>
      <c r="G36" s="325">
        <v>5</v>
      </c>
    </row>
    <row r="37" spans="1:7" ht="15" thickBot="1">
      <c r="A37" s="354"/>
      <c r="B37" s="420"/>
      <c r="C37" s="420"/>
      <c r="D37" s="463"/>
      <c r="E37" s="221"/>
      <c r="F37" s="160" t="str">
        <f>"Total "&amp;LEFT(A7,4)</f>
        <v>Total I11c</v>
      </c>
      <c r="G37" s="161">
        <f>SUM(G10:G36)</f>
        <v>101.5</v>
      </c>
    </row>
    <row r="38" spans="1:7">
      <c r="D38" s="459"/>
    </row>
    <row r="39" spans="1:7">
      <c r="D39" s="459"/>
    </row>
    <row r="40" spans="1:7">
      <c r="B40" s="459"/>
      <c r="D40" s="459"/>
    </row>
    <row r="41" spans="1:7">
      <c r="B41" s="459"/>
      <c r="D41" s="459"/>
    </row>
    <row r="42" spans="1:7">
      <c r="B42" s="430"/>
      <c r="D42" s="430"/>
    </row>
    <row r="43" spans="1:7">
      <c r="B43" s="435"/>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zoomScale="90" zoomScaleNormal="90" workbookViewId="0">
      <selection activeCell="L15" sqref="L15"/>
    </sheetView>
  </sheetViews>
  <sheetFormatPr defaultRowHeight="14.5"/>
  <cols>
    <col min="1" max="1" width="5.1796875" customWidth="1"/>
    <col min="2" max="2" width="10.54296875" customWidth="1"/>
    <col min="3" max="3" width="43.1796875" style="421" customWidth="1"/>
    <col min="4" max="4" width="24" customWidth="1"/>
    <col min="5" max="5" width="14.1796875" customWidth="1"/>
    <col min="6" max="6" width="11.81640625" style="188" customWidth="1"/>
    <col min="7" max="7" width="10" customWidth="1"/>
    <col min="8" max="8" width="9.81640625" customWidth="1"/>
  </cols>
  <sheetData>
    <row r="1" spans="1:11" ht="15.5">
      <c r="A1" s="261" t="str">
        <f>'Date initiale'!C3</f>
        <v>Universitatea de Arhitectură și Urbanism "Ion Mincu" București</v>
      </c>
      <c r="B1" s="261"/>
      <c r="C1" s="384"/>
      <c r="D1" s="17"/>
      <c r="E1" s="17"/>
      <c r="F1" s="17"/>
    </row>
    <row r="2" spans="1:11" ht="15.5">
      <c r="A2" s="261" t="str">
        <f>'Date initiale'!B4&amp;" "&amp;'Date initiale'!C4</f>
        <v>Facultatea ARHITECTURA</v>
      </c>
      <c r="B2" s="261"/>
      <c r="C2" s="384"/>
      <c r="D2" s="17"/>
      <c r="E2" s="17"/>
      <c r="F2" s="17"/>
    </row>
    <row r="3" spans="1:11" ht="15.5">
      <c r="A3" s="261" t="str">
        <f>'Date initiale'!B5&amp;" "&amp;'Date initiale'!C5</f>
        <v>Departamentul Bazele Proiectării de Arhitectura</v>
      </c>
      <c r="B3" s="261"/>
      <c r="C3" s="384"/>
      <c r="D3" s="17"/>
      <c r="E3" s="17"/>
      <c r="F3" s="17"/>
    </row>
    <row r="4" spans="1:11" ht="15.5">
      <c r="A4" s="262" t="str">
        <f>'Date initiale'!C6&amp;", "&amp;'Date initiale'!C7</f>
        <v>Șerbescu Andrei , 24-Bazele Proiectarii de Arhitectura</v>
      </c>
      <c r="B4" s="262"/>
      <c r="C4" s="384"/>
      <c r="D4" s="17"/>
      <c r="E4" s="17"/>
      <c r="F4" s="17"/>
    </row>
    <row r="5" spans="1:11" s="188" customFormat="1" ht="15.5">
      <c r="A5" s="262"/>
      <c r="B5" s="262"/>
      <c r="C5" s="384"/>
      <c r="D5" s="17"/>
      <c r="E5" s="17"/>
      <c r="F5" s="17"/>
    </row>
    <row r="6" spans="1:11" ht="15.5">
      <c r="A6" s="525" t="s">
        <v>110</v>
      </c>
      <c r="B6" s="525"/>
      <c r="C6" s="528"/>
      <c r="D6" s="525"/>
      <c r="E6" s="525"/>
      <c r="F6" s="525"/>
      <c r="G6" s="525"/>
      <c r="H6" s="525"/>
    </row>
    <row r="7" spans="1:11" ht="50.25" customHeight="1">
      <c r="A7" s="52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29"/>
      <c r="C7" s="531"/>
      <c r="D7" s="529"/>
      <c r="E7" s="529"/>
      <c r="F7" s="529"/>
      <c r="G7" s="529"/>
      <c r="H7" s="529"/>
      <c r="I7" s="32"/>
      <c r="K7" s="32"/>
    </row>
    <row r="8" spans="1:11" ht="16" thickBot="1">
      <c r="A8" s="51"/>
      <c r="B8" s="51"/>
      <c r="C8" s="416"/>
      <c r="D8" s="51"/>
      <c r="E8" s="51"/>
      <c r="F8" s="51"/>
      <c r="G8" s="51"/>
      <c r="H8" s="51"/>
    </row>
    <row r="9" spans="1:11" ht="46.5" customHeight="1" thickBot="1">
      <c r="A9" s="194" t="s">
        <v>55</v>
      </c>
      <c r="B9" s="223" t="s">
        <v>72</v>
      </c>
      <c r="C9" s="236" t="s">
        <v>70</v>
      </c>
      <c r="D9" s="236" t="s">
        <v>71</v>
      </c>
      <c r="E9" s="223" t="s">
        <v>139</v>
      </c>
      <c r="F9" s="223" t="s">
        <v>138</v>
      </c>
      <c r="G9" s="236" t="s">
        <v>87</v>
      </c>
      <c r="H9" s="237" t="s">
        <v>147</v>
      </c>
      <c r="J9" s="267" t="s">
        <v>108</v>
      </c>
    </row>
    <row r="10" spans="1:11" ht="58">
      <c r="A10" s="203">
        <v>1</v>
      </c>
      <c r="B10" s="126" t="s">
        <v>486</v>
      </c>
      <c r="C10" s="392" t="s">
        <v>510</v>
      </c>
      <c r="D10" s="126" t="s">
        <v>485</v>
      </c>
      <c r="E10" s="126" t="s">
        <v>493</v>
      </c>
      <c r="F10" s="126" t="s">
        <v>509</v>
      </c>
      <c r="G10" s="126">
        <v>2008</v>
      </c>
      <c r="H10" s="341">
        <v>20</v>
      </c>
      <c r="J10" s="268" t="s">
        <v>164</v>
      </c>
      <c r="K10" s="378" t="s">
        <v>258</v>
      </c>
    </row>
    <row r="11" spans="1:11" ht="58">
      <c r="A11" s="234">
        <f>A10+1</f>
        <v>2</v>
      </c>
      <c r="B11" s="131" t="s">
        <v>487</v>
      </c>
      <c r="C11" s="243" t="s">
        <v>502</v>
      </c>
      <c r="D11" s="131" t="s">
        <v>501</v>
      </c>
      <c r="E11" s="126" t="s">
        <v>493</v>
      </c>
      <c r="F11" s="126" t="s">
        <v>286</v>
      </c>
      <c r="G11" s="131">
        <v>2011</v>
      </c>
      <c r="H11" s="325">
        <v>5</v>
      </c>
      <c r="J11" s="54"/>
    </row>
    <row r="12" spans="1:11" ht="29">
      <c r="A12" s="234">
        <f t="shared" ref="A12:A19" si="0">A11+1</f>
        <v>3</v>
      </c>
      <c r="B12" s="131" t="s">
        <v>477</v>
      </c>
      <c r="C12" s="243" t="s">
        <v>511</v>
      </c>
      <c r="D12" s="131" t="s">
        <v>461</v>
      </c>
      <c r="E12" s="126" t="s">
        <v>548</v>
      </c>
      <c r="F12" s="126" t="s">
        <v>286</v>
      </c>
      <c r="G12" s="131">
        <v>2020</v>
      </c>
      <c r="H12" s="325">
        <v>5</v>
      </c>
    </row>
    <row r="13" spans="1:11" ht="29">
      <c r="A13" s="234">
        <f t="shared" si="0"/>
        <v>4</v>
      </c>
      <c r="B13" s="210" t="s">
        <v>476</v>
      </c>
      <c r="C13" s="243" t="s">
        <v>561</v>
      </c>
      <c r="D13" s="131" t="s">
        <v>461</v>
      </c>
      <c r="E13" s="131" t="s">
        <v>548</v>
      </c>
      <c r="F13" s="126" t="s">
        <v>509</v>
      </c>
      <c r="G13" s="131">
        <v>2021</v>
      </c>
      <c r="H13" s="325">
        <v>5</v>
      </c>
    </row>
    <row r="14" spans="1:11" ht="50" customHeight="1">
      <c r="A14" s="234">
        <f t="shared" si="0"/>
        <v>5</v>
      </c>
      <c r="B14" s="210" t="s">
        <v>555</v>
      </c>
      <c r="C14" s="243" t="s">
        <v>560</v>
      </c>
      <c r="D14" s="131" t="s">
        <v>461</v>
      </c>
      <c r="E14" s="131" t="s">
        <v>493</v>
      </c>
      <c r="F14" s="126" t="s">
        <v>509</v>
      </c>
      <c r="G14" s="131">
        <v>2017</v>
      </c>
      <c r="H14" s="325">
        <v>5</v>
      </c>
    </row>
    <row r="15" spans="1:11">
      <c r="A15" s="234">
        <f t="shared" si="0"/>
        <v>6</v>
      </c>
      <c r="B15" s="131"/>
      <c r="C15" s="243"/>
      <c r="D15" s="131"/>
      <c r="E15" s="131"/>
      <c r="F15" s="131"/>
      <c r="G15" s="131"/>
      <c r="H15" s="325"/>
    </row>
    <row r="16" spans="1:11" s="188" customFormat="1">
      <c r="A16" s="234">
        <f t="shared" si="0"/>
        <v>7</v>
      </c>
      <c r="B16" s="210"/>
      <c r="C16" s="243"/>
      <c r="D16" s="131"/>
      <c r="E16" s="131"/>
      <c r="F16" s="131"/>
      <c r="G16" s="131"/>
      <c r="H16" s="325"/>
    </row>
    <row r="17" spans="1:8" s="188" customFormat="1">
      <c r="A17" s="234">
        <f t="shared" si="0"/>
        <v>8</v>
      </c>
      <c r="B17" s="131"/>
      <c r="C17" s="243"/>
      <c r="D17" s="131"/>
      <c r="E17" s="131"/>
      <c r="F17" s="131"/>
      <c r="G17" s="131"/>
      <c r="H17" s="325"/>
    </row>
    <row r="18" spans="1:8">
      <c r="A18" s="235">
        <f t="shared" si="0"/>
        <v>9</v>
      </c>
      <c r="B18" s="210"/>
      <c r="C18" s="243"/>
      <c r="D18" s="131"/>
      <c r="E18" s="131"/>
      <c r="F18" s="131"/>
      <c r="G18" s="131"/>
      <c r="H18" s="330"/>
    </row>
    <row r="19" spans="1:8" ht="15" thickBot="1">
      <c r="A19" s="230">
        <f t="shared" si="0"/>
        <v>10</v>
      </c>
      <c r="B19" s="231"/>
      <c r="C19" s="464"/>
      <c r="D19" s="138"/>
      <c r="E19" s="138"/>
      <c r="F19" s="138"/>
      <c r="G19" s="138"/>
      <c r="H19" s="339"/>
    </row>
    <row r="20" spans="1:8" ht="15" thickBot="1">
      <c r="A20" s="354"/>
      <c r="B20" s="221"/>
      <c r="C20" s="420"/>
      <c r="D20" s="221"/>
      <c r="E20" s="221"/>
      <c r="F20" s="221"/>
      <c r="G20" s="160" t="str">
        <f>"Total "&amp;LEFT(A7,3)</f>
        <v>Total I12</v>
      </c>
      <c r="H20" s="161">
        <f>SUM(H10:H19)</f>
        <v>40</v>
      </c>
    </row>
    <row r="22" spans="1:8" ht="53.25" customHeight="1">
      <c r="A22"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27"/>
      <c r="C22" s="527"/>
      <c r="D22" s="527"/>
      <c r="E22" s="527"/>
      <c r="F22" s="527"/>
      <c r="G22" s="527"/>
      <c r="H22" s="52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7" sqref="C17"/>
    </sheetView>
  </sheetViews>
  <sheetFormatPr defaultRowHeight="14.5"/>
  <cols>
    <col min="1" max="1" width="9.1796875" style="188"/>
    <col min="2" max="2" width="28.54296875" customWidth="1"/>
    <col min="3" max="3" width="39" customWidth="1"/>
  </cols>
  <sheetData>
    <row r="1" spans="2:3">
      <c r="B1" s="84" t="s">
        <v>101</v>
      </c>
    </row>
    <row r="3" spans="2:3" ht="31">
      <c r="B3" s="365" t="s">
        <v>91</v>
      </c>
      <c r="C3" s="67" t="s">
        <v>102</v>
      </c>
    </row>
    <row r="4" spans="2:3" ht="15.5">
      <c r="B4" s="365" t="s">
        <v>92</v>
      </c>
      <c r="C4" s="369" t="s">
        <v>51</v>
      </c>
    </row>
    <row r="5" spans="2:3" ht="15.5">
      <c r="B5" s="365" t="s">
        <v>93</v>
      </c>
      <c r="C5" s="369" t="s">
        <v>500</v>
      </c>
    </row>
    <row r="6" spans="2:3" ht="15.5">
      <c r="B6" s="366" t="s">
        <v>96</v>
      </c>
      <c r="C6" s="369" t="s">
        <v>499</v>
      </c>
    </row>
    <row r="7" spans="2:3" ht="15.5">
      <c r="B7" s="365" t="s">
        <v>176</v>
      </c>
      <c r="C7" s="369" t="s">
        <v>519</v>
      </c>
    </row>
    <row r="8" spans="2:3" ht="15.5">
      <c r="B8" s="365" t="s">
        <v>105</v>
      </c>
      <c r="C8" s="369" t="s">
        <v>143</v>
      </c>
    </row>
    <row r="9" spans="2:3" ht="15.5">
      <c r="B9" s="367" t="s">
        <v>95</v>
      </c>
      <c r="C9" s="370" t="s">
        <v>518</v>
      </c>
    </row>
    <row r="10" spans="2:3" ht="15" customHeight="1">
      <c r="B10" s="367" t="s">
        <v>94</v>
      </c>
      <c r="C10" s="371"/>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3"/>
  <sheetViews>
    <sheetView topLeftCell="A19" workbookViewId="0">
      <selection activeCell="K30" sqref="K30"/>
    </sheetView>
  </sheetViews>
  <sheetFormatPr defaultRowHeight="14.5"/>
  <cols>
    <col min="1" max="1" width="5.1796875" customWidth="1"/>
    <col min="2" max="2" width="10.54296875" customWidth="1"/>
    <col min="3" max="3" width="43.1796875" style="421" customWidth="1"/>
    <col min="4" max="4" width="24" customWidth="1"/>
    <col min="5" max="5" width="14.1796875" customWidth="1"/>
    <col min="6" max="6" width="11.81640625" style="188" customWidth="1"/>
    <col min="7" max="7" width="10" customWidth="1"/>
    <col min="8" max="8" width="9.81640625" customWidth="1"/>
  </cols>
  <sheetData>
    <row r="1" spans="1:11" ht="15.5">
      <c r="A1" s="261" t="str">
        <f>'Date initiale'!C3</f>
        <v>Universitatea de Arhitectură și Urbanism "Ion Mincu" București</v>
      </c>
      <c r="B1" s="261"/>
      <c r="C1" s="384"/>
      <c r="D1" s="17"/>
    </row>
    <row r="2" spans="1:11" ht="15.5">
      <c r="A2" s="261" t="str">
        <f>'Date initiale'!B4&amp;" "&amp;'Date initiale'!C4</f>
        <v>Facultatea ARHITECTURA</v>
      </c>
      <c r="B2" s="261"/>
      <c r="C2" s="384"/>
      <c r="D2" s="17"/>
    </row>
    <row r="3" spans="1:11" ht="15.5">
      <c r="A3" s="261" t="str">
        <f>'Date initiale'!B5&amp;" "&amp;'Date initiale'!C5</f>
        <v>Departamentul Bazele Proiectării de Arhitectura</v>
      </c>
      <c r="B3" s="261"/>
      <c r="C3" s="384"/>
      <c r="D3" s="17"/>
    </row>
    <row r="4" spans="1:11">
      <c r="A4" s="119" t="str">
        <f>'Date initiale'!C6&amp;", "&amp;'Date initiale'!C7</f>
        <v>Șerbescu Andrei , 24-Bazele Proiectarii de Arhitectura</v>
      </c>
      <c r="B4" s="119"/>
      <c r="C4" s="415"/>
    </row>
    <row r="5" spans="1:11" s="188" customFormat="1">
      <c r="A5" s="119"/>
      <c r="B5" s="119"/>
      <c r="C5" s="415"/>
    </row>
    <row r="6" spans="1:11" ht="15.5">
      <c r="A6" s="534" t="s">
        <v>110</v>
      </c>
      <c r="B6" s="534"/>
      <c r="C6" s="534"/>
      <c r="D6" s="534"/>
      <c r="E6" s="534"/>
      <c r="F6" s="534"/>
      <c r="G6" s="534"/>
      <c r="H6" s="534"/>
    </row>
    <row r="7" spans="1:11" ht="36" customHeight="1">
      <c r="A7" s="52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29"/>
      <c r="C7" s="529"/>
      <c r="D7" s="529"/>
      <c r="E7" s="529"/>
      <c r="F7" s="529"/>
      <c r="G7" s="529"/>
      <c r="H7" s="529"/>
    </row>
    <row r="8" spans="1:11" ht="16" thickBot="1">
      <c r="A8" s="51"/>
      <c r="B8" s="51"/>
      <c r="C8" s="416"/>
      <c r="D8" s="51"/>
      <c r="E8" s="51"/>
      <c r="F8" s="51"/>
      <c r="G8" s="51"/>
      <c r="H8" s="51"/>
    </row>
    <row r="9" spans="1:11" ht="54" customHeight="1" thickBot="1">
      <c r="A9" s="194" t="s">
        <v>55</v>
      </c>
      <c r="B9" s="223" t="s">
        <v>72</v>
      </c>
      <c r="C9" s="236" t="s">
        <v>70</v>
      </c>
      <c r="D9" s="236" t="s">
        <v>71</v>
      </c>
      <c r="E9" s="223" t="s">
        <v>139</v>
      </c>
      <c r="F9" s="223" t="s">
        <v>138</v>
      </c>
      <c r="G9" s="236" t="s">
        <v>87</v>
      </c>
      <c r="H9" s="237" t="s">
        <v>147</v>
      </c>
      <c r="J9" s="267" t="s">
        <v>108</v>
      </c>
    </row>
    <row r="10" spans="1:11">
      <c r="A10" s="247">
        <v>1</v>
      </c>
      <c r="B10" s="248" t="s">
        <v>463</v>
      </c>
      <c r="C10" s="283" t="s">
        <v>507</v>
      </c>
      <c r="D10" s="248" t="s">
        <v>461</v>
      </c>
      <c r="E10" s="248" t="s">
        <v>462</v>
      </c>
      <c r="F10" s="465" t="s">
        <v>506</v>
      </c>
      <c r="G10" s="248">
        <v>2020</v>
      </c>
      <c r="H10" s="342">
        <v>15</v>
      </c>
      <c r="J10" s="268" t="s">
        <v>162</v>
      </c>
      <c r="K10" t="s">
        <v>258</v>
      </c>
    </row>
    <row r="11" spans="1:11" ht="29">
      <c r="A11" s="235">
        <f>A10+1</f>
        <v>2</v>
      </c>
      <c r="B11" s="131" t="s">
        <v>464</v>
      </c>
      <c r="C11" s="417" t="s">
        <v>508</v>
      </c>
      <c r="D11" s="131" t="s">
        <v>461</v>
      </c>
      <c r="E11" s="131" t="s">
        <v>462</v>
      </c>
      <c r="F11" s="466" t="s">
        <v>506</v>
      </c>
      <c r="G11" s="131">
        <v>2019</v>
      </c>
      <c r="H11" s="330">
        <v>15</v>
      </c>
    </row>
    <row r="12" spans="1:11" ht="29">
      <c r="A12" s="235">
        <f t="shared" ref="A12:A29" si="0">A11+1</f>
        <v>3</v>
      </c>
      <c r="B12" s="131" t="s">
        <v>465</v>
      </c>
      <c r="C12" s="243" t="s">
        <v>466</v>
      </c>
      <c r="D12" s="131" t="s">
        <v>461</v>
      </c>
      <c r="E12" s="131" t="s">
        <v>462</v>
      </c>
      <c r="F12" s="466" t="s">
        <v>286</v>
      </c>
      <c r="G12" s="131">
        <v>2019</v>
      </c>
      <c r="H12" s="330">
        <v>5</v>
      </c>
    </row>
    <row r="13" spans="1:11" ht="43.5">
      <c r="A13" s="235">
        <f t="shared" si="0"/>
        <v>4</v>
      </c>
      <c r="B13" s="210" t="s">
        <v>496</v>
      </c>
      <c r="C13" s="243" t="s">
        <v>584</v>
      </c>
      <c r="D13" s="131" t="s">
        <v>461</v>
      </c>
      <c r="E13" s="131" t="s">
        <v>462</v>
      </c>
      <c r="F13" s="466" t="s">
        <v>286</v>
      </c>
      <c r="G13" s="131">
        <v>2019</v>
      </c>
      <c r="H13" s="330">
        <v>3</v>
      </c>
    </row>
    <row r="14" spans="1:11" ht="29">
      <c r="A14" s="235">
        <f t="shared" si="0"/>
        <v>5</v>
      </c>
      <c r="B14" s="214" t="s">
        <v>467</v>
      </c>
      <c r="C14" s="418" t="s">
        <v>472</v>
      </c>
      <c r="D14" s="131" t="s">
        <v>461</v>
      </c>
      <c r="E14" s="131" t="s">
        <v>462</v>
      </c>
      <c r="F14" s="466" t="s">
        <v>286</v>
      </c>
      <c r="G14" s="131">
        <v>2017</v>
      </c>
      <c r="H14" s="330">
        <v>5</v>
      </c>
    </row>
    <row r="15" spans="1:11" ht="29">
      <c r="A15" s="235">
        <f t="shared" si="0"/>
        <v>6</v>
      </c>
      <c r="B15" s="210" t="s">
        <v>503</v>
      </c>
      <c r="C15" s="243" t="s">
        <v>473</v>
      </c>
      <c r="D15" s="131" t="s">
        <v>461</v>
      </c>
      <c r="E15" s="131" t="s">
        <v>462</v>
      </c>
      <c r="F15" s="466" t="s">
        <v>286</v>
      </c>
      <c r="G15" s="131">
        <v>2017</v>
      </c>
      <c r="H15" s="330">
        <v>5</v>
      </c>
    </row>
    <row r="16" spans="1:11" ht="29">
      <c r="A16" s="235">
        <v>7</v>
      </c>
      <c r="B16" s="210" t="s">
        <v>468</v>
      </c>
      <c r="C16" s="243" t="s">
        <v>474</v>
      </c>
      <c r="D16" s="131" t="s">
        <v>461</v>
      </c>
      <c r="E16" s="131" t="s">
        <v>462</v>
      </c>
      <c r="F16" s="466" t="s">
        <v>286</v>
      </c>
      <c r="G16" s="131">
        <v>2015</v>
      </c>
      <c r="H16" s="330">
        <v>5</v>
      </c>
    </row>
    <row r="17" spans="1:8" ht="29">
      <c r="A17" s="235">
        <f t="shared" si="0"/>
        <v>8</v>
      </c>
      <c r="B17" s="214" t="s">
        <v>469</v>
      </c>
      <c r="C17" s="418" t="s">
        <v>585</v>
      </c>
      <c r="D17" s="131" t="s">
        <v>461</v>
      </c>
      <c r="E17" s="131" t="s">
        <v>462</v>
      </c>
      <c r="F17" s="466" t="s">
        <v>506</v>
      </c>
      <c r="G17" s="213">
        <v>2014</v>
      </c>
      <c r="H17" s="330">
        <v>15</v>
      </c>
    </row>
    <row r="18" spans="1:8" ht="29">
      <c r="A18" s="235">
        <f t="shared" si="0"/>
        <v>9</v>
      </c>
      <c r="B18" s="213" t="s">
        <v>470</v>
      </c>
      <c r="C18" s="418" t="s">
        <v>475</v>
      </c>
      <c r="D18" s="131" t="s">
        <v>461</v>
      </c>
      <c r="E18" s="131" t="s">
        <v>462</v>
      </c>
      <c r="F18" s="466" t="s">
        <v>286</v>
      </c>
      <c r="G18" s="213">
        <v>2014</v>
      </c>
      <c r="H18" s="338">
        <v>5</v>
      </c>
    </row>
    <row r="19" spans="1:8" s="188" customFormat="1" ht="29">
      <c r="A19" s="411">
        <v>10</v>
      </c>
      <c r="B19" s="412" t="s">
        <v>494</v>
      </c>
      <c r="C19" s="419" t="s">
        <v>495</v>
      </c>
      <c r="D19" s="131" t="s">
        <v>461</v>
      </c>
      <c r="E19" s="131" t="s">
        <v>462</v>
      </c>
      <c r="F19" s="466" t="s">
        <v>506</v>
      </c>
      <c r="G19" s="412">
        <v>2010</v>
      </c>
      <c r="H19" s="413">
        <v>5</v>
      </c>
    </row>
    <row r="20" spans="1:8" s="188" customFormat="1" ht="29">
      <c r="A20" s="411">
        <v>11</v>
      </c>
      <c r="B20" s="412" t="s">
        <v>497</v>
      </c>
      <c r="C20" s="419" t="s">
        <v>498</v>
      </c>
      <c r="D20" s="131" t="s">
        <v>461</v>
      </c>
      <c r="E20" s="131" t="s">
        <v>462</v>
      </c>
      <c r="F20" s="466" t="s">
        <v>506</v>
      </c>
      <c r="G20" s="412">
        <v>2010</v>
      </c>
      <c r="H20" s="413">
        <v>5</v>
      </c>
    </row>
    <row r="21" spans="1:8" s="188" customFormat="1" ht="43.5">
      <c r="A21" s="411">
        <v>12</v>
      </c>
      <c r="B21" s="412" t="s">
        <v>478</v>
      </c>
      <c r="C21" s="419" t="s">
        <v>479</v>
      </c>
      <c r="D21" s="131" t="s">
        <v>461</v>
      </c>
      <c r="E21" s="131" t="s">
        <v>549</v>
      </c>
      <c r="F21" s="466" t="s">
        <v>506</v>
      </c>
      <c r="G21" s="412">
        <v>2017</v>
      </c>
      <c r="H21" s="413">
        <v>10</v>
      </c>
    </row>
    <row r="22" spans="1:8" s="188" customFormat="1" ht="43.5">
      <c r="A22" s="411">
        <v>13</v>
      </c>
      <c r="B22" s="412" t="s">
        <v>480</v>
      </c>
      <c r="C22" s="419" t="s">
        <v>586</v>
      </c>
      <c r="D22" s="131" t="s">
        <v>461</v>
      </c>
      <c r="E22" s="131" t="s">
        <v>549</v>
      </c>
      <c r="F22" s="466" t="s">
        <v>286</v>
      </c>
      <c r="G22" s="412">
        <v>2017</v>
      </c>
      <c r="H22" s="413">
        <v>3.33</v>
      </c>
    </row>
    <row r="23" spans="1:8" s="188" customFormat="1">
      <c r="A23" s="411">
        <v>14</v>
      </c>
      <c r="B23" s="412" t="s">
        <v>504</v>
      </c>
      <c r="C23" s="419" t="s">
        <v>505</v>
      </c>
      <c r="D23" s="131" t="s">
        <v>461</v>
      </c>
      <c r="E23" s="131" t="s">
        <v>462</v>
      </c>
      <c r="F23" s="466" t="s">
        <v>506</v>
      </c>
      <c r="G23" s="412">
        <v>2019</v>
      </c>
      <c r="H23" s="413">
        <v>15</v>
      </c>
    </row>
    <row r="24" spans="1:8" s="188" customFormat="1" ht="43.5">
      <c r="A24" s="411">
        <v>15</v>
      </c>
      <c r="B24" s="412" t="s">
        <v>481</v>
      </c>
      <c r="C24" s="419" t="s">
        <v>482</v>
      </c>
      <c r="D24" s="131" t="s">
        <v>461</v>
      </c>
      <c r="E24" s="131" t="s">
        <v>549</v>
      </c>
      <c r="F24" s="466" t="s">
        <v>506</v>
      </c>
      <c r="G24" s="412">
        <v>2016</v>
      </c>
      <c r="H24" s="413">
        <v>10</v>
      </c>
    </row>
    <row r="25" spans="1:8" s="188" customFormat="1" ht="29">
      <c r="A25" s="411">
        <v>16</v>
      </c>
      <c r="B25" s="412" t="s">
        <v>483</v>
      </c>
      <c r="C25" s="419" t="s">
        <v>484</v>
      </c>
      <c r="D25" s="131" t="s">
        <v>461</v>
      </c>
      <c r="E25" s="131" t="s">
        <v>462</v>
      </c>
      <c r="F25" s="466" t="s">
        <v>506</v>
      </c>
      <c r="G25" s="412">
        <v>2019</v>
      </c>
      <c r="H25" s="413">
        <v>15</v>
      </c>
    </row>
    <row r="26" spans="1:8" ht="43.5">
      <c r="A26" s="505">
        <v>17</v>
      </c>
      <c r="B26" s="188" t="s">
        <v>471</v>
      </c>
      <c r="C26" s="501" t="s">
        <v>587</v>
      </c>
      <c r="D26" s="502" t="s">
        <v>461</v>
      </c>
      <c r="E26" s="502" t="s">
        <v>462</v>
      </c>
      <c r="F26" s="502" t="s">
        <v>286</v>
      </c>
      <c r="G26" s="503">
        <v>2020</v>
      </c>
      <c r="H26" s="504">
        <v>2</v>
      </c>
    </row>
    <row r="27" spans="1:8" s="188" customFormat="1">
      <c r="A27" s="411">
        <v>18</v>
      </c>
      <c r="B27" s="412" t="s">
        <v>550</v>
      </c>
      <c r="C27" s="419" t="s">
        <v>551</v>
      </c>
      <c r="D27" s="131" t="s">
        <v>461</v>
      </c>
      <c r="E27" s="131" t="s">
        <v>462</v>
      </c>
      <c r="F27" s="131" t="s">
        <v>286</v>
      </c>
      <c r="G27" s="412">
        <v>2021</v>
      </c>
      <c r="H27" s="413">
        <v>5</v>
      </c>
    </row>
    <row r="28" spans="1:8" s="188" customFormat="1" ht="43.5">
      <c r="A28" s="411">
        <v>19</v>
      </c>
      <c r="B28" s="412" t="s">
        <v>553</v>
      </c>
      <c r="C28" s="419" t="s">
        <v>588</v>
      </c>
      <c r="D28" s="131" t="s">
        <v>461</v>
      </c>
      <c r="E28" s="131" t="s">
        <v>549</v>
      </c>
      <c r="F28" s="466" t="s">
        <v>506</v>
      </c>
      <c r="G28" s="412">
        <v>2017</v>
      </c>
      <c r="H28" s="413">
        <v>10</v>
      </c>
    </row>
    <row r="29" spans="1:8" s="188" customFormat="1" ht="43.5">
      <c r="A29" s="411">
        <v>20</v>
      </c>
      <c r="B29" s="412" t="s">
        <v>554</v>
      </c>
      <c r="C29" s="419" t="s">
        <v>589</v>
      </c>
      <c r="D29" s="131" t="s">
        <v>461</v>
      </c>
      <c r="E29" s="131" t="s">
        <v>549</v>
      </c>
      <c r="F29" s="131" t="s">
        <v>286</v>
      </c>
      <c r="G29" s="412">
        <v>2016</v>
      </c>
      <c r="H29" s="413">
        <v>2</v>
      </c>
    </row>
    <row r="30" spans="1:8" s="59" customFormat="1" ht="44" thickBot="1">
      <c r="A30" s="246">
        <v>21</v>
      </c>
      <c r="B30" s="410" t="s">
        <v>552</v>
      </c>
      <c r="C30" s="244" t="s">
        <v>590</v>
      </c>
      <c r="D30" s="131" t="s">
        <v>461</v>
      </c>
      <c r="E30" s="131" t="s">
        <v>549</v>
      </c>
      <c r="F30" s="131" t="s">
        <v>506</v>
      </c>
      <c r="G30" s="466">
        <v>2020</v>
      </c>
      <c r="H30" s="343">
        <v>10</v>
      </c>
    </row>
    <row r="31" spans="1:8" ht="15" thickBot="1">
      <c r="A31" s="357"/>
      <c r="B31" s="245"/>
      <c r="C31" s="420"/>
      <c r="D31" s="221"/>
      <c r="E31" s="221"/>
      <c r="F31" s="221"/>
      <c r="G31" s="160" t="str">
        <f>"Total "&amp;LEFT(A7,3)</f>
        <v>Total I13</v>
      </c>
      <c r="H31" s="161">
        <f>SUM(H10:H30)</f>
        <v>165.32999999999998</v>
      </c>
    </row>
    <row r="33" spans="1:8" ht="53.25" customHeight="1">
      <c r="A33"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3" s="527"/>
      <c r="C33" s="527"/>
      <c r="D33" s="527"/>
      <c r="E33" s="527"/>
      <c r="F33" s="527"/>
      <c r="G33" s="527"/>
      <c r="H33" s="527"/>
    </row>
  </sheetData>
  <mergeCells count="3">
    <mergeCell ref="A7:H7"/>
    <mergeCell ref="A6:H6"/>
    <mergeCell ref="A33:H3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3" workbookViewId="0">
      <selection activeCell="H10" sqref="H10"/>
    </sheetView>
  </sheetViews>
  <sheetFormatPr defaultRowHeight="14.5"/>
  <cols>
    <col min="1" max="1" width="5.1796875" customWidth="1"/>
    <col min="2" max="2" width="10.54296875" customWidth="1"/>
    <col min="3" max="3" width="43.1796875" customWidth="1"/>
    <col min="4" max="4" width="24" customWidth="1"/>
    <col min="5" max="5" width="14.1796875" customWidth="1"/>
    <col min="6" max="6" width="11.81640625" style="188" customWidth="1"/>
    <col min="7" max="7" width="10" customWidth="1"/>
    <col min="8" max="8" width="9.81640625" customWidth="1"/>
    <col min="10" max="10" width="10.453125" customWidth="1"/>
  </cols>
  <sheetData>
    <row r="1" spans="1:11" ht="15.5">
      <c r="A1" s="261" t="str">
        <f>'Date initiale'!C3</f>
        <v>Universitatea de Arhitectură și Urbanism "Ion Mincu" București</v>
      </c>
      <c r="B1" s="261"/>
      <c r="C1" s="261"/>
      <c r="D1" s="17"/>
      <c r="E1" s="17"/>
      <c r="F1" s="17"/>
    </row>
    <row r="2" spans="1:11" ht="15.5">
      <c r="A2" s="261" t="str">
        <f>'Date initiale'!B4&amp;" "&amp;'Date initiale'!C4</f>
        <v>Facultatea ARHITECTURA</v>
      </c>
      <c r="B2" s="261"/>
      <c r="C2" s="261"/>
      <c r="D2" s="17"/>
      <c r="E2" s="17"/>
      <c r="F2" s="17"/>
    </row>
    <row r="3" spans="1:11" ht="15.5">
      <c r="A3" s="261" t="str">
        <f>'Date initiale'!B5&amp;" "&amp;'Date initiale'!C5</f>
        <v>Departamentul Bazele Proiectării de Arhitectura</v>
      </c>
      <c r="B3" s="261"/>
      <c r="C3" s="261"/>
      <c r="D3" s="17"/>
      <c r="E3" s="17"/>
      <c r="F3" s="17"/>
    </row>
    <row r="4" spans="1:11" ht="15.5">
      <c r="A4" s="262" t="str">
        <f>'Date initiale'!C6&amp;", "&amp;'Date initiale'!C7</f>
        <v>Șerbescu Andrei , 24-Bazele Proiectarii de Arhitectura</v>
      </c>
      <c r="B4" s="262"/>
      <c r="C4" s="262"/>
      <c r="D4" s="17"/>
      <c r="E4" s="17"/>
      <c r="F4" s="17"/>
    </row>
    <row r="5" spans="1:11" s="188" customFormat="1" ht="15.5">
      <c r="A5" s="262"/>
      <c r="B5" s="262"/>
      <c r="C5" s="262"/>
      <c r="D5" s="17"/>
      <c r="E5" s="17"/>
      <c r="F5" s="17"/>
    </row>
    <row r="6" spans="1:11" ht="15.5">
      <c r="A6" s="525" t="s">
        <v>110</v>
      </c>
      <c r="B6" s="525"/>
      <c r="C6" s="525"/>
      <c r="D6" s="525"/>
      <c r="E6" s="525"/>
      <c r="F6" s="525"/>
      <c r="G6" s="525"/>
      <c r="H6" s="525"/>
    </row>
    <row r="7" spans="1:11" ht="54" customHeight="1">
      <c r="A7" s="52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29"/>
      <c r="C7" s="529"/>
      <c r="D7" s="529"/>
      <c r="E7" s="529"/>
      <c r="F7" s="529"/>
      <c r="G7" s="529"/>
      <c r="H7" s="529"/>
    </row>
    <row r="8" spans="1:11" s="188" customFormat="1" ht="16" thickBot="1">
      <c r="A8" s="56"/>
      <c r="B8" s="56"/>
      <c r="C8" s="56"/>
      <c r="D8" s="56"/>
      <c r="E8" s="56"/>
      <c r="F8" s="68"/>
      <c r="G8" s="68"/>
      <c r="H8" s="68"/>
    </row>
    <row r="9" spans="1:11" ht="44" thickBot="1">
      <c r="A9" s="194" t="s">
        <v>55</v>
      </c>
      <c r="B9" s="223" t="s">
        <v>72</v>
      </c>
      <c r="C9" s="236" t="s">
        <v>70</v>
      </c>
      <c r="D9" s="236" t="s">
        <v>71</v>
      </c>
      <c r="E9" s="223" t="s">
        <v>140</v>
      </c>
      <c r="F9" s="223" t="s">
        <v>138</v>
      </c>
      <c r="G9" s="236" t="s">
        <v>87</v>
      </c>
      <c r="H9" s="237" t="s">
        <v>147</v>
      </c>
      <c r="J9" s="267" t="s">
        <v>108</v>
      </c>
    </row>
    <row r="10" spans="1:11" s="389" customFormat="1">
      <c r="A10" s="388">
        <v>1</v>
      </c>
      <c r="B10" s="252"/>
      <c r="C10" s="272"/>
      <c r="D10" s="272"/>
      <c r="E10" s="273"/>
      <c r="F10" s="252"/>
      <c r="G10" s="252"/>
      <c r="H10" s="253"/>
      <c r="J10" s="390" t="s">
        <v>165</v>
      </c>
      <c r="K10" s="391" t="s">
        <v>258</v>
      </c>
    </row>
    <row r="11" spans="1:11">
      <c r="A11" s="234">
        <f>A10+1</f>
        <v>2</v>
      </c>
      <c r="B11" s="249"/>
      <c r="C11" s="227"/>
      <c r="D11" s="227"/>
      <c r="E11" s="250"/>
      <c r="F11" s="250"/>
      <c r="G11" s="227"/>
      <c r="H11" s="212"/>
      <c r="J11" s="54"/>
    </row>
    <row r="12" spans="1:11">
      <c r="A12" s="234">
        <f t="shared" ref="A12:A19" si="0">A11+1</f>
        <v>3</v>
      </c>
      <c r="B12" s="210"/>
      <c r="C12" s="131"/>
      <c r="D12" s="131"/>
      <c r="E12" s="131"/>
      <c r="F12" s="131"/>
      <c r="G12" s="131"/>
      <c r="H12" s="212"/>
    </row>
    <row r="13" spans="1:11">
      <c r="A13" s="234">
        <f t="shared" si="0"/>
        <v>4</v>
      </c>
      <c r="B13" s="131"/>
      <c r="C13" s="131"/>
      <c r="D13" s="131"/>
      <c r="E13" s="131"/>
      <c r="F13" s="131"/>
      <c r="G13" s="131"/>
      <c r="H13" s="212"/>
    </row>
    <row r="14" spans="1:11" s="188" customFormat="1">
      <c r="A14" s="234">
        <f t="shared" si="0"/>
        <v>5</v>
      </c>
      <c r="B14" s="210"/>
      <c r="C14" s="131"/>
      <c r="D14" s="131"/>
      <c r="E14" s="131"/>
      <c r="F14" s="131"/>
      <c r="G14" s="131"/>
      <c r="H14" s="212"/>
    </row>
    <row r="15" spans="1:11" s="188" customFormat="1">
      <c r="A15" s="234">
        <f t="shared" si="0"/>
        <v>6</v>
      </c>
      <c r="B15" s="131"/>
      <c r="C15" s="131"/>
      <c r="D15" s="131"/>
      <c r="E15" s="131"/>
      <c r="F15" s="131"/>
      <c r="G15" s="131"/>
      <c r="H15" s="212"/>
    </row>
    <row r="16" spans="1:11" s="188" customFormat="1">
      <c r="A16" s="234">
        <f t="shared" si="0"/>
        <v>7</v>
      </c>
      <c r="B16" s="210"/>
      <c r="C16" s="131"/>
      <c r="D16" s="131"/>
      <c r="E16" s="131"/>
      <c r="F16" s="131"/>
      <c r="G16" s="131"/>
      <c r="H16" s="212"/>
    </row>
    <row r="17" spans="1:8" s="188" customFormat="1">
      <c r="A17" s="234">
        <f t="shared" si="0"/>
        <v>8</v>
      </c>
      <c r="B17" s="131"/>
      <c r="C17" s="131"/>
      <c r="D17" s="131"/>
      <c r="E17" s="131"/>
      <c r="F17" s="131"/>
      <c r="G17" s="131"/>
      <c r="H17" s="212"/>
    </row>
    <row r="18" spans="1:8" s="188" customFormat="1">
      <c r="A18" s="234">
        <f t="shared" si="0"/>
        <v>9</v>
      </c>
      <c r="B18" s="210"/>
      <c r="C18" s="131"/>
      <c r="D18" s="131"/>
      <c r="E18" s="131"/>
      <c r="F18" s="131"/>
      <c r="G18" s="131"/>
      <c r="H18" s="212"/>
    </row>
    <row r="19" spans="1:8" s="188" customFormat="1" ht="15" thickBot="1">
      <c r="A19" s="254">
        <f t="shared" si="0"/>
        <v>10</v>
      </c>
      <c r="B19" s="138"/>
      <c r="C19" s="138"/>
      <c r="D19" s="138"/>
      <c r="E19" s="138"/>
      <c r="F19" s="138"/>
      <c r="G19" s="138"/>
      <c r="H19" s="219"/>
    </row>
    <row r="20" spans="1:8" s="188" customFormat="1" ht="15" thickBot="1">
      <c r="A20" s="357"/>
      <c r="B20" s="245"/>
      <c r="C20" s="221"/>
      <c r="D20" s="221"/>
      <c r="E20" s="221"/>
      <c r="F20" s="221"/>
      <c r="G20" s="160" t="str">
        <f>"Total "&amp;LEFT(A7,4)</f>
        <v>Total I14a</v>
      </c>
      <c r="H20" s="161">
        <f>SUM(H10:H19)</f>
        <v>0</v>
      </c>
    </row>
    <row r="21" spans="1:8" s="188" customFormat="1"/>
    <row r="22" spans="1:8" s="188" customFormat="1" ht="53.25" customHeight="1">
      <c r="A22"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27"/>
      <c r="C22" s="527"/>
      <c r="D22" s="527"/>
      <c r="E22" s="527"/>
      <c r="F22" s="527"/>
      <c r="G22" s="527"/>
      <c r="H22" s="527"/>
    </row>
    <row r="40" spans="1:9" ht="15" thickBot="1"/>
    <row r="41" spans="1:9" s="188" customFormat="1" ht="54" customHeight="1" thickBot="1">
      <c r="A41" s="222" t="s">
        <v>69</v>
      </c>
      <c r="B41" s="223" t="s">
        <v>72</v>
      </c>
      <c r="C41" s="236" t="s">
        <v>70</v>
      </c>
      <c r="D41" s="236" t="s">
        <v>71</v>
      </c>
      <c r="E41" s="223" t="s">
        <v>139</v>
      </c>
      <c r="F41" s="223" t="s">
        <v>139</v>
      </c>
      <c r="G41" s="223" t="s">
        <v>138</v>
      </c>
      <c r="H41" s="236" t="s">
        <v>87</v>
      </c>
      <c r="I41" s="23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4" workbookViewId="0">
      <selection activeCell="M17" sqref="M17"/>
    </sheetView>
  </sheetViews>
  <sheetFormatPr defaultRowHeight="14.5"/>
  <cols>
    <col min="1" max="1" width="5.1796875" customWidth="1"/>
    <col min="2" max="2" width="10.54296875" customWidth="1"/>
    <col min="3" max="3" width="43.1796875" customWidth="1"/>
    <col min="4" max="4" width="24" customWidth="1"/>
    <col min="5" max="5" width="14.1796875" customWidth="1"/>
    <col min="6" max="6" width="11.81640625" style="188" customWidth="1"/>
    <col min="7" max="7" width="10" customWidth="1"/>
    <col min="8" max="8" width="9.81640625" customWidth="1"/>
  </cols>
  <sheetData>
    <row r="1" spans="1:11" ht="15.5">
      <c r="A1" s="264" t="str">
        <f>'Date initiale'!C3</f>
        <v>Universitatea de Arhitectură și Urbanism "Ion Mincu" București</v>
      </c>
      <c r="B1" s="264"/>
      <c r="C1" s="264"/>
      <c r="D1" s="44"/>
      <c r="E1" s="44"/>
      <c r="F1" s="44"/>
      <c r="G1" s="44"/>
      <c r="H1" s="44"/>
    </row>
    <row r="2" spans="1:11" ht="15.5">
      <c r="A2" s="264" t="str">
        <f>'Date initiale'!B4&amp;" "&amp;'Date initiale'!C4</f>
        <v>Facultatea ARHITECTURA</v>
      </c>
      <c r="B2" s="264"/>
      <c r="C2" s="264"/>
      <c r="D2" s="44"/>
      <c r="E2" s="44"/>
      <c r="F2" s="44"/>
      <c r="G2" s="44"/>
      <c r="H2" s="44"/>
    </row>
    <row r="3" spans="1:11" ht="15.5">
      <c r="A3" s="264" t="str">
        <f>'Date initiale'!B5&amp;" "&amp;'Date initiale'!C5</f>
        <v>Departamentul Bazele Proiectării de Arhitectura</v>
      </c>
      <c r="B3" s="264"/>
      <c r="C3" s="264"/>
      <c r="D3" s="44"/>
      <c r="E3" s="44"/>
      <c r="F3" s="44"/>
      <c r="G3" s="44"/>
      <c r="H3" s="44"/>
    </row>
    <row r="4" spans="1:11" ht="15.5">
      <c r="A4" s="265" t="str">
        <f>'Date initiale'!C6&amp;", "&amp;'Date initiale'!C7</f>
        <v>Șerbescu Andrei , 24-Bazele Proiectarii de Arhitectura</v>
      </c>
      <c r="B4" s="265"/>
      <c r="C4" s="265"/>
      <c r="D4" s="44"/>
      <c r="E4" s="44"/>
      <c r="F4" s="44"/>
      <c r="G4" s="44"/>
      <c r="H4" s="44"/>
    </row>
    <row r="5" spans="1:11" s="188" customFormat="1" ht="15.5">
      <c r="A5" s="265"/>
      <c r="B5" s="265"/>
      <c r="C5" s="265"/>
      <c r="D5" s="44"/>
      <c r="E5" s="44"/>
      <c r="F5" s="44"/>
      <c r="G5" s="44"/>
      <c r="H5" s="44"/>
    </row>
    <row r="6" spans="1:11" ht="15.5">
      <c r="A6" s="535" t="s">
        <v>110</v>
      </c>
      <c r="B6" s="535"/>
      <c r="C6" s="535"/>
      <c r="D6" s="535"/>
      <c r="E6" s="535"/>
      <c r="F6" s="535"/>
      <c r="G6" s="535"/>
      <c r="H6" s="535"/>
    </row>
    <row r="7" spans="1:11" ht="36.75" customHeight="1">
      <c r="A7" s="529" t="str">
        <f>'Descriere indicatori'!B19&amp;"b. "&amp;'Descriere indicatori'!C20</f>
        <v xml:space="preserve">I14b. Proiect urbanistic şi peisagistic la nivelul Planurilor Generale / Zonale ale Localităţilor (inclusiv studii de fundamentare, de inserţie, de oportunitate) avizate** </v>
      </c>
      <c r="B7" s="529"/>
      <c r="C7" s="529"/>
      <c r="D7" s="529"/>
      <c r="E7" s="529"/>
      <c r="F7" s="529"/>
      <c r="G7" s="529"/>
      <c r="H7" s="529"/>
    </row>
    <row r="8" spans="1:11" ht="19.5" customHeight="1" thickBot="1">
      <c r="A8" s="57"/>
      <c r="B8" s="57"/>
      <c r="C8" s="57"/>
      <c r="D8" s="57"/>
      <c r="E8" s="57"/>
      <c r="F8" s="57"/>
      <c r="G8" s="57"/>
      <c r="H8" s="57"/>
    </row>
    <row r="9" spans="1:11" ht="44" thickBot="1">
      <c r="A9" s="156" t="s">
        <v>55</v>
      </c>
      <c r="B9" s="223" t="s">
        <v>72</v>
      </c>
      <c r="C9" s="236" t="s">
        <v>70</v>
      </c>
      <c r="D9" s="236" t="s">
        <v>71</v>
      </c>
      <c r="E9" s="223" t="s">
        <v>140</v>
      </c>
      <c r="F9" s="223" t="s">
        <v>138</v>
      </c>
      <c r="G9" s="236" t="s">
        <v>87</v>
      </c>
      <c r="H9" s="237" t="s">
        <v>147</v>
      </c>
      <c r="J9" s="267" t="s">
        <v>108</v>
      </c>
    </row>
    <row r="10" spans="1:11">
      <c r="A10" s="255">
        <v>1</v>
      </c>
      <c r="B10" s="256"/>
      <c r="C10" s="257"/>
      <c r="D10" s="206"/>
      <c r="E10" s="127"/>
      <c r="F10" s="127"/>
      <c r="G10" s="206"/>
      <c r="H10" s="341"/>
      <c r="J10" s="268" t="s">
        <v>166</v>
      </c>
      <c r="K10" s="378" t="s">
        <v>258</v>
      </c>
    </row>
    <row r="11" spans="1:11" s="188" customFormat="1">
      <c r="A11" s="209">
        <f>A10+1</f>
        <v>2</v>
      </c>
      <c r="B11" s="210"/>
      <c r="C11" s="243"/>
      <c r="D11" s="131"/>
      <c r="E11" s="131"/>
      <c r="F11" s="131"/>
      <c r="G11" s="220"/>
      <c r="H11" s="325"/>
    </row>
    <row r="12" spans="1:11" s="188" customFormat="1">
      <c r="A12" s="209">
        <f t="shared" ref="A12:A19" si="0">A11+1</f>
        <v>3</v>
      </c>
      <c r="B12" s="210"/>
      <c r="C12" s="258"/>
      <c r="D12" s="131"/>
      <c r="E12" s="259"/>
      <c r="F12" s="259"/>
      <c r="G12" s="259"/>
      <c r="H12" s="325"/>
    </row>
    <row r="13" spans="1:11" s="188" customFormat="1">
      <c r="A13" s="209">
        <f t="shared" si="0"/>
        <v>4</v>
      </c>
      <c r="B13" s="210"/>
      <c r="C13" s="243"/>
      <c r="D13" s="131"/>
      <c r="E13" s="131"/>
      <c r="F13" s="131"/>
      <c r="G13" s="220"/>
      <c r="H13" s="325"/>
    </row>
    <row r="14" spans="1:11" s="188" customFormat="1">
      <c r="A14" s="209">
        <f t="shared" si="0"/>
        <v>5</v>
      </c>
      <c r="B14" s="210"/>
      <c r="C14" s="258"/>
      <c r="D14" s="131"/>
      <c r="E14" s="259"/>
      <c r="F14" s="259"/>
      <c r="G14" s="259"/>
      <c r="H14" s="325"/>
    </row>
    <row r="15" spans="1:11" s="188" customFormat="1">
      <c r="A15" s="209">
        <f t="shared" si="0"/>
        <v>6</v>
      </c>
      <c r="B15" s="210"/>
      <c r="C15" s="258"/>
      <c r="D15" s="131"/>
      <c r="E15" s="259"/>
      <c r="F15" s="259"/>
      <c r="G15" s="259"/>
      <c r="H15" s="325"/>
    </row>
    <row r="16" spans="1:11">
      <c r="A16" s="209">
        <f t="shared" si="0"/>
        <v>7</v>
      </c>
      <c r="B16" s="210"/>
      <c r="C16" s="243"/>
      <c r="D16" s="131"/>
      <c r="E16" s="131"/>
      <c r="F16" s="131"/>
      <c r="G16" s="220"/>
      <c r="H16" s="325"/>
    </row>
    <row r="17" spans="1:8">
      <c r="A17" s="209">
        <f t="shared" si="0"/>
        <v>8</v>
      </c>
      <c r="B17" s="210"/>
      <c r="C17" s="258"/>
      <c r="D17" s="131"/>
      <c r="E17" s="259"/>
      <c r="F17" s="259"/>
      <c r="G17" s="259"/>
      <c r="H17" s="325"/>
    </row>
    <row r="18" spans="1:8">
      <c r="A18" s="209">
        <f t="shared" si="0"/>
        <v>9</v>
      </c>
      <c r="B18" s="210"/>
      <c r="C18" s="258"/>
      <c r="D18" s="131"/>
      <c r="E18" s="259"/>
      <c r="F18" s="259"/>
      <c r="G18" s="259"/>
      <c r="H18" s="325"/>
    </row>
    <row r="19" spans="1:8" ht="15" thickBot="1">
      <c r="A19" s="216">
        <f t="shared" si="0"/>
        <v>10</v>
      </c>
      <c r="B19" s="138"/>
      <c r="C19" s="260"/>
      <c r="D19" s="138"/>
      <c r="E19" s="138"/>
      <c r="F19" s="138"/>
      <c r="G19" s="138"/>
      <c r="H19" s="339"/>
    </row>
    <row r="20" spans="1:8" ht="16" thickBot="1">
      <c r="A20" s="358"/>
      <c r="G20" s="160" t="str">
        <f>"Total "&amp;LEFT(A7,4)</f>
        <v>Total I14b</v>
      </c>
      <c r="H20" s="277">
        <f>SUM(H10:H19)</f>
        <v>0</v>
      </c>
    </row>
    <row r="22" spans="1:8" ht="53.25" customHeight="1">
      <c r="A22"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27"/>
      <c r="C22" s="527"/>
      <c r="D22" s="527"/>
      <c r="E22" s="527"/>
      <c r="F22" s="527"/>
      <c r="G22" s="527"/>
      <c r="H22" s="52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H10" sqref="H10"/>
    </sheetView>
  </sheetViews>
  <sheetFormatPr defaultColWidth="9.1796875" defaultRowHeight="14.5"/>
  <cols>
    <col min="1" max="1" width="5.1796875" style="188" customWidth="1"/>
    <col min="2" max="2" width="10.54296875" style="188" customWidth="1"/>
    <col min="3" max="3" width="43.1796875" style="188" customWidth="1"/>
    <col min="4" max="4" width="24" style="188" customWidth="1"/>
    <col min="5" max="5" width="14.1796875" style="188" customWidth="1"/>
    <col min="6" max="6" width="11.81640625" style="188" customWidth="1"/>
    <col min="7" max="7" width="10" style="188" customWidth="1"/>
    <col min="8" max="8" width="9.81640625" style="188" customWidth="1"/>
    <col min="9" max="9" width="9.1796875" style="188"/>
    <col min="10" max="10" width="10.1796875" style="188" customWidth="1"/>
    <col min="11" max="16384" width="9.1796875" style="188"/>
  </cols>
  <sheetData>
    <row r="1" spans="1:11" ht="15.5">
      <c r="A1" s="261" t="str">
        <f>'Date initiale'!C3</f>
        <v>Universitatea de Arhitectură și Urbanism "Ion Mincu" București</v>
      </c>
      <c r="B1" s="261"/>
      <c r="C1" s="261"/>
      <c r="D1" s="17"/>
      <c r="E1" s="17"/>
      <c r="F1" s="17"/>
    </row>
    <row r="2" spans="1:11" ht="15.5">
      <c r="A2" s="261" t="str">
        <f>'Date initiale'!B4&amp;" "&amp;'Date initiale'!C4</f>
        <v>Facultatea ARHITECTURA</v>
      </c>
      <c r="B2" s="261"/>
      <c r="C2" s="261"/>
      <c r="D2" s="17"/>
      <c r="E2" s="17"/>
      <c r="F2" s="17"/>
    </row>
    <row r="3" spans="1:11" ht="15.5">
      <c r="A3" s="261" t="str">
        <f>'Date initiale'!B5&amp;" "&amp;'Date initiale'!C5</f>
        <v>Departamentul Bazele Proiectării de Arhitectura</v>
      </c>
      <c r="B3" s="261"/>
      <c r="C3" s="261"/>
      <c r="D3" s="17"/>
      <c r="E3" s="17"/>
      <c r="F3" s="17"/>
    </row>
    <row r="4" spans="1:11" ht="15.5">
      <c r="A4" s="262" t="str">
        <f>'Date initiale'!C6&amp;", "&amp;'Date initiale'!C7</f>
        <v>Șerbescu Andrei , 24-Bazele Proiectarii de Arhitectura</v>
      </c>
      <c r="B4" s="262"/>
      <c r="C4" s="262"/>
      <c r="D4" s="17"/>
      <c r="E4" s="17"/>
      <c r="F4" s="17"/>
    </row>
    <row r="5" spans="1:11" ht="15.5">
      <c r="A5" s="262"/>
      <c r="B5" s="262"/>
      <c r="C5" s="262"/>
      <c r="D5" s="17"/>
      <c r="E5" s="17"/>
      <c r="F5" s="17"/>
    </row>
    <row r="6" spans="1:11" ht="15.5">
      <c r="A6" s="525" t="s">
        <v>110</v>
      </c>
      <c r="B6" s="525"/>
      <c r="C6" s="525"/>
      <c r="D6" s="525"/>
      <c r="E6" s="525"/>
      <c r="F6" s="525"/>
      <c r="G6" s="525"/>
      <c r="H6" s="525"/>
    </row>
    <row r="7" spans="1:11" ht="52.5" customHeight="1">
      <c r="A7" s="52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29"/>
      <c r="C7" s="529"/>
      <c r="D7" s="529"/>
      <c r="E7" s="529"/>
      <c r="F7" s="529"/>
      <c r="G7" s="529"/>
      <c r="H7" s="529"/>
    </row>
    <row r="8" spans="1:11" ht="16" thickBot="1">
      <c r="A8" s="56"/>
      <c r="B8" s="56"/>
      <c r="C8" s="56"/>
      <c r="D8" s="56"/>
      <c r="E8" s="56"/>
      <c r="F8" s="68"/>
      <c r="G8" s="68"/>
      <c r="H8" s="68"/>
    </row>
    <row r="9" spans="1:11" ht="44" thickBot="1">
      <c r="A9" s="194" t="s">
        <v>55</v>
      </c>
      <c r="B9" s="223" t="s">
        <v>72</v>
      </c>
      <c r="C9" s="236" t="s">
        <v>141</v>
      </c>
      <c r="D9" s="236" t="s">
        <v>71</v>
      </c>
      <c r="E9" s="223" t="s">
        <v>140</v>
      </c>
      <c r="F9" s="223" t="s">
        <v>138</v>
      </c>
      <c r="G9" s="236" t="s">
        <v>87</v>
      </c>
      <c r="H9" s="237" t="s">
        <v>147</v>
      </c>
      <c r="J9" s="267" t="s">
        <v>108</v>
      </c>
    </row>
    <row r="10" spans="1:11" ht="101.5">
      <c r="A10" s="251">
        <v>1</v>
      </c>
      <c r="B10" s="252"/>
      <c r="C10" s="272" t="s">
        <v>327</v>
      </c>
      <c r="D10" s="272" t="s">
        <v>326</v>
      </c>
      <c r="E10" s="252" t="s">
        <v>517</v>
      </c>
      <c r="F10" s="252" t="s">
        <v>286</v>
      </c>
      <c r="G10" s="252">
        <v>2006</v>
      </c>
      <c r="H10" s="253">
        <v>2</v>
      </c>
      <c r="J10" s="268" t="s">
        <v>167</v>
      </c>
      <c r="K10" s="378" t="s">
        <v>258</v>
      </c>
    </row>
    <row r="11" spans="1:11">
      <c r="A11" s="234">
        <f>A10+1</f>
        <v>2</v>
      </c>
      <c r="B11" s="249"/>
      <c r="C11" s="227"/>
      <c r="D11" s="227"/>
      <c r="E11" s="250"/>
      <c r="F11" s="250"/>
      <c r="G11" s="227"/>
      <c r="H11" s="325"/>
    </row>
    <row r="12" spans="1:11">
      <c r="A12" s="234">
        <f t="shared" ref="A12:A19" si="0">A11+1</f>
        <v>3</v>
      </c>
      <c r="B12" s="210"/>
      <c r="C12" s="131"/>
      <c r="D12" s="131"/>
      <c r="E12" s="131"/>
      <c r="F12" s="131"/>
      <c r="G12" s="131"/>
      <c r="H12" s="325"/>
    </row>
    <row r="13" spans="1:11">
      <c r="A13" s="234">
        <f t="shared" si="0"/>
        <v>4</v>
      </c>
      <c r="B13" s="131"/>
      <c r="C13" s="131"/>
      <c r="D13" s="131"/>
      <c r="E13" s="131"/>
      <c r="F13" s="131"/>
      <c r="G13" s="131"/>
      <c r="H13" s="325"/>
    </row>
    <row r="14" spans="1:11">
      <c r="A14" s="234">
        <f t="shared" si="0"/>
        <v>5</v>
      </c>
      <c r="B14" s="210"/>
      <c r="C14" s="131"/>
      <c r="D14" s="131"/>
      <c r="E14" s="131"/>
      <c r="F14" s="131"/>
      <c r="G14" s="131"/>
      <c r="H14" s="325"/>
    </row>
    <row r="15" spans="1:11">
      <c r="A15" s="234">
        <f t="shared" si="0"/>
        <v>6</v>
      </c>
      <c r="B15" s="131"/>
      <c r="C15" s="131"/>
      <c r="D15" s="131"/>
      <c r="E15" s="131"/>
      <c r="F15" s="131"/>
      <c r="G15" s="131"/>
      <c r="H15" s="325"/>
    </row>
    <row r="16" spans="1:11">
      <c r="A16" s="234">
        <f t="shared" si="0"/>
        <v>7</v>
      </c>
      <c r="B16" s="210"/>
      <c r="C16" s="131"/>
      <c r="D16" s="131"/>
      <c r="E16" s="131"/>
      <c r="F16" s="131"/>
      <c r="G16" s="131"/>
      <c r="H16" s="325"/>
    </row>
    <row r="17" spans="1:8">
      <c r="A17" s="234">
        <f t="shared" si="0"/>
        <v>8</v>
      </c>
      <c r="B17" s="131"/>
      <c r="C17" s="131"/>
      <c r="D17" s="131"/>
      <c r="E17" s="131"/>
      <c r="F17" s="131"/>
      <c r="G17" s="131"/>
      <c r="H17" s="325"/>
    </row>
    <row r="18" spans="1:8">
      <c r="A18" s="234">
        <f t="shared" si="0"/>
        <v>9</v>
      </c>
      <c r="B18" s="210"/>
      <c r="C18" s="131"/>
      <c r="D18" s="131"/>
      <c r="E18" s="131"/>
      <c r="F18" s="131"/>
      <c r="G18" s="131"/>
      <c r="H18" s="325"/>
    </row>
    <row r="19" spans="1:8" ht="15" thickBot="1">
      <c r="A19" s="254">
        <f t="shared" si="0"/>
        <v>10</v>
      </c>
      <c r="B19" s="138"/>
      <c r="C19" s="138"/>
      <c r="D19" s="138"/>
      <c r="E19" s="138"/>
      <c r="F19" s="138"/>
      <c r="G19" s="138"/>
      <c r="H19" s="339"/>
    </row>
    <row r="20" spans="1:8" ht="15" thickBot="1">
      <c r="A20" s="357"/>
      <c r="B20" s="245"/>
      <c r="C20" s="221"/>
      <c r="D20" s="221"/>
      <c r="E20" s="221"/>
      <c r="F20" s="221"/>
      <c r="G20" s="160" t="str">
        <f>"Total "&amp;LEFT(A7,4)</f>
        <v>Total I14c</v>
      </c>
      <c r="H20" s="161">
        <f>SUM(H10:H19)</f>
        <v>2</v>
      </c>
    </row>
    <row r="22" spans="1:8" ht="53.25" customHeight="1">
      <c r="A22" s="52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27"/>
      <c r="C22" s="527"/>
      <c r="D22" s="527"/>
      <c r="E22" s="527"/>
      <c r="F22" s="527"/>
      <c r="G22" s="527"/>
      <c r="H22" s="527"/>
    </row>
    <row r="40" spans="1:9" ht="15" thickBot="1"/>
    <row r="41" spans="1:9" ht="54" customHeight="1" thickBot="1">
      <c r="A41" s="222" t="s">
        <v>69</v>
      </c>
      <c r="B41" s="223" t="s">
        <v>72</v>
      </c>
      <c r="C41" s="236" t="s">
        <v>70</v>
      </c>
      <c r="D41" s="236" t="s">
        <v>71</v>
      </c>
      <c r="E41" s="223" t="s">
        <v>139</v>
      </c>
      <c r="F41" s="223" t="s">
        <v>139</v>
      </c>
      <c r="G41" s="223"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4" workbookViewId="0">
      <selection activeCell="M18" sqref="M18"/>
    </sheetView>
  </sheetViews>
  <sheetFormatPr defaultColWidth="9.1796875" defaultRowHeight="14.5"/>
  <cols>
    <col min="1" max="1" width="5.1796875" style="188" customWidth="1"/>
    <col min="2" max="2" width="10.54296875" style="188" customWidth="1"/>
    <col min="3" max="3" width="43.1796875" style="188" customWidth="1"/>
    <col min="4" max="4" width="24" style="188" customWidth="1"/>
    <col min="5" max="5" width="14.1796875" style="188" customWidth="1"/>
    <col min="6" max="6" width="11.81640625" style="188" customWidth="1"/>
    <col min="7" max="7" width="10" style="188" customWidth="1"/>
    <col min="8" max="8" width="9.81640625" style="188" customWidth="1"/>
    <col min="9" max="9" width="9.1796875" style="188"/>
    <col min="10" max="10" width="10.1796875" style="188" customWidth="1"/>
    <col min="11" max="16384" width="9.1796875" style="188"/>
  </cols>
  <sheetData>
    <row r="1" spans="1:11" ht="15.5">
      <c r="A1" s="261" t="str">
        <f>'Date initiale'!C3</f>
        <v>Universitatea de Arhitectură și Urbanism "Ion Mincu" București</v>
      </c>
      <c r="B1" s="261"/>
      <c r="C1" s="261"/>
      <c r="D1" s="374"/>
      <c r="E1" s="374"/>
      <c r="F1" s="374"/>
    </row>
    <row r="2" spans="1:11" ht="15.5">
      <c r="A2" s="261" t="str">
        <f>'Date initiale'!B4&amp;" "&amp;'Date initiale'!C4</f>
        <v>Facultatea ARHITECTURA</v>
      </c>
      <c r="B2" s="261"/>
      <c r="C2" s="261"/>
      <c r="D2" s="374"/>
      <c r="E2" s="374"/>
      <c r="F2" s="374"/>
    </row>
    <row r="3" spans="1:11" ht="15.5">
      <c r="A3" s="261" t="str">
        <f>'Date initiale'!B5&amp;" "&amp;'Date initiale'!C5</f>
        <v>Departamentul Bazele Proiectării de Arhitectura</v>
      </c>
      <c r="B3" s="261"/>
      <c r="C3" s="261"/>
      <c r="D3" s="374"/>
      <c r="E3" s="374"/>
      <c r="F3" s="374"/>
    </row>
    <row r="4" spans="1:11" ht="15.5">
      <c r="A4" s="373" t="str">
        <f>'Date initiale'!C6&amp;", "&amp;'Date initiale'!C7</f>
        <v>Șerbescu Andrei , 24-Bazele Proiectarii de Arhitectura</v>
      </c>
      <c r="B4" s="373"/>
      <c r="C4" s="373"/>
      <c r="D4" s="374"/>
      <c r="E4" s="374"/>
      <c r="F4" s="374"/>
    </row>
    <row r="5" spans="1:11" ht="15.5">
      <c r="A5" s="373"/>
      <c r="B5" s="373"/>
      <c r="C5" s="373"/>
      <c r="D5" s="374"/>
      <c r="E5" s="374"/>
      <c r="F5" s="374"/>
    </row>
    <row r="6" spans="1:11" ht="15.5">
      <c r="A6" s="525" t="s">
        <v>110</v>
      </c>
      <c r="B6" s="525"/>
      <c r="C6" s="525"/>
      <c r="D6" s="525"/>
      <c r="E6" s="525"/>
      <c r="F6" s="525"/>
      <c r="G6" s="525"/>
      <c r="H6" s="525"/>
    </row>
    <row r="7" spans="1:11" ht="52.5" customHeight="1">
      <c r="A7" s="52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29"/>
      <c r="C7" s="529"/>
      <c r="D7" s="529"/>
      <c r="E7" s="529"/>
      <c r="F7" s="529"/>
      <c r="G7" s="529"/>
      <c r="H7" s="529"/>
    </row>
    <row r="8" spans="1:11" ht="16" thickBot="1">
      <c r="A8" s="56"/>
      <c r="B8" s="56"/>
      <c r="C8" s="56"/>
      <c r="D8" s="56"/>
      <c r="E8" s="56"/>
      <c r="F8" s="68"/>
      <c r="G8" s="68"/>
      <c r="H8" s="68"/>
    </row>
    <row r="9" spans="1:11" ht="44" thickBot="1">
      <c r="A9" s="194" t="s">
        <v>55</v>
      </c>
      <c r="B9" s="223" t="s">
        <v>72</v>
      </c>
      <c r="C9" s="236" t="s">
        <v>141</v>
      </c>
      <c r="D9" s="236" t="s">
        <v>71</v>
      </c>
      <c r="E9" s="223" t="s">
        <v>140</v>
      </c>
      <c r="F9" s="223" t="s">
        <v>138</v>
      </c>
      <c r="G9" s="236" t="s">
        <v>87</v>
      </c>
      <c r="H9" s="237" t="s">
        <v>147</v>
      </c>
      <c r="J9" s="267" t="s">
        <v>108</v>
      </c>
    </row>
    <row r="10" spans="1:11">
      <c r="A10" s="251">
        <v>1</v>
      </c>
      <c r="B10" s="252"/>
      <c r="C10" s="252"/>
      <c r="D10" s="252"/>
      <c r="E10" s="252"/>
      <c r="F10" s="252"/>
      <c r="G10" s="252"/>
      <c r="H10" s="253"/>
      <c r="J10" s="268">
        <v>20</v>
      </c>
      <c r="K10" s="378" t="s">
        <v>258</v>
      </c>
    </row>
    <row r="11" spans="1:11">
      <c r="A11" s="234">
        <f>A10+1</f>
        <v>2</v>
      </c>
      <c r="B11" s="249"/>
      <c r="C11" s="227"/>
      <c r="D11" s="227"/>
      <c r="E11" s="250"/>
      <c r="F11" s="250"/>
      <c r="G11" s="227"/>
      <c r="H11" s="325"/>
    </row>
    <row r="12" spans="1:11">
      <c r="A12" s="234">
        <f t="shared" ref="A12:A19" si="0">A11+1</f>
        <v>3</v>
      </c>
      <c r="B12" s="210"/>
      <c r="C12" s="131"/>
      <c r="D12" s="131"/>
      <c r="E12" s="131"/>
      <c r="F12" s="131"/>
      <c r="G12" s="131"/>
      <c r="H12" s="325"/>
    </row>
    <row r="13" spans="1:11">
      <c r="A13" s="234">
        <f t="shared" si="0"/>
        <v>4</v>
      </c>
      <c r="B13" s="131"/>
      <c r="C13" s="131"/>
      <c r="D13" s="131"/>
      <c r="E13" s="131"/>
      <c r="F13" s="131"/>
      <c r="G13" s="131"/>
      <c r="H13" s="325"/>
    </row>
    <row r="14" spans="1:11">
      <c r="A14" s="234">
        <f t="shared" si="0"/>
        <v>5</v>
      </c>
      <c r="B14" s="210"/>
      <c r="C14" s="131"/>
      <c r="D14" s="131"/>
      <c r="E14" s="131"/>
      <c r="F14" s="131"/>
      <c r="G14" s="131"/>
      <c r="H14" s="325"/>
    </row>
    <row r="15" spans="1:11">
      <c r="A15" s="234">
        <f t="shared" si="0"/>
        <v>6</v>
      </c>
      <c r="B15" s="131"/>
      <c r="C15" s="131"/>
      <c r="D15" s="131"/>
      <c r="E15" s="131"/>
      <c r="F15" s="131"/>
      <c r="G15" s="131"/>
      <c r="H15" s="325"/>
    </row>
    <row r="16" spans="1:11">
      <c r="A16" s="234">
        <f t="shared" si="0"/>
        <v>7</v>
      </c>
      <c r="B16" s="210"/>
      <c r="C16" s="131"/>
      <c r="D16" s="131"/>
      <c r="E16" s="131"/>
      <c r="F16" s="131"/>
      <c r="G16" s="131"/>
      <c r="H16" s="325"/>
    </row>
    <row r="17" spans="1:8">
      <c r="A17" s="234">
        <f t="shared" si="0"/>
        <v>8</v>
      </c>
      <c r="B17" s="131"/>
      <c r="C17" s="131"/>
      <c r="D17" s="131"/>
      <c r="E17" s="131"/>
      <c r="F17" s="131"/>
      <c r="G17" s="131"/>
      <c r="H17" s="325"/>
    </row>
    <row r="18" spans="1:8">
      <c r="A18" s="234">
        <f t="shared" si="0"/>
        <v>9</v>
      </c>
      <c r="B18" s="210"/>
      <c r="C18" s="131"/>
      <c r="D18" s="131"/>
      <c r="E18" s="131"/>
      <c r="F18" s="131"/>
      <c r="G18" s="131"/>
      <c r="H18" s="325"/>
    </row>
    <row r="19" spans="1:8" ht="15" thickBot="1">
      <c r="A19" s="254">
        <f t="shared" si="0"/>
        <v>10</v>
      </c>
      <c r="B19" s="138"/>
      <c r="C19" s="138"/>
      <c r="D19" s="138"/>
      <c r="E19" s="138"/>
      <c r="F19" s="138"/>
      <c r="G19" s="138"/>
      <c r="H19" s="339"/>
    </row>
    <row r="20" spans="1:8" ht="15" thickBot="1">
      <c r="A20" s="357"/>
      <c r="B20" s="245"/>
      <c r="C20" s="221"/>
      <c r="D20" s="221"/>
      <c r="E20" s="221"/>
      <c r="F20" s="221"/>
      <c r="G20" s="160" t="str">
        <f>"Total "&amp;LEFT(A7,4)</f>
        <v>Total I15.</v>
      </c>
      <c r="H20" s="161">
        <f>SUM(H10:H19)</f>
        <v>0</v>
      </c>
    </row>
    <row r="22" spans="1:8" ht="53.25" customHeight="1">
      <c r="A22" s="52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27"/>
      <c r="C22" s="527"/>
      <c r="D22" s="527"/>
      <c r="E22" s="527"/>
      <c r="F22" s="527"/>
      <c r="G22" s="527"/>
      <c r="H22" s="527"/>
    </row>
    <row r="40" spans="1:9" ht="15" thickBot="1"/>
    <row r="41" spans="1:9" ht="54" customHeight="1" thickBot="1">
      <c r="A41" s="222" t="s">
        <v>69</v>
      </c>
      <c r="B41" s="223" t="s">
        <v>72</v>
      </c>
      <c r="C41" s="236" t="s">
        <v>70</v>
      </c>
      <c r="D41" s="236" t="s">
        <v>71</v>
      </c>
      <c r="E41" s="223" t="s">
        <v>139</v>
      </c>
      <c r="F41" s="223" t="s">
        <v>139</v>
      </c>
      <c r="G41" s="223"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42"/>
  <sheetViews>
    <sheetView topLeftCell="A10" workbookViewId="0">
      <selection activeCell="D19" sqref="D19"/>
    </sheetView>
  </sheetViews>
  <sheetFormatPr defaultRowHeight="14.5"/>
  <cols>
    <col min="1" max="1" width="5.1796875" customWidth="1"/>
    <col min="2" max="2" width="103.1796875" customWidth="1"/>
    <col min="3" max="3" width="10.54296875" customWidth="1"/>
    <col min="4" max="4" width="9.81640625" customWidth="1"/>
    <col min="6" max="6" width="11.1796875" customWidth="1"/>
  </cols>
  <sheetData>
    <row r="1" spans="1:8" ht="15.5">
      <c r="A1" s="261" t="str">
        <f>'Date initiale'!C3</f>
        <v>Universitatea de Arhitectură și Urbanism "Ion Mincu" București</v>
      </c>
      <c r="B1" s="261"/>
      <c r="C1" s="261"/>
      <c r="D1" s="17"/>
      <c r="E1" s="40"/>
    </row>
    <row r="2" spans="1:8" ht="15.5">
      <c r="A2" s="261" t="str">
        <f>'Date initiale'!B4&amp;" "&amp;'Date initiale'!C4</f>
        <v>Facultatea ARHITECTURA</v>
      </c>
      <c r="B2" s="261"/>
      <c r="C2" s="261"/>
      <c r="D2" s="2"/>
      <c r="E2" s="40"/>
    </row>
    <row r="3" spans="1:8" ht="15.5">
      <c r="A3" s="261" t="str">
        <f>'Date initiale'!B5&amp;" "&amp;'Date initiale'!C5</f>
        <v>Departamentul Bazele Proiectării de Arhitectura</v>
      </c>
      <c r="B3" s="261"/>
      <c r="C3" s="261"/>
      <c r="D3" s="17"/>
      <c r="E3" s="40"/>
    </row>
    <row r="4" spans="1:8">
      <c r="A4" s="119" t="str">
        <f>'Date initiale'!C6&amp;", "&amp;'Date initiale'!C7</f>
        <v>Șerbescu Andrei , 24-Bazele Proiectarii de Arhitectura</v>
      </c>
      <c r="B4" s="119"/>
      <c r="C4" s="119"/>
    </row>
    <row r="5" spans="1:8" s="188" customFormat="1">
      <c r="A5" s="119"/>
      <c r="B5" s="119"/>
      <c r="C5" s="119"/>
    </row>
    <row r="6" spans="1:8" ht="15.5">
      <c r="A6" s="536" t="s">
        <v>110</v>
      </c>
      <c r="B6" s="536"/>
      <c r="C6" s="536"/>
      <c r="D6" s="536"/>
    </row>
    <row r="7" spans="1:8" s="188" customFormat="1" ht="90.75" customHeight="1">
      <c r="A7" s="52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29"/>
      <c r="C7" s="529"/>
      <c r="D7" s="529"/>
      <c r="E7" s="189"/>
      <c r="F7" s="189"/>
      <c r="G7" s="189"/>
      <c r="H7" s="189"/>
    </row>
    <row r="8" spans="1:8" ht="18.75" customHeight="1" thickBot="1">
      <c r="A8" s="66"/>
      <c r="B8" s="66"/>
      <c r="C8" s="66"/>
      <c r="D8" s="66"/>
    </row>
    <row r="9" spans="1:8" ht="45.75" customHeight="1" thickBot="1">
      <c r="A9" s="194" t="s">
        <v>55</v>
      </c>
      <c r="B9" s="223" t="s">
        <v>77</v>
      </c>
      <c r="C9" s="223" t="s">
        <v>87</v>
      </c>
      <c r="D9" s="224" t="s">
        <v>147</v>
      </c>
      <c r="E9" s="33"/>
      <c r="F9" s="267" t="s">
        <v>108</v>
      </c>
    </row>
    <row r="10" spans="1:8" s="188" customFormat="1" ht="40.5" customHeight="1" thickBot="1">
      <c r="A10" s="194">
        <v>1</v>
      </c>
      <c r="B10" s="495" t="s">
        <v>545</v>
      </c>
      <c r="C10" s="481">
        <v>2022</v>
      </c>
      <c r="D10" s="493">
        <v>10</v>
      </c>
      <c r="E10" s="33"/>
      <c r="F10" s="268"/>
    </row>
    <row r="11" spans="1:8" s="188" customFormat="1" ht="33.5" customHeight="1" thickBot="1">
      <c r="A11" s="194">
        <v>2</v>
      </c>
      <c r="B11" s="495" t="s">
        <v>564</v>
      </c>
      <c r="C11" s="481">
        <v>2022</v>
      </c>
      <c r="D11" s="493">
        <v>10</v>
      </c>
      <c r="E11" s="33"/>
      <c r="F11" s="268"/>
    </row>
    <row r="12" spans="1:8" s="188" customFormat="1" ht="28.5" customHeight="1" thickBot="1">
      <c r="A12" s="194">
        <v>3</v>
      </c>
      <c r="B12" s="495" t="s">
        <v>565</v>
      </c>
      <c r="C12" s="481">
        <v>2021</v>
      </c>
      <c r="D12" s="493">
        <v>3.33</v>
      </c>
      <c r="E12" s="33"/>
      <c r="F12" s="268"/>
    </row>
    <row r="13" spans="1:8" s="188" customFormat="1" ht="18.5" customHeight="1" thickBot="1">
      <c r="A13" s="194">
        <v>4</v>
      </c>
      <c r="B13" s="495" t="s">
        <v>566</v>
      </c>
      <c r="C13" s="481">
        <v>2021</v>
      </c>
      <c r="D13" s="493">
        <v>3.33</v>
      </c>
      <c r="E13" s="33"/>
      <c r="F13" s="268"/>
    </row>
    <row r="14" spans="1:8" s="188" customFormat="1" ht="20.5" customHeight="1" thickBot="1">
      <c r="A14" s="194">
        <v>5</v>
      </c>
      <c r="B14" s="495" t="s">
        <v>536</v>
      </c>
      <c r="C14" s="481">
        <v>2020</v>
      </c>
      <c r="D14" s="493">
        <v>3.33</v>
      </c>
      <c r="E14" s="33"/>
      <c r="F14" s="268"/>
    </row>
    <row r="15" spans="1:8" s="188" customFormat="1" ht="22" customHeight="1" thickBot="1">
      <c r="A15" s="194">
        <v>6</v>
      </c>
      <c r="B15" s="495" t="s">
        <v>537</v>
      </c>
      <c r="C15" s="481">
        <v>2020</v>
      </c>
      <c r="D15" s="493">
        <v>3.33</v>
      </c>
      <c r="E15" s="33"/>
      <c r="F15" s="268"/>
    </row>
    <row r="16" spans="1:8" ht="29">
      <c r="A16" s="251">
        <v>7</v>
      </c>
      <c r="B16" s="272" t="s">
        <v>427</v>
      </c>
      <c r="C16" s="273">
        <v>2019</v>
      </c>
      <c r="D16" s="344">
        <v>10</v>
      </c>
      <c r="F16" s="268" t="s">
        <v>168</v>
      </c>
      <c r="G16" s="378" t="s">
        <v>259</v>
      </c>
    </row>
    <row r="17" spans="1:4" ht="29">
      <c r="A17" s="234">
        <v>8</v>
      </c>
      <c r="B17" s="271" t="s">
        <v>567</v>
      </c>
      <c r="C17" s="227">
        <v>2019</v>
      </c>
      <c r="D17" s="340">
        <v>3.33</v>
      </c>
    </row>
    <row r="18" spans="1:4" s="188" customFormat="1">
      <c r="A18" s="234">
        <v>9</v>
      </c>
      <c r="B18" s="271" t="s">
        <v>575</v>
      </c>
      <c r="C18" s="227">
        <v>2019</v>
      </c>
      <c r="D18" s="340">
        <v>3.33</v>
      </c>
    </row>
    <row r="19" spans="1:4" s="188" customFormat="1">
      <c r="A19" s="234">
        <v>10</v>
      </c>
      <c r="B19" s="271" t="s">
        <v>429</v>
      </c>
      <c r="C19" s="227">
        <v>2018</v>
      </c>
      <c r="D19" s="340">
        <v>3.33</v>
      </c>
    </row>
    <row r="20" spans="1:4" s="188" customFormat="1">
      <c r="A20" s="234">
        <v>11</v>
      </c>
      <c r="B20" s="271" t="s">
        <v>434</v>
      </c>
      <c r="C20" s="227">
        <v>2016</v>
      </c>
      <c r="D20" s="340">
        <v>3.33</v>
      </c>
    </row>
    <row r="21" spans="1:4" s="188" customFormat="1" ht="29">
      <c r="A21" s="234">
        <v>12</v>
      </c>
      <c r="B21" s="271" t="s">
        <v>574</v>
      </c>
      <c r="C21" s="227">
        <v>2015</v>
      </c>
      <c r="D21" s="340">
        <v>6</v>
      </c>
    </row>
    <row r="22" spans="1:4" s="188" customFormat="1" ht="29">
      <c r="A22" s="234">
        <v>13</v>
      </c>
      <c r="B22" s="271" t="s">
        <v>573</v>
      </c>
      <c r="C22" s="227">
        <v>2015</v>
      </c>
      <c r="D22" s="340">
        <v>10</v>
      </c>
    </row>
    <row r="23" spans="1:4" s="188" customFormat="1">
      <c r="A23" s="234">
        <v>14</v>
      </c>
      <c r="B23" s="271" t="s">
        <v>572</v>
      </c>
      <c r="C23" s="227">
        <v>2014</v>
      </c>
      <c r="D23" s="340">
        <v>6</v>
      </c>
    </row>
    <row r="24" spans="1:4" s="188" customFormat="1">
      <c r="A24" s="234">
        <v>15</v>
      </c>
      <c r="B24" s="271" t="s">
        <v>438</v>
      </c>
      <c r="C24" s="227">
        <v>2014</v>
      </c>
      <c r="D24" s="340">
        <v>3.33</v>
      </c>
    </row>
    <row r="25" spans="1:4" s="188" customFormat="1">
      <c r="A25" s="234">
        <v>16</v>
      </c>
      <c r="B25" s="271" t="s">
        <v>442</v>
      </c>
      <c r="C25" s="227">
        <v>2010</v>
      </c>
      <c r="D25" s="340">
        <v>3.33</v>
      </c>
    </row>
    <row r="26" spans="1:4" s="188" customFormat="1" ht="29">
      <c r="A26" s="234">
        <v>17</v>
      </c>
      <c r="B26" s="271" t="s">
        <v>278</v>
      </c>
      <c r="C26" s="227">
        <v>2010</v>
      </c>
      <c r="D26" s="340">
        <v>10</v>
      </c>
    </row>
    <row r="27" spans="1:4" s="188" customFormat="1" ht="29">
      <c r="A27" s="234">
        <v>18</v>
      </c>
      <c r="B27" s="271" t="s">
        <v>279</v>
      </c>
      <c r="C27" s="227">
        <v>2009</v>
      </c>
      <c r="D27" s="340">
        <v>6</v>
      </c>
    </row>
    <row r="28" spans="1:4" s="188" customFormat="1">
      <c r="A28" s="234">
        <v>19</v>
      </c>
      <c r="B28" s="271" t="s">
        <v>280</v>
      </c>
      <c r="C28" s="227">
        <v>2008</v>
      </c>
      <c r="D28" s="340">
        <v>6</v>
      </c>
    </row>
    <row r="29" spans="1:4" s="188" customFormat="1" ht="29">
      <c r="A29" s="234">
        <v>20</v>
      </c>
      <c r="B29" s="271" t="s">
        <v>446</v>
      </c>
      <c r="C29" s="227">
        <v>2006</v>
      </c>
      <c r="D29" s="340">
        <v>3.33</v>
      </c>
    </row>
    <row r="30" spans="1:4" s="188" customFormat="1" ht="29.5" thickBot="1">
      <c r="A30" s="234">
        <v>21</v>
      </c>
      <c r="B30" s="271" t="s">
        <v>449</v>
      </c>
      <c r="C30" s="227">
        <v>2002</v>
      </c>
      <c r="D30" s="340">
        <v>10</v>
      </c>
    </row>
    <row r="31" spans="1:4" ht="15" thickBot="1">
      <c r="A31" s="356"/>
      <c r="B31" s="220"/>
      <c r="C31" s="160" t="str">
        <f>"Total "&amp;LEFT(A7,3)</f>
        <v>Total I16</v>
      </c>
      <c r="D31" s="274">
        <f>SUM(D10:D30)</f>
        <v>120.62999999999998</v>
      </c>
    </row>
    <row r="32" spans="1:4" ht="15.5">
      <c r="A32" s="35"/>
      <c r="B32" s="25"/>
      <c r="C32" s="25"/>
      <c r="D32" s="25"/>
    </row>
    <row r="33" spans="1:4">
      <c r="A33" s="22"/>
      <c r="B33" s="22"/>
      <c r="C33" s="22"/>
      <c r="D33" s="22"/>
    </row>
    <row r="37" spans="1:4">
      <c r="A37" s="22"/>
      <c r="B37" s="18"/>
    </row>
    <row r="38" spans="1:4">
      <c r="A38" s="22"/>
      <c r="B38" s="18"/>
    </row>
    <row r="39" spans="1:4">
      <c r="A39" s="22"/>
    </row>
    <row r="40" spans="1:4">
      <c r="A40" s="22"/>
    </row>
    <row r="41" spans="1:4">
      <c r="A41" s="22"/>
    </row>
    <row r="42" spans="1:4">
      <c r="A42"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H18" sqref="H18"/>
    </sheetView>
  </sheetViews>
  <sheetFormatPr defaultRowHeight="14.5"/>
  <cols>
    <col min="1" max="1" width="5.1796875" customWidth="1"/>
    <col min="2" max="2" width="103.1796875" customWidth="1"/>
    <col min="3" max="3" width="10.54296875" customWidth="1"/>
    <col min="4" max="4" width="9.81640625" customWidth="1"/>
    <col min="6" max="6" width="10.453125" customWidth="1"/>
  </cols>
  <sheetData>
    <row r="1" spans="1:11" ht="15.5">
      <c r="A1" s="261" t="str">
        <f>'Date initiale'!C3</f>
        <v>Universitatea de Arhitectură și Urbanism "Ion Mincu" București</v>
      </c>
      <c r="B1" s="261"/>
      <c r="C1" s="261"/>
      <c r="D1" s="17"/>
    </row>
    <row r="2" spans="1:11" ht="15.5">
      <c r="A2" s="261" t="str">
        <f>'Date initiale'!B4&amp;" "&amp;'Date initiale'!C4</f>
        <v>Facultatea ARHITECTURA</v>
      </c>
      <c r="B2" s="261"/>
      <c r="C2" s="261"/>
      <c r="D2" s="2"/>
    </row>
    <row r="3" spans="1:11" ht="15.5">
      <c r="A3" s="261" t="str">
        <f>'Date initiale'!B5&amp;" "&amp;'Date initiale'!C5</f>
        <v>Departamentul Bazele Proiectării de Arhitectura</v>
      </c>
      <c r="B3" s="261"/>
      <c r="C3" s="261"/>
      <c r="D3" s="17"/>
    </row>
    <row r="4" spans="1:11">
      <c r="A4" s="119" t="str">
        <f>'Date initiale'!C6&amp;", "&amp;'Date initiale'!C7</f>
        <v>Șerbescu Andrei , 24-Bazele Proiectarii de Arhitectura</v>
      </c>
      <c r="B4" s="119"/>
      <c r="C4" s="119"/>
    </row>
    <row r="5" spans="1:11" s="188" customFormat="1">
      <c r="A5" s="119"/>
      <c r="B5" s="119"/>
      <c r="C5" s="119"/>
    </row>
    <row r="6" spans="1:11">
      <c r="A6" s="537" t="s">
        <v>110</v>
      </c>
      <c r="B6" s="537"/>
      <c r="C6" s="537"/>
      <c r="D6" s="537"/>
    </row>
    <row r="7" spans="1:11" s="188" customFormat="1" ht="40.5" customHeight="1">
      <c r="A7" s="538"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38"/>
      <c r="C7" s="538"/>
      <c r="D7" s="538"/>
    </row>
    <row r="8" spans="1:11" ht="15" thickBot="1"/>
    <row r="9" spans="1:11" ht="48.75" customHeight="1" thickBot="1">
      <c r="A9" s="194" t="s">
        <v>55</v>
      </c>
      <c r="B9" s="157" t="s">
        <v>77</v>
      </c>
      <c r="C9" s="157" t="s">
        <v>87</v>
      </c>
      <c r="D9" s="286" t="s">
        <v>147</v>
      </c>
      <c r="F9" s="267" t="s">
        <v>108</v>
      </c>
    </row>
    <row r="10" spans="1:11" ht="29">
      <c r="A10" s="312">
        <v>1</v>
      </c>
      <c r="B10" s="305" t="s">
        <v>281</v>
      </c>
      <c r="C10" s="163">
        <v>2011</v>
      </c>
      <c r="D10" s="345">
        <v>4.5</v>
      </c>
      <c r="F10" s="268" t="s">
        <v>169</v>
      </c>
      <c r="G10" s="378" t="s">
        <v>260</v>
      </c>
      <c r="K10" s="22"/>
    </row>
    <row r="11" spans="1:11" s="188" customFormat="1" ht="29">
      <c r="A11" s="313">
        <v>2</v>
      </c>
      <c r="B11" s="295" t="s">
        <v>282</v>
      </c>
      <c r="C11" s="39">
        <v>2011</v>
      </c>
      <c r="D11" s="338">
        <v>3</v>
      </c>
      <c r="K11" s="22"/>
    </row>
    <row r="12" spans="1:11" s="188" customFormat="1" ht="29">
      <c r="A12" s="313">
        <f t="shared" ref="A12:A19" si="0">A11+1</f>
        <v>3</v>
      </c>
      <c r="B12" s="295" t="s">
        <v>283</v>
      </c>
      <c r="C12" s="39">
        <v>2010</v>
      </c>
      <c r="D12" s="338">
        <v>4</v>
      </c>
      <c r="K12" s="22"/>
    </row>
    <row r="13" spans="1:11" s="188" customFormat="1" ht="29">
      <c r="A13" s="313">
        <f t="shared" si="0"/>
        <v>4</v>
      </c>
      <c r="B13" s="295" t="s">
        <v>284</v>
      </c>
      <c r="C13" s="39">
        <v>2010</v>
      </c>
      <c r="D13" s="338">
        <v>6</v>
      </c>
      <c r="K13" s="22"/>
    </row>
    <row r="14" spans="1:11" s="188" customFormat="1" ht="29">
      <c r="A14" s="313">
        <f t="shared" si="0"/>
        <v>5</v>
      </c>
      <c r="B14" s="295" t="s">
        <v>570</v>
      </c>
      <c r="C14" s="39">
        <v>2008</v>
      </c>
      <c r="D14" s="338">
        <v>6</v>
      </c>
      <c r="K14" s="22"/>
    </row>
    <row r="15" spans="1:11" s="188" customFormat="1" ht="29">
      <c r="A15" s="313">
        <f t="shared" si="0"/>
        <v>6</v>
      </c>
      <c r="B15" s="295" t="s">
        <v>571</v>
      </c>
      <c r="C15" s="39">
        <v>2005</v>
      </c>
      <c r="D15" s="338">
        <v>10</v>
      </c>
      <c r="K15" s="22"/>
    </row>
    <row r="16" spans="1:11" s="188" customFormat="1">
      <c r="A16" s="313">
        <f t="shared" si="0"/>
        <v>7</v>
      </c>
      <c r="B16" s="295"/>
      <c r="C16" s="39"/>
      <c r="D16" s="338"/>
      <c r="K16" s="22"/>
    </row>
    <row r="17" spans="1:11" s="188" customFormat="1">
      <c r="A17" s="313">
        <f t="shared" si="0"/>
        <v>8</v>
      </c>
      <c r="B17" s="295"/>
      <c r="C17" s="39"/>
      <c r="D17" s="338"/>
      <c r="K17" s="22"/>
    </row>
    <row r="18" spans="1:11" s="188" customFormat="1">
      <c r="A18" s="313">
        <f t="shared" si="0"/>
        <v>9</v>
      </c>
      <c r="B18" s="295"/>
      <c r="C18" s="39"/>
      <c r="D18" s="338"/>
      <c r="K18" s="22"/>
    </row>
    <row r="19" spans="1:11" ht="15" thickBot="1">
      <c r="A19" s="314">
        <f t="shared" si="0"/>
        <v>10</v>
      </c>
      <c r="B19" s="308"/>
      <c r="C19" s="153"/>
      <c r="D19" s="343"/>
      <c r="K19" s="22"/>
    </row>
    <row r="20" spans="1:11" ht="15" thickBot="1">
      <c r="A20" s="352"/>
      <c r="B20" s="119"/>
      <c r="C20" s="122" t="str">
        <f>"Total "&amp;LEFT(A7,3)</f>
        <v>Total I17</v>
      </c>
      <c r="D20" s="123">
        <f>SUM(D10:D19)</f>
        <v>33.5</v>
      </c>
      <c r="K20" s="5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52"/>
  <sheetViews>
    <sheetView topLeftCell="A4" workbookViewId="0">
      <selection activeCell="I16" sqref="I16"/>
    </sheetView>
  </sheetViews>
  <sheetFormatPr defaultRowHeight="14.5"/>
  <cols>
    <col min="1" max="1" width="5.1796875" customWidth="1"/>
    <col min="2" max="2" width="103.1796875" customWidth="1"/>
    <col min="3" max="3" width="10.54296875" customWidth="1"/>
    <col min="4" max="4" width="9.81640625" customWidth="1"/>
  </cols>
  <sheetData>
    <row r="1" spans="1:6" ht="15.5">
      <c r="A1" s="261" t="str">
        <f>'Date initiale'!C3</f>
        <v>Universitatea de Arhitectură și Urbanism "Ion Mincu" București</v>
      </c>
      <c r="B1" s="261"/>
      <c r="C1" s="261"/>
      <c r="D1" s="17"/>
      <c r="E1" s="40"/>
    </row>
    <row r="2" spans="1:6" ht="15.5">
      <c r="A2" s="261" t="str">
        <f>'Date initiale'!B4&amp;" "&amp;'Date initiale'!C4</f>
        <v>Facultatea ARHITECTURA</v>
      </c>
      <c r="B2" s="261"/>
      <c r="C2" s="261"/>
      <c r="D2" s="40"/>
      <c r="E2" s="40"/>
    </row>
    <row r="3" spans="1:6" ht="15.5">
      <c r="A3" s="261" t="str">
        <f>'Date initiale'!B5&amp;" "&amp;'Date initiale'!C5</f>
        <v>Departamentul Bazele Proiectării de Arhitectura</v>
      </c>
      <c r="B3" s="261"/>
      <c r="C3" s="261"/>
      <c r="D3" s="17"/>
      <c r="E3" s="40"/>
    </row>
    <row r="4" spans="1:6">
      <c r="A4" s="119" t="str">
        <f>'Date initiale'!C6&amp;", "&amp;'Date initiale'!C7</f>
        <v>Șerbescu Andrei , 24-Bazele Proiectarii de Arhitectura</v>
      </c>
      <c r="B4" s="119"/>
      <c r="C4" s="119"/>
    </row>
    <row r="5" spans="1:6" s="188" customFormat="1">
      <c r="A5" s="119"/>
      <c r="B5" s="119"/>
      <c r="C5" s="119"/>
    </row>
    <row r="6" spans="1:6" ht="34.5" customHeight="1">
      <c r="A6" s="536" t="s">
        <v>110</v>
      </c>
      <c r="B6" s="536"/>
      <c r="C6" s="536"/>
      <c r="D6" s="536"/>
    </row>
    <row r="7" spans="1:6" s="188" customFormat="1" ht="34.5" customHeight="1">
      <c r="A7" s="538"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38"/>
      <c r="C7" s="538"/>
      <c r="D7" s="538"/>
    </row>
    <row r="8" spans="1:6" ht="16.5" customHeight="1" thickBot="1">
      <c r="A8" s="57"/>
      <c r="B8" s="57"/>
      <c r="C8" s="57"/>
      <c r="D8" s="57"/>
    </row>
    <row r="9" spans="1:6" ht="42.75" customHeight="1" thickBot="1">
      <c r="A9" s="194" t="s">
        <v>55</v>
      </c>
      <c r="B9" s="157" t="s">
        <v>77</v>
      </c>
      <c r="C9" s="157" t="s">
        <v>87</v>
      </c>
      <c r="D9" s="286" t="s">
        <v>78</v>
      </c>
      <c r="E9" s="33"/>
      <c r="F9" s="267" t="s">
        <v>108</v>
      </c>
    </row>
    <row r="10" spans="1:6" s="188" customFormat="1" ht="33.5" customHeight="1" thickBot="1">
      <c r="A10" s="194">
        <v>1</v>
      </c>
      <c r="B10" s="424" t="s">
        <v>580</v>
      </c>
      <c r="C10" s="195">
        <v>2021</v>
      </c>
      <c r="D10" s="490">
        <v>2</v>
      </c>
      <c r="E10" s="33"/>
      <c r="F10" s="268"/>
    </row>
    <row r="11" spans="1:6" s="188" customFormat="1" ht="27" customHeight="1" thickBot="1">
      <c r="A11" s="194">
        <v>2</v>
      </c>
      <c r="B11" s="424" t="s">
        <v>581</v>
      </c>
      <c r="C11" s="195">
        <v>2021</v>
      </c>
      <c r="D11" s="490">
        <v>1</v>
      </c>
      <c r="E11" s="33"/>
      <c r="F11" s="268"/>
    </row>
    <row r="12" spans="1:6" s="188" customFormat="1" ht="30" customHeight="1" thickBot="1">
      <c r="A12" s="194">
        <v>3</v>
      </c>
      <c r="B12" s="496" t="s">
        <v>544</v>
      </c>
      <c r="C12" s="195">
        <v>2021</v>
      </c>
      <c r="D12" s="490">
        <v>3.33</v>
      </c>
      <c r="E12" s="33"/>
      <c r="F12" s="268"/>
    </row>
    <row r="13" spans="1:6" s="188" customFormat="1" ht="19" customHeight="1" thickBot="1">
      <c r="A13" s="194">
        <v>4</v>
      </c>
      <c r="B13" s="507" t="s">
        <v>582</v>
      </c>
      <c r="C13" s="195">
        <v>2021</v>
      </c>
      <c r="D13" s="490">
        <v>1</v>
      </c>
      <c r="E13" s="33"/>
      <c r="F13" s="268"/>
    </row>
    <row r="14" spans="1:6" s="188" customFormat="1" ht="25" customHeight="1" thickBot="1">
      <c r="A14" s="194">
        <v>5</v>
      </c>
      <c r="B14" s="494" t="s">
        <v>543</v>
      </c>
      <c r="C14" s="195">
        <v>2021</v>
      </c>
      <c r="D14" s="490">
        <v>1.66</v>
      </c>
      <c r="E14" s="33"/>
      <c r="F14" s="268"/>
    </row>
    <row r="15" spans="1:6" s="188" customFormat="1" ht="36" customHeight="1" thickBot="1">
      <c r="A15" s="194">
        <v>6</v>
      </c>
      <c r="B15" s="494" t="s">
        <v>542</v>
      </c>
      <c r="C15" s="195">
        <v>2021</v>
      </c>
      <c r="D15" s="490">
        <v>1.66</v>
      </c>
      <c r="E15" s="33"/>
      <c r="F15" s="268"/>
    </row>
    <row r="16" spans="1:6" s="188" customFormat="1" ht="32.5" customHeight="1" thickBot="1">
      <c r="A16" s="194">
        <v>7</v>
      </c>
      <c r="B16" s="494" t="s">
        <v>541</v>
      </c>
      <c r="C16" s="195">
        <v>2021</v>
      </c>
      <c r="D16" s="490">
        <v>1.66</v>
      </c>
      <c r="E16" s="33"/>
      <c r="F16" s="268"/>
    </row>
    <row r="17" spans="1:11" s="188" customFormat="1" ht="37" customHeight="1" thickBot="1">
      <c r="A17" s="194">
        <v>8</v>
      </c>
      <c r="B17" s="494" t="s">
        <v>540</v>
      </c>
      <c r="C17" s="195">
        <v>2020</v>
      </c>
      <c r="D17" s="490">
        <v>3.33</v>
      </c>
      <c r="E17" s="33"/>
      <c r="F17" s="268"/>
    </row>
    <row r="18" spans="1:11" s="188" customFormat="1" ht="34" customHeight="1" thickBot="1">
      <c r="A18" s="194">
        <v>9</v>
      </c>
      <c r="B18" s="494" t="s">
        <v>539</v>
      </c>
      <c r="C18" s="195">
        <v>2020</v>
      </c>
      <c r="D18" s="490">
        <v>1.66</v>
      </c>
      <c r="E18" s="33"/>
      <c r="F18" s="268"/>
    </row>
    <row r="19" spans="1:11" s="188" customFormat="1" ht="38" customHeight="1" thickBot="1">
      <c r="A19" s="194">
        <v>10</v>
      </c>
      <c r="B19" s="494" t="s">
        <v>538</v>
      </c>
      <c r="C19" s="195">
        <v>2020</v>
      </c>
      <c r="D19" s="490">
        <v>1.66</v>
      </c>
      <c r="E19" s="33"/>
      <c r="F19" s="268"/>
    </row>
    <row r="20" spans="1:11" ht="29">
      <c r="A20" s="162">
        <v>11</v>
      </c>
      <c r="B20" s="315" t="s">
        <v>583</v>
      </c>
      <c r="C20" s="163">
        <v>2019</v>
      </c>
      <c r="D20" s="333">
        <v>1</v>
      </c>
      <c r="E20" s="33"/>
      <c r="F20" s="268" t="s">
        <v>170</v>
      </c>
      <c r="G20" s="378" t="s">
        <v>261</v>
      </c>
      <c r="K20" s="22"/>
    </row>
    <row r="21" spans="1:11" ht="29">
      <c r="A21" s="164">
        <v>12</v>
      </c>
      <c r="B21" s="295" t="s">
        <v>428</v>
      </c>
      <c r="C21" s="39">
        <v>2018</v>
      </c>
      <c r="D21" s="325">
        <v>3.33</v>
      </c>
      <c r="K21" s="22"/>
    </row>
    <row r="22" spans="1:11" ht="22" customHeight="1">
      <c r="A22" s="164">
        <f t="shared" ref="A22" si="0">A21+1</f>
        <v>13</v>
      </c>
      <c r="B22" s="295" t="s">
        <v>430</v>
      </c>
      <c r="C22" s="39">
        <v>2018</v>
      </c>
      <c r="D22" s="325">
        <v>3.33</v>
      </c>
      <c r="K22" s="54"/>
    </row>
    <row r="23" spans="1:11" s="188" customFormat="1" ht="29">
      <c r="A23" s="164">
        <v>14</v>
      </c>
      <c r="B23" s="295" t="s">
        <v>431</v>
      </c>
      <c r="C23" s="39">
        <v>2018</v>
      </c>
      <c r="D23" s="325">
        <v>1.66</v>
      </c>
      <c r="K23" s="54"/>
    </row>
    <row r="24" spans="1:11" s="188" customFormat="1" ht="29">
      <c r="A24" s="164">
        <v>15</v>
      </c>
      <c r="B24" s="295" t="s">
        <v>433</v>
      </c>
      <c r="C24" s="39">
        <v>2018</v>
      </c>
      <c r="D24" s="325">
        <v>1.66</v>
      </c>
      <c r="K24" s="54"/>
    </row>
    <row r="25" spans="1:11" s="188" customFormat="1">
      <c r="A25" s="408">
        <v>16</v>
      </c>
      <c r="B25" s="295" t="s">
        <v>432</v>
      </c>
      <c r="C25" s="39">
        <v>2017</v>
      </c>
      <c r="D25" s="325">
        <v>3.33</v>
      </c>
      <c r="K25" s="54"/>
    </row>
    <row r="26" spans="1:11" s="188" customFormat="1">
      <c r="A26" s="164">
        <v>17</v>
      </c>
      <c r="B26" s="295" t="s">
        <v>576</v>
      </c>
      <c r="C26" s="39">
        <v>2016</v>
      </c>
      <c r="D26" s="325">
        <v>2</v>
      </c>
      <c r="K26" s="54"/>
    </row>
    <row r="27" spans="1:11" s="188" customFormat="1">
      <c r="A27" s="164">
        <v>18</v>
      </c>
      <c r="B27" s="295" t="s">
        <v>577</v>
      </c>
      <c r="C27" s="39">
        <v>2016</v>
      </c>
      <c r="D27" s="325">
        <v>2</v>
      </c>
      <c r="K27" s="54"/>
    </row>
    <row r="28" spans="1:11" s="188" customFormat="1">
      <c r="A28" s="164">
        <v>19</v>
      </c>
      <c r="B28" s="295" t="s">
        <v>436</v>
      </c>
      <c r="C28" s="39">
        <v>2016</v>
      </c>
      <c r="D28" s="325">
        <v>1.66</v>
      </c>
      <c r="K28" s="54"/>
    </row>
    <row r="29" spans="1:11" s="188" customFormat="1">
      <c r="A29" s="164">
        <v>20</v>
      </c>
      <c r="B29" s="295" t="s">
        <v>435</v>
      </c>
      <c r="C29" s="39">
        <v>2016</v>
      </c>
      <c r="D29" s="325">
        <v>1.66</v>
      </c>
      <c r="K29" s="54"/>
    </row>
    <row r="30" spans="1:11" s="188" customFormat="1" ht="48.5" customHeight="1">
      <c r="A30" s="164">
        <v>21</v>
      </c>
      <c r="B30" s="295" t="s">
        <v>437</v>
      </c>
      <c r="C30" s="39">
        <v>2015</v>
      </c>
      <c r="D30" s="325">
        <v>1.25</v>
      </c>
      <c r="K30" s="54"/>
    </row>
    <row r="31" spans="1:11" s="188" customFormat="1" ht="29">
      <c r="A31" s="164">
        <v>22</v>
      </c>
      <c r="B31" s="295" t="s">
        <v>578</v>
      </c>
      <c r="C31" s="39">
        <v>2014</v>
      </c>
      <c r="D31" s="325">
        <v>2</v>
      </c>
      <c r="K31" s="54"/>
    </row>
    <row r="32" spans="1:11" s="188" customFormat="1" ht="29">
      <c r="A32" s="164">
        <v>23</v>
      </c>
      <c r="B32" s="295" t="s">
        <v>579</v>
      </c>
      <c r="C32" s="39">
        <v>2014</v>
      </c>
      <c r="D32" s="325">
        <v>2</v>
      </c>
      <c r="K32" s="54"/>
    </row>
    <row r="33" spans="1:8" s="188" customFormat="1" ht="29">
      <c r="A33" s="164">
        <v>24</v>
      </c>
      <c r="B33" s="295" t="s">
        <v>439</v>
      </c>
      <c r="C33" s="39">
        <v>2014</v>
      </c>
      <c r="D33" s="325">
        <v>1.66</v>
      </c>
    </row>
    <row r="34" spans="1:8" s="188" customFormat="1" ht="29">
      <c r="A34" s="164">
        <v>25</v>
      </c>
      <c r="B34" s="295" t="s">
        <v>440</v>
      </c>
      <c r="C34" s="39">
        <v>2011</v>
      </c>
      <c r="D34" s="325">
        <v>1.66</v>
      </c>
    </row>
    <row r="35" spans="1:8" s="188" customFormat="1">
      <c r="A35" s="164">
        <v>26</v>
      </c>
      <c r="B35" s="295" t="s">
        <v>441</v>
      </c>
      <c r="C35" s="39">
        <v>2010</v>
      </c>
      <c r="D35" s="325">
        <v>3.33</v>
      </c>
    </row>
    <row r="36" spans="1:8" s="188" customFormat="1">
      <c r="A36" s="164">
        <v>27</v>
      </c>
      <c r="B36" s="295" t="s">
        <v>443</v>
      </c>
      <c r="C36" s="39">
        <v>2010</v>
      </c>
      <c r="D36" s="325">
        <v>1.66</v>
      </c>
    </row>
    <row r="37" spans="1:8" s="188" customFormat="1" ht="29">
      <c r="A37" s="164">
        <v>28</v>
      </c>
      <c r="B37" s="295" t="s">
        <v>444</v>
      </c>
      <c r="C37" s="39">
        <v>2010</v>
      </c>
      <c r="D37" s="325">
        <v>1.66</v>
      </c>
    </row>
    <row r="38" spans="1:8" s="188" customFormat="1">
      <c r="A38" s="164">
        <v>29</v>
      </c>
      <c r="B38" s="295" t="s">
        <v>445</v>
      </c>
      <c r="C38" s="39">
        <v>2009</v>
      </c>
      <c r="D38" s="325">
        <v>1.66</v>
      </c>
    </row>
    <row r="39" spans="1:8" s="188" customFormat="1">
      <c r="A39" s="164">
        <v>30</v>
      </c>
      <c r="B39" s="409" t="s">
        <v>447</v>
      </c>
      <c r="C39" s="39">
        <v>2005</v>
      </c>
      <c r="D39" s="325">
        <v>1.66</v>
      </c>
    </row>
    <row r="40" spans="1:8" s="188" customFormat="1" ht="29.5" thickBot="1">
      <c r="A40" s="164">
        <v>31</v>
      </c>
      <c r="B40" s="295" t="s">
        <v>448</v>
      </c>
      <c r="C40" s="39">
        <v>2004</v>
      </c>
      <c r="D40" s="325">
        <v>1.66</v>
      </c>
    </row>
    <row r="41" spans="1:8" s="22" customFormat="1" ht="15" thickBot="1">
      <c r="A41" s="355"/>
      <c r="B41" s="316"/>
      <c r="C41" s="122" t="str">
        <f>"Total "&amp;LEFT(A7,3)</f>
        <v>Total I18</v>
      </c>
      <c r="D41" s="317">
        <f>SUM(D10:D40)</f>
        <v>60.789999999999964</v>
      </c>
    </row>
    <row r="42" spans="1:8">
      <c r="B42" s="18"/>
    </row>
    <row r="43" spans="1:8" ht="53.25" customHeight="1">
      <c r="A43" s="52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43" s="527"/>
      <c r="C43" s="527"/>
      <c r="D43" s="527"/>
      <c r="E43" s="270"/>
      <c r="F43" s="270"/>
      <c r="G43" s="270"/>
      <c r="H43" s="270"/>
    </row>
    <row r="44" spans="1:8">
      <c r="B44" s="18"/>
    </row>
    <row r="45" spans="1:8">
      <c r="B45" s="18"/>
    </row>
    <row r="46" spans="1:8">
      <c r="B46" s="18"/>
    </row>
    <row r="47" spans="1:8">
      <c r="B47" s="18"/>
    </row>
    <row r="48" spans="1:8">
      <c r="B48" s="18"/>
    </row>
    <row r="49" spans="2:2">
      <c r="B49" s="18"/>
    </row>
    <row r="50" spans="2:2">
      <c r="B50" s="18"/>
    </row>
    <row r="51" spans="2:2">
      <c r="B51" s="18"/>
    </row>
    <row r="52" spans="2:2">
      <c r="B52" s="18"/>
    </row>
  </sheetData>
  <mergeCells count="3">
    <mergeCell ref="A6:D6"/>
    <mergeCell ref="A7:D7"/>
    <mergeCell ref="A43:D4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16"/>
  <sheetViews>
    <sheetView topLeftCell="A7" zoomScaleNormal="100" workbookViewId="0">
      <selection activeCell="B15" sqref="B15"/>
    </sheetView>
  </sheetViews>
  <sheetFormatPr defaultRowHeight="14.5"/>
  <cols>
    <col min="1" max="1" width="5.1796875" customWidth="1"/>
    <col min="2" max="2" width="27.1796875" customWidth="1"/>
    <col min="3" max="3" width="75.81640625" customWidth="1"/>
    <col min="4" max="4" width="10.54296875" style="402" customWidth="1"/>
    <col min="5" max="5" width="9.81640625" customWidth="1"/>
    <col min="7" max="7" width="14.1796875" customWidth="1"/>
  </cols>
  <sheetData>
    <row r="1" spans="1:11">
      <c r="A1" s="263" t="str">
        <f>'Date initiale'!C3</f>
        <v>Universitatea de Arhitectură și Urbanism "Ion Mincu" București</v>
      </c>
      <c r="B1" s="263"/>
      <c r="D1" s="395"/>
    </row>
    <row r="2" spans="1:11" ht="15.5">
      <c r="A2" s="261" t="str">
        <f>'Date initiale'!B4&amp;" "&amp;'Date initiale'!C4</f>
        <v>Facultatea ARHITECTURA</v>
      </c>
      <c r="B2" s="261"/>
      <c r="C2" s="17"/>
      <c r="D2" s="396"/>
      <c r="E2" s="17"/>
    </row>
    <row r="3" spans="1:11" ht="15.5">
      <c r="A3" s="261" t="str">
        <f>'Date initiale'!B5&amp;" "&amp;'Date initiale'!C5</f>
        <v>Departamentul Bazele Proiectării de Arhitectura</v>
      </c>
      <c r="B3" s="261"/>
      <c r="C3" s="17"/>
      <c r="D3" s="396"/>
      <c r="E3" s="17"/>
    </row>
    <row r="4" spans="1:11" ht="15.5">
      <c r="A4" s="526" t="str">
        <f>'Date initiale'!C6&amp;", "&amp;'Date initiale'!C7</f>
        <v>Șerbescu Andrei , 24-Bazele Proiectarii de Arhitectura</v>
      </c>
      <c r="B4" s="526"/>
      <c r="C4" s="539"/>
      <c r="D4" s="539"/>
      <c r="E4" s="539"/>
    </row>
    <row r="5" spans="1:11" s="188" customFormat="1" ht="15.5">
      <c r="A5" s="262"/>
      <c r="B5" s="262"/>
      <c r="C5" s="17"/>
      <c r="D5" s="397"/>
      <c r="E5" s="17"/>
    </row>
    <row r="6" spans="1:11" ht="15.5">
      <c r="A6" s="534" t="s">
        <v>110</v>
      </c>
      <c r="B6" s="534"/>
      <c r="C6" s="534"/>
      <c r="D6" s="534"/>
      <c r="E6" s="534"/>
    </row>
    <row r="7" spans="1:11" ht="67.5" customHeight="1">
      <c r="A7" s="538"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38"/>
      <c r="C7" s="538"/>
      <c r="D7" s="538"/>
      <c r="E7" s="538"/>
      <c r="F7" s="38"/>
      <c r="G7" s="38"/>
      <c r="H7" s="38"/>
      <c r="I7" s="38"/>
    </row>
    <row r="8" spans="1:11" s="22" customFormat="1" ht="20.25" customHeight="1" thickBot="1">
      <c r="A8" s="57"/>
      <c r="B8" s="57"/>
      <c r="C8" s="57"/>
      <c r="D8" s="398"/>
      <c r="E8" s="57"/>
      <c r="F8" s="64"/>
      <c r="G8" s="64"/>
      <c r="H8" s="64"/>
      <c r="I8" s="64"/>
    </row>
    <row r="9" spans="1:11" ht="29.5" thickBot="1">
      <c r="A9" s="156" t="s">
        <v>55</v>
      </c>
      <c r="B9" s="223" t="s">
        <v>150</v>
      </c>
      <c r="C9" s="223" t="s">
        <v>82</v>
      </c>
      <c r="D9" s="399" t="s">
        <v>81</v>
      </c>
      <c r="E9" s="237" t="s">
        <v>147</v>
      </c>
      <c r="G9" s="267" t="s">
        <v>108</v>
      </c>
      <c r="K9" s="22"/>
    </row>
    <row r="10" spans="1:11" s="188" customFormat="1" ht="72.5">
      <c r="A10" s="282">
        <v>1</v>
      </c>
      <c r="B10" s="283" t="s">
        <v>330</v>
      </c>
      <c r="C10" s="284" t="s">
        <v>331</v>
      </c>
      <c r="D10" s="400">
        <v>2019</v>
      </c>
      <c r="E10" s="333">
        <v>5</v>
      </c>
      <c r="G10" s="268" t="s">
        <v>171</v>
      </c>
      <c r="H10" s="378" t="s">
        <v>262</v>
      </c>
      <c r="K10" s="22"/>
    </row>
    <row r="11" spans="1:11" s="188" customFormat="1" ht="43.5">
      <c r="A11" s="255">
        <v>2</v>
      </c>
      <c r="B11" s="392" t="s">
        <v>332</v>
      </c>
      <c r="C11" s="393" t="s">
        <v>333</v>
      </c>
      <c r="D11" s="128">
        <v>2016</v>
      </c>
      <c r="E11" s="341">
        <v>5</v>
      </c>
      <c r="G11" s="394"/>
      <c r="H11" s="378"/>
      <c r="K11" s="22"/>
    </row>
    <row r="12" spans="1:11" s="188" customFormat="1" ht="87">
      <c r="A12" s="255">
        <v>3</v>
      </c>
      <c r="B12" s="392" t="s">
        <v>315</v>
      </c>
      <c r="C12" s="393" t="s">
        <v>334</v>
      </c>
      <c r="D12" s="128">
        <v>2012</v>
      </c>
      <c r="E12" s="341">
        <v>5</v>
      </c>
      <c r="G12" s="394"/>
      <c r="H12" s="378"/>
      <c r="K12" s="22"/>
    </row>
    <row r="13" spans="1:11" s="188" customFormat="1" ht="43.5">
      <c r="A13" s="209">
        <v>4</v>
      </c>
      <c r="B13" s="243" t="s">
        <v>336</v>
      </c>
      <c r="C13" s="280" t="s">
        <v>337</v>
      </c>
      <c r="D13" s="132">
        <v>2011</v>
      </c>
      <c r="E13" s="325">
        <v>5</v>
      </c>
      <c r="K13" s="22"/>
    </row>
    <row r="14" spans="1:11" s="188" customFormat="1" ht="87">
      <c r="A14" s="209">
        <v>5</v>
      </c>
      <c r="B14" s="243" t="s">
        <v>315</v>
      </c>
      <c r="C14" s="280" t="s">
        <v>328</v>
      </c>
      <c r="D14" s="132">
        <v>2005</v>
      </c>
      <c r="E14" s="325">
        <v>5</v>
      </c>
      <c r="K14" s="22"/>
    </row>
    <row r="15" spans="1:11" s="188" customFormat="1" ht="44" thickBot="1">
      <c r="A15" s="209">
        <v>6</v>
      </c>
      <c r="B15" s="243" t="s">
        <v>285</v>
      </c>
      <c r="C15" s="280" t="s">
        <v>329</v>
      </c>
      <c r="D15" s="132">
        <v>2003</v>
      </c>
      <c r="E15" s="325">
        <v>5</v>
      </c>
      <c r="K15" s="22"/>
    </row>
    <row r="16" spans="1:11" ht="15" thickBot="1">
      <c r="A16" s="354"/>
      <c r="B16" s="221"/>
      <c r="C16" s="281"/>
      <c r="D16" s="401" t="str">
        <f>"Total "&amp;LEFT(A7,3)</f>
        <v>Total I19</v>
      </c>
      <c r="E16" s="161">
        <f>SUM(E10:E15)</f>
        <v>30</v>
      </c>
      <c r="K16" s="55"/>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49"/>
  <sheetViews>
    <sheetView topLeftCell="A16" zoomScaleNormal="100" workbookViewId="0">
      <selection activeCell="E44" sqref="E44"/>
    </sheetView>
  </sheetViews>
  <sheetFormatPr defaultRowHeight="14.5"/>
  <cols>
    <col min="1" max="1" width="5.1796875" customWidth="1"/>
    <col min="2" max="2" width="86.08984375" customWidth="1"/>
    <col min="3" max="3" width="17.1796875" style="188" customWidth="1"/>
    <col min="4" max="4" width="10.54296875" customWidth="1"/>
    <col min="5" max="5" width="9.81640625" customWidth="1"/>
    <col min="7" max="7" width="13.453125" customWidth="1"/>
  </cols>
  <sheetData>
    <row r="1" spans="1:8" ht="15.5">
      <c r="A1" s="261" t="str">
        <f>'Date initiale'!C3</f>
        <v>Universitatea de Arhitectură și Urbanism "Ion Mincu" București</v>
      </c>
      <c r="B1" s="261"/>
      <c r="C1" s="261"/>
      <c r="D1" s="261"/>
      <c r="E1" s="17"/>
    </row>
    <row r="2" spans="1:8" ht="15.5">
      <c r="A2" s="261" t="str">
        <f>'Date initiale'!B4&amp;" "&amp;'Date initiale'!C4</f>
        <v>Facultatea ARHITECTURA</v>
      </c>
      <c r="B2" s="261"/>
      <c r="C2" s="261"/>
      <c r="D2" s="261"/>
      <c r="E2" s="17"/>
    </row>
    <row r="3" spans="1:8" ht="15.5">
      <c r="A3" s="261" t="str">
        <f>'Date initiale'!B5&amp;" "&amp;'Date initiale'!C5</f>
        <v>Departamentul Bazele Proiectării de Arhitectura</v>
      </c>
      <c r="B3" s="261"/>
      <c r="C3" s="261"/>
      <c r="D3" s="261"/>
      <c r="E3" s="17"/>
    </row>
    <row r="4" spans="1:8">
      <c r="A4" s="119" t="str">
        <f>'Date initiale'!C6&amp;", "&amp;'Date initiale'!C7</f>
        <v>Șerbescu Andrei , 24-Bazele Proiectarii de Arhitectura</v>
      </c>
      <c r="B4" s="119"/>
      <c r="C4" s="119"/>
      <c r="D4" s="119"/>
    </row>
    <row r="5" spans="1:8" s="188" customFormat="1">
      <c r="A5" s="119"/>
      <c r="B5" s="119"/>
      <c r="C5" s="119"/>
      <c r="D5" s="119"/>
    </row>
    <row r="6" spans="1:8" ht="15.5">
      <c r="A6" s="540" t="s">
        <v>110</v>
      </c>
      <c r="B6" s="541"/>
      <c r="C6" s="541"/>
      <c r="D6" s="541"/>
      <c r="E6" s="542"/>
    </row>
    <row r="7" spans="1:8" s="188" customFormat="1" ht="15.5">
      <c r="A7" s="538" t="str">
        <f>'Descriere indicatori'!B27&amp;". "&amp;'Descriere indicatori'!C27</f>
        <v xml:space="preserve">I20. Expoziţii profesionale în domeniu organizate la nivel internaţional / naţional sau local în calitate de autor, coautor, curator </v>
      </c>
      <c r="B7" s="538"/>
      <c r="C7" s="538"/>
      <c r="D7" s="538"/>
      <c r="E7" s="538"/>
      <c r="F7" s="279"/>
    </row>
    <row r="8" spans="1:8" s="188" customFormat="1" ht="32.25" customHeight="1" thickBot="1">
      <c r="A8" s="56"/>
      <c r="B8" s="56"/>
      <c r="C8" s="56"/>
      <c r="D8" s="56"/>
      <c r="E8" s="56"/>
    </row>
    <row r="9" spans="1:8" ht="29.5" thickBot="1">
      <c r="A9" s="156" t="s">
        <v>55</v>
      </c>
      <c r="B9" s="285" t="s">
        <v>152</v>
      </c>
      <c r="C9" s="157" t="s">
        <v>151</v>
      </c>
      <c r="D9" s="157" t="s">
        <v>87</v>
      </c>
      <c r="E9" s="286" t="s">
        <v>147</v>
      </c>
      <c r="G9" s="267" t="s">
        <v>108</v>
      </c>
    </row>
    <row r="10" spans="1:8" s="188" customFormat="1" ht="29.5" thickBot="1">
      <c r="A10" s="194">
        <v>1</v>
      </c>
      <c r="B10" s="491" t="s">
        <v>535</v>
      </c>
      <c r="C10" s="406" t="s">
        <v>286</v>
      </c>
      <c r="D10" s="195">
        <v>2021</v>
      </c>
      <c r="E10" s="490">
        <v>1.66</v>
      </c>
      <c r="G10" s="268"/>
    </row>
    <row r="11" spans="1:8" s="188" customFormat="1" ht="44" thickBot="1">
      <c r="A11" s="194">
        <v>2</v>
      </c>
      <c r="B11" s="491" t="s">
        <v>534</v>
      </c>
      <c r="C11" s="406" t="s">
        <v>286</v>
      </c>
      <c r="D11" s="195">
        <v>2020</v>
      </c>
      <c r="E11" s="490">
        <v>1.66</v>
      </c>
      <c r="G11" s="268"/>
    </row>
    <row r="12" spans="1:8" s="188" customFormat="1" ht="44" thickBot="1">
      <c r="A12" s="194">
        <v>3</v>
      </c>
      <c r="B12" s="491" t="s">
        <v>533</v>
      </c>
      <c r="C12" s="406" t="s">
        <v>286</v>
      </c>
      <c r="D12" s="195">
        <v>2020</v>
      </c>
      <c r="E12" s="490">
        <v>1.66</v>
      </c>
      <c r="G12" s="268"/>
    </row>
    <row r="13" spans="1:8" ht="29">
      <c r="A13" s="290">
        <v>4</v>
      </c>
      <c r="B13" s="492" t="s">
        <v>396</v>
      </c>
      <c r="C13" s="406" t="s">
        <v>286</v>
      </c>
      <c r="D13" s="407">
        <v>2020</v>
      </c>
      <c r="E13" s="346">
        <v>1.66</v>
      </c>
      <c r="G13" s="268" t="s">
        <v>170</v>
      </c>
      <c r="H13" s="378" t="s">
        <v>263</v>
      </c>
    </row>
    <row r="14" spans="1:8" s="188" customFormat="1" ht="43.5">
      <c r="A14" s="486">
        <v>5</v>
      </c>
      <c r="B14" s="489" t="s">
        <v>532</v>
      </c>
      <c r="C14" s="39" t="s">
        <v>286</v>
      </c>
      <c r="D14" s="487">
        <v>2019</v>
      </c>
      <c r="E14" s="488">
        <v>1.66</v>
      </c>
      <c r="G14" s="268"/>
      <c r="H14" s="378"/>
    </row>
    <row r="15" spans="1:8" ht="29">
      <c r="A15" s="293">
        <v>6</v>
      </c>
      <c r="B15" s="405" t="s">
        <v>406</v>
      </c>
      <c r="C15" s="39" t="s">
        <v>286</v>
      </c>
      <c r="D15" s="39">
        <v>2019</v>
      </c>
      <c r="E15" s="347">
        <v>1.66</v>
      </c>
      <c r="G15" s="268" t="s">
        <v>172</v>
      </c>
    </row>
    <row r="16" spans="1:8" ht="29">
      <c r="A16" s="293">
        <f t="shared" ref="A16:A17" si="0">A15+1</f>
        <v>7</v>
      </c>
      <c r="B16" s="405" t="s">
        <v>405</v>
      </c>
      <c r="C16" s="39" t="s">
        <v>286</v>
      </c>
      <c r="D16" s="39">
        <v>2019</v>
      </c>
      <c r="E16" s="347">
        <v>1</v>
      </c>
      <c r="G16" s="268" t="s">
        <v>173</v>
      </c>
    </row>
    <row r="17" spans="1:5" ht="29">
      <c r="A17" s="293">
        <f t="shared" si="0"/>
        <v>8</v>
      </c>
      <c r="B17" s="405" t="s">
        <v>404</v>
      </c>
      <c r="C17" s="39" t="s">
        <v>286</v>
      </c>
      <c r="D17" s="39">
        <v>2019</v>
      </c>
      <c r="E17" s="347">
        <v>1.66</v>
      </c>
    </row>
    <row r="18" spans="1:5" s="188" customFormat="1" ht="29">
      <c r="A18" s="293">
        <v>9</v>
      </c>
      <c r="B18" s="405" t="s">
        <v>403</v>
      </c>
      <c r="C18" s="39" t="s">
        <v>286</v>
      </c>
      <c r="D18" s="39">
        <v>2019</v>
      </c>
      <c r="E18" s="347">
        <v>1.66</v>
      </c>
    </row>
    <row r="19" spans="1:5" s="188" customFormat="1" ht="29">
      <c r="A19" s="293">
        <v>10</v>
      </c>
      <c r="B19" s="405" t="s">
        <v>401</v>
      </c>
      <c r="C19" s="39" t="s">
        <v>286</v>
      </c>
      <c r="D19" s="39">
        <v>2019</v>
      </c>
      <c r="E19" s="347">
        <v>1</v>
      </c>
    </row>
    <row r="20" spans="1:5" s="188" customFormat="1" ht="29">
      <c r="A20" s="293">
        <v>11</v>
      </c>
      <c r="B20" s="405" t="s">
        <v>402</v>
      </c>
      <c r="C20" s="39" t="s">
        <v>286</v>
      </c>
      <c r="D20" s="39">
        <v>2019</v>
      </c>
      <c r="E20" s="347">
        <v>1.66</v>
      </c>
    </row>
    <row r="21" spans="1:5" s="188" customFormat="1" ht="43.5">
      <c r="A21" s="293">
        <v>12</v>
      </c>
      <c r="B21" s="405" t="s">
        <v>400</v>
      </c>
      <c r="C21" s="39" t="s">
        <v>286</v>
      </c>
      <c r="D21" s="39">
        <v>2018</v>
      </c>
      <c r="E21" s="347">
        <v>1.66</v>
      </c>
    </row>
    <row r="22" spans="1:5" s="188" customFormat="1" ht="29">
      <c r="A22" s="293">
        <v>13</v>
      </c>
      <c r="B22" s="405" t="s">
        <v>399</v>
      </c>
      <c r="C22" s="39" t="s">
        <v>286</v>
      </c>
      <c r="D22" s="39">
        <v>2018</v>
      </c>
      <c r="E22" s="347">
        <v>1</v>
      </c>
    </row>
    <row r="23" spans="1:5" s="188" customFormat="1" ht="29.5" customHeight="1">
      <c r="A23" s="293">
        <v>14</v>
      </c>
      <c r="B23" s="405" t="s">
        <v>398</v>
      </c>
      <c r="C23" s="39" t="s">
        <v>286</v>
      </c>
      <c r="D23" s="39">
        <v>2018</v>
      </c>
      <c r="E23" s="347">
        <v>1</v>
      </c>
    </row>
    <row r="24" spans="1:5" s="188" customFormat="1" ht="29">
      <c r="A24" s="293">
        <v>15</v>
      </c>
      <c r="B24" s="405" t="s">
        <v>407</v>
      </c>
      <c r="C24" s="39" t="s">
        <v>286</v>
      </c>
      <c r="D24" s="39">
        <v>2017</v>
      </c>
      <c r="E24" s="347">
        <v>1</v>
      </c>
    </row>
    <row r="25" spans="1:5" s="188" customFormat="1" ht="43.5">
      <c r="A25" s="293">
        <v>16</v>
      </c>
      <c r="B25" s="405" t="s">
        <v>408</v>
      </c>
      <c r="C25" s="39" t="s">
        <v>286</v>
      </c>
      <c r="D25" s="39">
        <v>2017</v>
      </c>
      <c r="E25" s="347">
        <v>1</v>
      </c>
    </row>
    <row r="26" spans="1:5" s="188" customFormat="1" ht="29">
      <c r="A26" s="293">
        <v>17</v>
      </c>
      <c r="B26" s="405" t="s">
        <v>410</v>
      </c>
      <c r="C26" s="39" t="s">
        <v>286</v>
      </c>
      <c r="D26" s="39">
        <v>2017</v>
      </c>
      <c r="E26" s="347">
        <v>1.66</v>
      </c>
    </row>
    <row r="27" spans="1:5" s="188" customFormat="1" ht="43.5">
      <c r="A27" s="293">
        <v>18</v>
      </c>
      <c r="B27" s="405" t="s">
        <v>411</v>
      </c>
      <c r="C27" s="39" t="s">
        <v>286</v>
      </c>
      <c r="D27" s="39">
        <v>2016</v>
      </c>
      <c r="E27" s="347">
        <v>1.66</v>
      </c>
    </row>
    <row r="28" spans="1:5" s="188" customFormat="1" ht="58">
      <c r="A28" s="293">
        <v>19</v>
      </c>
      <c r="B28" s="405" t="s">
        <v>412</v>
      </c>
      <c r="C28" s="39" t="s">
        <v>286</v>
      </c>
      <c r="D28" s="39">
        <v>2016</v>
      </c>
      <c r="E28" s="347">
        <v>1.66</v>
      </c>
    </row>
    <row r="29" spans="1:5" s="188" customFormat="1" ht="29">
      <c r="A29" s="293">
        <v>20</v>
      </c>
      <c r="B29" s="405" t="s">
        <v>409</v>
      </c>
      <c r="C29" s="39" t="s">
        <v>286</v>
      </c>
      <c r="D29" s="39">
        <v>2016</v>
      </c>
      <c r="E29" s="347">
        <v>1</v>
      </c>
    </row>
    <row r="30" spans="1:5" s="188" customFormat="1" ht="29">
      <c r="A30" s="293">
        <v>21</v>
      </c>
      <c r="B30" s="405" t="s">
        <v>413</v>
      </c>
      <c r="C30" s="39" t="s">
        <v>286</v>
      </c>
      <c r="D30" s="39">
        <v>2016</v>
      </c>
      <c r="E30" s="347">
        <v>1</v>
      </c>
    </row>
    <row r="31" spans="1:5" s="188" customFormat="1" ht="29">
      <c r="A31" s="293">
        <v>22</v>
      </c>
      <c r="B31" s="405" t="s">
        <v>414</v>
      </c>
      <c r="C31" s="39" t="s">
        <v>286</v>
      </c>
      <c r="D31" s="39">
        <v>2015</v>
      </c>
      <c r="E31" s="347">
        <v>1</v>
      </c>
    </row>
    <row r="32" spans="1:5" s="188" customFormat="1" ht="43.5">
      <c r="A32" s="293">
        <v>23</v>
      </c>
      <c r="B32" s="405" t="s">
        <v>418</v>
      </c>
      <c r="C32" s="39" t="s">
        <v>286</v>
      </c>
      <c r="D32" s="39">
        <v>2015</v>
      </c>
      <c r="E32" s="347">
        <v>1.66</v>
      </c>
    </row>
    <row r="33" spans="1:5" s="188" customFormat="1" ht="29">
      <c r="A33" s="293">
        <v>24</v>
      </c>
      <c r="B33" s="405" t="s">
        <v>419</v>
      </c>
      <c r="C33" s="39" t="s">
        <v>286</v>
      </c>
      <c r="D33" s="39">
        <v>2015</v>
      </c>
      <c r="E33" s="347">
        <v>1.66</v>
      </c>
    </row>
    <row r="34" spans="1:5" s="188" customFormat="1" ht="43.5">
      <c r="A34" s="293">
        <v>25</v>
      </c>
      <c r="B34" s="405" t="s">
        <v>420</v>
      </c>
      <c r="C34" s="39" t="s">
        <v>286</v>
      </c>
      <c r="D34" s="39">
        <v>2015</v>
      </c>
      <c r="E34" s="347">
        <v>1.66</v>
      </c>
    </row>
    <row r="35" spans="1:5" s="188" customFormat="1" ht="29">
      <c r="A35" s="293">
        <v>26</v>
      </c>
      <c r="B35" s="405" t="s">
        <v>416</v>
      </c>
      <c r="C35" s="39" t="s">
        <v>286</v>
      </c>
      <c r="D35" s="39">
        <v>2015</v>
      </c>
      <c r="E35" s="347">
        <v>1</v>
      </c>
    </row>
    <row r="36" spans="1:5" s="188" customFormat="1" ht="43.5">
      <c r="A36" s="293">
        <v>27</v>
      </c>
      <c r="B36" s="405" t="s">
        <v>422</v>
      </c>
      <c r="C36" s="39" t="s">
        <v>286</v>
      </c>
      <c r="D36" s="39">
        <v>2014</v>
      </c>
      <c r="E36" s="347">
        <v>1</v>
      </c>
    </row>
    <row r="37" spans="1:5" s="188" customFormat="1" ht="43.5">
      <c r="A37" s="293">
        <v>28</v>
      </c>
      <c r="B37" s="405" t="s">
        <v>421</v>
      </c>
      <c r="C37" s="39" t="s">
        <v>286</v>
      </c>
      <c r="D37" s="39">
        <v>2013</v>
      </c>
      <c r="E37" s="347">
        <v>1.66</v>
      </c>
    </row>
    <row r="38" spans="1:5" s="188" customFormat="1" ht="43.5">
      <c r="A38" s="293">
        <v>29</v>
      </c>
      <c r="B38" s="405" t="s">
        <v>417</v>
      </c>
      <c r="C38" s="39" t="s">
        <v>286</v>
      </c>
      <c r="D38" s="39">
        <v>2011</v>
      </c>
      <c r="E38" s="347">
        <v>1</v>
      </c>
    </row>
    <row r="39" spans="1:5" s="188" customFormat="1" ht="43.5">
      <c r="A39" s="293">
        <v>30</v>
      </c>
      <c r="B39" s="405" t="s">
        <v>415</v>
      </c>
      <c r="C39" s="39" t="s">
        <v>286</v>
      </c>
      <c r="D39" s="39">
        <v>2010</v>
      </c>
      <c r="E39" s="347">
        <v>2</v>
      </c>
    </row>
    <row r="40" spans="1:5" s="188" customFormat="1" ht="58">
      <c r="A40" s="293">
        <v>31</v>
      </c>
      <c r="B40" s="405" t="s">
        <v>423</v>
      </c>
      <c r="C40" s="39" t="s">
        <v>286</v>
      </c>
      <c r="D40" s="39">
        <v>2009</v>
      </c>
      <c r="E40" s="347">
        <v>2</v>
      </c>
    </row>
    <row r="41" spans="1:5" s="188" customFormat="1" ht="29">
      <c r="A41" s="293">
        <v>32</v>
      </c>
      <c r="B41" s="405" t="s">
        <v>424</v>
      </c>
      <c r="C41" s="39" t="s">
        <v>286</v>
      </c>
      <c r="D41" s="39">
        <v>2007</v>
      </c>
      <c r="E41" s="347">
        <v>1.66</v>
      </c>
    </row>
    <row r="42" spans="1:5" s="188" customFormat="1" ht="29">
      <c r="A42" s="293">
        <v>33</v>
      </c>
      <c r="B42" s="405" t="s">
        <v>425</v>
      </c>
      <c r="C42" s="39" t="s">
        <v>286</v>
      </c>
      <c r="D42" s="39">
        <v>2007</v>
      </c>
      <c r="E42" s="347">
        <v>1.66</v>
      </c>
    </row>
    <row r="43" spans="1:5" s="188" customFormat="1" ht="29.5" thickBot="1">
      <c r="A43" s="293">
        <v>34</v>
      </c>
      <c r="B43" s="405" t="s">
        <v>426</v>
      </c>
      <c r="C43" s="39" t="s">
        <v>286</v>
      </c>
      <c r="D43" s="39">
        <v>2006</v>
      </c>
      <c r="E43" s="347">
        <v>1.66</v>
      </c>
    </row>
    <row r="44" spans="1:5" ht="15" thickBot="1">
      <c r="A44" s="353"/>
      <c r="B44" s="288"/>
      <c r="C44" s="289"/>
      <c r="D44" s="160" t="str">
        <f>"Total "&amp;LEFT(A7,3)</f>
        <v>Total I20</v>
      </c>
      <c r="E44" s="123">
        <f>SUM(E10:E43)</f>
        <v>49.199999999999974</v>
      </c>
    </row>
    <row r="45" spans="1:5">
      <c r="B45" s="18"/>
    </row>
    <row r="46" spans="1:5">
      <c r="B46" s="22"/>
    </row>
    <row r="47" spans="1:5">
      <c r="B47" s="22"/>
    </row>
    <row r="48" spans="1:5">
      <c r="B48" s="22"/>
    </row>
    <row r="49" spans="2:2">
      <c r="B49"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zoomScale="130" zoomScaleNormal="130" workbookViewId="0">
      <selection activeCell="F51" sqref="F51"/>
    </sheetView>
  </sheetViews>
  <sheetFormatPr defaultRowHeight="14.5"/>
  <cols>
    <col min="1" max="1" width="4.1796875" style="188" customWidth="1"/>
    <col min="2" max="2" width="8.81640625" customWidth="1"/>
    <col min="3" max="3" width="72" customWidth="1"/>
    <col min="4" max="4" width="7.81640625" customWidth="1"/>
  </cols>
  <sheetData>
    <row r="1" spans="2:4">
      <c r="B1" s="512" t="s">
        <v>102</v>
      </c>
      <c r="C1" s="512"/>
      <c r="D1" s="512"/>
    </row>
    <row r="2" spans="2:4" s="188" customFormat="1">
      <c r="B2" s="368" t="str">
        <f>"Facultatea de "&amp;'Date initiale'!C4</f>
        <v>Facultatea de ARHITECTURA</v>
      </c>
      <c r="C2" s="368"/>
      <c r="D2" s="368"/>
    </row>
    <row r="3" spans="2:4">
      <c r="B3" s="512" t="str">
        <f>"Departamentul "&amp;'Date initiale'!C5</f>
        <v>Departamentul Bazele Proiectării de Arhitectura</v>
      </c>
      <c r="C3" s="512"/>
      <c r="D3" s="512"/>
    </row>
    <row r="4" spans="2:4">
      <c r="B4" s="368" t="str">
        <f>"Nume și prenume: "&amp;'Date initiale'!C6</f>
        <v xml:space="preserve">Nume și prenume: Șerbescu Andrei </v>
      </c>
      <c r="C4" s="368"/>
      <c r="D4" s="368"/>
    </row>
    <row r="5" spans="2:4" s="188" customFormat="1">
      <c r="B5" s="368" t="str">
        <f>"Post: "&amp;'Date initiale'!C7</f>
        <v>Post: 24-Bazele Proiectarii de Arhitectura</v>
      </c>
      <c r="C5" s="368"/>
      <c r="D5" s="368"/>
    </row>
    <row r="6" spans="2:4">
      <c r="B6" s="368" t="str">
        <f>"Standard de referință: "&amp;'Date initiale'!C8</f>
        <v>Standard de referință: conferențiar universitar</v>
      </c>
      <c r="C6" s="368"/>
      <c r="D6" s="368"/>
    </row>
    <row r="7" spans="2:4">
      <c r="B7" s="188"/>
      <c r="C7" s="188"/>
      <c r="D7" s="188"/>
    </row>
    <row r="8" spans="2:4" s="188" customFormat="1" ht="15.5">
      <c r="B8" s="515" t="s">
        <v>178</v>
      </c>
      <c r="C8" s="515"/>
      <c r="D8" s="515"/>
    </row>
    <row r="9" spans="2:4" ht="34.5" customHeight="1">
      <c r="B9" s="513" t="s">
        <v>186</v>
      </c>
      <c r="C9" s="514"/>
      <c r="D9" s="514"/>
    </row>
    <row r="10" spans="2:4" ht="29">
      <c r="B10" s="88" t="s">
        <v>63</v>
      </c>
      <c r="C10" s="88" t="s">
        <v>177</v>
      </c>
      <c r="D10" s="88" t="s">
        <v>147</v>
      </c>
    </row>
    <row r="11" spans="2:4">
      <c r="B11" s="89" t="s">
        <v>19</v>
      </c>
      <c r="C11" s="11" t="s">
        <v>20</v>
      </c>
      <c r="D11" s="98">
        <f>'I1'!I20</f>
        <v>10</v>
      </c>
    </row>
    <row r="12" spans="2:4" ht="15" customHeight="1">
      <c r="B12" s="90" t="s">
        <v>21</v>
      </c>
      <c r="C12" s="11" t="s">
        <v>22</v>
      </c>
      <c r="D12" s="99">
        <f>'I2'!I20</f>
        <v>3.75</v>
      </c>
    </row>
    <row r="13" spans="2:4">
      <c r="B13" s="90" t="s">
        <v>23</v>
      </c>
      <c r="C13" s="31" t="s">
        <v>24</v>
      </c>
      <c r="D13" s="99">
        <f>'I3'!I20</f>
        <v>40</v>
      </c>
    </row>
    <row r="14" spans="2:4">
      <c r="B14" s="90" t="s">
        <v>26</v>
      </c>
      <c r="C14" s="11" t="s">
        <v>199</v>
      </c>
      <c r="D14" s="99">
        <f>'I4'!I20</f>
        <v>0</v>
      </c>
    </row>
    <row r="15" spans="2:4" ht="43.5">
      <c r="B15" s="90" t="s">
        <v>28</v>
      </c>
      <c r="C15" s="72" t="s">
        <v>200</v>
      </c>
      <c r="D15" s="99">
        <f>'I5'!I20</f>
        <v>0</v>
      </c>
    </row>
    <row r="16" spans="2:4" ht="15" customHeight="1">
      <c r="B16" s="90" t="s">
        <v>29</v>
      </c>
      <c r="C16" s="15" t="s">
        <v>201</v>
      </c>
      <c r="D16" s="99">
        <f>'I6'!I20</f>
        <v>0</v>
      </c>
    </row>
    <row r="17" spans="2:4" ht="15" customHeight="1">
      <c r="B17" s="90" t="s">
        <v>30</v>
      </c>
      <c r="C17" s="15" t="s">
        <v>203</v>
      </c>
      <c r="D17" s="99">
        <f>'I7'!I20</f>
        <v>0</v>
      </c>
    </row>
    <row r="18" spans="2:4" ht="29">
      <c r="B18" s="90" t="s">
        <v>31</v>
      </c>
      <c r="C18" s="15" t="s">
        <v>204</v>
      </c>
      <c r="D18" s="99">
        <f>'I8'!I20</f>
        <v>0</v>
      </c>
    </row>
    <row r="19" spans="2:4" ht="29">
      <c r="B19" s="90" t="s">
        <v>33</v>
      </c>
      <c r="C19" s="11" t="s">
        <v>205</v>
      </c>
      <c r="D19" s="99">
        <f>'I9'!I20</f>
        <v>0</v>
      </c>
    </row>
    <row r="20" spans="2:4" ht="29">
      <c r="B20" s="90" t="s">
        <v>34</v>
      </c>
      <c r="C20" s="71" t="s">
        <v>207</v>
      </c>
      <c r="D20" s="99">
        <f>'I10'!I20</f>
        <v>33.83</v>
      </c>
    </row>
    <row r="21" spans="2:4" ht="43.5">
      <c r="B21" s="91" t="s">
        <v>36</v>
      </c>
      <c r="C21" s="15" t="s">
        <v>209</v>
      </c>
      <c r="D21" s="99">
        <f>I11a!I21</f>
        <v>30</v>
      </c>
    </row>
    <row r="22" spans="2:4" ht="60" customHeight="1">
      <c r="B22" s="92"/>
      <c r="C22" s="15" t="s">
        <v>211</v>
      </c>
      <c r="D22" s="99">
        <f>I11b!H20</f>
        <v>14</v>
      </c>
    </row>
    <row r="23" spans="2:4" ht="29">
      <c r="B23" s="89"/>
      <c r="C23" s="34" t="s">
        <v>213</v>
      </c>
      <c r="D23" s="99">
        <f>I11c!G37</f>
        <v>101.5</v>
      </c>
    </row>
    <row r="24" spans="2:4" ht="72.5">
      <c r="B24" s="90" t="s">
        <v>40</v>
      </c>
      <c r="C24" s="15" t="s">
        <v>215</v>
      </c>
      <c r="D24" s="99">
        <f>'I12'!H20</f>
        <v>40</v>
      </c>
    </row>
    <row r="25" spans="2:4" ht="48" customHeight="1">
      <c r="B25" s="90" t="s">
        <v>60</v>
      </c>
      <c r="C25" s="15" t="s">
        <v>217</v>
      </c>
      <c r="D25" s="99">
        <f>'I13'!H31</f>
        <v>165.32999999999998</v>
      </c>
    </row>
    <row r="26" spans="2:4" ht="58">
      <c r="B26" s="91" t="s">
        <v>61</v>
      </c>
      <c r="C26" s="11" t="s">
        <v>219</v>
      </c>
      <c r="D26" s="99">
        <f>I14a!H20</f>
        <v>0</v>
      </c>
    </row>
    <row r="27" spans="2:4" ht="30" customHeight="1">
      <c r="B27" s="89"/>
      <c r="C27" s="11" t="s">
        <v>221</v>
      </c>
      <c r="D27" s="99">
        <f>I14b!H20</f>
        <v>0</v>
      </c>
    </row>
    <row r="28" spans="2:4" ht="43.5">
      <c r="B28" s="90" t="s">
        <v>61</v>
      </c>
      <c r="C28" s="11" t="s">
        <v>62</v>
      </c>
      <c r="D28" s="99">
        <f>I14c!H20</f>
        <v>2</v>
      </c>
    </row>
    <row r="29" spans="2:4" s="188" customFormat="1" ht="58">
      <c r="B29" s="372" t="s">
        <v>0</v>
      </c>
      <c r="C29" s="11" t="s">
        <v>224</v>
      </c>
      <c r="D29" s="100">
        <f>'I15'!H20</f>
        <v>0</v>
      </c>
    </row>
    <row r="30" spans="2:4" ht="101.5">
      <c r="B30" s="93" t="s">
        <v>64</v>
      </c>
      <c r="C30" s="79" t="s">
        <v>226</v>
      </c>
      <c r="D30" s="100">
        <f>'I16'!D31</f>
        <v>120.62999999999998</v>
      </c>
    </row>
    <row r="31" spans="2:4" ht="43.5">
      <c r="B31" s="93" t="s">
        <v>66</v>
      </c>
      <c r="C31" s="65" t="s">
        <v>229</v>
      </c>
      <c r="D31" s="99">
        <f>'I17'!D20</f>
        <v>33.5</v>
      </c>
    </row>
    <row r="32" spans="2:4" ht="45" customHeight="1">
      <c r="B32" s="89" t="s">
        <v>68</v>
      </c>
      <c r="C32" s="15" t="s">
        <v>231</v>
      </c>
      <c r="D32" s="98">
        <f>'I18'!D41</f>
        <v>60.789999999999964</v>
      </c>
    </row>
    <row r="33" spans="2:4" ht="75" customHeight="1">
      <c r="B33" s="90" t="s">
        <v>42</v>
      </c>
      <c r="C33" s="83" t="s">
        <v>233</v>
      </c>
      <c r="D33" s="99">
        <f>'I19'!E16</f>
        <v>30</v>
      </c>
    </row>
    <row r="34" spans="2:4" ht="29">
      <c r="B34" s="94" t="s">
        <v>44</v>
      </c>
      <c r="C34" s="82" t="s">
        <v>234</v>
      </c>
      <c r="D34" s="99">
        <f>'I20'!E44</f>
        <v>49.199999999999974</v>
      </c>
    </row>
    <row r="35" spans="2:4">
      <c r="B35" s="90" t="s">
        <v>45</v>
      </c>
      <c r="C35" s="74" t="s">
        <v>236</v>
      </c>
      <c r="D35" s="99">
        <f>'I21'!D20</f>
        <v>5</v>
      </c>
    </row>
    <row r="36" spans="2:4" ht="87">
      <c r="B36" s="90" t="s">
        <v>47</v>
      </c>
      <c r="C36" s="73" t="s">
        <v>271</v>
      </c>
      <c r="D36" s="99">
        <f>'I22'!D24</f>
        <v>75</v>
      </c>
    </row>
    <row r="37" spans="2:4" ht="43.5">
      <c r="B37" s="90" t="s">
        <v>48</v>
      </c>
      <c r="C37" s="72" t="s">
        <v>237</v>
      </c>
      <c r="D37" s="99">
        <f>'I23'!D20</f>
        <v>2</v>
      </c>
    </row>
    <row r="38" spans="2:4">
      <c r="B38" s="90" t="s">
        <v>239</v>
      </c>
      <c r="C38" s="72" t="s">
        <v>49</v>
      </c>
      <c r="D38" s="99">
        <f>'I24'!F20</f>
        <v>2</v>
      </c>
    </row>
    <row r="39" spans="2:4">
      <c r="B39" s="188"/>
      <c r="C39" s="188"/>
      <c r="D39" s="188"/>
    </row>
    <row r="40" spans="2:4">
      <c r="B40" s="275" t="s">
        <v>2</v>
      </c>
      <c r="C40" s="1" t="s">
        <v>104</v>
      </c>
      <c r="D40" s="188"/>
    </row>
    <row r="41" spans="2:4">
      <c r="B41" s="19" t="s">
        <v>5</v>
      </c>
      <c r="C41" s="13" t="s">
        <v>242</v>
      </c>
      <c r="D41" s="101">
        <f>SUM(D11:D20)+SUM(D33:D38)</f>
        <v>250.77999999999997</v>
      </c>
    </row>
    <row r="42" spans="2:4">
      <c r="B42" s="19" t="s">
        <v>6</v>
      </c>
      <c r="C42" s="13" t="s">
        <v>243</v>
      </c>
      <c r="D42" s="101">
        <f>SUM(D24:D33)</f>
        <v>452.24999999999994</v>
      </c>
    </row>
    <row r="43" spans="2:4" ht="15" thickBot="1">
      <c r="B43" s="95" t="s">
        <v>7</v>
      </c>
      <c r="C43" s="14" t="s">
        <v>9</v>
      </c>
      <c r="D43" s="102">
        <f>SUM(D21:D23)</f>
        <v>145.5</v>
      </c>
    </row>
    <row r="44" spans="2:4" ht="15.5" thickTop="1" thickBot="1">
      <c r="B44" s="96" t="s">
        <v>8</v>
      </c>
      <c r="C44" s="97" t="s">
        <v>244</v>
      </c>
      <c r="D44" s="103">
        <f>D41+D42+D43</f>
        <v>848.53</v>
      </c>
    </row>
    <row r="45" spans="2:4" ht="15" thickTop="1">
      <c r="B45" s="188"/>
      <c r="C45" s="188"/>
      <c r="D45" s="188"/>
    </row>
    <row r="46" spans="2:4">
      <c r="B46" s="276" t="s">
        <v>148</v>
      </c>
      <c r="C46" s="188" t="s">
        <v>149</v>
      </c>
      <c r="D46" s="188"/>
    </row>
    <row r="47" spans="2:4">
      <c r="B47" s="310" t="str">
        <f>'Date initiale'!C9</f>
        <v>ianuarie/2022</v>
      </c>
      <c r="C47" s="188"/>
      <c r="D47" s="18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F19" sqref="F19"/>
    </sheetView>
  </sheetViews>
  <sheetFormatPr defaultRowHeight="14.5"/>
  <cols>
    <col min="1" max="1" width="5.1796875" customWidth="1"/>
    <col min="2" max="2" width="104.1796875" customWidth="1"/>
    <col min="3" max="3" width="10.54296875" customWidth="1"/>
    <col min="4" max="4" width="9.81640625" customWidth="1"/>
  </cols>
  <sheetData>
    <row r="1" spans="1:10">
      <c r="A1" s="263" t="str">
        <f>'Date initiale'!C3</f>
        <v>Universitatea de Arhitectură și Urbanism "Ion Mincu" București</v>
      </c>
      <c r="B1" s="263"/>
    </row>
    <row r="2" spans="1:10">
      <c r="A2" s="263" t="str">
        <f>'Date initiale'!B4&amp;" "&amp;'Date initiale'!C4</f>
        <v>Facultatea ARHITECTURA</v>
      </c>
      <c r="B2" s="263"/>
    </row>
    <row r="3" spans="1:10">
      <c r="A3" s="263" t="str">
        <f>'Date initiale'!B5&amp;" "&amp;'Date initiale'!C5</f>
        <v>Departamentul Bazele Proiectării de Arhitectura</v>
      </c>
      <c r="B3" s="263"/>
    </row>
    <row r="4" spans="1:10">
      <c r="A4" s="119" t="str">
        <f>'Date initiale'!C6&amp;", "&amp;'Date initiale'!C7</f>
        <v>Șerbescu Andrei , 24-Bazele Proiectarii de Arhitectura</v>
      </c>
      <c r="B4" s="119"/>
    </row>
    <row r="5" spans="1:10" s="188" customFormat="1">
      <c r="A5" s="119"/>
      <c r="B5" s="119"/>
    </row>
    <row r="6" spans="1:10" ht="15.5">
      <c r="A6" s="534" t="s">
        <v>110</v>
      </c>
      <c r="B6" s="534"/>
      <c r="C6" s="534"/>
      <c r="D6" s="534"/>
    </row>
    <row r="7" spans="1:10" ht="24" customHeight="1">
      <c r="A7" s="538" t="str">
        <f>'Descriere indicatori'!B28&amp;". "&amp;'Descriere indicatori'!C28</f>
        <v xml:space="preserve">I21. Organizator / curator expoziţii la nivel internaţional/naţional </v>
      </c>
      <c r="B7" s="538"/>
      <c r="C7" s="538"/>
      <c r="D7" s="538"/>
    </row>
    <row r="8" spans="1:10" ht="15" thickBot="1"/>
    <row r="9" spans="1:10" ht="29.5" thickBot="1">
      <c r="A9" s="156" t="s">
        <v>55</v>
      </c>
      <c r="B9" s="285" t="s">
        <v>152</v>
      </c>
      <c r="C9" s="157" t="s">
        <v>87</v>
      </c>
      <c r="D9" s="286" t="s">
        <v>147</v>
      </c>
      <c r="F9" s="267" t="s">
        <v>108</v>
      </c>
      <c r="J9" s="14"/>
    </row>
    <row r="10" spans="1:10" ht="29">
      <c r="A10" s="290">
        <v>1</v>
      </c>
      <c r="B10" s="404" t="s">
        <v>397</v>
      </c>
      <c r="C10" s="291">
        <v>2019</v>
      </c>
      <c r="D10" s="292">
        <v>5</v>
      </c>
      <c r="F10" s="268" t="s">
        <v>170</v>
      </c>
      <c r="G10" s="378" t="s">
        <v>263</v>
      </c>
      <c r="J10" s="269"/>
    </row>
    <row r="11" spans="1:10">
      <c r="A11" s="293">
        <f>A10+1</f>
        <v>2</v>
      </c>
      <c r="B11" s="287"/>
      <c r="C11" s="39"/>
      <c r="D11" s="294"/>
      <c r="J11" s="54"/>
    </row>
    <row r="12" spans="1:10">
      <c r="A12" s="293">
        <f t="shared" ref="A12:A19" si="0">A11+1</f>
        <v>3</v>
      </c>
      <c r="B12" s="287"/>
      <c r="C12" s="39"/>
      <c r="D12" s="294"/>
    </row>
    <row r="13" spans="1:10">
      <c r="A13" s="293">
        <f t="shared" si="0"/>
        <v>4</v>
      </c>
      <c r="B13" s="287"/>
      <c r="C13" s="39"/>
      <c r="D13" s="294"/>
    </row>
    <row r="14" spans="1:10">
      <c r="A14" s="293">
        <f t="shared" si="0"/>
        <v>5</v>
      </c>
      <c r="B14" s="295"/>
      <c r="C14" s="39"/>
      <c r="D14" s="296"/>
    </row>
    <row r="15" spans="1:10">
      <c r="A15" s="293">
        <f t="shared" si="0"/>
        <v>6</v>
      </c>
      <c r="B15" s="295"/>
      <c r="C15" s="39"/>
      <c r="D15" s="296"/>
    </row>
    <row r="16" spans="1:10">
      <c r="A16" s="293">
        <f t="shared" si="0"/>
        <v>7</v>
      </c>
      <c r="B16" s="295"/>
      <c r="C16" s="39"/>
      <c r="D16" s="296"/>
    </row>
    <row r="17" spans="1:4">
      <c r="A17" s="293">
        <f t="shared" si="0"/>
        <v>8</v>
      </c>
      <c r="B17" s="295"/>
      <c r="C17" s="39"/>
      <c r="D17" s="149"/>
    </row>
    <row r="18" spans="1:4">
      <c r="A18" s="293">
        <f t="shared" si="0"/>
        <v>9</v>
      </c>
      <c r="B18" s="297"/>
      <c r="C18" s="183"/>
      <c r="D18" s="298"/>
    </row>
    <row r="19" spans="1:4" ht="15" thickBot="1">
      <c r="A19" s="299">
        <f t="shared" si="0"/>
        <v>10</v>
      </c>
      <c r="B19" s="300"/>
      <c r="C19" s="301"/>
      <c r="D19" s="302"/>
    </row>
    <row r="20" spans="1:4" ht="15" thickBot="1">
      <c r="A20" s="353"/>
      <c r="B20" s="288"/>
      <c r="C20" s="160" t="str">
        <f>"Total "&amp;LEFT(A7,3)</f>
        <v>Total I21</v>
      </c>
      <c r="D20" s="123">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9"/>
  <sheetViews>
    <sheetView topLeftCell="A7" workbookViewId="0">
      <selection activeCell="G18" sqref="G18"/>
    </sheetView>
  </sheetViews>
  <sheetFormatPr defaultRowHeight="14.5"/>
  <cols>
    <col min="1" max="1" width="5.1796875" customWidth="1"/>
    <col min="2" max="2" width="98.1796875" customWidth="1"/>
    <col min="3" max="3" width="15.81640625" customWidth="1"/>
    <col min="4" max="4" width="9.81640625" customWidth="1"/>
  </cols>
  <sheetData>
    <row r="1" spans="1:7" ht="15.5">
      <c r="A1" s="261" t="str">
        <f>'Date initiale'!C3</f>
        <v>Universitatea de Arhitectură și Urbanism "Ion Mincu" București</v>
      </c>
      <c r="B1" s="261"/>
      <c r="C1" s="261"/>
      <c r="D1" s="17"/>
    </row>
    <row r="2" spans="1:7" ht="15.5">
      <c r="A2" s="261" t="str">
        <f>'Date initiale'!B4&amp;" "&amp;'Date initiale'!C4</f>
        <v>Facultatea ARHITECTURA</v>
      </c>
      <c r="B2" s="261"/>
      <c r="C2" s="261"/>
      <c r="D2" s="17"/>
    </row>
    <row r="3" spans="1:7" ht="15.5">
      <c r="A3" s="261" t="str">
        <f>'Date initiale'!B5&amp;" "&amp;'Date initiale'!C5</f>
        <v>Departamentul Bazele Proiectării de Arhitectura</v>
      </c>
      <c r="B3" s="261"/>
      <c r="C3" s="261"/>
      <c r="D3" s="17"/>
    </row>
    <row r="4" spans="1:7">
      <c r="A4" s="119" t="str">
        <f>'Date initiale'!C6&amp;", "&amp;'Date initiale'!C7</f>
        <v>Șerbescu Andrei , 24-Bazele Proiectarii de Arhitectura</v>
      </c>
      <c r="B4" s="119"/>
      <c r="C4" s="119"/>
    </row>
    <row r="5" spans="1:7" s="188" customFormat="1">
      <c r="A5" s="119"/>
      <c r="B5" s="119"/>
      <c r="C5" s="119"/>
    </row>
    <row r="6" spans="1:7" ht="15.5">
      <c r="A6" s="536" t="s">
        <v>110</v>
      </c>
      <c r="B6" s="536"/>
      <c r="C6" s="536"/>
      <c r="D6" s="536"/>
    </row>
    <row r="7" spans="1:7" s="188" customFormat="1" ht="66.75" customHeight="1">
      <c r="A7" s="538"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38"/>
      <c r="C7" s="538"/>
      <c r="D7" s="538"/>
    </row>
    <row r="8" spans="1:7" ht="16" thickBot="1">
      <c r="A8" s="57"/>
      <c r="B8" s="57"/>
      <c r="C8" s="57"/>
      <c r="D8" s="57"/>
    </row>
    <row r="9" spans="1:7" ht="29.5" thickBot="1">
      <c r="A9" s="156" t="s">
        <v>55</v>
      </c>
      <c r="B9" s="303" t="s">
        <v>158</v>
      </c>
      <c r="C9" s="303" t="s">
        <v>81</v>
      </c>
      <c r="D9" s="304" t="s">
        <v>147</v>
      </c>
      <c r="F9" s="267" t="s">
        <v>108</v>
      </c>
    </row>
    <row r="10" spans="1:7" s="188" customFormat="1" ht="29.5" thickBot="1">
      <c r="A10" s="194">
        <v>1</v>
      </c>
      <c r="B10" s="500" t="s">
        <v>547</v>
      </c>
      <c r="C10" s="498">
        <v>2022</v>
      </c>
      <c r="D10" s="499">
        <v>5</v>
      </c>
      <c r="F10" s="268" t="s">
        <v>174</v>
      </c>
      <c r="G10" s="378" t="s">
        <v>265</v>
      </c>
    </row>
    <row r="11" spans="1:7" s="188" customFormat="1" ht="15" thickBot="1">
      <c r="A11" s="194">
        <v>2</v>
      </c>
      <c r="B11" s="543" t="s">
        <v>568</v>
      </c>
      <c r="C11" s="544" t="s">
        <v>569</v>
      </c>
      <c r="D11" s="499">
        <v>5</v>
      </c>
      <c r="F11" s="268" t="s">
        <v>170</v>
      </c>
      <c r="G11"/>
    </row>
    <row r="12" spans="1:7" s="188" customFormat="1" ht="29.5" thickBot="1">
      <c r="A12" s="194">
        <v>3</v>
      </c>
      <c r="B12" s="500" t="s">
        <v>546</v>
      </c>
      <c r="C12" s="498">
        <v>2020</v>
      </c>
      <c r="D12" s="499">
        <v>10</v>
      </c>
      <c r="F12" s="268" t="s">
        <v>170</v>
      </c>
      <c r="G12"/>
    </row>
    <row r="13" spans="1:7" ht="15.5">
      <c r="A13" s="162">
        <v>4</v>
      </c>
      <c r="B13" s="305" t="s">
        <v>454</v>
      </c>
      <c r="C13" s="306" t="s">
        <v>450</v>
      </c>
      <c r="D13" s="333">
        <v>5</v>
      </c>
      <c r="E13" s="44"/>
      <c r="F13" s="268">
        <v>20</v>
      </c>
    </row>
    <row r="14" spans="1:7" ht="15.5">
      <c r="A14" s="164">
        <f>A13+1</f>
        <v>5</v>
      </c>
      <c r="B14" s="295" t="s">
        <v>453</v>
      </c>
      <c r="C14" s="39">
        <v>2017</v>
      </c>
      <c r="D14" s="348">
        <v>5</v>
      </c>
      <c r="E14" s="44"/>
    </row>
    <row r="15" spans="1:7" ht="15.5">
      <c r="A15" s="164">
        <f>A14+1</f>
        <v>6</v>
      </c>
      <c r="B15" s="295" t="s">
        <v>451</v>
      </c>
      <c r="C15" s="39">
        <v>2016</v>
      </c>
      <c r="D15" s="348">
        <v>5</v>
      </c>
      <c r="E15" s="44"/>
    </row>
    <row r="16" spans="1:7" s="188" customFormat="1" ht="15.5">
      <c r="A16" s="164">
        <f t="shared" ref="A16:A23" si="0">A15+1</f>
        <v>7</v>
      </c>
      <c r="B16" s="295" t="s">
        <v>452</v>
      </c>
      <c r="C16" s="39">
        <v>2016</v>
      </c>
      <c r="D16" s="348">
        <v>5</v>
      </c>
      <c r="E16" s="44"/>
    </row>
    <row r="17" spans="1:5" s="188" customFormat="1" ht="43.5">
      <c r="A17" s="164">
        <f t="shared" si="0"/>
        <v>8</v>
      </c>
      <c r="B17" s="295" t="s">
        <v>455</v>
      </c>
      <c r="C17" s="39">
        <v>2016</v>
      </c>
      <c r="D17" s="348">
        <v>5</v>
      </c>
      <c r="E17" s="44"/>
    </row>
    <row r="18" spans="1:5" s="188" customFormat="1" ht="29">
      <c r="A18" s="164">
        <f t="shared" si="0"/>
        <v>9</v>
      </c>
      <c r="B18" s="295" t="s">
        <v>456</v>
      </c>
      <c r="C18" s="39">
        <v>2015</v>
      </c>
      <c r="D18" s="348">
        <v>5</v>
      </c>
      <c r="E18" s="44"/>
    </row>
    <row r="19" spans="1:5" s="188" customFormat="1" ht="43.5">
      <c r="A19" s="164">
        <f t="shared" si="0"/>
        <v>10</v>
      </c>
      <c r="B19" s="295" t="s">
        <v>457</v>
      </c>
      <c r="C19" s="39">
        <v>2014</v>
      </c>
      <c r="D19" s="348">
        <v>5</v>
      </c>
      <c r="E19" s="44"/>
    </row>
    <row r="20" spans="1:5" s="188" customFormat="1" ht="15.5">
      <c r="A20" s="164">
        <f t="shared" si="0"/>
        <v>11</v>
      </c>
      <c r="B20" s="295" t="s">
        <v>300</v>
      </c>
      <c r="C20" s="39" t="s">
        <v>299</v>
      </c>
      <c r="D20" s="348">
        <v>5</v>
      </c>
      <c r="E20" s="44"/>
    </row>
    <row r="21" spans="1:5" s="188" customFormat="1" ht="15.5">
      <c r="A21" s="164">
        <f t="shared" si="0"/>
        <v>12</v>
      </c>
      <c r="B21" s="295" t="s">
        <v>458</v>
      </c>
      <c r="C21" s="39">
        <v>2011</v>
      </c>
      <c r="D21" s="348">
        <v>5</v>
      </c>
      <c r="E21" s="44"/>
    </row>
    <row r="22" spans="1:5" s="188" customFormat="1" ht="15.5">
      <c r="A22" s="164">
        <f t="shared" si="0"/>
        <v>13</v>
      </c>
      <c r="B22" s="295" t="s">
        <v>459</v>
      </c>
      <c r="C22" s="39">
        <v>2011</v>
      </c>
      <c r="D22" s="348">
        <v>5</v>
      </c>
      <c r="E22" s="44"/>
    </row>
    <row r="23" spans="1:5" s="188" customFormat="1" ht="16" thickBot="1">
      <c r="A23" s="164">
        <f t="shared" si="0"/>
        <v>14</v>
      </c>
      <c r="B23" s="295" t="s">
        <v>460</v>
      </c>
      <c r="C23" s="39">
        <v>2011</v>
      </c>
      <c r="D23" s="348">
        <v>5</v>
      </c>
      <c r="E23" s="44"/>
    </row>
    <row r="24" spans="1:5" ht="16" thickBot="1">
      <c r="A24" s="353"/>
      <c r="B24" s="288"/>
      <c r="C24" s="122" t="str">
        <f>"Total "&amp;LEFT(A7,3)</f>
        <v>Total I22</v>
      </c>
      <c r="D24" s="123">
        <f>SUM(D10:D23)</f>
        <v>75</v>
      </c>
      <c r="E24" s="44"/>
    </row>
    <row r="25" spans="1:5" ht="15.5">
      <c r="A25" s="44"/>
      <c r="B25" s="45"/>
      <c r="C25" s="44"/>
      <c r="D25" s="44"/>
      <c r="E25" s="44"/>
    </row>
    <row r="26" spans="1:5" ht="15.5">
      <c r="A26" s="44"/>
      <c r="B26" s="45"/>
      <c r="C26" s="44"/>
      <c r="D26" s="44"/>
      <c r="E26" s="44"/>
    </row>
    <row r="27" spans="1:5" ht="15.5">
      <c r="A27" s="44"/>
      <c r="B27" s="45"/>
      <c r="C27" s="44"/>
      <c r="D27" s="44"/>
      <c r="E27" s="44"/>
    </row>
    <row r="28" spans="1:5" ht="15.5">
      <c r="A28" s="44"/>
      <c r="B28" s="45"/>
      <c r="C28" s="44"/>
      <c r="D28" s="44"/>
      <c r="E28" s="44"/>
    </row>
    <row r="29" spans="1:5" ht="15.5">
      <c r="A29" s="44"/>
      <c r="B29" s="45"/>
      <c r="C29" s="44"/>
      <c r="D29" s="44"/>
      <c r="E29" s="44"/>
    </row>
    <row r="30" spans="1:5" ht="15.5">
      <c r="A30" s="44"/>
      <c r="B30" s="45"/>
      <c r="C30" s="44"/>
      <c r="D30" s="44"/>
      <c r="E30" s="44"/>
    </row>
    <row r="31" spans="1:5" ht="15.5">
      <c r="A31" s="44"/>
      <c r="B31" s="46"/>
      <c r="C31" s="44"/>
      <c r="D31" s="44"/>
      <c r="E31" s="44"/>
    </row>
    <row r="32" spans="1:5" ht="15.5">
      <c r="A32" s="44"/>
      <c r="B32" s="45"/>
      <c r="C32" s="44"/>
      <c r="D32" s="44"/>
      <c r="E32" s="44"/>
    </row>
    <row r="33" spans="1:5" ht="15.5">
      <c r="A33" s="44"/>
      <c r="B33" s="45"/>
      <c r="C33" s="44"/>
      <c r="D33" s="44"/>
      <c r="E33" s="44"/>
    </row>
    <row r="34" spans="1:5" ht="15.5">
      <c r="A34" s="44"/>
      <c r="B34" s="47"/>
      <c r="C34" s="44"/>
      <c r="D34" s="44"/>
      <c r="E34" s="44"/>
    </row>
    <row r="35" spans="1:5" ht="15.5">
      <c r="A35" s="44"/>
      <c r="B35" s="35"/>
      <c r="C35" s="44"/>
      <c r="D35" s="44"/>
      <c r="E35" s="44"/>
    </row>
    <row r="36" spans="1:5" ht="15.5">
      <c r="A36" s="44"/>
      <c r="B36" s="35"/>
      <c r="C36" s="44"/>
      <c r="D36" s="44"/>
      <c r="E36" s="44"/>
    </row>
    <row r="37" spans="1:5" ht="15.5">
      <c r="A37" s="44"/>
      <c r="B37" s="44"/>
      <c r="C37" s="44"/>
      <c r="D37" s="44"/>
      <c r="E37" s="44"/>
    </row>
    <row r="38" spans="1:5" ht="15.5">
      <c r="A38" s="44"/>
      <c r="B38" s="44"/>
      <c r="C38" s="44"/>
      <c r="D38" s="44"/>
      <c r="E38" s="44"/>
    </row>
    <row r="39" spans="1:5" ht="15.5">
      <c r="A39" s="44"/>
      <c r="B39" s="44"/>
      <c r="C39" s="44"/>
      <c r="D39" s="44"/>
      <c r="E39" s="44"/>
    </row>
    <row r="40" spans="1:5" ht="15.5">
      <c r="A40" s="44"/>
      <c r="B40" s="44"/>
      <c r="C40" s="44"/>
      <c r="D40" s="44"/>
      <c r="E40" s="44"/>
    </row>
    <row r="41" spans="1:5" ht="15.5">
      <c r="A41" s="44"/>
      <c r="B41" s="44"/>
      <c r="C41" s="44"/>
      <c r="D41" s="44"/>
      <c r="E41" s="44"/>
    </row>
    <row r="42" spans="1:5" ht="15.5">
      <c r="A42" s="44"/>
      <c r="B42" s="44"/>
      <c r="C42" s="44"/>
      <c r="D42" s="44"/>
      <c r="E42" s="44"/>
    </row>
    <row r="43" spans="1:5" ht="15.5">
      <c r="A43" s="44"/>
      <c r="B43" s="44"/>
      <c r="C43" s="44"/>
      <c r="D43" s="44"/>
      <c r="E43" s="44"/>
    </row>
    <row r="44" spans="1:5" ht="15.5">
      <c r="A44" s="44"/>
      <c r="B44" s="44"/>
      <c r="C44" s="44"/>
      <c r="D44" s="44"/>
      <c r="E44" s="44"/>
    </row>
    <row r="45" spans="1:5" ht="15.5">
      <c r="A45" s="44"/>
      <c r="B45" s="44"/>
      <c r="C45" s="44"/>
      <c r="D45" s="44"/>
      <c r="E45" s="44"/>
    </row>
    <row r="46" spans="1:5" ht="15.5">
      <c r="A46" s="44"/>
      <c r="B46" s="44"/>
      <c r="C46" s="44"/>
      <c r="D46" s="44"/>
      <c r="E46" s="44"/>
    </row>
    <row r="47" spans="1:5" ht="15.5">
      <c r="A47" s="44"/>
      <c r="B47" s="44"/>
      <c r="C47" s="44"/>
      <c r="D47" s="44"/>
      <c r="E47" s="44"/>
    </row>
    <row r="48" spans="1:5" ht="15.5">
      <c r="A48" s="44"/>
      <c r="B48" s="44"/>
      <c r="C48" s="44"/>
      <c r="D48" s="44"/>
      <c r="E48" s="44"/>
    </row>
    <row r="49" spans="1:5" ht="15.5">
      <c r="A49" s="44"/>
      <c r="B49" s="44"/>
      <c r="C49" s="44"/>
      <c r="D49" s="44"/>
      <c r="E49" s="44"/>
    </row>
    <row r="50" spans="1:5" ht="15.5">
      <c r="A50" s="44"/>
      <c r="B50" s="44"/>
      <c r="C50" s="44"/>
      <c r="D50" s="44"/>
      <c r="E50" s="44"/>
    </row>
    <row r="51" spans="1:5" ht="15.5">
      <c r="A51" s="44"/>
      <c r="B51" s="44"/>
      <c r="C51" s="44"/>
      <c r="D51" s="44"/>
      <c r="E51" s="44"/>
    </row>
    <row r="52" spans="1:5" ht="15.5">
      <c r="A52" s="44"/>
      <c r="B52" s="44"/>
      <c r="C52" s="44"/>
      <c r="D52" s="44"/>
      <c r="E52" s="44"/>
    </row>
    <row r="53" spans="1:5" ht="15.5">
      <c r="A53" s="44"/>
      <c r="B53" s="44"/>
      <c r="C53" s="44"/>
      <c r="D53" s="44"/>
      <c r="E53" s="44"/>
    </row>
    <row r="54" spans="1:5" ht="15.5">
      <c r="A54" s="44"/>
      <c r="B54" s="44"/>
      <c r="C54" s="44"/>
      <c r="D54" s="44"/>
      <c r="E54" s="44"/>
    </row>
    <row r="55" spans="1:5" ht="15.5">
      <c r="A55" s="44"/>
      <c r="B55" s="44"/>
      <c r="C55" s="44"/>
      <c r="D55" s="44"/>
      <c r="E55" s="44"/>
    </row>
    <row r="56" spans="1:5" ht="15.5">
      <c r="A56" s="44"/>
      <c r="B56" s="44"/>
      <c r="C56" s="44"/>
      <c r="D56" s="44"/>
      <c r="E56" s="44"/>
    </row>
    <row r="57" spans="1:5" ht="15.5">
      <c r="A57" s="44"/>
      <c r="B57" s="44"/>
      <c r="C57" s="44"/>
      <c r="D57" s="44"/>
      <c r="E57" s="44"/>
    </row>
    <row r="58" spans="1:5" ht="15.5">
      <c r="A58" s="44"/>
      <c r="B58" s="44"/>
      <c r="C58" s="44"/>
      <c r="D58" s="44"/>
      <c r="E58" s="44"/>
    </row>
    <row r="59" spans="1:5" ht="15.5">
      <c r="A59" s="44"/>
      <c r="B59" s="44"/>
      <c r="C59" s="44"/>
      <c r="D59" s="44"/>
      <c r="E59" s="44"/>
    </row>
    <row r="60" spans="1:5" ht="15.5">
      <c r="A60" s="44"/>
      <c r="B60" s="44"/>
      <c r="C60" s="44"/>
      <c r="D60" s="44"/>
      <c r="E60" s="44"/>
    </row>
    <row r="61" spans="1:5" ht="15.5">
      <c r="A61" s="44"/>
      <c r="B61" s="44"/>
      <c r="C61" s="44"/>
      <c r="D61" s="44"/>
      <c r="E61" s="44"/>
    </row>
    <row r="62" spans="1:5" ht="15.5">
      <c r="A62" s="44"/>
      <c r="B62" s="44"/>
      <c r="C62" s="44"/>
      <c r="D62" s="44"/>
      <c r="E62" s="44"/>
    </row>
    <row r="63" spans="1:5" ht="15.5">
      <c r="A63" s="44"/>
      <c r="B63" s="44"/>
      <c r="C63" s="44"/>
      <c r="D63" s="44"/>
      <c r="E63" s="44"/>
    </row>
    <row r="64" spans="1:5" ht="15.5">
      <c r="A64" s="44"/>
      <c r="B64" s="44"/>
      <c r="C64" s="44"/>
      <c r="D64" s="44"/>
      <c r="E64" s="44"/>
    </row>
    <row r="65" spans="1:5" ht="15.5">
      <c r="A65" s="44"/>
      <c r="B65" s="44"/>
      <c r="C65" s="44"/>
      <c r="D65" s="44"/>
      <c r="E65" s="44"/>
    </row>
    <row r="66" spans="1:5" ht="15.5">
      <c r="A66" s="44"/>
      <c r="B66" s="44"/>
      <c r="C66" s="44"/>
      <c r="D66" s="44"/>
      <c r="E66" s="44"/>
    </row>
    <row r="67" spans="1:5" ht="15.5">
      <c r="A67" s="44"/>
      <c r="B67" s="44"/>
      <c r="C67" s="44"/>
      <c r="D67" s="44"/>
      <c r="E67" s="44"/>
    </row>
    <row r="68" spans="1:5" ht="15.5">
      <c r="A68" s="44"/>
      <c r="B68" s="44"/>
      <c r="C68" s="44"/>
      <c r="D68" s="44"/>
      <c r="E68" s="44"/>
    </row>
    <row r="69" spans="1:5" ht="15.5">
      <c r="A69" s="44"/>
      <c r="B69" s="44"/>
      <c r="C69" s="44"/>
      <c r="D69" s="44"/>
      <c r="E69"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B11" sqref="B11"/>
    </sheetView>
  </sheetViews>
  <sheetFormatPr defaultRowHeight="14.5"/>
  <cols>
    <col min="1" max="1" width="5.1796875" customWidth="1"/>
    <col min="2" max="2" width="98.1796875" customWidth="1"/>
    <col min="3" max="3" width="15.81640625" customWidth="1"/>
    <col min="4" max="4" width="9.81640625" customWidth="1"/>
  </cols>
  <sheetData>
    <row r="1" spans="1:7" ht="15.5">
      <c r="A1" s="261" t="str">
        <f>'Date initiale'!C3</f>
        <v>Universitatea de Arhitectură și Urbanism "Ion Mincu" București</v>
      </c>
      <c r="B1" s="261"/>
      <c r="C1" s="261"/>
      <c r="D1" s="40"/>
    </row>
    <row r="2" spans="1:7" ht="15.5">
      <c r="A2" s="261" t="str">
        <f>'Date initiale'!B4&amp;" "&amp;'Date initiale'!C4</f>
        <v>Facultatea ARHITECTURA</v>
      </c>
      <c r="B2" s="261"/>
      <c r="C2" s="261"/>
      <c r="D2" s="17"/>
    </row>
    <row r="3" spans="1:7" ht="15.5">
      <c r="A3" s="261" t="str">
        <f>'Date initiale'!B5&amp;" "&amp;'Date initiale'!C5</f>
        <v>Departamentul Bazele Proiectării de Arhitectura</v>
      </c>
      <c r="B3" s="261"/>
      <c r="C3" s="261"/>
      <c r="D3" s="17"/>
    </row>
    <row r="4" spans="1:7">
      <c r="A4" s="119" t="str">
        <f>'Date initiale'!C6&amp;", "&amp;'Date initiale'!C7</f>
        <v>Șerbescu Andrei , 24-Bazele Proiectarii de Arhitectura</v>
      </c>
      <c r="B4" s="119"/>
      <c r="C4" s="119"/>
    </row>
    <row r="5" spans="1:7" s="188" customFormat="1">
      <c r="A5" s="119"/>
      <c r="B5" s="119"/>
      <c r="C5" s="119"/>
    </row>
    <row r="6" spans="1:7" ht="15.5">
      <c r="A6" s="534" t="s">
        <v>110</v>
      </c>
      <c r="B6" s="534"/>
      <c r="C6" s="534"/>
      <c r="D6" s="534"/>
    </row>
    <row r="7" spans="1:7" ht="39.75" customHeight="1">
      <c r="A7" s="538"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38"/>
      <c r="C7" s="538"/>
      <c r="D7" s="538"/>
    </row>
    <row r="8" spans="1:7" ht="15.75" customHeight="1" thickBot="1">
      <c r="A8" s="57"/>
      <c r="B8" s="57"/>
      <c r="C8" s="57"/>
      <c r="D8" s="57"/>
    </row>
    <row r="9" spans="1:7" ht="29.5" thickBot="1">
      <c r="A9" s="156" t="s">
        <v>55</v>
      </c>
      <c r="B9" s="157" t="s">
        <v>159</v>
      </c>
      <c r="C9" s="157" t="s">
        <v>81</v>
      </c>
      <c r="D9" s="286" t="s">
        <v>147</v>
      </c>
      <c r="F9" s="267" t="s">
        <v>108</v>
      </c>
    </row>
    <row r="10" spans="1:7" s="188" customFormat="1" ht="43.5">
      <c r="A10" s="162">
        <v>1</v>
      </c>
      <c r="B10" s="305" t="s">
        <v>335</v>
      </c>
      <c r="C10" s="163">
        <v>2012</v>
      </c>
      <c r="D10" s="349">
        <v>1</v>
      </c>
      <c r="F10" s="268" t="s">
        <v>170</v>
      </c>
      <c r="G10" s="378" t="s">
        <v>262</v>
      </c>
    </row>
    <row r="11" spans="1:7" s="188" customFormat="1" ht="29">
      <c r="A11" s="164">
        <f>A10+1</f>
        <v>2</v>
      </c>
      <c r="B11" s="295" t="s">
        <v>338</v>
      </c>
      <c r="C11" s="39">
        <v>2004</v>
      </c>
      <c r="D11" s="350">
        <v>1</v>
      </c>
      <c r="F11" s="268" t="s">
        <v>172</v>
      </c>
    </row>
    <row r="12" spans="1:7">
      <c r="A12" s="164">
        <f t="shared" ref="A12:A19" si="0">A11+1</f>
        <v>3</v>
      </c>
      <c r="B12" s="295"/>
      <c r="C12" s="39"/>
      <c r="D12" s="350"/>
      <c r="F12" s="268" t="s">
        <v>173</v>
      </c>
    </row>
    <row r="13" spans="1:7" s="188" customFormat="1">
      <c r="A13" s="164">
        <f t="shared" si="0"/>
        <v>4</v>
      </c>
      <c r="B13" s="295"/>
      <c r="C13" s="39"/>
      <c r="D13" s="350"/>
    </row>
    <row r="14" spans="1:7" s="188" customFormat="1">
      <c r="A14" s="164">
        <f t="shared" si="0"/>
        <v>5</v>
      </c>
      <c r="B14" s="295"/>
      <c r="C14" s="39"/>
      <c r="D14" s="350"/>
    </row>
    <row r="15" spans="1:7" s="188" customFormat="1">
      <c r="A15" s="164">
        <f t="shared" si="0"/>
        <v>6</v>
      </c>
      <c r="B15" s="295"/>
      <c r="C15" s="39"/>
      <c r="D15" s="350"/>
    </row>
    <row r="16" spans="1:7" s="188" customFormat="1">
      <c r="A16" s="164">
        <f t="shared" si="0"/>
        <v>7</v>
      </c>
      <c r="B16" s="295"/>
      <c r="C16" s="39"/>
      <c r="D16" s="350"/>
    </row>
    <row r="17" spans="1:4" s="188" customFormat="1">
      <c r="A17" s="164">
        <f t="shared" si="0"/>
        <v>8</v>
      </c>
      <c r="B17" s="295"/>
      <c r="C17" s="39"/>
      <c r="D17" s="350"/>
    </row>
    <row r="18" spans="1:4" s="188" customFormat="1">
      <c r="A18" s="164">
        <f t="shared" si="0"/>
        <v>9</v>
      </c>
      <c r="B18" s="295"/>
      <c r="C18" s="39"/>
      <c r="D18" s="350"/>
    </row>
    <row r="19" spans="1:4" ht="15" thickBot="1">
      <c r="A19" s="307">
        <f t="shared" si="0"/>
        <v>10</v>
      </c>
      <c r="B19" s="308"/>
      <c r="C19" s="153"/>
      <c r="D19" s="351"/>
    </row>
    <row r="20" spans="1:4" ht="15" thickBot="1">
      <c r="A20" s="352"/>
      <c r="B20" s="119"/>
      <c r="C20" s="122" t="str">
        <f>"Total "&amp;LEFT(A7,3)</f>
        <v>Total I23</v>
      </c>
      <c r="D20" s="309">
        <f>SUM(D10:D19)</f>
        <v>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opLeftCell="A4" workbookViewId="0">
      <selection activeCell="M28" sqref="M28"/>
    </sheetView>
  </sheetViews>
  <sheetFormatPr defaultRowHeight="14.5"/>
  <cols>
    <col min="1" max="1" width="5.1796875" customWidth="1"/>
    <col min="2" max="2" width="27.54296875" customWidth="1"/>
    <col min="3" max="3" width="46.81640625" style="188" customWidth="1"/>
    <col min="4" max="4" width="30" style="188" customWidth="1"/>
    <col min="5" max="5" width="10.54296875" customWidth="1"/>
    <col min="6" max="6" width="9.81640625" customWidth="1"/>
  </cols>
  <sheetData>
    <row r="1" spans="1:9">
      <c r="A1" s="263" t="str">
        <f>'Date initiale'!C3</f>
        <v>Universitatea de Arhitectură și Urbanism "Ion Mincu" București</v>
      </c>
      <c r="B1" s="263"/>
      <c r="C1" s="263"/>
      <c r="D1" s="263"/>
      <c r="E1" s="263"/>
    </row>
    <row r="2" spans="1:9">
      <c r="A2" s="263" t="str">
        <f>'Date initiale'!B4&amp;" "&amp;'Date initiale'!C4</f>
        <v>Facultatea ARHITECTURA</v>
      </c>
      <c r="B2" s="263"/>
      <c r="C2" s="263"/>
      <c r="D2" s="263"/>
      <c r="E2" s="263"/>
    </row>
    <row r="3" spans="1:9">
      <c r="A3" s="263" t="str">
        <f>'Date initiale'!B5&amp;" "&amp;'Date initiale'!C5</f>
        <v>Departamentul Bazele Proiectării de Arhitectura</v>
      </c>
      <c r="B3" s="263"/>
      <c r="C3" s="263"/>
      <c r="D3" s="263"/>
      <c r="E3" s="263"/>
    </row>
    <row r="4" spans="1:9">
      <c r="A4" s="119" t="str">
        <f>'Date initiale'!C6&amp;", "&amp;'Date initiale'!C7</f>
        <v>Șerbescu Andrei , 24-Bazele Proiectarii de Arhitectura</v>
      </c>
      <c r="B4" s="119"/>
      <c r="C4" s="119"/>
      <c r="D4" s="119"/>
      <c r="E4" s="119"/>
    </row>
    <row r="5" spans="1:9" s="188" customFormat="1">
      <c r="A5" s="119"/>
      <c r="B5" s="119"/>
      <c r="C5" s="119"/>
      <c r="D5" s="119"/>
      <c r="E5" s="119"/>
    </row>
    <row r="6" spans="1:9" ht="15.5">
      <c r="A6" s="278" t="s">
        <v>110</v>
      </c>
    </row>
    <row r="7" spans="1:9" ht="15.5">
      <c r="A7" s="538" t="str">
        <f>'Descriere indicatori'!B31&amp;". "&amp;'Descriere indicatori'!C31</f>
        <v xml:space="preserve">I24. Îndrumare de doctorat sau în co-tutelă la nivel internaţional/naţional </v>
      </c>
      <c r="B7" s="538"/>
      <c r="C7" s="538"/>
      <c r="D7" s="538"/>
      <c r="E7" s="538"/>
      <c r="F7" s="538"/>
    </row>
    <row r="8" spans="1:9" ht="15" thickBot="1"/>
    <row r="9" spans="1:9" ht="29.5" thickBot="1">
      <c r="A9" s="156" t="s">
        <v>55</v>
      </c>
      <c r="B9" s="157" t="s">
        <v>153</v>
      </c>
      <c r="C9" s="157" t="s">
        <v>155</v>
      </c>
      <c r="D9" s="157" t="s">
        <v>154</v>
      </c>
      <c r="E9" s="157" t="s">
        <v>81</v>
      </c>
      <c r="F9" s="286" t="s">
        <v>147</v>
      </c>
      <c r="H9" s="267" t="s">
        <v>108</v>
      </c>
    </row>
    <row r="10" spans="1:9" ht="43.5">
      <c r="A10" s="162">
        <v>1</v>
      </c>
      <c r="B10" s="305" t="s">
        <v>557</v>
      </c>
      <c r="C10" s="507" t="s">
        <v>558</v>
      </c>
      <c r="D10" s="305" t="s">
        <v>562</v>
      </c>
      <c r="E10" s="163" t="s">
        <v>559</v>
      </c>
      <c r="F10" s="349">
        <v>2</v>
      </c>
      <c r="H10" s="268" t="s">
        <v>266</v>
      </c>
      <c r="I10" s="378" t="s">
        <v>267</v>
      </c>
    </row>
    <row r="11" spans="1:9">
      <c r="A11" s="164">
        <f>A10+1</f>
        <v>2</v>
      </c>
      <c r="B11" s="295"/>
      <c r="C11" s="295"/>
      <c r="D11" s="295"/>
      <c r="E11" s="39"/>
      <c r="F11" s="350"/>
      <c r="H11" s="188"/>
      <c r="I11" s="378" t="s">
        <v>268</v>
      </c>
    </row>
    <row r="12" spans="1:9">
      <c r="A12" s="164">
        <f t="shared" ref="A12:A19" si="0">A11+1</f>
        <v>3</v>
      </c>
      <c r="B12" s="295"/>
      <c r="C12" s="295"/>
      <c r="D12" s="295"/>
      <c r="E12" s="39"/>
      <c r="F12" s="350"/>
    </row>
    <row r="13" spans="1:9">
      <c r="A13" s="164">
        <f t="shared" si="0"/>
        <v>4</v>
      </c>
      <c r="B13" s="295"/>
      <c r="C13" s="295"/>
      <c r="D13" s="295"/>
      <c r="E13" s="39"/>
      <c r="F13" s="350"/>
    </row>
    <row r="14" spans="1:9">
      <c r="A14" s="164">
        <f t="shared" si="0"/>
        <v>5</v>
      </c>
      <c r="B14" s="295"/>
      <c r="C14" s="295"/>
      <c r="D14" s="295"/>
      <c r="E14" s="39"/>
      <c r="F14" s="350"/>
    </row>
    <row r="15" spans="1:9">
      <c r="A15" s="164">
        <f t="shared" si="0"/>
        <v>6</v>
      </c>
      <c r="B15" s="295"/>
      <c r="C15" s="295"/>
      <c r="D15" s="295"/>
      <c r="E15" s="39"/>
      <c r="F15" s="350"/>
    </row>
    <row r="16" spans="1:9">
      <c r="A16" s="164">
        <f t="shared" si="0"/>
        <v>7</v>
      </c>
      <c r="B16" s="295"/>
      <c r="C16" s="295"/>
      <c r="D16" s="295"/>
      <c r="E16" s="39"/>
      <c r="F16" s="350"/>
    </row>
    <row r="17" spans="1:6">
      <c r="A17" s="164">
        <f t="shared" si="0"/>
        <v>8</v>
      </c>
      <c r="B17" s="295"/>
      <c r="C17" s="295"/>
      <c r="D17" s="295"/>
      <c r="E17" s="39"/>
      <c r="F17" s="350"/>
    </row>
    <row r="18" spans="1:6">
      <c r="A18" s="164">
        <f t="shared" si="0"/>
        <v>9</v>
      </c>
      <c r="B18" s="295"/>
      <c r="C18" s="295"/>
      <c r="D18" s="295"/>
      <c r="E18" s="39"/>
      <c r="F18" s="350"/>
    </row>
    <row r="19" spans="1:6" ht="15" thickBot="1">
      <c r="A19" s="307">
        <f t="shared" si="0"/>
        <v>10</v>
      </c>
      <c r="B19" s="308"/>
      <c r="C19" s="308"/>
      <c r="D19" s="308"/>
      <c r="E19" s="153"/>
      <c r="F19" s="351"/>
    </row>
    <row r="20" spans="1:6" ht="15" thickBot="1">
      <c r="A20" s="352"/>
      <c r="B20" s="119"/>
      <c r="C20" s="119"/>
      <c r="D20" s="119"/>
      <c r="E20" s="122" t="str">
        <f>"Total "&amp;LEFT(A7,3)</f>
        <v>Total I24</v>
      </c>
      <c r="F20" s="309">
        <f>SUM(F10:F19)</f>
        <v>2</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5"/>
  <sheetData>
    <row r="1" spans="1:28">
      <c r="A1" t="s">
        <v>106</v>
      </c>
      <c r="AA1" s="31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6" type="noConversion"/>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7" zoomScale="115" zoomScaleNormal="115" workbookViewId="0">
      <selection activeCell="E31" sqref="E31"/>
    </sheetView>
  </sheetViews>
  <sheetFormatPr defaultRowHeight="14.5"/>
  <cols>
    <col min="1" max="1" width="3.81640625" style="188" customWidth="1"/>
    <col min="2" max="2" width="9.1796875" customWidth="1"/>
    <col min="3" max="3" width="55" customWidth="1"/>
    <col min="4" max="4" width="9.453125" style="70" customWidth="1"/>
    <col min="5" max="5" width="14.1796875" customWidth="1"/>
  </cols>
  <sheetData>
    <row r="1" spans="2:5">
      <c r="B1" s="84" t="s">
        <v>187</v>
      </c>
      <c r="D1"/>
    </row>
    <row r="2" spans="2:5">
      <c r="B2" s="84"/>
      <c r="D2"/>
    </row>
    <row r="3" spans="2:5" ht="43.5">
      <c r="B3" s="69" t="s">
        <v>63</v>
      </c>
      <c r="C3" s="12" t="s">
        <v>17</v>
      </c>
      <c r="D3" s="69" t="s">
        <v>18</v>
      </c>
      <c r="E3" s="12" t="s">
        <v>97</v>
      </c>
    </row>
    <row r="4" spans="2:5" ht="29">
      <c r="B4" s="75" t="s">
        <v>112</v>
      </c>
      <c r="C4" s="11" t="s">
        <v>20</v>
      </c>
      <c r="D4" s="75" t="s">
        <v>196</v>
      </c>
      <c r="E4" s="72" t="s">
        <v>98</v>
      </c>
    </row>
    <row r="5" spans="2:5">
      <c r="B5" s="75" t="s">
        <v>113</v>
      </c>
      <c r="C5" s="11" t="s">
        <v>22</v>
      </c>
      <c r="D5" s="75" t="s">
        <v>197</v>
      </c>
      <c r="E5" s="72" t="s">
        <v>16</v>
      </c>
    </row>
    <row r="6" spans="2:5" ht="29">
      <c r="B6" s="75" t="s">
        <v>114</v>
      </c>
      <c r="C6" s="31" t="s">
        <v>24</v>
      </c>
      <c r="D6" s="75" t="s">
        <v>198</v>
      </c>
      <c r="E6" s="72" t="s">
        <v>25</v>
      </c>
    </row>
    <row r="7" spans="2:5">
      <c r="B7" s="75" t="s">
        <v>115</v>
      </c>
      <c r="C7" s="11" t="s">
        <v>199</v>
      </c>
      <c r="D7" s="75" t="s">
        <v>198</v>
      </c>
      <c r="E7" s="72" t="s">
        <v>27</v>
      </c>
    </row>
    <row r="8" spans="2:5" s="53" customFormat="1" ht="58">
      <c r="B8" s="75" t="s">
        <v>116</v>
      </c>
      <c r="C8" s="72" t="s">
        <v>200</v>
      </c>
      <c r="D8" s="75" t="s">
        <v>198</v>
      </c>
      <c r="E8" s="72" t="s">
        <v>27</v>
      </c>
    </row>
    <row r="9" spans="2:5" ht="30" customHeight="1">
      <c r="B9" s="75" t="s">
        <v>117</v>
      </c>
      <c r="C9" s="15" t="s">
        <v>201</v>
      </c>
      <c r="D9" s="75" t="s">
        <v>202</v>
      </c>
      <c r="E9" s="72" t="s">
        <v>27</v>
      </c>
    </row>
    <row r="10" spans="2:5" ht="30" customHeight="1">
      <c r="B10" s="75" t="s">
        <v>118</v>
      </c>
      <c r="C10" s="15" t="s">
        <v>203</v>
      </c>
      <c r="D10" s="75" t="s">
        <v>202</v>
      </c>
      <c r="E10" s="72" t="s">
        <v>27</v>
      </c>
    </row>
    <row r="11" spans="2:5" ht="29">
      <c r="B11" s="75" t="s">
        <v>119</v>
      </c>
      <c r="C11" s="15" t="s">
        <v>204</v>
      </c>
      <c r="D11" s="75" t="s">
        <v>198</v>
      </c>
      <c r="E11" s="72" t="s">
        <v>32</v>
      </c>
    </row>
    <row r="12" spans="2:5" ht="29">
      <c r="B12" s="75" t="s">
        <v>120</v>
      </c>
      <c r="C12" s="11" t="s">
        <v>205</v>
      </c>
      <c r="D12" s="75" t="s">
        <v>206</v>
      </c>
      <c r="E12" s="72" t="s">
        <v>32</v>
      </c>
    </row>
    <row r="13" spans="2:5" ht="62.25" customHeight="1">
      <c r="B13" s="75" t="s">
        <v>121</v>
      </c>
      <c r="C13" s="71" t="s">
        <v>207</v>
      </c>
      <c r="D13" s="75" t="s">
        <v>208</v>
      </c>
      <c r="E13" s="72" t="s">
        <v>35</v>
      </c>
    </row>
    <row r="14" spans="2:5" ht="58">
      <c r="B14" s="76" t="s">
        <v>122</v>
      </c>
      <c r="C14" s="15" t="s">
        <v>209</v>
      </c>
      <c r="D14" s="75" t="s">
        <v>210</v>
      </c>
      <c r="E14" s="72" t="s">
        <v>37</v>
      </c>
    </row>
    <row r="15" spans="2:5" ht="76.5" customHeight="1">
      <c r="B15" s="77"/>
      <c r="C15" s="15" t="s">
        <v>211</v>
      </c>
      <c r="D15" s="75" t="s">
        <v>212</v>
      </c>
      <c r="E15" s="72" t="s">
        <v>38</v>
      </c>
    </row>
    <row r="16" spans="2:5" ht="29">
      <c r="B16" s="78"/>
      <c r="C16" s="34" t="s">
        <v>213</v>
      </c>
      <c r="D16" s="75" t="s">
        <v>214</v>
      </c>
      <c r="E16" s="72" t="s">
        <v>39</v>
      </c>
    </row>
    <row r="17" spans="2:5" ht="90" customHeight="1">
      <c r="B17" s="75" t="s">
        <v>123</v>
      </c>
      <c r="C17" s="15" t="s">
        <v>215</v>
      </c>
      <c r="D17" s="75" t="s">
        <v>216</v>
      </c>
      <c r="E17" s="72" t="s">
        <v>59</v>
      </c>
    </row>
    <row r="18" spans="2:5" ht="61.5" customHeight="1">
      <c r="B18" s="75" t="s">
        <v>124</v>
      </c>
      <c r="C18" s="15" t="s">
        <v>217</v>
      </c>
      <c r="D18" s="75" t="s">
        <v>218</v>
      </c>
      <c r="E18" s="72" t="s">
        <v>59</v>
      </c>
    </row>
    <row r="19" spans="2:5" ht="75" customHeight="1">
      <c r="B19" s="516" t="s">
        <v>125</v>
      </c>
      <c r="C19" s="11" t="s">
        <v>219</v>
      </c>
      <c r="D19" s="75" t="s">
        <v>220</v>
      </c>
      <c r="E19" s="72" t="s">
        <v>59</v>
      </c>
    </row>
    <row r="20" spans="2:5" ht="43.5">
      <c r="B20" s="517"/>
      <c r="C20" s="11" t="s">
        <v>221</v>
      </c>
      <c r="D20" s="75" t="s">
        <v>222</v>
      </c>
      <c r="E20" s="72" t="s">
        <v>59</v>
      </c>
    </row>
    <row r="21" spans="2:5" ht="58">
      <c r="B21" s="233"/>
      <c r="C21" s="11" t="s">
        <v>62</v>
      </c>
      <c r="D21" s="75" t="s">
        <v>223</v>
      </c>
      <c r="E21" s="72" t="s">
        <v>59</v>
      </c>
    </row>
    <row r="22" spans="2:5" s="188" customFormat="1" ht="72.5">
      <c r="B22" s="75" t="s">
        <v>0</v>
      </c>
      <c r="C22" s="11" t="s">
        <v>224</v>
      </c>
      <c r="D22" s="75" t="s">
        <v>225</v>
      </c>
      <c r="E22" s="72" t="s">
        <v>59</v>
      </c>
    </row>
    <row r="23" spans="2:5" ht="135.75" customHeight="1">
      <c r="B23" s="81" t="s">
        <v>126</v>
      </c>
      <c r="C23" s="79" t="s">
        <v>226</v>
      </c>
      <c r="D23" s="80" t="s">
        <v>227</v>
      </c>
      <c r="E23" s="79" t="s">
        <v>228</v>
      </c>
    </row>
    <row r="24" spans="2:5" ht="58">
      <c r="B24" s="78" t="s">
        <v>127</v>
      </c>
      <c r="C24" s="65" t="s">
        <v>229</v>
      </c>
      <c r="D24" s="78" t="s">
        <v>230</v>
      </c>
      <c r="E24" s="74" t="s">
        <v>65</v>
      </c>
    </row>
    <row r="25" spans="2:5" ht="58">
      <c r="B25" s="75" t="s">
        <v>128</v>
      </c>
      <c r="C25" s="15" t="s">
        <v>231</v>
      </c>
      <c r="D25" s="75" t="s">
        <v>232</v>
      </c>
      <c r="E25" s="72" t="s">
        <v>67</v>
      </c>
    </row>
    <row r="26" spans="2:5" ht="106.5" customHeight="1">
      <c r="B26" s="75" t="s">
        <v>129</v>
      </c>
      <c r="C26" s="83" t="s">
        <v>233</v>
      </c>
      <c r="D26" s="75" t="s">
        <v>99</v>
      </c>
      <c r="E26" s="72" t="s">
        <v>41</v>
      </c>
    </row>
    <row r="27" spans="2:5" ht="43.5">
      <c r="B27" s="75" t="s">
        <v>130</v>
      </c>
      <c r="C27" s="82" t="s">
        <v>234</v>
      </c>
      <c r="D27" s="75" t="s">
        <v>235</v>
      </c>
      <c r="E27" s="72" t="s">
        <v>43</v>
      </c>
    </row>
    <row r="28" spans="2:5" ht="29">
      <c r="B28" s="75" t="s">
        <v>131</v>
      </c>
      <c r="C28" s="74" t="s">
        <v>236</v>
      </c>
      <c r="D28" s="75" t="s">
        <v>232</v>
      </c>
      <c r="E28" s="72" t="s">
        <v>43</v>
      </c>
    </row>
    <row r="29" spans="2:5" ht="107.25" customHeight="1">
      <c r="B29" s="75" t="s">
        <v>132</v>
      </c>
      <c r="C29" s="73" t="s">
        <v>264</v>
      </c>
      <c r="D29" s="75" t="s">
        <v>100</v>
      </c>
      <c r="E29" s="72" t="s">
        <v>46</v>
      </c>
    </row>
    <row r="30" spans="2:5" ht="58">
      <c r="B30" s="75" t="s">
        <v>133</v>
      </c>
      <c r="C30" s="72" t="s">
        <v>237</v>
      </c>
      <c r="D30" s="75" t="s">
        <v>238</v>
      </c>
      <c r="E30" s="72" t="s">
        <v>41</v>
      </c>
    </row>
    <row r="31" spans="2:5" ht="58">
      <c r="B31" s="75" t="s">
        <v>239</v>
      </c>
      <c r="C31" s="72" t="s">
        <v>49</v>
      </c>
      <c r="D31" s="75" t="s">
        <v>240</v>
      </c>
      <c r="E31" s="72" t="s">
        <v>241</v>
      </c>
    </row>
    <row r="33" spans="2:5" s="188" customFormat="1">
      <c r="B33" s="521" t="s">
        <v>193</v>
      </c>
      <c r="C33" s="519"/>
      <c r="D33" s="519"/>
      <c r="E33" s="519"/>
    </row>
    <row r="34" spans="2:5" s="188" customFormat="1">
      <c r="B34" s="519"/>
      <c r="C34" s="519"/>
      <c r="D34" s="519"/>
      <c r="E34" s="519"/>
    </row>
    <row r="35" spans="2:5" s="188" customFormat="1">
      <c r="B35" s="519"/>
      <c r="C35" s="519"/>
      <c r="D35" s="519"/>
      <c r="E35" s="519"/>
    </row>
    <row r="36" spans="2:5" s="188" customFormat="1">
      <c r="B36" s="519"/>
      <c r="C36" s="519"/>
      <c r="D36" s="519"/>
      <c r="E36" s="519"/>
    </row>
    <row r="37" spans="2:5" s="188" customFormat="1">
      <c r="B37" s="519"/>
      <c r="C37" s="519"/>
      <c r="D37" s="519"/>
      <c r="E37" s="519"/>
    </row>
    <row r="38" spans="2:5" s="188" customFormat="1">
      <c r="B38" s="519"/>
      <c r="C38" s="519"/>
      <c r="D38" s="519"/>
      <c r="E38" s="519"/>
    </row>
    <row r="39" spans="2:5" s="188" customFormat="1">
      <c r="B39" s="519"/>
      <c r="C39" s="519"/>
      <c r="D39" s="519"/>
      <c r="E39" s="519"/>
    </row>
    <row r="40" spans="2:5" s="188" customFormat="1" ht="128.25" customHeight="1">
      <c r="B40" s="519"/>
      <c r="C40" s="519"/>
      <c r="D40" s="519"/>
      <c r="E40" s="519"/>
    </row>
    <row r="41" spans="2:5" s="188" customFormat="1">
      <c r="B41" s="520" t="s">
        <v>191</v>
      </c>
      <c r="C41" s="520"/>
      <c r="D41" s="520"/>
      <c r="E41" s="520"/>
    </row>
    <row r="42" spans="2:5" ht="48.75" customHeight="1">
      <c r="B42" s="518" t="s">
        <v>50</v>
      </c>
      <c r="C42" s="518"/>
      <c r="D42" s="518"/>
      <c r="E42" s="518"/>
    </row>
    <row r="43" spans="2:5" ht="64.5" customHeight="1">
      <c r="B43" s="518" t="s">
        <v>188</v>
      </c>
      <c r="C43" s="518"/>
      <c r="D43" s="518"/>
      <c r="E43" s="518"/>
    </row>
    <row r="44" spans="2:5" ht="59.25" customHeight="1">
      <c r="B44" s="518" t="s">
        <v>189</v>
      </c>
      <c r="C44" s="518"/>
      <c r="D44" s="518"/>
      <c r="E44" s="518"/>
    </row>
    <row r="45" spans="2:5" s="188" customFormat="1" ht="46.5" customHeight="1">
      <c r="B45" s="518" t="s">
        <v>190</v>
      </c>
      <c r="C45" s="518"/>
      <c r="D45" s="518"/>
      <c r="E45" s="518"/>
    </row>
    <row r="46" spans="2:5" ht="32.25" customHeight="1">
      <c r="B46" s="519" t="s">
        <v>192</v>
      </c>
      <c r="C46" s="519"/>
      <c r="D46" s="519"/>
      <c r="E46" s="519"/>
    </row>
    <row r="47" spans="2:5">
      <c r="B47" s="524" t="s">
        <v>179</v>
      </c>
      <c r="C47" s="519"/>
      <c r="D47" s="519"/>
      <c r="E47" s="519"/>
    </row>
    <row r="48" spans="2:5">
      <c r="B48" s="519"/>
      <c r="C48" s="519"/>
      <c r="D48" s="519"/>
      <c r="E48" s="519"/>
    </row>
    <row r="49" spans="2:5">
      <c r="B49" s="519"/>
      <c r="C49" s="519"/>
      <c r="D49" s="519"/>
      <c r="E49" s="519"/>
    </row>
    <row r="50" spans="2:5">
      <c r="B50" s="519"/>
      <c r="C50" s="519"/>
      <c r="D50" s="519"/>
      <c r="E50" s="519"/>
    </row>
    <row r="51" spans="2:5">
      <c r="B51" s="519"/>
      <c r="C51" s="519"/>
      <c r="D51" s="519"/>
      <c r="E51" s="519"/>
    </row>
    <row r="52" spans="2:5">
      <c r="B52" s="519"/>
      <c r="C52" s="519"/>
      <c r="D52" s="519"/>
      <c r="E52" s="519"/>
    </row>
    <row r="53" spans="2:5">
      <c r="B53" s="519"/>
      <c r="C53" s="519"/>
      <c r="D53" s="519"/>
      <c r="E53" s="519"/>
    </row>
    <row r="54" spans="2:5" ht="114" customHeight="1">
      <c r="B54" s="519"/>
      <c r="C54" s="519"/>
      <c r="D54" s="519"/>
      <c r="E54" s="519"/>
    </row>
    <row r="56" spans="2:5">
      <c r="B56" s="378" t="s">
        <v>194</v>
      </c>
    </row>
    <row r="57" spans="2:5" ht="63" customHeight="1">
      <c r="B57" s="522" t="s">
        <v>195</v>
      </c>
      <c r="C57" s="523"/>
      <c r="D57" s="523"/>
      <c r="E57" s="52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C7" sqref="C7"/>
    </sheetView>
  </sheetViews>
  <sheetFormatPr defaultRowHeight="14.5"/>
  <cols>
    <col min="2" max="2" width="46.54296875" customWidth="1"/>
    <col min="3" max="4" width="14.1796875" customWidth="1"/>
  </cols>
  <sheetData>
    <row r="1" spans="1:8">
      <c r="A1" s="84" t="s">
        <v>103</v>
      </c>
    </row>
    <row r="3" spans="1:8" ht="64.5" customHeight="1">
      <c r="A3" s="86" t="s">
        <v>2</v>
      </c>
      <c r="B3" s="85" t="s">
        <v>1</v>
      </c>
      <c r="C3" s="87" t="s">
        <v>3</v>
      </c>
      <c r="D3" s="87"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0" t="s">
        <v>8</v>
      </c>
      <c r="B7" s="379" t="s">
        <v>244</v>
      </c>
      <c r="C7" s="380" t="s">
        <v>12</v>
      </c>
      <c r="D7" s="38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6" zoomScale="80" zoomScaleNormal="80" workbookViewId="0">
      <selection activeCell="C33" sqref="C33"/>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81640625" customWidth="1"/>
    <col min="9" max="9" width="9.453125" customWidth="1"/>
  </cols>
  <sheetData>
    <row r="1" spans="1:31" ht="15.5">
      <c r="A1" s="261" t="str">
        <f>'Date initiale'!C3</f>
        <v>Universitatea de Arhitectură și Urbanism "Ion Mincu" București</v>
      </c>
      <c r="B1" s="261"/>
      <c r="C1" s="261"/>
      <c r="D1" s="2"/>
      <c r="E1" s="2"/>
      <c r="F1" s="3"/>
      <c r="G1" s="3"/>
      <c r="H1" s="3"/>
      <c r="I1" s="3"/>
    </row>
    <row r="2" spans="1:31" ht="15.5">
      <c r="A2" s="261" t="str">
        <f>'Date initiale'!B4&amp;" "&amp;'Date initiale'!C4</f>
        <v>Facultatea ARHITECTURA</v>
      </c>
      <c r="B2" s="261"/>
      <c r="C2" s="261"/>
      <c r="D2" s="2"/>
      <c r="E2" s="2"/>
      <c r="F2" s="3"/>
      <c r="G2" s="3"/>
      <c r="H2" s="3"/>
      <c r="I2" s="3"/>
    </row>
    <row r="3" spans="1:31" ht="15.5">
      <c r="A3" s="261" t="str">
        <f>'Date initiale'!B5&amp;" "&amp;'Date initiale'!C5</f>
        <v>Departamentul Bazele Proiectării de Arhitectura</v>
      </c>
      <c r="B3" s="261"/>
      <c r="C3" s="261"/>
      <c r="D3" s="2"/>
      <c r="E3" s="2"/>
      <c r="F3" s="2"/>
      <c r="G3" s="2"/>
      <c r="H3" s="2"/>
      <c r="I3" s="2"/>
    </row>
    <row r="4" spans="1:31" ht="15.5">
      <c r="A4" s="526" t="str">
        <f>'Date initiale'!C6&amp;", "&amp;'Date initiale'!C7</f>
        <v>Șerbescu Andrei , 24-Bazele Proiectarii de Arhitectura</v>
      </c>
      <c r="B4" s="526"/>
      <c r="C4" s="526"/>
      <c r="D4" s="2"/>
      <c r="E4" s="2"/>
      <c r="F4" s="3"/>
      <c r="G4" s="3"/>
      <c r="H4" s="3"/>
      <c r="I4" s="3"/>
    </row>
    <row r="5" spans="1:31" s="188" customFormat="1" ht="15.5">
      <c r="A5" s="262"/>
      <c r="B5" s="262"/>
      <c r="C5" s="262"/>
      <c r="D5" s="2"/>
      <c r="E5" s="2"/>
      <c r="F5" s="3"/>
      <c r="G5" s="3"/>
      <c r="H5" s="3"/>
      <c r="I5" s="3"/>
    </row>
    <row r="6" spans="1:31" ht="15.5">
      <c r="A6" s="525" t="s">
        <v>110</v>
      </c>
      <c r="B6" s="525"/>
      <c r="C6" s="525"/>
      <c r="D6" s="525"/>
      <c r="E6" s="525"/>
      <c r="F6" s="525"/>
      <c r="G6" s="525"/>
      <c r="H6" s="525"/>
      <c r="I6" s="525"/>
    </row>
    <row r="7" spans="1:31" ht="15.5">
      <c r="A7" s="525" t="str">
        <f>'Descriere indicatori'!B4&amp;". "&amp;'Descriere indicatori'!C4</f>
        <v xml:space="preserve">I1. Cărţi de autor/capitole publicate la edituri cu prestigiu internaţional* </v>
      </c>
      <c r="B7" s="525"/>
      <c r="C7" s="525"/>
      <c r="D7" s="525"/>
      <c r="E7" s="525"/>
      <c r="F7" s="525"/>
      <c r="G7" s="525"/>
      <c r="H7" s="525"/>
      <c r="I7" s="525"/>
    </row>
    <row r="8" spans="1:31" ht="16" thickBot="1">
      <c r="A8" s="36"/>
      <c r="B8" s="36"/>
      <c r="C8" s="36"/>
      <c r="D8" s="36"/>
      <c r="E8" s="36"/>
      <c r="F8" s="36"/>
      <c r="G8" s="36"/>
      <c r="H8" s="36"/>
      <c r="I8" s="36"/>
    </row>
    <row r="9" spans="1:31" s="6" customFormat="1" ht="58.5" thickBot="1">
      <c r="A9" s="194" t="s">
        <v>55</v>
      </c>
      <c r="B9" s="195" t="s">
        <v>83</v>
      </c>
      <c r="C9" s="195" t="s">
        <v>175</v>
      </c>
      <c r="D9" s="195" t="s">
        <v>85</v>
      </c>
      <c r="E9" s="195" t="s">
        <v>86</v>
      </c>
      <c r="F9" s="196" t="s">
        <v>87</v>
      </c>
      <c r="G9" s="195" t="s">
        <v>88</v>
      </c>
      <c r="H9" s="195" t="s">
        <v>89</v>
      </c>
      <c r="I9" s="197" t="s">
        <v>90</v>
      </c>
      <c r="J9" s="4"/>
      <c r="K9" s="267" t="s">
        <v>108</v>
      </c>
      <c r="L9" s="5"/>
      <c r="M9" s="5"/>
      <c r="N9" s="5"/>
      <c r="O9" s="5"/>
      <c r="P9" s="5"/>
      <c r="Q9" s="5"/>
      <c r="R9" s="5"/>
      <c r="S9" s="5"/>
      <c r="T9" s="5"/>
      <c r="U9" s="5"/>
      <c r="V9" s="5"/>
      <c r="W9" s="5"/>
      <c r="X9" s="5"/>
      <c r="Y9" s="5"/>
      <c r="Z9" s="5"/>
      <c r="AA9" s="5"/>
      <c r="AB9" s="5"/>
      <c r="AC9" s="5"/>
      <c r="AD9" s="5"/>
      <c r="AE9" s="5"/>
    </row>
    <row r="10" spans="1:31" s="6" customFormat="1" ht="145">
      <c r="A10" s="104">
        <v>1</v>
      </c>
      <c r="B10" s="105" t="s">
        <v>291</v>
      </c>
      <c r="C10" s="467" t="s">
        <v>512</v>
      </c>
      <c r="D10" s="106" t="s">
        <v>288</v>
      </c>
      <c r="E10" s="106" t="s">
        <v>488</v>
      </c>
      <c r="F10" s="107">
        <v>2022</v>
      </c>
      <c r="G10" s="107" t="s">
        <v>492</v>
      </c>
      <c r="H10" s="107">
        <v>4</v>
      </c>
      <c r="I10" s="318">
        <v>10</v>
      </c>
      <c r="J10" s="8"/>
      <c r="K10" s="268" t="s">
        <v>109</v>
      </c>
      <c r="L10" s="381" t="s">
        <v>245</v>
      </c>
      <c r="M10" s="9"/>
      <c r="N10" s="9"/>
      <c r="O10" s="9"/>
      <c r="P10" s="9"/>
      <c r="Q10" s="9"/>
      <c r="R10" s="9"/>
      <c r="S10" s="9"/>
      <c r="T10" s="9"/>
      <c r="U10" s="10"/>
      <c r="V10" s="10"/>
      <c r="W10" s="10"/>
      <c r="X10" s="10"/>
      <c r="Y10" s="10"/>
      <c r="Z10" s="10"/>
      <c r="AA10" s="10"/>
      <c r="AB10" s="10"/>
      <c r="AC10" s="10"/>
      <c r="AD10" s="10"/>
      <c r="AE10" s="10"/>
    </row>
    <row r="11" spans="1:31" s="6" customFormat="1" ht="15.5">
      <c r="A11" s="108">
        <f>A10+1</f>
        <v>2</v>
      </c>
      <c r="B11" s="109"/>
      <c r="C11" s="110"/>
      <c r="D11" s="109"/>
      <c r="E11" s="111"/>
      <c r="F11" s="112"/>
      <c r="G11" s="113"/>
      <c r="H11" s="113"/>
      <c r="I11" s="319"/>
      <c r="J11" s="8"/>
      <c r="K11" s="266"/>
      <c r="L11" s="9"/>
      <c r="M11" s="9"/>
      <c r="N11" s="9"/>
      <c r="O11" s="9"/>
      <c r="P11" s="9"/>
      <c r="Q11" s="9"/>
      <c r="R11" s="9"/>
      <c r="S11" s="9"/>
      <c r="T11" s="9"/>
      <c r="U11" s="10"/>
      <c r="V11" s="10"/>
      <c r="W11" s="10"/>
      <c r="X11" s="10"/>
      <c r="Y11" s="10"/>
      <c r="Z11" s="10"/>
      <c r="AA11" s="10"/>
      <c r="AB11" s="10"/>
      <c r="AC11" s="10"/>
      <c r="AD11" s="10"/>
      <c r="AE11" s="10"/>
    </row>
    <row r="12" spans="1:31" s="6" customFormat="1" ht="15.5">
      <c r="A12" s="108">
        <f t="shared" ref="A12:A19" si="0">A11+1</f>
        <v>3</v>
      </c>
      <c r="B12" s="110"/>
      <c r="C12" s="110"/>
      <c r="D12" s="110"/>
      <c r="E12" s="111"/>
      <c r="F12" s="112"/>
      <c r="G12" s="113"/>
      <c r="H12" s="113"/>
      <c r="I12" s="319"/>
      <c r="J12" s="8"/>
      <c r="K12" s="9"/>
      <c r="L12" s="9"/>
      <c r="M12" s="9"/>
      <c r="N12" s="9"/>
      <c r="O12" s="9"/>
      <c r="P12" s="9"/>
      <c r="Q12" s="9"/>
      <c r="R12" s="9"/>
      <c r="S12" s="9"/>
      <c r="T12" s="9"/>
      <c r="U12" s="10"/>
      <c r="V12" s="10"/>
      <c r="W12" s="10"/>
      <c r="X12" s="10"/>
      <c r="Y12" s="10"/>
      <c r="Z12" s="10"/>
      <c r="AA12" s="10"/>
      <c r="AB12" s="10"/>
      <c r="AC12" s="10"/>
      <c r="AD12" s="10"/>
      <c r="AE12" s="10"/>
    </row>
    <row r="13" spans="1:31" s="6" customFormat="1" ht="15.5">
      <c r="A13" s="108">
        <f t="shared" si="0"/>
        <v>4</v>
      </c>
      <c r="B13" s="109"/>
      <c r="C13" s="110"/>
      <c r="D13" s="109"/>
      <c r="E13" s="111"/>
      <c r="F13" s="112"/>
      <c r="G13" s="113"/>
      <c r="H13" s="113"/>
      <c r="I13" s="319"/>
      <c r="J13" s="8"/>
      <c r="K13" s="9"/>
      <c r="L13" s="9"/>
      <c r="M13" s="9"/>
      <c r="N13" s="9"/>
      <c r="O13" s="9"/>
      <c r="P13" s="9"/>
      <c r="Q13" s="9"/>
      <c r="R13" s="9"/>
      <c r="S13" s="9"/>
      <c r="T13" s="9"/>
      <c r="U13" s="10"/>
      <c r="V13" s="10"/>
      <c r="W13" s="10"/>
      <c r="X13" s="10"/>
      <c r="Y13" s="10"/>
      <c r="Z13" s="10"/>
      <c r="AA13" s="10"/>
      <c r="AB13" s="10"/>
      <c r="AC13" s="10"/>
      <c r="AD13" s="10"/>
      <c r="AE13" s="10"/>
    </row>
    <row r="14" spans="1:31" s="6" customFormat="1" ht="15.5">
      <c r="A14" s="108">
        <f t="shared" si="0"/>
        <v>5</v>
      </c>
      <c r="B14" s="110"/>
      <c r="C14" s="110"/>
      <c r="D14" s="110"/>
      <c r="E14" s="111"/>
      <c r="F14" s="112"/>
      <c r="G14" s="113"/>
      <c r="H14" s="113"/>
      <c r="I14" s="319"/>
      <c r="J14" s="8"/>
      <c r="K14" s="9"/>
      <c r="L14" s="9"/>
      <c r="M14" s="9"/>
      <c r="N14" s="9"/>
      <c r="O14" s="9"/>
      <c r="P14" s="9"/>
      <c r="Q14" s="9"/>
      <c r="R14" s="9"/>
      <c r="S14" s="9"/>
      <c r="T14" s="9"/>
      <c r="U14" s="10"/>
      <c r="V14" s="10"/>
      <c r="W14" s="10"/>
      <c r="X14" s="10"/>
      <c r="Y14" s="10"/>
      <c r="Z14" s="10"/>
      <c r="AA14" s="10"/>
      <c r="AB14" s="10"/>
      <c r="AC14" s="10"/>
      <c r="AD14" s="10"/>
      <c r="AE14" s="10"/>
    </row>
    <row r="15" spans="1:31" s="6" customFormat="1" ht="15.5">
      <c r="A15" s="108">
        <f t="shared" si="0"/>
        <v>6</v>
      </c>
      <c r="B15" s="110"/>
      <c r="C15" s="110"/>
      <c r="D15" s="110"/>
      <c r="E15" s="111"/>
      <c r="F15" s="112"/>
      <c r="G15" s="113"/>
      <c r="H15" s="113"/>
      <c r="I15" s="319"/>
      <c r="J15" s="8"/>
      <c r="K15" s="9"/>
      <c r="L15" s="9"/>
      <c r="M15" s="9"/>
      <c r="N15" s="9"/>
      <c r="O15" s="9"/>
      <c r="P15" s="9"/>
      <c r="Q15" s="9"/>
      <c r="R15" s="9"/>
      <c r="S15" s="9"/>
      <c r="T15" s="9"/>
      <c r="U15" s="10"/>
      <c r="V15" s="10"/>
      <c r="W15" s="10"/>
      <c r="X15" s="10"/>
      <c r="Y15" s="10"/>
      <c r="Z15" s="10"/>
      <c r="AA15" s="10"/>
      <c r="AB15" s="10"/>
      <c r="AC15" s="10"/>
      <c r="AD15" s="10"/>
      <c r="AE15" s="10"/>
    </row>
    <row r="16" spans="1:31" s="6" customFormat="1" ht="15.5">
      <c r="A16" s="108">
        <f t="shared" si="0"/>
        <v>7</v>
      </c>
      <c r="B16" s="109"/>
      <c r="C16" s="110"/>
      <c r="D16" s="109"/>
      <c r="E16" s="111"/>
      <c r="F16" s="112"/>
      <c r="G16" s="113"/>
      <c r="H16" s="113"/>
      <c r="I16" s="319"/>
      <c r="J16" s="8"/>
      <c r="K16" s="9"/>
      <c r="L16" s="9"/>
      <c r="M16" s="9"/>
      <c r="N16" s="9"/>
      <c r="O16" s="9"/>
      <c r="P16" s="9"/>
      <c r="Q16" s="9"/>
      <c r="R16" s="9"/>
      <c r="S16" s="9"/>
      <c r="T16" s="9"/>
      <c r="U16" s="10"/>
      <c r="V16" s="10"/>
      <c r="W16" s="10"/>
      <c r="X16" s="10"/>
      <c r="Y16" s="10"/>
      <c r="Z16" s="10"/>
      <c r="AA16" s="10"/>
      <c r="AB16" s="10"/>
      <c r="AC16" s="10"/>
      <c r="AD16" s="10"/>
      <c r="AE16" s="10"/>
    </row>
    <row r="17" spans="1:31" s="6" customFormat="1" ht="15.5">
      <c r="A17" s="108">
        <f t="shared" si="0"/>
        <v>8</v>
      </c>
      <c r="B17" s="110"/>
      <c r="C17" s="110"/>
      <c r="D17" s="110"/>
      <c r="E17" s="111"/>
      <c r="F17" s="112"/>
      <c r="G17" s="113"/>
      <c r="H17" s="113"/>
      <c r="I17" s="319"/>
      <c r="J17" s="8"/>
      <c r="K17" s="9"/>
      <c r="L17" s="9"/>
      <c r="M17" s="9"/>
      <c r="N17" s="9"/>
      <c r="O17" s="9"/>
      <c r="P17" s="9"/>
      <c r="Q17" s="9"/>
      <c r="R17" s="9"/>
      <c r="S17" s="9"/>
      <c r="T17" s="9"/>
      <c r="U17" s="10"/>
      <c r="V17" s="10"/>
      <c r="W17" s="10"/>
      <c r="X17" s="10"/>
      <c r="Y17" s="10"/>
      <c r="Z17" s="10"/>
      <c r="AA17" s="10"/>
      <c r="AB17" s="10"/>
      <c r="AC17" s="10"/>
      <c r="AD17" s="10"/>
      <c r="AE17" s="10"/>
    </row>
    <row r="18" spans="1:31" s="6" customFormat="1" ht="15.5">
      <c r="A18" s="108">
        <f t="shared" si="0"/>
        <v>9</v>
      </c>
      <c r="B18" s="109"/>
      <c r="C18" s="110"/>
      <c r="D18" s="109"/>
      <c r="E18" s="111"/>
      <c r="F18" s="112"/>
      <c r="G18" s="113"/>
      <c r="H18" s="113"/>
      <c r="I18" s="319"/>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thickBot="1">
      <c r="A19" s="121">
        <f t="shared" si="0"/>
        <v>10</v>
      </c>
      <c r="B19" s="115"/>
      <c r="C19" s="115"/>
      <c r="D19" s="115"/>
      <c r="E19" s="116"/>
      <c r="F19" s="117"/>
      <c r="G19" s="118"/>
      <c r="H19" s="118"/>
      <c r="I19" s="320"/>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52"/>
      <c r="B20" s="119"/>
      <c r="C20" s="119"/>
      <c r="D20" s="119"/>
      <c r="E20" s="119"/>
      <c r="F20" s="119"/>
      <c r="G20" s="119"/>
      <c r="H20" s="122" t="str">
        <f>"Total "&amp;LEFT(A7,2)</f>
        <v>Total I1</v>
      </c>
      <c r="I20" s="123">
        <f>SUM(I10:I19)</f>
        <v>10</v>
      </c>
    </row>
    <row r="22" spans="1:31"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7" zoomScale="80" zoomScaleNormal="80" workbookViewId="0">
      <selection activeCell="H10" sqref="H10"/>
    </sheetView>
  </sheetViews>
  <sheetFormatPr defaultRowHeight="14.5"/>
  <cols>
    <col min="1" max="1" width="5.1796875" customWidth="1"/>
    <col min="2" max="2" width="22.1796875" style="421" customWidth="1"/>
    <col min="3" max="3" width="27.1796875" style="421" customWidth="1"/>
    <col min="4" max="4" width="21.453125" customWidth="1"/>
    <col min="5" max="5" width="16" customWidth="1"/>
    <col min="6" max="6" width="6.81640625" customWidth="1"/>
    <col min="7" max="7" width="10" customWidth="1"/>
    <col min="8" max="8" width="10.54296875" customWidth="1"/>
    <col min="9" max="9" width="9.81640625" customWidth="1"/>
  </cols>
  <sheetData>
    <row r="1" spans="1:31" ht="15.5">
      <c r="A1" s="261" t="str">
        <f>'Date initiale'!C3</f>
        <v>Universitatea de Arhitectură și Urbanism "Ion Mincu" București</v>
      </c>
      <c r="B1" s="384"/>
      <c r="C1" s="384"/>
      <c r="D1" s="2"/>
      <c r="E1" s="2"/>
      <c r="F1" s="3"/>
      <c r="G1" s="3"/>
      <c r="H1" s="3"/>
      <c r="I1" s="3"/>
    </row>
    <row r="2" spans="1:31" ht="15.5">
      <c r="A2" s="261" t="str">
        <f>'Date initiale'!B4&amp;" "&amp;'Date initiale'!C4</f>
        <v>Facultatea ARHITECTURA</v>
      </c>
      <c r="B2" s="384"/>
      <c r="C2" s="384"/>
      <c r="D2" s="2"/>
      <c r="E2" s="2"/>
      <c r="F2" s="3"/>
      <c r="G2" s="3"/>
      <c r="H2" s="3"/>
      <c r="I2" s="3"/>
    </row>
    <row r="3" spans="1:31" ht="15.5">
      <c r="A3" s="261" t="str">
        <f>'Date initiale'!B5&amp;" "&amp;'Date initiale'!C5</f>
        <v>Departamentul Bazele Proiectării de Arhitectura</v>
      </c>
      <c r="B3" s="384"/>
      <c r="C3" s="384"/>
      <c r="D3" s="2"/>
      <c r="E3" s="2"/>
      <c r="F3" s="2"/>
      <c r="G3" s="2"/>
      <c r="H3" s="2"/>
      <c r="I3" s="2"/>
    </row>
    <row r="4" spans="1:31" ht="15.5">
      <c r="A4" s="526" t="str">
        <f>'Date initiale'!C6&amp;", "&amp;'Date initiale'!C7</f>
        <v>Șerbescu Andrei , 24-Bazele Proiectarii de Arhitectura</v>
      </c>
      <c r="B4" s="526"/>
      <c r="C4" s="526"/>
      <c r="D4" s="2"/>
      <c r="E4" s="2"/>
      <c r="F4" s="3"/>
      <c r="G4" s="3"/>
      <c r="H4" s="3"/>
      <c r="I4" s="3"/>
    </row>
    <row r="5" spans="1:31" s="188" customFormat="1" ht="15.5">
      <c r="A5" s="262"/>
      <c r="B5" s="384"/>
      <c r="C5" s="384"/>
      <c r="D5" s="2"/>
      <c r="E5" s="2"/>
      <c r="F5" s="3"/>
      <c r="G5" s="3"/>
      <c r="H5" s="3"/>
      <c r="I5" s="3"/>
    </row>
    <row r="6" spans="1:31" ht="15.5">
      <c r="A6" s="525" t="s">
        <v>110</v>
      </c>
      <c r="B6" s="528"/>
      <c r="C6" s="528"/>
      <c r="D6" s="525"/>
      <c r="E6" s="525"/>
      <c r="F6" s="525"/>
      <c r="G6" s="525"/>
      <c r="H6" s="525"/>
      <c r="I6" s="525"/>
    </row>
    <row r="7" spans="1:31" ht="15.5">
      <c r="A7" s="525" t="str">
        <f>'Descriere indicatori'!B5&amp;". "&amp;'Descriere indicatori'!C5</f>
        <v xml:space="preserve">I2. Cărţi de autor publicate la edituri cu prestigiu naţional* </v>
      </c>
      <c r="B7" s="528"/>
      <c r="C7" s="528"/>
      <c r="D7" s="525"/>
      <c r="E7" s="525"/>
      <c r="F7" s="525"/>
      <c r="G7" s="525"/>
      <c r="H7" s="525"/>
      <c r="I7" s="525"/>
    </row>
    <row r="8" spans="1:31" ht="16" thickBot="1">
      <c r="A8" s="36"/>
      <c r="B8" s="422"/>
      <c r="C8" s="422"/>
      <c r="D8" s="36"/>
      <c r="E8" s="36"/>
      <c r="F8" s="36"/>
      <c r="G8" s="36"/>
      <c r="H8" s="36"/>
      <c r="I8" s="36"/>
    </row>
    <row r="9" spans="1:31" s="6" customFormat="1" ht="58.5" thickBot="1">
      <c r="A9" s="198" t="s">
        <v>55</v>
      </c>
      <c r="B9" s="199" t="s">
        <v>83</v>
      </c>
      <c r="C9" s="199" t="s">
        <v>84</v>
      </c>
      <c r="D9" s="199" t="s">
        <v>85</v>
      </c>
      <c r="E9" s="199" t="s">
        <v>86</v>
      </c>
      <c r="F9" s="200" t="s">
        <v>87</v>
      </c>
      <c r="G9" s="199" t="s">
        <v>88</v>
      </c>
      <c r="H9" s="199" t="s">
        <v>89</v>
      </c>
      <c r="I9" s="201" t="s">
        <v>90</v>
      </c>
      <c r="J9" s="4"/>
      <c r="K9" s="267" t="s">
        <v>108</v>
      </c>
      <c r="L9" s="5"/>
      <c r="M9" s="5"/>
      <c r="N9" s="5"/>
      <c r="O9" s="5"/>
      <c r="P9" s="5"/>
      <c r="Q9" s="5"/>
      <c r="R9" s="5"/>
      <c r="S9" s="5"/>
      <c r="T9" s="5"/>
      <c r="U9" s="5"/>
      <c r="V9" s="5"/>
      <c r="W9" s="5"/>
      <c r="X9" s="5"/>
      <c r="Y9" s="5"/>
      <c r="Z9" s="5"/>
      <c r="AA9" s="5"/>
      <c r="AB9" s="5"/>
      <c r="AC9" s="5"/>
      <c r="AD9" s="5"/>
      <c r="AE9" s="5"/>
    </row>
    <row r="10" spans="1:31" s="6" customFormat="1" ht="116">
      <c r="A10" s="124">
        <v>1</v>
      </c>
      <c r="B10" s="445" t="s">
        <v>513</v>
      </c>
      <c r="C10" s="425" t="s">
        <v>294</v>
      </c>
      <c r="D10" s="125" t="s">
        <v>295</v>
      </c>
      <c r="E10" s="204" t="s">
        <v>489</v>
      </c>
      <c r="F10" s="128">
        <v>2014</v>
      </c>
      <c r="G10" s="125" t="s">
        <v>490</v>
      </c>
      <c r="H10" s="468"/>
      <c r="I10" s="321">
        <v>3.75</v>
      </c>
      <c r="J10" s="7"/>
      <c r="K10" s="268">
        <v>15</v>
      </c>
      <c r="L10" s="7" t="s">
        <v>246</v>
      </c>
      <c r="M10" s="7"/>
      <c r="N10" s="7"/>
      <c r="O10" s="7"/>
      <c r="P10" s="7"/>
      <c r="Q10" s="7"/>
      <c r="R10" s="7"/>
      <c r="S10" s="7"/>
      <c r="T10" s="7"/>
      <c r="U10" s="7"/>
      <c r="V10" s="7"/>
      <c r="W10" s="7"/>
      <c r="X10" s="7"/>
      <c r="Y10" s="7"/>
      <c r="Z10" s="7"/>
      <c r="AA10" s="7"/>
      <c r="AB10" s="7"/>
      <c r="AC10" s="7"/>
      <c r="AD10" s="7"/>
      <c r="AE10" s="7"/>
    </row>
    <row r="11" spans="1:31" s="6" customFormat="1" ht="15.5">
      <c r="A11" s="129">
        <f>A10+1</f>
        <v>2</v>
      </c>
      <c r="B11" s="446"/>
      <c r="C11" s="243"/>
      <c r="D11" s="130"/>
      <c r="E11" s="131"/>
      <c r="F11" s="132"/>
      <c r="G11" s="130"/>
      <c r="H11" s="130"/>
      <c r="I11" s="322"/>
      <c r="J11" s="7"/>
      <c r="K11" s="54"/>
      <c r="L11" s="7"/>
      <c r="M11" s="7"/>
      <c r="N11" s="7"/>
      <c r="O11" s="7"/>
      <c r="P11" s="7"/>
      <c r="Q11" s="7"/>
      <c r="R11" s="7"/>
      <c r="S11" s="7"/>
      <c r="T11" s="7"/>
      <c r="U11" s="7"/>
      <c r="V11" s="7"/>
      <c r="W11" s="7"/>
      <c r="X11" s="7"/>
      <c r="Y11" s="7"/>
      <c r="Z11" s="7"/>
      <c r="AA11" s="7"/>
      <c r="AB11" s="7"/>
      <c r="AC11" s="7"/>
      <c r="AD11" s="7"/>
      <c r="AE11" s="7"/>
    </row>
    <row r="12" spans="1:31" s="6" customFormat="1" ht="15.5">
      <c r="A12" s="129">
        <f t="shared" ref="A12:A19" si="0">A11+1</f>
        <v>3</v>
      </c>
      <c r="B12" s="243"/>
      <c r="C12" s="243"/>
      <c r="D12" s="130"/>
      <c r="E12" s="131"/>
      <c r="F12" s="132"/>
      <c r="G12" s="133"/>
      <c r="H12" s="130"/>
      <c r="I12" s="322"/>
      <c r="J12" s="7"/>
      <c r="K12" s="7"/>
      <c r="L12" s="7"/>
      <c r="M12" s="7"/>
      <c r="N12" s="7"/>
      <c r="O12" s="7"/>
      <c r="P12" s="7"/>
      <c r="Q12" s="7"/>
      <c r="R12" s="7"/>
      <c r="S12" s="7"/>
      <c r="T12" s="7"/>
      <c r="U12" s="7"/>
      <c r="V12" s="7"/>
      <c r="W12" s="7"/>
      <c r="X12" s="7"/>
      <c r="Y12" s="7"/>
      <c r="Z12" s="7"/>
      <c r="AA12" s="7"/>
      <c r="AB12" s="7"/>
      <c r="AC12" s="7"/>
      <c r="AD12" s="7"/>
      <c r="AE12" s="7"/>
    </row>
    <row r="13" spans="1:31" s="6" customFormat="1" ht="15.5">
      <c r="A13" s="129">
        <f t="shared" si="0"/>
        <v>4</v>
      </c>
      <c r="B13" s="243"/>
      <c r="C13" s="243"/>
      <c r="D13" s="130"/>
      <c r="E13" s="131"/>
      <c r="F13" s="132"/>
      <c r="G13" s="133"/>
      <c r="H13" s="133"/>
      <c r="I13" s="322"/>
      <c r="J13" s="7"/>
      <c r="K13" s="7"/>
      <c r="L13" s="7"/>
      <c r="M13" s="7"/>
      <c r="N13" s="7"/>
      <c r="O13" s="7"/>
      <c r="P13" s="7"/>
      <c r="Q13" s="7"/>
      <c r="R13" s="7"/>
      <c r="S13" s="7"/>
      <c r="T13" s="7"/>
      <c r="U13" s="7"/>
      <c r="V13" s="7"/>
      <c r="W13" s="7"/>
      <c r="X13" s="7"/>
      <c r="Y13" s="7"/>
      <c r="Z13" s="7"/>
      <c r="AA13" s="7"/>
      <c r="AB13" s="7"/>
      <c r="AC13" s="7"/>
      <c r="AD13" s="7"/>
      <c r="AE13" s="7"/>
    </row>
    <row r="14" spans="1:31" s="6" customFormat="1" ht="15.5">
      <c r="A14" s="129">
        <f t="shared" si="0"/>
        <v>5</v>
      </c>
      <c r="B14" s="446"/>
      <c r="C14" s="243"/>
      <c r="D14" s="130"/>
      <c r="E14" s="131"/>
      <c r="F14" s="132"/>
      <c r="G14" s="130"/>
      <c r="H14" s="130"/>
      <c r="I14" s="322"/>
      <c r="J14" s="7"/>
      <c r="K14" s="7"/>
      <c r="L14" s="7"/>
      <c r="M14" s="7"/>
      <c r="N14" s="7"/>
      <c r="O14" s="7"/>
      <c r="P14" s="7"/>
      <c r="Q14" s="7"/>
      <c r="R14" s="7"/>
      <c r="S14" s="7"/>
      <c r="T14" s="7"/>
      <c r="U14" s="7"/>
      <c r="V14" s="7"/>
      <c r="W14" s="7"/>
      <c r="X14" s="7"/>
      <c r="Y14" s="7"/>
      <c r="Z14" s="7"/>
      <c r="AA14" s="7"/>
      <c r="AB14" s="7"/>
      <c r="AC14" s="7"/>
      <c r="AD14" s="7"/>
      <c r="AE14" s="7"/>
    </row>
    <row r="15" spans="1:31" s="6" customFormat="1" ht="15.5">
      <c r="A15" s="129">
        <f t="shared" si="0"/>
        <v>6</v>
      </c>
      <c r="B15" s="243"/>
      <c r="C15" s="243"/>
      <c r="D15" s="130"/>
      <c r="E15" s="131"/>
      <c r="F15" s="132"/>
      <c r="G15" s="133"/>
      <c r="H15" s="130"/>
      <c r="I15" s="322"/>
      <c r="J15" s="7"/>
      <c r="K15" s="7"/>
      <c r="L15" s="7"/>
      <c r="M15" s="7"/>
      <c r="N15" s="7"/>
      <c r="O15" s="7"/>
      <c r="P15" s="7"/>
      <c r="Q15" s="7"/>
      <c r="R15" s="7"/>
      <c r="S15" s="7"/>
      <c r="T15" s="7"/>
      <c r="U15" s="7"/>
      <c r="V15" s="7"/>
      <c r="W15" s="7"/>
      <c r="X15" s="7"/>
      <c r="Y15" s="7"/>
      <c r="Z15" s="7"/>
      <c r="AA15" s="7"/>
      <c r="AB15" s="7"/>
      <c r="AC15" s="7"/>
      <c r="AD15" s="7"/>
      <c r="AE15" s="7"/>
    </row>
    <row r="16" spans="1:31" s="6" customFormat="1" ht="15.5">
      <c r="A16" s="129">
        <f t="shared" si="0"/>
        <v>7</v>
      </c>
      <c r="B16" s="243"/>
      <c r="C16" s="243"/>
      <c r="D16" s="130"/>
      <c r="E16" s="131"/>
      <c r="F16" s="132"/>
      <c r="G16" s="133"/>
      <c r="H16" s="133"/>
      <c r="I16" s="322"/>
      <c r="J16" s="7"/>
      <c r="K16" s="7"/>
      <c r="L16" s="7"/>
      <c r="M16" s="7"/>
      <c r="N16" s="7"/>
      <c r="O16" s="7"/>
      <c r="P16" s="7"/>
      <c r="Q16" s="7"/>
      <c r="R16" s="7"/>
      <c r="S16" s="7"/>
      <c r="T16" s="7"/>
      <c r="U16" s="7"/>
      <c r="V16" s="7"/>
      <c r="W16" s="7"/>
      <c r="X16" s="7"/>
      <c r="Y16" s="7"/>
      <c r="Z16" s="7"/>
      <c r="AA16" s="7"/>
      <c r="AB16" s="7"/>
      <c r="AC16" s="7"/>
      <c r="AD16" s="7"/>
      <c r="AE16" s="7"/>
    </row>
    <row r="17" spans="1:31" s="6" customFormat="1" ht="15.5">
      <c r="A17" s="129">
        <f t="shared" si="0"/>
        <v>8</v>
      </c>
      <c r="B17" s="447"/>
      <c r="C17" s="243"/>
      <c r="D17" s="134"/>
      <c r="E17" s="135"/>
      <c r="F17" s="132"/>
      <c r="G17" s="133"/>
      <c r="H17" s="133"/>
      <c r="I17" s="322"/>
      <c r="J17" s="7"/>
      <c r="K17" s="7"/>
      <c r="L17" s="7"/>
      <c r="M17" s="7"/>
      <c r="N17" s="7"/>
      <c r="O17" s="7"/>
      <c r="P17" s="7"/>
      <c r="Q17" s="7"/>
      <c r="R17" s="7"/>
      <c r="S17" s="7"/>
      <c r="T17" s="7"/>
      <c r="U17" s="7"/>
      <c r="V17" s="7"/>
      <c r="W17" s="7"/>
      <c r="X17" s="7"/>
      <c r="Y17" s="7"/>
      <c r="Z17" s="7"/>
      <c r="AA17" s="7"/>
      <c r="AB17" s="7"/>
      <c r="AC17" s="7"/>
      <c r="AD17" s="7"/>
      <c r="AE17" s="7"/>
    </row>
    <row r="18" spans="1:31" s="6" customFormat="1" ht="15.5">
      <c r="A18" s="129">
        <f t="shared" si="0"/>
        <v>9</v>
      </c>
      <c r="B18" s="447"/>
      <c r="C18" s="243"/>
      <c r="D18" s="134"/>
      <c r="E18" s="135"/>
      <c r="F18" s="132"/>
      <c r="G18" s="133"/>
      <c r="H18" s="133"/>
      <c r="I18" s="322"/>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36">
        <f t="shared" si="0"/>
        <v>10</v>
      </c>
      <c r="B19" s="448"/>
      <c r="C19" s="426"/>
      <c r="D19" s="137"/>
      <c r="E19" s="138"/>
      <c r="F19" s="139"/>
      <c r="G19" s="139"/>
      <c r="H19" s="139"/>
      <c r="I19" s="32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64"/>
      <c r="B20" s="427"/>
      <c r="C20" s="427"/>
      <c r="D20" s="140"/>
      <c r="E20" s="140"/>
      <c r="F20" s="140"/>
      <c r="G20" s="140"/>
      <c r="H20" s="122" t="str">
        <f>"Total "&amp;LEFT(A7,2)</f>
        <v>Total I2</v>
      </c>
      <c r="I20" s="144">
        <f>SUM(I10:I19)</f>
        <v>3.75</v>
      </c>
      <c r="J20" s="9"/>
      <c r="K20" s="9"/>
      <c r="L20" s="10"/>
      <c r="M20" s="10"/>
      <c r="N20" s="10"/>
      <c r="O20" s="10"/>
      <c r="P20" s="10"/>
      <c r="Q20" s="10"/>
      <c r="R20" s="10"/>
      <c r="S20" s="10"/>
      <c r="T20" s="10"/>
      <c r="U20" s="10"/>
      <c r="V20" s="10"/>
    </row>
    <row r="21" spans="1:31" s="6" customFormat="1" ht="15.5">
      <c r="A21" s="8"/>
      <c r="B21" s="428"/>
      <c r="C21" s="428"/>
      <c r="D21" s="9"/>
      <c r="E21" s="9"/>
      <c r="F21" s="9"/>
      <c r="G21" s="9"/>
      <c r="H21" s="9"/>
      <c r="I21" s="9"/>
      <c r="J21" s="9"/>
      <c r="K21" s="9"/>
      <c r="L21" s="10"/>
      <c r="M21" s="10"/>
      <c r="N21" s="10"/>
      <c r="O21" s="10"/>
      <c r="P21" s="10"/>
      <c r="Q21" s="10"/>
      <c r="R21" s="10"/>
      <c r="S21" s="10"/>
      <c r="T21" s="10"/>
      <c r="U21" s="10"/>
      <c r="V21" s="10"/>
    </row>
    <row r="22" spans="1:31" s="6" customFormat="1"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c r="J22" s="9"/>
      <c r="K22" s="9"/>
      <c r="L22" s="10"/>
      <c r="M22" s="10"/>
      <c r="N22" s="10"/>
      <c r="O22" s="10"/>
      <c r="P22" s="10"/>
      <c r="Q22" s="10"/>
      <c r="R22" s="10"/>
      <c r="S22" s="10"/>
      <c r="T22" s="10"/>
      <c r="U22" s="10"/>
      <c r="V22" s="10"/>
    </row>
    <row r="23" spans="1:31" s="6" customFormat="1" ht="15.5">
      <c r="A23" s="8"/>
      <c r="B23" s="428"/>
      <c r="C23" s="428"/>
      <c r="D23" s="9"/>
      <c r="E23" s="9"/>
      <c r="F23" s="9"/>
      <c r="G23" s="9"/>
      <c r="H23" s="9"/>
      <c r="I23" s="9"/>
      <c r="J23" s="9"/>
      <c r="K23" s="9"/>
      <c r="L23" s="10"/>
      <c r="M23" s="10"/>
      <c r="N23" s="10"/>
      <c r="O23" s="10"/>
      <c r="P23" s="10"/>
      <c r="Q23" s="10"/>
      <c r="R23" s="10"/>
      <c r="S23" s="10"/>
      <c r="T23" s="10"/>
      <c r="U23" s="10"/>
      <c r="V23" s="10"/>
    </row>
    <row r="24" spans="1:31" s="6" customFormat="1" ht="15.5">
      <c r="A24" s="8"/>
      <c r="B24" s="428"/>
      <c r="C24" s="428"/>
      <c r="D24" s="9"/>
      <c r="E24" s="9"/>
      <c r="F24" s="9"/>
      <c r="G24" s="9"/>
      <c r="H24" s="9"/>
      <c r="I24" s="9"/>
      <c r="J24" s="9"/>
      <c r="K24" s="9"/>
      <c r="L24" s="10"/>
      <c r="M24" s="10"/>
      <c r="N24" s="10"/>
      <c r="O24" s="10"/>
      <c r="P24" s="10"/>
      <c r="Q24" s="10"/>
      <c r="R24" s="10"/>
      <c r="S24" s="10"/>
      <c r="T24" s="10"/>
      <c r="U24" s="10"/>
      <c r="V24" s="10"/>
    </row>
    <row r="25" spans="1:31" s="6" customFormat="1" ht="15.5">
      <c r="A25" s="8"/>
      <c r="B25" s="428"/>
      <c r="C25" s="428"/>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6" zoomScale="115" zoomScaleNormal="115" workbookViewId="0">
      <selection activeCell="K13" sqref="K13"/>
    </sheetView>
  </sheetViews>
  <sheetFormatPr defaultRowHeight="14.5"/>
  <cols>
    <col min="1" max="1" width="5.1796875" customWidth="1"/>
    <col min="2" max="2" width="22.1796875" style="421" customWidth="1"/>
    <col min="3" max="3" width="27.1796875" style="421" customWidth="1"/>
    <col min="4" max="4" width="21.453125" customWidth="1"/>
    <col min="5" max="5" width="16" customWidth="1"/>
    <col min="6" max="6" width="6.81640625" customWidth="1"/>
    <col min="7" max="7" width="10" customWidth="1"/>
    <col min="8" max="8" width="10.54296875" customWidth="1"/>
    <col min="9" max="9" width="9.81640625" customWidth="1"/>
  </cols>
  <sheetData>
    <row r="1" spans="1:12">
      <c r="A1" s="261" t="str">
        <f>'Date initiale'!C3</f>
        <v>Universitatea de Arhitectură și Urbanism "Ion Mincu" București</v>
      </c>
      <c r="B1" s="384"/>
      <c r="C1" s="384"/>
    </row>
    <row r="2" spans="1:12">
      <c r="A2" s="261" t="str">
        <f>'Date initiale'!B4&amp;" "&amp;'Date initiale'!C4</f>
        <v>Facultatea ARHITECTURA</v>
      </c>
      <c r="B2" s="384"/>
      <c r="C2" s="384"/>
    </row>
    <row r="3" spans="1:12">
      <c r="A3" s="261" t="str">
        <f>'Date initiale'!B5&amp;" "&amp;'Date initiale'!C5</f>
        <v>Departamentul Bazele Proiectării de Arhitectura</v>
      </c>
      <c r="B3" s="384"/>
      <c r="C3" s="384"/>
    </row>
    <row r="4" spans="1:12">
      <c r="A4" s="119" t="str">
        <f>'Date initiale'!C6&amp;", "&amp;'Date initiale'!C7</f>
        <v>Șerbescu Andrei , 24-Bazele Proiectarii de Arhitectura</v>
      </c>
      <c r="B4" s="415"/>
      <c r="C4" s="415"/>
    </row>
    <row r="5" spans="1:12" s="188" customFormat="1">
      <c r="A5" s="119"/>
      <c r="B5" s="415"/>
      <c r="C5" s="415"/>
    </row>
    <row r="6" spans="1:12" ht="15.5">
      <c r="A6" s="525" t="s">
        <v>110</v>
      </c>
      <c r="B6" s="528"/>
      <c r="C6" s="525"/>
      <c r="D6" s="525"/>
      <c r="E6" s="525"/>
      <c r="F6" s="525"/>
      <c r="G6" s="525"/>
      <c r="H6" s="525"/>
      <c r="I6" s="525"/>
    </row>
    <row r="7" spans="1:12" ht="15.5">
      <c r="A7" s="525" t="str">
        <f>'Descriere indicatori'!B6&amp;". "&amp;'Descriere indicatori'!C6</f>
        <v xml:space="preserve">I3. Capitole de autor cuprinse în cărţi publicate la edituri cu prestigiu naţional* </v>
      </c>
      <c r="B7" s="528"/>
      <c r="C7" s="525"/>
      <c r="D7" s="525"/>
      <c r="E7" s="525"/>
      <c r="F7" s="525"/>
      <c r="G7" s="525"/>
      <c r="H7" s="525"/>
      <c r="I7" s="525"/>
    </row>
    <row r="8" spans="1:12" ht="16" thickBot="1">
      <c r="A8" s="36"/>
      <c r="B8" s="422"/>
      <c r="C8" s="422"/>
      <c r="D8" s="36"/>
      <c r="E8" s="36"/>
      <c r="F8" s="36"/>
      <c r="G8" s="36"/>
      <c r="H8" s="36"/>
      <c r="I8" s="36"/>
    </row>
    <row r="9" spans="1:12" ht="58.5" thickBot="1">
      <c r="A9" s="194" t="s">
        <v>55</v>
      </c>
      <c r="B9" s="195" t="s">
        <v>83</v>
      </c>
      <c r="C9" s="195" t="s">
        <v>175</v>
      </c>
      <c r="D9" s="195" t="s">
        <v>85</v>
      </c>
      <c r="E9" s="195" t="s">
        <v>86</v>
      </c>
      <c r="F9" s="196" t="s">
        <v>87</v>
      </c>
      <c r="G9" s="195" t="s">
        <v>88</v>
      </c>
      <c r="H9" s="195" t="s">
        <v>89</v>
      </c>
      <c r="I9" s="197" t="s">
        <v>90</v>
      </c>
      <c r="K9" s="267" t="s">
        <v>108</v>
      </c>
    </row>
    <row r="10" spans="1:12" ht="58">
      <c r="A10" s="190">
        <v>1</v>
      </c>
      <c r="B10" s="469" t="s">
        <v>290</v>
      </c>
      <c r="C10" s="469" t="s">
        <v>303</v>
      </c>
      <c r="D10" s="146" t="s">
        <v>302</v>
      </c>
      <c r="E10" s="146" t="s">
        <v>292</v>
      </c>
      <c r="F10" s="147">
        <v>2019</v>
      </c>
      <c r="G10" s="148">
        <v>366</v>
      </c>
      <c r="H10" s="147">
        <v>6</v>
      </c>
      <c r="I10" s="324">
        <v>10</v>
      </c>
      <c r="K10" s="268">
        <v>10</v>
      </c>
      <c r="L10" s="378" t="s">
        <v>247</v>
      </c>
    </row>
    <row r="11" spans="1:12" ht="58">
      <c r="A11" s="108">
        <f>A10+1</f>
        <v>2</v>
      </c>
      <c r="B11" s="295" t="s">
        <v>289</v>
      </c>
      <c r="C11" s="295" t="s">
        <v>307</v>
      </c>
      <c r="D11" s="141" t="s">
        <v>296</v>
      </c>
      <c r="E11" s="39" t="s">
        <v>287</v>
      </c>
      <c r="F11" s="39">
        <v>2016</v>
      </c>
      <c r="G11" s="39">
        <v>223</v>
      </c>
      <c r="H11" s="39">
        <v>3</v>
      </c>
      <c r="I11" s="325">
        <v>10</v>
      </c>
      <c r="K11" s="54"/>
    </row>
    <row r="12" spans="1:12" ht="43.5">
      <c r="A12" s="150">
        <f t="shared" ref="A12:A19" si="0">A11+1</f>
        <v>3</v>
      </c>
      <c r="B12" s="120" t="s">
        <v>305</v>
      </c>
      <c r="C12" s="423" t="s">
        <v>306</v>
      </c>
      <c r="D12" s="141" t="s">
        <v>302</v>
      </c>
      <c r="E12" s="151" t="s">
        <v>304</v>
      </c>
      <c r="F12" s="113">
        <v>2012</v>
      </c>
      <c r="G12" s="113">
        <v>200</v>
      </c>
      <c r="H12" s="113">
        <v>5</v>
      </c>
      <c r="I12" s="326">
        <v>10</v>
      </c>
    </row>
    <row r="13" spans="1:12" ht="43.5">
      <c r="A13" s="150">
        <f t="shared" si="0"/>
        <v>4</v>
      </c>
      <c r="B13" s="166" t="s">
        <v>318</v>
      </c>
      <c r="C13" s="295" t="s">
        <v>319</v>
      </c>
      <c r="D13" s="39" t="s">
        <v>302</v>
      </c>
      <c r="E13" s="39" t="s">
        <v>320</v>
      </c>
      <c r="F13" s="112">
        <v>2008</v>
      </c>
      <c r="G13" s="112">
        <v>208</v>
      </c>
      <c r="H13" s="112">
        <v>6</v>
      </c>
      <c r="I13" s="319">
        <v>10</v>
      </c>
    </row>
    <row r="14" spans="1:12" s="188" customFormat="1">
      <c r="A14" s="150">
        <f t="shared" si="0"/>
        <v>5</v>
      </c>
      <c r="B14" s="110"/>
      <c r="C14" s="295"/>
      <c r="D14" s="39"/>
      <c r="E14" s="39"/>
      <c r="F14" s="112"/>
      <c r="G14" s="112"/>
      <c r="H14" s="112"/>
      <c r="I14" s="327"/>
    </row>
    <row r="15" spans="1:12" s="188" customFormat="1">
      <c r="A15" s="150">
        <f t="shared" si="0"/>
        <v>6</v>
      </c>
      <c r="B15" s="166"/>
      <c r="C15" s="295"/>
      <c r="D15" s="39"/>
      <c r="E15" s="111"/>
      <c r="F15" s="112"/>
      <c r="G15" s="112"/>
      <c r="H15" s="112"/>
      <c r="I15" s="319"/>
    </row>
    <row r="16" spans="1:12">
      <c r="A16" s="150">
        <f t="shared" si="0"/>
        <v>7</v>
      </c>
      <c r="B16" s="110"/>
      <c r="C16" s="295"/>
      <c r="D16" s="39"/>
      <c r="E16" s="39"/>
      <c r="F16" s="112"/>
      <c r="G16" s="112"/>
      <c r="H16" s="112"/>
      <c r="I16" s="327"/>
    </row>
    <row r="17" spans="1:9">
      <c r="A17" s="150">
        <f t="shared" si="0"/>
        <v>8</v>
      </c>
      <c r="B17" s="166"/>
      <c r="C17" s="295"/>
      <c r="D17" s="39"/>
      <c r="E17" s="111"/>
      <c r="F17" s="112"/>
      <c r="G17" s="112"/>
      <c r="H17" s="112"/>
      <c r="I17" s="319"/>
    </row>
    <row r="18" spans="1:9">
      <c r="A18" s="150">
        <f t="shared" si="0"/>
        <v>9</v>
      </c>
      <c r="B18" s="109"/>
      <c r="C18" s="424"/>
      <c r="D18" s="141"/>
      <c r="E18" s="145"/>
      <c r="F18" s="113"/>
      <c r="G18" s="113"/>
      <c r="H18" s="113"/>
      <c r="I18" s="319"/>
    </row>
    <row r="19" spans="1:9" ht="15" thickBot="1">
      <c r="A19" s="152">
        <f t="shared" si="0"/>
        <v>10</v>
      </c>
      <c r="B19" s="449"/>
      <c r="C19" s="308"/>
      <c r="D19" s="153"/>
      <c r="E19" s="153"/>
      <c r="F19" s="117"/>
      <c r="G19" s="117"/>
      <c r="H19" s="117"/>
      <c r="I19" s="320"/>
    </row>
    <row r="20" spans="1:9" ht="15" thickBot="1">
      <c r="A20" s="352"/>
      <c r="B20" s="415"/>
      <c r="C20" s="415"/>
      <c r="D20" s="119"/>
      <c r="E20" s="119"/>
      <c r="F20" s="119"/>
      <c r="G20" s="119"/>
      <c r="H20" s="122" t="str">
        <f>"Total "&amp;LEFT(A7,2)</f>
        <v>Total I3</v>
      </c>
      <c r="I20" s="123">
        <f>SUM(I10:I19)</f>
        <v>40</v>
      </c>
    </row>
    <row r="22" spans="1:9"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zoomScale="115" zoomScaleNormal="115" workbookViewId="0">
      <selection activeCell="O16" sqref="O16"/>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81640625" customWidth="1"/>
  </cols>
  <sheetData>
    <row r="1" spans="1:12">
      <c r="A1" s="261" t="str">
        <f>'Date initiale'!C3</f>
        <v>Universitatea de Arhitectură și Urbanism "Ion Mincu" București</v>
      </c>
      <c r="B1" s="261"/>
      <c r="C1" s="261"/>
    </row>
    <row r="2" spans="1:12">
      <c r="A2" s="261" t="str">
        <f>'Date initiale'!B4&amp;" "&amp;'Date initiale'!C4</f>
        <v>Facultatea ARHITECTURA</v>
      </c>
      <c r="B2" s="261"/>
      <c r="C2" s="261"/>
    </row>
    <row r="3" spans="1:12">
      <c r="A3" s="261" t="str">
        <f>'Date initiale'!B5&amp;" "&amp;'Date initiale'!C5</f>
        <v>Departamentul Bazele Proiectării de Arhitectura</v>
      </c>
      <c r="B3" s="261"/>
      <c r="C3" s="261"/>
    </row>
    <row r="4" spans="1:12">
      <c r="A4" s="119" t="str">
        <f>'Date initiale'!C6&amp;", "&amp;'Date initiale'!C7</f>
        <v>Șerbescu Andrei , 24-Bazele Proiectarii de Arhitectura</v>
      </c>
      <c r="B4" s="119"/>
      <c r="C4" s="119"/>
    </row>
    <row r="5" spans="1:12" s="188" customFormat="1">
      <c r="A5" s="119"/>
      <c r="B5" s="119"/>
      <c r="C5" s="119"/>
    </row>
    <row r="6" spans="1:12" ht="15.5">
      <c r="A6" s="525" t="s">
        <v>110</v>
      </c>
      <c r="B6" s="525"/>
      <c r="C6" s="525"/>
      <c r="D6" s="525"/>
      <c r="E6" s="525"/>
      <c r="F6" s="525"/>
      <c r="G6" s="525"/>
      <c r="H6" s="525"/>
      <c r="I6" s="525"/>
    </row>
    <row r="7" spans="1:12" ht="15.5">
      <c r="A7" s="525" t="str">
        <f>'Descriere indicatori'!B7&amp;". "&amp;'Descriere indicatori'!C7</f>
        <v xml:space="preserve">I4. Articole in extenso în reviste ştiinţifice de specialitate* </v>
      </c>
      <c r="B7" s="525"/>
      <c r="C7" s="525"/>
      <c r="D7" s="525"/>
      <c r="E7" s="525"/>
      <c r="F7" s="525"/>
      <c r="G7" s="525"/>
      <c r="H7" s="525"/>
      <c r="I7" s="525"/>
    </row>
    <row r="8" spans="1:12" ht="15" thickBot="1">
      <c r="A8" s="154"/>
      <c r="B8" s="154"/>
      <c r="C8" s="154"/>
      <c r="D8" s="154"/>
      <c r="E8" s="154"/>
      <c r="F8" s="154"/>
      <c r="G8" s="154"/>
      <c r="H8" s="154"/>
      <c r="I8" s="154"/>
    </row>
    <row r="9" spans="1:12" ht="29.5" thickBot="1">
      <c r="A9" s="194" t="s">
        <v>55</v>
      </c>
      <c r="B9" s="157" t="s">
        <v>83</v>
      </c>
      <c r="C9" s="157" t="s">
        <v>56</v>
      </c>
      <c r="D9" s="157" t="s">
        <v>57</v>
      </c>
      <c r="E9" s="157" t="s">
        <v>80</v>
      </c>
      <c r="F9" s="158" t="s">
        <v>87</v>
      </c>
      <c r="G9" s="157" t="s">
        <v>58</v>
      </c>
      <c r="H9" s="157" t="s">
        <v>111</v>
      </c>
      <c r="I9" s="159" t="s">
        <v>90</v>
      </c>
      <c r="K9" s="267" t="s">
        <v>108</v>
      </c>
    </row>
    <row r="10" spans="1:12">
      <c r="A10" s="104">
        <v>1</v>
      </c>
      <c r="B10" s="105"/>
      <c r="C10" s="467"/>
      <c r="D10" s="385"/>
      <c r="E10" s="106"/>
      <c r="F10" s="107"/>
      <c r="G10" s="107"/>
      <c r="H10" s="107"/>
      <c r="I10" s="328"/>
      <c r="K10" s="268">
        <v>10</v>
      </c>
      <c r="L10" s="378" t="s">
        <v>248</v>
      </c>
    </row>
    <row r="11" spans="1:12">
      <c r="A11" s="108">
        <f>A10+1</f>
        <v>2</v>
      </c>
      <c r="B11" s="109"/>
      <c r="C11" s="110"/>
      <c r="D11" s="414"/>
      <c r="E11" s="111"/>
      <c r="F11" s="112"/>
      <c r="G11" s="113"/>
      <c r="H11" s="113"/>
      <c r="I11" s="322"/>
      <c r="K11" s="54"/>
    </row>
    <row r="12" spans="1:12">
      <c r="A12" s="108">
        <f t="shared" ref="A12:A17" si="0">A11+1</f>
        <v>3</v>
      </c>
      <c r="B12" s="110"/>
      <c r="C12" s="110"/>
      <c r="D12" s="110"/>
      <c r="E12" s="111"/>
      <c r="F12" s="112"/>
      <c r="G12" s="113"/>
      <c r="H12" s="113"/>
      <c r="I12" s="322"/>
    </row>
    <row r="13" spans="1:12">
      <c r="A13" s="108">
        <f t="shared" si="0"/>
        <v>4</v>
      </c>
      <c r="B13" s="110"/>
      <c r="C13" s="110"/>
      <c r="D13" s="110"/>
      <c r="E13" s="111"/>
      <c r="F13" s="112"/>
      <c r="G13" s="112"/>
      <c r="H13" s="112"/>
      <c r="I13" s="322"/>
    </row>
    <row r="14" spans="1:12">
      <c r="A14" s="108">
        <f t="shared" si="0"/>
        <v>5</v>
      </c>
      <c r="B14" s="110"/>
      <c r="C14" s="110"/>
      <c r="D14" s="110"/>
      <c r="E14" s="111"/>
      <c r="F14" s="112"/>
      <c r="G14" s="112"/>
      <c r="H14" s="112"/>
      <c r="I14" s="322"/>
    </row>
    <row r="15" spans="1:12">
      <c r="A15" s="108">
        <f t="shared" si="0"/>
        <v>6</v>
      </c>
      <c r="B15" s="110"/>
      <c r="C15" s="110"/>
      <c r="D15" s="110"/>
      <c r="E15" s="111"/>
      <c r="F15" s="112"/>
      <c r="G15" s="112"/>
      <c r="H15" s="112"/>
      <c r="I15" s="322"/>
    </row>
    <row r="16" spans="1:12">
      <c r="A16" s="108">
        <f t="shared" si="0"/>
        <v>7</v>
      </c>
      <c r="B16" s="110"/>
      <c r="C16" s="110"/>
      <c r="D16" s="110"/>
      <c r="E16" s="111"/>
      <c r="F16" s="112"/>
      <c r="G16" s="112"/>
      <c r="H16" s="112"/>
      <c r="I16" s="322"/>
    </row>
    <row r="17" spans="1:9">
      <c r="A17" s="108">
        <f t="shared" si="0"/>
        <v>8</v>
      </c>
      <c r="B17" s="110"/>
      <c r="C17" s="110"/>
      <c r="D17" s="110"/>
      <c r="E17" s="111"/>
      <c r="F17" s="112"/>
      <c r="G17" s="112"/>
      <c r="H17" s="112"/>
      <c r="I17" s="322"/>
    </row>
    <row r="18" spans="1:9">
      <c r="A18" s="108">
        <f>A17+1</f>
        <v>9</v>
      </c>
      <c r="B18" s="110"/>
      <c r="C18" s="110"/>
      <c r="D18" s="110"/>
      <c r="E18" s="111"/>
      <c r="F18" s="112"/>
      <c r="G18" s="112"/>
      <c r="H18" s="112"/>
      <c r="I18" s="322"/>
    </row>
    <row r="19" spans="1:9" ht="15" thickBot="1">
      <c r="A19" s="114">
        <f>A18+1</f>
        <v>10</v>
      </c>
      <c r="B19" s="115"/>
      <c r="C19" s="115"/>
      <c r="D19" s="115"/>
      <c r="E19" s="116"/>
      <c r="F19" s="117"/>
      <c r="G19" s="117"/>
      <c r="H19" s="117"/>
      <c r="I19" s="323"/>
    </row>
    <row r="20" spans="1:9" ht="15" thickBot="1">
      <c r="A20" s="362"/>
      <c r="B20" s="119"/>
      <c r="C20" s="119"/>
      <c r="D20" s="119"/>
      <c r="E20" s="119"/>
      <c r="F20" s="119"/>
      <c r="G20" s="119"/>
      <c r="H20" s="122" t="str">
        <f>"Total "&amp;LEFT(A7,2)</f>
        <v>Total I4</v>
      </c>
      <c r="I20" s="161">
        <f>SUM(I10:I19)</f>
        <v>0</v>
      </c>
    </row>
    <row r="22" spans="1:9" ht="33.75" customHeight="1">
      <c r="A22" s="52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27"/>
      <c r="C22" s="527"/>
      <c r="D22" s="527"/>
      <c r="E22" s="527"/>
      <c r="F22" s="527"/>
      <c r="G22" s="527"/>
      <c r="H22" s="527"/>
      <c r="I22" s="52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Andrei Serbescu</cp:lastModifiedBy>
  <cp:lastPrinted>2020-01-21T11:27:03Z</cp:lastPrinted>
  <dcterms:created xsi:type="dcterms:W3CDTF">2013-01-10T17:13:12Z</dcterms:created>
  <dcterms:modified xsi:type="dcterms:W3CDTF">2022-01-24T17:50:20Z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