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120" windowWidth="11235" windowHeight="5670" tabRatio="928" firstSheet="2" activeTab="19"/>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I11c!$A$1:$G$21</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45621"/>
</workbook>
</file>

<file path=xl/calcChain.xml><?xml version="1.0" encoding="utf-8"?>
<calcChain xmlns="http://schemas.openxmlformats.org/spreadsheetml/2006/main">
  <c r="A12" i="28" l="1"/>
  <c r="A11" i="14"/>
  <c r="A23" i="13" l="1"/>
  <c r="D29" i="36"/>
  <c r="A22" i="37"/>
  <c r="A7" i="37"/>
  <c r="G20" i="37" s="1"/>
  <c r="H20" i="37"/>
  <c r="A12" i="37"/>
  <c r="A13" i="37" s="1"/>
  <c r="A14" i="37" s="1"/>
  <c r="A15" i="37" s="1"/>
  <c r="A16" i="37" s="1"/>
  <c r="A17" i="37" s="1"/>
  <c r="A18" i="37" s="1"/>
  <c r="A19" i="37" s="1"/>
  <c r="A11" i="37"/>
  <c r="A4" i="37"/>
  <c r="A3" i="37"/>
  <c r="A2" i="37"/>
  <c r="A1" i="37"/>
  <c r="B2" i="36" l="1"/>
  <c r="B4" i="36"/>
  <c r="B6" i="36"/>
  <c r="B5" i="36" l="1"/>
  <c r="B3" i="36"/>
  <c r="B47" i="36"/>
  <c r="D37" i="36"/>
  <c r="D28" i="36"/>
  <c r="D13" i="36"/>
  <c r="E20" i="22"/>
  <c r="D34" i="36" s="1"/>
  <c r="F20" i="26"/>
  <c r="D38" i="36" s="1"/>
  <c r="A11" i="26"/>
  <c r="A12" i="26" s="1"/>
  <c r="A13" i="26" s="1"/>
  <c r="A14" i="26" s="1"/>
  <c r="A15" i="26" s="1"/>
  <c r="A16" i="26" s="1"/>
  <c r="A17" i="26" s="1"/>
  <c r="A18" i="26" s="1"/>
  <c r="A19" i="26" s="1"/>
  <c r="A7" i="26"/>
  <c r="E20" i="26" s="1"/>
  <c r="D20" i="25"/>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2" i="16"/>
  <c r="A7" i="16"/>
  <c r="G20" i="16"/>
  <c r="A11" i="16"/>
  <c r="A12" i="16"/>
  <c r="A13" i="16" s="1"/>
  <c r="A14" i="16" s="1"/>
  <c r="A15" i="16" s="1"/>
  <c r="A16" i="16" s="1"/>
  <c r="A17" i="16" s="1"/>
  <c r="A18" i="16" s="1"/>
  <c r="A19" i="16" s="1"/>
  <c r="A22" i="15"/>
  <c r="A11" i="15"/>
  <c r="A12" i="15" s="1"/>
  <c r="A13" i="15" s="1"/>
  <c r="A14" i="15" s="1"/>
  <c r="A15" i="15" s="1"/>
  <c r="A16" i="15" s="1"/>
  <c r="A17" i="15" s="1"/>
  <c r="A18" i="15" s="1"/>
  <c r="A19" i="15" s="1"/>
  <c r="A7" i="15"/>
  <c r="G20" i="15" s="1"/>
  <c r="A13" i="28"/>
  <c r="A14" i="28" s="1"/>
  <c r="A15" i="28" s="1"/>
  <c r="A16" i="28" s="1"/>
  <c r="A17" i="28" s="1"/>
  <c r="A18" i="28" s="1"/>
  <c r="A19" i="28" s="1"/>
  <c r="A20" i="28" s="1"/>
  <c r="A7" i="28"/>
  <c r="F21" i="28" s="1"/>
  <c r="A11" i="29"/>
  <c r="A12" i="29"/>
  <c r="A13" i="29" s="1"/>
  <c r="A14" i="29" s="1"/>
  <c r="A15" i="29" s="1"/>
  <c r="A16" i="29" s="1"/>
  <c r="A17" i="29" s="1"/>
  <c r="A18" i="29" s="1"/>
  <c r="A19" i="29" s="1"/>
  <c r="A7" i="29"/>
  <c r="G20" i="29" s="1"/>
  <c r="A12" i="14"/>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1" i="28"/>
  <c r="D23" i="36" s="1"/>
  <c r="H20" i="16"/>
  <c r="D25" i="36" s="1"/>
  <c r="D20" i="24"/>
  <c r="D36" i="36" s="1"/>
  <c r="D20" i="20"/>
  <c r="D32" i="36" s="1"/>
  <c r="D20" i="18"/>
  <c r="D30" i="36" s="1"/>
  <c r="H20" i="30"/>
  <c r="D27" i="36" s="1"/>
  <c r="H20" i="15"/>
  <c r="D24" i="36" s="1"/>
  <c r="H20" i="29"/>
  <c r="D22" i="36" s="1"/>
  <c r="I20" i="14"/>
  <c r="D21" i="36" s="1"/>
  <c r="I20" i="5"/>
  <c r="D12" i="36" s="1"/>
  <c r="D20" i="19"/>
  <c r="I20" i="10"/>
  <c r="D17" i="36" s="1"/>
  <c r="I20" i="6"/>
  <c r="I20" i="4"/>
  <c r="D43" i="36" l="1"/>
  <c r="D31" i="36"/>
  <c r="D42" i="36" s="1"/>
  <c r="D11" i="36"/>
  <c r="D35" i="36"/>
  <c r="D41" i="36" l="1"/>
  <c r="D44" i="36" s="1"/>
</calcChain>
</file>

<file path=xl/sharedStrings.xml><?xml version="1.0" encoding="utf-8"?>
<sst xmlns="http://schemas.openxmlformats.org/spreadsheetml/2006/main" count="731" uniqueCount="382">
  <si>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</si>
  <si>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</si>
  <si>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</si>
  <si>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</si>
  <si>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</si>
  <si>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</si>
  <si>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</si>
  <si>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</si>
  <si>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</si>
  <si>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</si>
  <si>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</si>
  <si>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</si>
  <si>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</si>
  <si>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</si>
  <si>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</si>
  <si>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</si>
  <si>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</si>
  <si>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</si>
  <si>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</si>
  <si>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</si>
  <si>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</si>
  <si>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</si>
  <si>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</si>
  <si>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</si>
  <si>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</si>
  <si>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</si>
  <si>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</si>
  <si>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</si>
  <si>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</si>
  <si>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</si>
  <si>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</si>
  <si>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</si>
  <si>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</si>
  <si>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</si>
  <si>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</si>
  <si>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</si>
  <si>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</si>
  <si>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</si>
  <si>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</si>
  <si>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</si>
  <si>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</si>
  <si>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</si>
  <si>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</si>
  <si>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</si>
  <si>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</si>
  <si>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</si>
  <si>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</si>
  <si>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</si>
  <si>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</si>
  <si>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</si>
  <si>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</si>
  <si>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</si>
  <si>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</si>
  <si>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</si>
  <si>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</si>
  <si>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</si>
  <si>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</si>
  <si>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</si>
  <si>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</si>
  <si>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</si>
  <si>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</si>
  <si>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</si>
  <si>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</si>
  <si>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</si>
  <si>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</si>
  <si>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</si>
  <si>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</si>
  <si>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</si>
  <si>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</si>
  <si>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</si>
  <si>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</si>
  <si>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</si>
  <si>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</si>
  <si>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</si>
  <si>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</si>
  <si>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</si>
  <si>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</si>
  <si>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</si>
  <si>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</si>
  <si>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</si>
  <si>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</si>
  <si>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</si>
  <si>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</si>
  <si>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</si>
  <si>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</si>
  <si>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</si>
  <si>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</si>
  <si>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</si>
  <si>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</si>
  <si>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</si>
  <si>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</si>
  <si>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</si>
  <si>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</si>
  <si>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</si>
  <si>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</si>
  <si>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</si>
  <si>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</si>
  <si>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</si>
  <si>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</si>
  <si>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</si>
  <si>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</si>
  <si>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</si>
  <si>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</si>
  <si>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</si>
  <si>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</si>
  <si>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</si>
  <si>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</si>
  <si>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</si>
  <si>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</si>
  <si>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</si>
  <si>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</si>
  <si>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</si>
  <si>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</si>
  <si>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</si>
  <si>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</si>
  <si>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</si>
  <si>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</si>
  <si>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</si>
  <si>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</si>
  <si>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</si>
  <si>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</si>
  <si>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</si>
  <si>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</si>
  <si>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</si>
  <si>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</si>
  <si>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</si>
  <si>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</si>
  <si>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</si>
  <si>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</si>
  <si>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</si>
  <si>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</si>
  <si>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</si>
  <si>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</si>
  <si>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</si>
  <si>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</si>
  <si>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</si>
  <si>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</si>
  <si>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</si>
  <si>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</si>
  <si>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</si>
  <si>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</si>
  <si>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</si>
  <si>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</si>
  <si>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</si>
  <si>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</si>
  <si>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</si>
  <si>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</si>
  <si>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</si>
  <si>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</si>
  <si>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</si>
  <si>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</si>
  <si>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</si>
  <si>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</si>
  <si>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</si>
  <si>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</si>
  <si>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</si>
  <si>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</si>
  <si>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</si>
  <si>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</si>
  <si>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</si>
  <si>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</si>
  <si>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</si>
  <si>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</si>
  <si>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</si>
  <si>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</si>
  <si>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</si>
  <si>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</si>
  <si>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</si>
  <si>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</si>
  <si>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</si>
  <si>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</si>
  <si>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</si>
  <si>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</si>
  <si>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</si>
  <si>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</si>
  <si>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</si>
  <si>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</si>
  <si>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</si>
  <si>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</si>
  <si>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</si>
  <si>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</si>
  <si>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</si>
  <si>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</si>
  <si>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</si>
  <si>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</si>
  <si>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</si>
  <si>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</si>
  <si>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</si>
  <si>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</si>
  <si>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</si>
  <si>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</si>
  <si>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</si>
  <si>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</si>
  <si>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</si>
  <si>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</si>
  <si>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</si>
  <si>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</si>
  <si>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</si>
  <si>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</si>
  <si>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</si>
  <si>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</si>
  <si>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</si>
  <si>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</si>
  <si>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</si>
  <si>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</si>
  <si>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</si>
  <si>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</si>
  <si>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</si>
  <si>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</si>
  <si>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</si>
  <si>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</si>
  <si>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</si>
  <si>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</si>
  <si>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</si>
  <si>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</si>
  <si>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</si>
  <si>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</si>
  <si>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</si>
  <si>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</si>
  <si>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</si>
  <si>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</si>
  <si>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</si>
  <si>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</si>
  <si>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</si>
  <si>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</si>
  <si>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</si>
  <si>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</si>
  <si>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</si>
  <si>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</si>
  <si>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</si>
  <si>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</si>
  <si>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</si>
  <si>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</si>
  <si>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</si>
  <si>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</si>
  <si>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</si>
  <si>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</si>
  <si>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</si>
  <si>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</si>
  <si>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</si>
  <si>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</si>
  <si>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</si>
  <si>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</si>
  <si>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</si>
  <si>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</si>
  <si>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</si>
  <si>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</si>
  <si>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</si>
  <si>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</si>
  <si>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</si>
  <si>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</si>
  <si>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</si>
  <si>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</si>
  <si>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</si>
  <si>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</si>
  <si>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</si>
  <si>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</si>
  <si>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</si>
  <si>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</si>
  <si>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</si>
  <si>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</si>
  <si>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</si>
  <si>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</si>
  <si>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</si>
  <si>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</si>
  <si>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</si>
  <si>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</si>
  <si>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</si>
  <si>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</si>
  <si>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</si>
  <si>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</si>
  <si>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</si>
  <si>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Bazele proiectarii de arhitectura</t>
  </si>
  <si>
    <t>Afrasinei Alexandra Maria</t>
  </si>
  <si>
    <t>Conferentiar universitar Pozitia 24</t>
  </si>
  <si>
    <t>ianuarie 2022</t>
  </si>
  <si>
    <t>2004-2021</t>
  </si>
  <si>
    <t>Placemaking architecture in post-socialist cities</t>
  </si>
  <si>
    <t xml:space="preserve"> Laura Corina Popa-Florea, Alexandra Afrasinei</t>
  </si>
  <si>
    <t>pp. 412-419</t>
  </si>
  <si>
    <t xml:space="preserve">1st ICONA International Conference on Architecture ”Creativity and reality. The art of building future cities”, Proceedings, Edizioni Nuova Cultura, Roma, 2019 </t>
  </si>
  <si>
    <t>ISBN: 9788833653112</t>
  </si>
  <si>
    <t xml:space="preserve">18-19 dec </t>
  </si>
  <si>
    <t>Antonio Cappuccitti, Alexandra Afrasinei</t>
  </si>
  <si>
    <t xml:space="preserve">The fragility of the historical city opposite natural disasters. La fragilità della città storica
davanti ai disastri naturali.
</t>
  </si>
  <si>
    <t xml:space="preserve">Atti del Congresso internazionale sulla Documentazione, Conservazione e Recupero del
Patrimonio Architettonico e Paesaggistico, ReUSO 2015, Universitat Politècnica de València </t>
  </si>
  <si>
    <t xml:space="preserve">22-23-24 oct </t>
  </si>
  <si>
    <t xml:space="preserve"> ISBN: 978-84-9048-386-2</t>
  </si>
  <si>
    <t>pag. 1844 – 1851</t>
  </si>
  <si>
    <t>“Polycentrism and commercial central places in Rome. State of art and scenarios of urban qualification”</t>
  </si>
  <si>
    <t>International Conference ShoppingScapes, AE, Architecture &amp; Education journal, ULHT, Lisbon</t>
  </si>
  <si>
    <t>27-29mai</t>
  </si>
  <si>
    <t>Conferinta Accademia di Romania in Roma in cadrul ciclului „Idee a confronto” dedicato ai borsisti „Vasile Pârvan”</t>
  </si>
  <si>
    <t>20 mai</t>
  </si>
  <si>
    <t xml:space="preserve"> Congresso internazionale sulla Documentazione, Conservazione e Recupero del
Patrimonio Architettonico e Paesaggistico</t>
  </si>
  <si>
    <t>International Conference ShoppingScapes</t>
  </si>
  <si>
    <t>ReUSO, Valencia</t>
  </si>
  <si>
    <t>ULHT - Universidade Lusófona de Humanidades e Tecnologias, Lisabona</t>
  </si>
  <si>
    <t>22-24 oct</t>
  </si>
  <si>
    <t>1st ICONA International Conference on Architecture ”Creativity and reality. The art of building future cities”,  Roma</t>
  </si>
  <si>
    <t>La lettura della citta-due prospettive complementari-keynote speaker</t>
  </si>
  <si>
    <t xml:space="preserve"> Alexandra Afrasinei, Antonio Cappuccitti</t>
  </si>
  <si>
    <t>L'esempio di Parvan, Conferinta internationala Accademia di Romania in Roma</t>
  </si>
  <si>
    <t xml:space="preserve"> Alexandra Afrasinei</t>
  </si>
  <si>
    <t>Arhitectura si imaginea, Conferinta internationala la Universitatea de Arhitectura si Urbanism “Ion Mincu” Bucuresti</t>
  </si>
  <si>
    <t xml:space="preserve">Concurs de solutii pentru reorganizarea si amenajarea spatiului public central din Municipiul Ramnicu Valcea, selectie etapa a2a </t>
  </si>
  <si>
    <t xml:space="preserve">Concurs Casa mica - casa cuib, Premiul Presedintelui Juriului </t>
  </si>
  <si>
    <t>Locuinta sociala-casa de pamant 25mp, AAB 2021, Sectiunea Arhitectura de portofoliu, Arhitectura rezidentiala, nominalizare</t>
  </si>
  <si>
    <t>Concurs de solutii pentru extinderea Centrului de Cultura Arhitecturala al UAR, Biblioteca UAR, Premiul 1</t>
  </si>
  <si>
    <t>Concurs de solutii pentru Biserica adventista de ziua a 7a, Strada Labirint Bucuresti, Premiul 2</t>
  </si>
  <si>
    <t>IFHP (International Federation for Housing and Planning) and Department of Architecture and Urbanism for Engineering –Sapienza University of Rome</t>
  </si>
  <si>
    <t>Sabaudia Summer School, tutore</t>
  </si>
  <si>
    <t>“Rome Summer School”, tutore</t>
  </si>
  <si>
    <t>Accademia di Romania in Roma</t>
  </si>
  <si>
    <t>Bursa de cercetare Vasile Parvan pe durata a 2 ani la Accademia di Romania in Roma, coordonator Prof Paolo Colarossi, Director Departament Arhitectura si Urbanism Inginerie din cadrul Sapienza Universita di Roma</t>
  </si>
  <si>
    <t>Afrasinei Alexandra, Tuglui Cornelia</t>
  </si>
  <si>
    <t>Micro-urbanism and identity. Case study_Bucharest, the city as palimpsest</t>
  </si>
  <si>
    <t xml:space="preserve">ISSN 2283-8767 </t>
  </si>
  <si>
    <t xml:space="preserve">January - June 2015 </t>
  </si>
  <si>
    <t>ISSUE 1  Semiannual publication</t>
  </si>
  <si>
    <t xml:space="preserve">City Safety Energy, Le Penseur Publishing www.csejournal.net </t>
  </si>
  <si>
    <t>Afrasinei Alexandra</t>
  </si>
  <si>
    <t>Orasul citit ca palimpsest</t>
  </si>
  <si>
    <t>ACUM 3: spaţiul public şi reinserţia socială a proiectului artistic şi arhitectural / coord.: Ana Maria Zahariade, Anca Oroveanu, Mihaela Criticos, Gabriel Panasiu. Bucureşti : Editura Universitară "Ion Mincu", 2010</t>
  </si>
  <si>
    <t>Lectura tipologica a orasului ca analiza, cunoastere, interventie</t>
  </si>
  <si>
    <t>Bucuresti – ipostaza orasului ca palimpsest</t>
  </si>
  <si>
    <t>ACUM 4: Dosare Bucureştene: spaţiul public şi reinserţia socială a proiectului artistic şi arhitectural / coord.: Ana Maria Zahariade, Anca Oroveanu - Bucureşti: Editura Universitară "Ion Mincu", 2010</t>
  </si>
  <si>
    <t>Greci e romani alle foci del Danubio – conferinta internationala Accademia di Romania in Roma, curator, 2007</t>
  </si>
  <si>
    <t xml:space="preserve">Spazi aperti 2007, Accademia di Romania in Roma – expozitie de arta contemporana – curator si participant </t>
  </si>
  <si>
    <t>Spazi Aperti 2008, Accademia di Romania in Roma – expozitie de arta contemporana – curator si participant</t>
  </si>
  <si>
    <t>Con[temporary] Files, Accademia di Romania in Roma  - expozitie de arta si arhitectura – curator si participant</t>
  </si>
  <si>
    <t>Academy Architects at the Aquario Romano, Roma – expozitie de arhitectura - participant</t>
  </si>
  <si>
    <t>Arte Ingenua 2008, Brescia – expozitie de arta contemporana, participant</t>
  </si>
  <si>
    <t>Ephemeris Daco-Romana XIV / 2012, Editura Academiei Romane 2012, Accademia di Romania in Roma</t>
  </si>
  <si>
    <t>XIV</t>
  </si>
  <si>
    <t>ISSN 1584-1854</t>
  </si>
  <si>
    <t>Andra Panait, Alexandra Afrasinei</t>
  </si>
  <si>
    <t>20-30 iunie 2018</t>
  </si>
  <si>
    <t>Adaptive reuse of historical building heritage in Lofoten, Trondheim si Lofoten Norvegia, tutore</t>
  </si>
  <si>
    <t>2006-2007 2007-2008</t>
  </si>
  <si>
    <t>participant/coautor</t>
  </si>
  <si>
    <t xml:space="preserve">UNICT: UNIVERSITA DEGLI STUDI DI CATANIA in cadrul VVITA Project - [Modernizing Learning and Teaching for Architecture through Smart and Long lasting Partnerships leading to sustainable and inclusive development strategies to Vitalize heritage Villages through Innovative Technologies] VVITA                   </t>
  </si>
  <si>
    <t>VVITA Project - [Modernizing Learning and Teaching for Architecture through Smart and Long lasting Partnerships leading to sustainable and inclusive development strategies to Vitalize heritage Villages through Innovative Technologies] VVITA                         UNICT: UNIVERSITA DEGLI STUDI DI CATANIA</t>
  </si>
  <si>
    <t>NTNU: NORGES TEKNISK-NATURVITENSKAPELIGE UNIVERSITET _ Scoala de vara Norvegia, in cadrul VVITA Project - [Modernizing Learning and Teaching for Architecture through Smart and Long lasting Partnerships leading to sustainable and inclusive development strategies to Vitalize heritage Villages through Innovative Technologies] VVITA</t>
  </si>
  <si>
    <t>La lettura della città – due prospettive complementari</t>
  </si>
  <si>
    <t>ISBN 978-606-638-076-8</t>
  </si>
  <si>
    <t>2013</t>
  </si>
  <si>
    <t>Recuperare tipologica_transformare potcovarie in capela privata</t>
  </si>
  <si>
    <t xml:space="preserve">Dincolo de oras/Beyond the city, Editat de Asociatia Zeppelin si Editura Univiversitara Ion Mincu, Bucuresti </t>
  </si>
  <si>
    <t>7</t>
  </si>
  <si>
    <t>Dipartimento di Ingegneria Civile Edile e Ambientale della "Sapienza” Università
di Roma</t>
  </si>
  <si>
    <t>CODICE PROCEDURA: DICEA20AC002_Collaborazione ad attività di ricerca sul tema: Morfologie insediative, spazio
pubblico e patrimonio architettonico. Roma e Bucarest: due casi urbani a
confronto</t>
  </si>
  <si>
    <t>ianuarie-decembrie2021</t>
  </si>
  <si>
    <t>2012-2013 2013-2014 2014-2015</t>
  </si>
  <si>
    <t>Asistent la catedra Prof  Antonio Cappuccitti, curs integrat arhitectura si urbanism</t>
  </si>
  <si>
    <t>16-20.04</t>
  </si>
  <si>
    <t>Strategia concilierii</t>
  </si>
  <si>
    <t>2015</t>
  </si>
  <si>
    <t>nr 136</t>
  </si>
  <si>
    <t>4</t>
  </si>
  <si>
    <t>ISSN 2069-721x</t>
  </si>
  <si>
    <t>Revista Zeppelin, Oras. Societate. Tehnologie. Editat de Asociatia Zeppelin si Q-Group Proiect</t>
  </si>
  <si>
    <t>Rowe Rome 2017, “Cities of Good Intentions”</t>
  </si>
  <si>
    <t>Alexandra Afrasinei, Tuglui Cornelia, Laura Popa-Florea</t>
  </si>
  <si>
    <t>21-23 iunie</t>
  </si>
  <si>
    <t>Sabaudia Summer School Italia, concurs international organizat de International Federation for Housing and Planning si Universita La Sapienza di Roma, Premiul 1</t>
  </si>
  <si>
    <t>Vol. 3 - ISBN 978-973-1884-72-1</t>
  </si>
  <si>
    <t>Asistent la catedra Prof  Paolo Colarossi, curs integrat arhitectura si urbanism</t>
  </si>
  <si>
    <t>ISBN 978-973-1884-73-8</t>
  </si>
  <si>
    <t>Recuperarea tipologica</t>
  </si>
  <si>
    <t>nr 118</t>
  </si>
  <si>
    <t>Restaurare si conversie potcovarie in capela privata, Cetate, Jud Dolj</t>
  </si>
  <si>
    <t>proiect executat</t>
  </si>
  <si>
    <t>autor</t>
  </si>
  <si>
    <t>Locuinta unifamiliala P+2 cu atelier, Voluntari, Jud Ilfov</t>
  </si>
  <si>
    <t>pers. fizica</t>
  </si>
  <si>
    <t>co-autor</t>
  </si>
  <si>
    <t>Locuinta unifamiliala din caramizi de chirpici P+M, Berceni, Jud Ilfov</t>
  </si>
  <si>
    <t>proiect in curs de executie</t>
  </si>
  <si>
    <t>sef de proiect</t>
  </si>
  <si>
    <t>Locuinta unifamiliala P+1, Berceni, Jud Ilfov</t>
  </si>
  <si>
    <t>Locuinta unifamiliala P+M, com Nuci, Jud Ilfov</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</si>
</sst>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52">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11" fillId="0" borderId="4" xfId="0" applyFont="1" applyBorder="1" applyAlignment="1">
      <alignment horizontal="center" vertical="top" wrapText="1"/>
    </xf>
    <xf numFmtId="0" fontId="11" fillId="0" borderId="4" xfId="0" quotePrefix="1" applyFont="1" applyBorder="1" applyAlignment="1">
      <alignment horizontal="left" vertical="center"/>
    </xf>
    <xf numFmtId="0" fontId="11" fillId="0" borderId="2" xfId="0" applyFont="1" applyBorder="1" applyAlignment="1">
      <alignment horizontal="left" vertical="center"/>
    </xf>
    <xf numFmtId="0" fontId="11" fillId="0" borderId="4" xfId="0" quotePrefix="1" applyFont="1" applyBorder="1" applyAlignment="1">
      <alignment horizontal="right" vertical="center"/>
    </xf>
    <xf numFmtId="0" fontId="11" fillId="0" borderId="2" xfId="0" applyFont="1" applyBorder="1" applyAlignment="1">
      <alignment horizontal="center" vertical="top" wrapText="1"/>
    </xf>
    <xf numFmtId="16" fontId="3" fillId="0" borderId="4" xfId="0" quotePrefix="1" applyNumberFormat="1" applyFont="1" applyBorder="1" applyAlignment="1">
      <alignment horizontal="center" vertical="center"/>
    </xf>
    <xf numFmtId="2" fontId="3" fillId="0" borderId="41" xfId="0" applyNumberFormat="1" applyFont="1" applyBorder="1" applyAlignment="1">
      <alignment horizontal="center" vertical="center"/>
    </xf>
    <xf numFmtId="0" fontId="3" fillId="0" borderId="4" xfId="0" quotePrefix="1" applyFont="1" applyBorder="1" applyAlignment="1">
      <alignment horizontal="center" vertical="center"/>
    </xf>
    <xf numFmtId="16" fontId="3" fillId="0" borderId="2" xfId="0" applyNumberFormat="1" applyFont="1" applyBorder="1" applyAlignment="1">
      <alignment horizontal="center" vertical="center"/>
    </xf>
    <xf numFmtId="0" fontId="0" fillId="0" borderId="4" xfId="0" applyFont="1" applyBorder="1" applyAlignment="1">
      <alignment horizontal="center" vertical="top" wrapText="1"/>
    </xf>
    <xf numFmtId="0" fontId="0" fillId="0" borderId="0" xfId="0" applyFont="1" applyBorder="1" applyAlignment="1">
      <alignment horizontal="center" vertical="top" wrapText="1"/>
    </xf>
    <xf numFmtId="0" fontId="0" fillId="2" borderId="0" xfId="0" applyFill="1" applyBorder="1" applyAlignment="1">
      <alignment horizontal="center"/>
    </xf>
    <xf numFmtId="0" fontId="0" fillId="0" borderId="0" xfId="0" applyAlignment="1">
      <alignment horizontal="center" vertical="center"/>
    </xf>
    <xf numFmtId="0" fontId="3" fillId="0" borderId="2" xfId="0" applyNumberFormat="1" applyFont="1" applyBorder="1" applyAlignment="1">
      <alignment horizontal="left" vertical="center" wrapText="1"/>
    </xf>
    <xf numFmtId="0" fontId="20" fillId="0" borderId="18" xfId="0" applyFont="1" applyBorder="1" applyAlignment="1">
      <alignment horizontal="center" vertical="center"/>
    </xf>
    <xf numFmtId="0" fontId="20" fillId="0" borderId="27" xfId="0" applyFont="1" applyBorder="1" applyAlignment="1">
      <alignment horizontal="center"/>
    </xf>
    <xf numFmtId="0" fontId="1" fillId="0" borderId="18" xfId="0" applyFont="1" applyBorder="1" applyAlignment="1"/>
    <xf numFmtId="0" fontId="3" fillId="0" borderId="45"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2" xfId="0" applyNumberFormat="1" applyFont="1" applyBorder="1" applyAlignment="1">
      <alignment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topLeftCell="A4" zoomScale="120" zoomScaleNormal="120" workbookViewId="0">
      <selection activeCell="B7" sqref="B7:L7"/>
    </sheetView>
  </sheetViews>
  <sheetFormatPr defaultRowHeight="15"/>
  <cols>
    <col min="1" max="16384" width="9.140625" style="394"/>
  </cols>
  <sheetData>
    <row r="1" spans="2:12" ht="15.75">
      <c r="B1" s="392" t="s">
        <v>180</v>
      </c>
      <c r="C1" s="393"/>
      <c r="D1" s="393"/>
      <c r="E1" s="393"/>
      <c r="F1" s="393"/>
      <c r="G1" s="393"/>
      <c r="H1" s="393"/>
      <c r="I1" s="393"/>
      <c r="J1" s="393"/>
      <c r="K1" s="393"/>
    </row>
    <row r="2" spans="2:12" ht="15.75">
      <c r="B2" s="393"/>
      <c r="C2" s="393"/>
      <c r="D2" s="393"/>
      <c r="E2" s="393"/>
      <c r="F2" s="393"/>
      <c r="G2" s="393"/>
      <c r="H2" s="393"/>
      <c r="I2" s="393"/>
      <c r="J2" s="393"/>
      <c r="K2" s="393"/>
    </row>
    <row r="3" spans="2:12" ht="90" customHeight="1">
      <c r="B3" s="421" t="s">
        <v>184</v>
      </c>
      <c r="C3" s="421"/>
      <c r="D3" s="421"/>
      <c r="E3" s="421"/>
      <c r="F3" s="421"/>
      <c r="G3" s="421"/>
      <c r="H3" s="421"/>
      <c r="I3" s="421"/>
      <c r="J3" s="421"/>
      <c r="K3" s="421"/>
      <c r="L3" s="421"/>
    </row>
    <row r="4" spans="2:12" ht="135" customHeight="1">
      <c r="B4" s="422" t="s">
        <v>269</v>
      </c>
      <c r="C4" s="422"/>
      <c r="D4" s="422"/>
      <c r="E4" s="422"/>
      <c r="F4" s="422"/>
      <c r="G4" s="422"/>
      <c r="H4" s="422"/>
      <c r="I4" s="422"/>
      <c r="J4" s="422"/>
      <c r="K4" s="422"/>
      <c r="L4" s="422"/>
    </row>
    <row r="5" spans="2:12" ht="60" customHeight="1">
      <c r="B5" s="423" t="s">
        <v>270</v>
      </c>
      <c r="C5" s="423"/>
      <c r="D5" s="423"/>
      <c r="E5" s="423"/>
      <c r="F5" s="423"/>
      <c r="G5" s="423"/>
      <c r="H5" s="423"/>
      <c r="I5" s="423"/>
      <c r="J5" s="423"/>
      <c r="K5" s="423"/>
      <c r="L5" s="423"/>
    </row>
    <row r="6" spans="2:12" ht="60" customHeight="1">
      <c r="B6" s="423" t="s">
        <v>181</v>
      </c>
      <c r="C6" s="423"/>
      <c r="D6" s="423"/>
      <c r="E6" s="423"/>
      <c r="F6" s="423"/>
      <c r="G6" s="423"/>
      <c r="H6" s="423"/>
      <c r="I6" s="423"/>
      <c r="J6" s="423"/>
      <c r="K6" s="423"/>
      <c r="L6" s="423"/>
    </row>
    <row r="7" spans="2:12" ht="60" customHeight="1">
      <c r="B7" s="420" t="s">
        <v>185</v>
      </c>
      <c r="C7" s="420"/>
      <c r="D7" s="420"/>
      <c r="E7" s="420"/>
      <c r="F7" s="420"/>
      <c r="G7" s="420"/>
      <c r="H7" s="420"/>
      <c r="I7" s="420"/>
      <c r="J7" s="420"/>
      <c r="K7" s="420"/>
      <c r="L7" s="420"/>
    </row>
    <row r="8" spans="2:12" ht="15.75">
      <c r="B8" s="393"/>
      <c r="C8" s="393"/>
      <c r="D8" s="393"/>
      <c r="E8" s="393"/>
      <c r="F8" s="393"/>
      <c r="G8" s="393"/>
      <c r="H8" s="393"/>
      <c r="I8" s="393"/>
      <c r="J8" s="393"/>
      <c r="K8" s="393"/>
    </row>
    <row r="9" spans="2:12" ht="15.75">
      <c r="B9" s="393"/>
      <c r="C9" s="393"/>
      <c r="D9" s="393"/>
      <c r="E9" s="393"/>
      <c r="F9" s="393"/>
      <c r="G9" s="393"/>
      <c r="H9" s="393"/>
      <c r="I9" s="393"/>
      <c r="J9" s="393"/>
      <c r="K9" s="393"/>
    </row>
    <row r="10" spans="2:12" ht="15.75">
      <c r="B10" s="393"/>
      <c r="C10" s="393"/>
      <c r="D10" s="393"/>
      <c r="E10" s="393"/>
      <c r="F10" s="393"/>
      <c r="G10" s="393"/>
      <c r="H10" s="393"/>
      <c r="I10" s="393"/>
      <c r="J10" s="393"/>
      <c r="K10" s="393"/>
    </row>
    <row r="11" spans="2:12" ht="15.75">
      <c r="B11" s="393"/>
      <c r="C11" s="393"/>
      <c r="D11" s="393"/>
      <c r="E11" s="393"/>
      <c r="F11" s="393"/>
      <c r="G11" s="393"/>
      <c r="H11" s="393"/>
      <c r="I11" s="393"/>
      <c r="J11" s="393"/>
      <c r="K11" s="393"/>
    </row>
    <row r="12" spans="2:12" ht="15.75">
      <c r="B12" s="393"/>
      <c r="C12" s="393"/>
      <c r="D12" s="393"/>
      <c r="E12" s="393"/>
      <c r="F12" s="393"/>
      <c r="G12" s="393"/>
      <c r="H12" s="393"/>
      <c r="I12" s="393"/>
      <c r="J12" s="393"/>
      <c r="K12" s="393"/>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24</v>
      </c>
      <c r="B4" s="125"/>
      <c r="C4" s="125"/>
    </row>
    <row r="5" spans="1:12" s="196" customFormat="1">
      <c r="A5" s="125"/>
      <c r="B5" s="125"/>
      <c r="C5" s="125"/>
    </row>
    <row r="6" spans="1:12" ht="15.75">
      <c r="A6" s="437" t="s">
        <v>110</v>
      </c>
      <c r="B6" s="437"/>
      <c r="C6" s="437"/>
      <c r="D6" s="437"/>
      <c r="E6" s="437"/>
      <c r="F6" s="437"/>
      <c r="G6" s="437"/>
      <c r="H6" s="437"/>
      <c r="I6" s="437"/>
    </row>
    <row r="7" spans="1:12" ht="35.25" customHeight="1">
      <c r="A7" s="440"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0"/>
      <c r="C7" s="440"/>
      <c r="D7" s="440"/>
      <c r="E7" s="440"/>
      <c r="F7" s="440"/>
      <c r="G7" s="440"/>
      <c r="H7" s="440"/>
      <c r="I7" s="440"/>
    </row>
    <row r="8" spans="1:12" ht="15.75" thickBot="1">
      <c r="A8" s="72"/>
      <c r="B8" s="72"/>
      <c r="C8" s="72"/>
      <c r="D8" s="72"/>
      <c r="E8" s="72"/>
      <c r="F8" s="72"/>
      <c r="G8" s="72"/>
      <c r="H8" s="72"/>
      <c r="I8" s="72"/>
    </row>
    <row r="9" spans="1:12" ht="30.75" thickBot="1">
      <c r="A9" s="164" t="s">
        <v>55</v>
      </c>
      <c r="B9" s="165" t="s">
        <v>83</v>
      </c>
      <c r="C9" s="165" t="s">
        <v>52</v>
      </c>
      <c r="D9" s="165" t="s">
        <v>57</v>
      </c>
      <c r="E9" s="165" t="s">
        <v>80</v>
      </c>
      <c r="F9" s="166" t="s">
        <v>87</v>
      </c>
      <c r="G9" s="165" t="s">
        <v>58</v>
      </c>
      <c r="H9" s="165" t="s">
        <v>111</v>
      </c>
      <c r="I9" s="167" t="s">
        <v>90</v>
      </c>
      <c r="K9" s="284" t="s">
        <v>108</v>
      </c>
    </row>
    <row r="10" spans="1:12">
      <c r="A10" s="170">
        <v>1</v>
      </c>
      <c r="B10" s="171"/>
      <c r="C10" s="171"/>
      <c r="D10" s="171"/>
      <c r="E10" s="171"/>
      <c r="F10" s="154"/>
      <c r="G10" s="171"/>
      <c r="H10" s="171"/>
      <c r="I10" s="180"/>
      <c r="K10" s="285">
        <v>10</v>
      </c>
      <c r="L10" s="395" t="s">
        <v>248</v>
      </c>
    </row>
    <row r="11" spans="1:12">
      <c r="A11" s="172">
        <f>A10+1</f>
        <v>2</v>
      </c>
      <c r="B11" s="116"/>
      <c r="C11" s="42"/>
      <c r="D11" s="117"/>
      <c r="E11" s="42"/>
      <c r="F11" s="118"/>
      <c r="G11" s="118"/>
      <c r="H11" s="118"/>
      <c r="I11" s="335"/>
      <c r="K11" s="57"/>
    </row>
    <row r="12" spans="1:12">
      <c r="A12" s="173">
        <f t="shared" ref="A12:A19" si="0">A11+1</f>
        <v>3</v>
      </c>
      <c r="B12" s="174"/>
      <c r="C12" s="175"/>
      <c r="D12" s="117"/>
      <c r="E12" s="175"/>
      <c r="F12" s="163"/>
      <c r="G12" s="175"/>
      <c r="H12" s="163"/>
      <c r="I12" s="335"/>
    </row>
    <row r="13" spans="1:12">
      <c r="A13" s="176">
        <f t="shared" si="0"/>
        <v>4</v>
      </c>
      <c r="B13" s="116"/>
      <c r="C13" s="117"/>
      <c r="D13" s="117"/>
      <c r="E13" s="117"/>
      <c r="F13" s="118"/>
      <c r="G13" s="118"/>
      <c r="H13" s="118"/>
      <c r="I13" s="335"/>
    </row>
    <row r="14" spans="1:12">
      <c r="A14" s="172">
        <f t="shared" si="0"/>
        <v>5</v>
      </c>
      <c r="B14" s="116"/>
      <c r="C14" s="42"/>
      <c r="D14" s="117"/>
      <c r="E14" s="42"/>
      <c r="F14" s="118"/>
      <c r="G14" s="118"/>
      <c r="H14" s="118"/>
      <c r="I14" s="335"/>
    </row>
    <row r="15" spans="1:12">
      <c r="A15" s="176">
        <f t="shared" si="0"/>
        <v>6</v>
      </c>
      <c r="B15" s="116"/>
      <c r="C15" s="117"/>
      <c r="D15" s="117"/>
      <c r="E15" s="117"/>
      <c r="F15" s="118"/>
      <c r="G15" s="118"/>
      <c r="H15" s="118"/>
      <c r="I15" s="335"/>
    </row>
    <row r="16" spans="1:12">
      <c r="A16" s="172">
        <f t="shared" si="0"/>
        <v>7</v>
      </c>
      <c r="B16" s="116"/>
      <c r="C16" s="42"/>
      <c r="D16" s="117"/>
      <c r="E16" s="42"/>
      <c r="F16" s="118"/>
      <c r="G16" s="118"/>
      <c r="H16" s="118"/>
      <c r="I16" s="335"/>
    </row>
    <row r="17" spans="1:9">
      <c r="A17" s="173">
        <f t="shared" si="0"/>
        <v>8</v>
      </c>
      <c r="B17" s="174"/>
      <c r="C17" s="175"/>
      <c r="D17" s="117"/>
      <c r="E17" s="175"/>
      <c r="F17" s="163"/>
      <c r="G17" s="175"/>
      <c r="H17" s="163"/>
      <c r="I17" s="335"/>
    </row>
    <row r="18" spans="1:9">
      <c r="A18" s="176">
        <f t="shared" si="0"/>
        <v>9</v>
      </c>
      <c r="B18" s="116"/>
      <c r="C18" s="117"/>
      <c r="D18" s="117"/>
      <c r="E18" s="117"/>
      <c r="F18" s="118"/>
      <c r="G18" s="118"/>
      <c r="H18" s="118"/>
      <c r="I18" s="335"/>
    </row>
    <row r="19" spans="1:9" ht="15.75" thickBot="1">
      <c r="A19" s="177">
        <f t="shared" si="0"/>
        <v>10</v>
      </c>
      <c r="B19" s="121"/>
      <c r="C19" s="122"/>
      <c r="D19" s="161"/>
      <c r="E19" s="178"/>
      <c r="F19" s="178"/>
      <c r="G19" s="179"/>
      <c r="H19" s="179"/>
      <c r="I19" s="345"/>
    </row>
    <row r="20" spans="1:9" ht="16.5" thickBot="1">
      <c r="A20" s="380"/>
      <c r="H20" s="128" t="str">
        <f>"Total "&amp;LEFT(A7,2)</f>
        <v>Total I5</v>
      </c>
      <c r="I20" s="169">
        <f>SUM(I10:I19)</f>
        <v>0</v>
      </c>
    </row>
    <row r="21" spans="1:9" ht="15.75">
      <c r="A21" s="53"/>
    </row>
    <row r="22" spans="1:9" ht="33.75" customHeight="1">
      <c r="A22" s="4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9"/>
      <c r="C22" s="439"/>
      <c r="D22" s="439"/>
      <c r="E22" s="439"/>
      <c r="F22" s="439"/>
      <c r="G22" s="439"/>
      <c r="H22" s="439"/>
      <c r="I22" s="43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24</v>
      </c>
      <c r="B4" s="125"/>
      <c r="C4" s="125"/>
    </row>
    <row r="5" spans="1:12" s="196" customFormat="1">
      <c r="A5" s="125"/>
      <c r="B5" s="125"/>
      <c r="C5" s="125"/>
    </row>
    <row r="6" spans="1:12" ht="15.75">
      <c r="A6" s="437" t="s">
        <v>110</v>
      </c>
      <c r="B6" s="437"/>
      <c r="C6" s="437"/>
      <c r="D6" s="437"/>
      <c r="E6" s="437"/>
      <c r="F6" s="437"/>
      <c r="G6" s="437"/>
      <c r="H6" s="437"/>
      <c r="I6" s="437"/>
    </row>
    <row r="7" spans="1:12" ht="15.75">
      <c r="A7" s="440" t="str">
        <f>'Descriere indicatori'!B9&amp;". "&amp;'Descriere indicatori'!C9</f>
        <v xml:space="preserve">I6. Articole in extenso în reviste ştiinţifice indexate ERIH şi clasificate în categoria NAT </v>
      </c>
      <c r="B7" s="440"/>
      <c r="C7" s="440"/>
      <c r="D7" s="440"/>
      <c r="E7" s="440"/>
      <c r="F7" s="440"/>
      <c r="G7" s="440"/>
      <c r="H7" s="440"/>
      <c r="I7" s="440"/>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4" t="s">
        <v>108</v>
      </c>
    </row>
    <row r="10" spans="1:12">
      <c r="A10" s="183">
        <v>1</v>
      </c>
      <c r="B10" s="111"/>
      <c r="C10" s="111"/>
      <c r="D10" s="111"/>
      <c r="E10" s="112"/>
      <c r="F10" s="113"/>
      <c r="G10" s="113"/>
      <c r="H10" s="113"/>
      <c r="I10" s="340"/>
      <c r="K10" s="285">
        <v>5</v>
      </c>
      <c r="L10" s="395" t="s">
        <v>248</v>
      </c>
    </row>
    <row r="11" spans="1:12">
      <c r="A11" s="184">
        <f>A10+1</f>
        <v>2</v>
      </c>
      <c r="B11" s="115"/>
      <c r="C11" s="116"/>
      <c r="D11" s="115"/>
      <c r="E11" s="117"/>
      <c r="F11" s="118"/>
      <c r="G11" s="119"/>
      <c r="H11" s="119"/>
      <c r="I11" s="335"/>
      <c r="K11" s="57"/>
    </row>
    <row r="12" spans="1:12">
      <c r="A12" s="184">
        <f t="shared" ref="A12:A19" si="0">A11+1</f>
        <v>3</v>
      </c>
      <c r="B12" s="116"/>
      <c r="C12" s="116"/>
      <c r="D12" s="116"/>
      <c r="E12" s="117"/>
      <c r="F12" s="118"/>
      <c r="G12" s="119"/>
      <c r="H12" s="119"/>
      <c r="I12" s="335"/>
    </row>
    <row r="13" spans="1:12">
      <c r="A13" s="184">
        <f t="shared" si="0"/>
        <v>4</v>
      </c>
      <c r="B13" s="116"/>
      <c r="C13" s="116"/>
      <c r="D13" s="116"/>
      <c r="E13" s="117"/>
      <c r="F13" s="118"/>
      <c r="G13" s="118"/>
      <c r="H13" s="118"/>
      <c r="I13" s="335"/>
    </row>
    <row r="14" spans="1:12">
      <c r="A14" s="184">
        <f t="shared" si="0"/>
        <v>5</v>
      </c>
      <c r="B14" s="116"/>
      <c r="C14" s="116"/>
      <c r="D14" s="116"/>
      <c r="E14" s="117"/>
      <c r="F14" s="118"/>
      <c r="G14" s="118"/>
      <c r="H14" s="118"/>
      <c r="I14" s="335"/>
    </row>
    <row r="15" spans="1:12">
      <c r="A15" s="184">
        <f t="shared" si="0"/>
        <v>6</v>
      </c>
      <c r="B15" s="116"/>
      <c r="C15" s="116"/>
      <c r="D15" s="116"/>
      <c r="E15" s="117"/>
      <c r="F15" s="118"/>
      <c r="G15" s="118"/>
      <c r="H15" s="118"/>
      <c r="I15" s="335"/>
    </row>
    <row r="16" spans="1:12">
      <c r="A16" s="184">
        <f t="shared" si="0"/>
        <v>7</v>
      </c>
      <c r="B16" s="116"/>
      <c r="C16" s="116"/>
      <c r="D16" s="116"/>
      <c r="E16" s="117"/>
      <c r="F16" s="118"/>
      <c r="G16" s="118"/>
      <c r="H16" s="118"/>
      <c r="I16" s="335"/>
    </row>
    <row r="17" spans="1:9">
      <c r="A17" s="184">
        <f t="shared" si="0"/>
        <v>8</v>
      </c>
      <c r="B17" s="116"/>
      <c r="C17" s="116"/>
      <c r="D17" s="116"/>
      <c r="E17" s="117"/>
      <c r="F17" s="118"/>
      <c r="G17" s="118"/>
      <c r="H17" s="118"/>
      <c r="I17" s="335"/>
    </row>
    <row r="18" spans="1:9">
      <c r="A18" s="184">
        <f t="shared" si="0"/>
        <v>9</v>
      </c>
      <c r="B18" s="116"/>
      <c r="C18" s="116"/>
      <c r="D18" s="116"/>
      <c r="E18" s="117"/>
      <c r="F18" s="118"/>
      <c r="G18" s="118"/>
      <c r="H18" s="118"/>
      <c r="I18" s="335"/>
    </row>
    <row r="19" spans="1:9" ht="15.75" thickBot="1">
      <c r="A19" s="185">
        <f t="shared" si="0"/>
        <v>10</v>
      </c>
      <c r="B19" s="121"/>
      <c r="C19" s="121"/>
      <c r="D19" s="121"/>
      <c r="E19" s="122"/>
      <c r="F19" s="123"/>
      <c r="G19" s="123"/>
      <c r="H19" s="123"/>
      <c r="I19" s="336"/>
    </row>
    <row r="20" spans="1:9" ht="15.75" thickBot="1">
      <c r="A20" s="379"/>
      <c r="B20" s="125"/>
      <c r="C20" s="125"/>
      <c r="D20" s="125"/>
      <c r="E20" s="125"/>
      <c r="F20" s="125"/>
      <c r="G20" s="125"/>
      <c r="H20" s="128" t="str">
        <f>"Total "&amp;LEFT(A7,2)</f>
        <v>Total I6</v>
      </c>
      <c r="I20" s="12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78" t="str">
        <f>'Date initiale'!C3</f>
        <v>Universitatea de Arhitectură și Urbanism "Ion Mincu" București</v>
      </c>
      <c r="B1" s="278"/>
      <c r="C1" s="278"/>
      <c r="D1" s="6"/>
      <c r="E1" s="6"/>
      <c r="F1" s="6"/>
      <c r="G1" s="6"/>
      <c r="H1" s="6"/>
      <c r="I1" s="6"/>
      <c r="J1" s="6"/>
    </row>
    <row r="2" spans="1:12" ht="15.75">
      <c r="A2" s="278" t="str">
        <f>'Date initiale'!B4&amp;" "&amp;'Date initiale'!C4</f>
        <v>Facultatea ARHITECTURA</v>
      </c>
      <c r="B2" s="278"/>
      <c r="C2" s="278"/>
      <c r="D2" s="6"/>
      <c r="E2" s="6"/>
      <c r="F2" s="6"/>
      <c r="G2" s="6"/>
      <c r="H2" s="6"/>
      <c r="I2" s="6"/>
      <c r="J2" s="6"/>
    </row>
    <row r="3" spans="1:12" ht="15.75">
      <c r="A3" s="278" t="str">
        <f>'Date initiale'!B5&amp;" "&amp;'Date initiale'!C5</f>
        <v>Departamentul Bazele proiectarii de arhitectura</v>
      </c>
      <c r="B3" s="278"/>
      <c r="C3" s="278"/>
      <c r="D3" s="6"/>
      <c r="E3" s="6"/>
      <c r="F3" s="6"/>
      <c r="G3" s="6"/>
      <c r="H3" s="6"/>
      <c r="I3" s="6"/>
      <c r="J3" s="6"/>
    </row>
    <row r="4" spans="1:12" ht="15.75">
      <c r="A4" s="282" t="str">
        <f>'Date initiale'!C6&amp;", "&amp;'Date initiale'!C7</f>
        <v>Afrasinei Alexandra Maria, Conferentiar universitar Pozitia 24</v>
      </c>
      <c r="B4" s="282"/>
      <c r="C4" s="282"/>
      <c r="D4" s="6"/>
      <c r="E4" s="6"/>
      <c r="F4" s="6"/>
      <c r="G4" s="6"/>
      <c r="H4" s="6"/>
      <c r="I4" s="6"/>
      <c r="J4" s="6"/>
    </row>
    <row r="5" spans="1:12" s="196" customFormat="1" ht="15.75">
      <c r="A5" s="282"/>
      <c r="B5" s="282"/>
      <c r="C5" s="282"/>
      <c r="D5" s="6"/>
      <c r="E5" s="6"/>
      <c r="F5" s="6"/>
      <c r="G5" s="6"/>
      <c r="H5" s="6"/>
      <c r="I5" s="6"/>
      <c r="J5" s="6"/>
    </row>
    <row r="6" spans="1:12" ht="15.75">
      <c r="A6" s="441" t="s">
        <v>110</v>
      </c>
      <c r="B6" s="441"/>
      <c r="C6" s="441"/>
      <c r="D6" s="441"/>
      <c r="E6" s="441"/>
      <c r="F6" s="441"/>
      <c r="G6" s="441"/>
      <c r="H6" s="441"/>
      <c r="I6" s="441"/>
      <c r="J6" s="6"/>
    </row>
    <row r="7" spans="1:12" ht="15.75">
      <c r="A7" s="440" t="str">
        <f>'Descriere indicatori'!B10&amp;". "&amp;'Descriere indicatori'!C10</f>
        <v xml:space="preserve">I7. Articole in extenso în reviste ştiinţifice recunoscute în domenii conexe* </v>
      </c>
      <c r="B7" s="440"/>
      <c r="C7" s="440"/>
      <c r="D7" s="440"/>
      <c r="E7" s="440"/>
      <c r="F7" s="440"/>
      <c r="G7" s="440"/>
      <c r="H7" s="440"/>
      <c r="I7" s="440"/>
      <c r="J7" s="6"/>
    </row>
    <row r="8" spans="1:12" ht="16.5" thickBot="1">
      <c r="A8" s="182"/>
      <c r="B8" s="182"/>
      <c r="C8" s="182"/>
      <c r="D8" s="182"/>
      <c r="E8" s="182"/>
      <c r="F8" s="182"/>
      <c r="G8" s="182"/>
      <c r="H8" s="182"/>
      <c r="I8" s="182"/>
      <c r="J8" s="6"/>
    </row>
    <row r="9" spans="1:12" ht="30.75" thickBot="1">
      <c r="A9" s="164" t="s">
        <v>55</v>
      </c>
      <c r="B9" s="165" t="s">
        <v>83</v>
      </c>
      <c r="C9" s="165" t="s">
        <v>52</v>
      </c>
      <c r="D9" s="165" t="s">
        <v>57</v>
      </c>
      <c r="E9" s="165" t="s">
        <v>80</v>
      </c>
      <c r="F9" s="166" t="s">
        <v>87</v>
      </c>
      <c r="G9" s="165" t="s">
        <v>58</v>
      </c>
      <c r="H9" s="165" t="s">
        <v>111</v>
      </c>
      <c r="I9" s="167" t="s">
        <v>90</v>
      </c>
      <c r="J9" s="6"/>
      <c r="K9" s="284" t="s">
        <v>108</v>
      </c>
    </row>
    <row r="10" spans="1:12" ht="15.75">
      <c r="A10" s="187">
        <v>1</v>
      </c>
      <c r="B10" s="188"/>
      <c r="C10" s="153"/>
      <c r="D10" s="153"/>
      <c r="E10" s="153"/>
      <c r="F10" s="154"/>
      <c r="G10" s="153"/>
      <c r="H10" s="189"/>
      <c r="I10" s="340"/>
      <c r="J10" s="6"/>
      <c r="K10" s="285">
        <v>5</v>
      </c>
      <c r="L10" s="395" t="s">
        <v>248</v>
      </c>
    </row>
    <row r="11" spans="1:12" ht="15.75">
      <c r="A11" s="157">
        <f>A10+1</f>
        <v>2</v>
      </c>
      <c r="B11" s="148"/>
      <c r="C11" s="148"/>
      <c r="D11" s="148"/>
      <c r="E11" s="42"/>
      <c r="F11" s="119"/>
      <c r="G11" s="119"/>
      <c r="H11" s="119"/>
      <c r="I11" s="335"/>
      <c r="J11" s="51"/>
      <c r="K11" s="57"/>
    </row>
    <row r="12" spans="1:12" ht="15.75">
      <c r="A12" s="157">
        <f t="shared" ref="A12:A19" si="0">A11+1</f>
        <v>3</v>
      </c>
      <c r="B12" s="148"/>
      <c r="C12" s="117"/>
      <c r="D12" s="148"/>
      <c r="E12" s="190"/>
      <c r="F12" s="118"/>
      <c r="G12" s="119"/>
      <c r="H12" s="119"/>
      <c r="I12" s="335"/>
      <c r="J12" s="51"/>
    </row>
    <row r="13" spans="1:12" ht="15.75">
      <c r="A13" s="157">
        <f t="shared" si="0"/>
        <v>4</v>
      </c>
      <c r="B13" s="117"/>
      <c r="C13" s="117"/>
      <c r="D13" s="117"/>
      <c r="E13" s="190"/>
      <c r="F13" s="118"/>
      <c r="G13" s="119"/>
      <c r="H13" s="119"/>
      <c r="I13" s="335"/>
      <c r="J13" s="6"/>
    </row>
    <row r="14" spans="1:12" ht="15.75">
      <c r="A14" s="157">
        <f t="shared" si="0"/>
        <v>5</v>
      </c>
      <c r="B14" s="117"/>
      <c r="C14" s="117"/>
      <c r="D14" s="117"/>
      <c r="E14" s="190"/>
      <c r="F14" s="118"/>
      <c r="G14" s="118"/>
      <c r="H14" s="118"/>
      <c r="I14" s="335"/>
      <c r="J14" s="6"/>
    </row>
    <row r="15" spans="1:12" ht="15.75">
      <c r="A15" s="157">
        <f t="shared" si="0"/>
        <v>6</v>
      </c>
      <c r="B15" s="117"/>
      <c r="C15" s="117"/>
      <c r="D15" s="117"/>
      <c r="E15" s="190"/>
      <c r="F15" s="118"/>
      <c r="G15" s="118"/>
      <c r="H15" s="118"/>
      <c r="I15" s="335"/>
      <c r="J15" s="6"/>
    </row>
    <row r="16" spans="1:12" ht="15.75">
      <c r="A16" s="157">
        <f t="shared" si="0"/>
        <v>7</v>
      </c>
      <c r="B16" s="117"/>
      <c r="C16" s="117"/>
      <c r="D16" s="117"/>
      <c r="E16" s="42"/>
      <c r="F16" s="118"/>
      <c r="G16" s="118"/>
      <c r="H16" s="118"/>
      <c r="I16" s="335"/>
      <c r="J16" s="6"/>
    </row>
    <row r="17" spans="1:10" ht="15.75">
      <c r="A17" s="157">
        <f t="shared" si="0"/>
        <v>8</v>
      </c>
      <c r="B17" s="117"/>
      <c r="C17" s="117"/>
      <c r="D17" s="117"/>
      <c r="E17" s="190"/>
      <c r="F17" s="118"/>
      <c r="G17" s="118"/>
      <c r="H17" s="118"/>
      <c r="I17" s="335"/>
      <c r="J17" s="6"/>
    </row>
    <row r="18" spans="1:10" ht="15.75">
      <c r="A18" s="157">
        <f t="shared" si="0"/>
        <v>9</v>
      </c>
      <c r="B18" s="191"/>
      <c r="C18" s="192"/>
      <c r="D18" s="117"/>
      <c r="E18" s="190"/>
      <c r="F18" s="190"/>
      <c r="G18" s="190"/>
      <c r="H18" s="190"/>
      <c r="I18" s="346"/>
      <c r="J18" s="6"/>
    </row>
    <row r="19" spans="1:10" ht="16.5" thickBot="1">
      <c r="A19" s="186">
        <f t="shared" si="0"/>
        <v>10</v>
      </c>
      <c r="B19" s="122"/>
      <c r="C19" s="122"/>
      <c r="D19" s="122"/>
      <c r="E19" s="193"/>
      <c r="F19" s="123"/>
      <c r="G19" s="123"/>
      <c r="H19" s="123"/>
      <c r="I19" s="336"/>
      <c r="J19" s="6"/>
    </row>
    <row r="20" spans="1:10" ht="16.5" thickBot="1">
      <c r="A20" s="378"/>
      <c r="B20" s="125"/>
      <c r="C20" s="125"/>
      <c r="D20" s="125"/>
      <c r="E20" s="125"/>
      <c r="F20" s="125"/>
      <c r="G20" s="125"/>
      <c r="H20" s="128" t="str">
        <f>"Total "&amp;LEFT(A7,2)</f>
        <v>Total I7</v>
      </c>
      <c r="I20" s="129">
        <f>SUM(I10:I19)</f>
        <v>0</v>
      </c>
      <c r="J20" s="6"/>
    </row>
    <row r="21" spans="1:10">
      <c r="A21" s="44"/>
      <c r="B21" s="44"/>
      <c r="C21" s="44"/>
      <c r="D21" s="44"/>
      <c r="E21" s="44"/>
      <c r="F21" s="44"/>
      <c r="G21" s="44"/>
      <c r="H21" s="44"/>
      <c r="I21" s="45"/>
    </row>
    <row r="22" spans="1:10" ht="33.75" customHeight="1">
      <c r="A22" s="4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9"/>
      <c r="C22" s="439"/>
      <c r="D22" s="439"/>
      <c r="E22" s="439"/>
      <c r="F22" s="439"/>
      <c r="G22" s="439"/>
      <c r="H22" s="439"/>
      <c r="I22" s="439"/>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24</v>
      </c>
      <c r="B4" s="125"/>
      <c r="C4" s="125"/>
    </row>
    <row r="5" spans="1:12" s="196" customFormat="1">
      <c r="A5" s="125"/>
      <c r="B5" s="125"/>
      <c r="C5" s="125"/>
    </row>
    <row r="6" spans="1:12" ht="15.75">
      <c r="A6" s="437" t="s">
        <v>110</v>
      </c>
      <c r="B6" s="437"/>
      <c r="C6" s="437"/>
      <c r="D6" s="437"/>
      <c r="E6" s="437"/>
      <c r="F6" s="437"/>
      <c r="G6" s="437"/>
      <c r="H6" s="437"/>
      <c r="I6" s="437"/>
    </row>
    <row r="7" spans="1:12" ht="15.75">
      <c r="A7" s="440" t="str">
        <f>'Descriere indicatori'!B11&amp;". "&amp;'Descriere indicatori'!C11</f>
        <v xml:space="preserve">I8. Studii in extenso apărute în volume colective publicate la edituri de prestigiu internaţional* </v>
      </c>
      <c r="B7" s="440"/>
      <c r="C7" s="440"/>
      <c r="D7" s="440"/>
      <c r="E7" s="440"/>
      <c r="F7" s="440"/>
      <c r="G7" s="440"/>
      <c r="H7" s="440"/>
      <c r="I7" s="440"/>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4" t="s">
        <v>108</v>
      </c>
    </row>
    <row r="10" spans="1:12">
      <c r="A10" s="110">
        <v>1</v>
      </c>
      <c r="B10" s="111"/>
      <c r="C10" s="111"/>
      <c r="D10" s="111"/>
      <c r="E10" s="112"/>
      <c r="F10" s="113"/>
      <c r="G10" s="113"/>
      <c r="H10" s="113"/>
      <c r="I10" s="340"/>
      <c r="K10" s="285">
        <v>10</v>
      </c>
      <c r="L10" s="395" t="s">
        <v>249</v>
      </c>
    </row>
    <row r="11" spans="1:12">
      <c r="A11" s="176">
        <f>A10+1</f>
        <v>2</v>
      </c>
      <c r="B11" s="174"/>
      <c r="C11" s="116"/>
      <c r="D11" s="174"/>
      <c r="E11" s="117"/>
      <c r="F11" s="118"/>
      <c r="G11" s="118"/>
      <c r="H11" s="118"/>
      <c r="I11" s="335"/>
      <c r="K11" s="57"/>
    </row>
    <row r="12" spans="1:12">
      <c r="A12" s="176">
        <f t="shared" ref="A12:A18" si="0">A11+1</f>
        <v>3</v>
      </c>
      <c r="B12" s="116"/>
      <c r="C12" s="116"/>
      <c r="D12" s="116"/>
      <c r="E12" s="117"/>
      <c r="F12" s="118"/>
      <c r="G12" s="118"/>
      <c r="H12" s="118"/>
      <c r="I12" s="335"/>
    </row>
    <row r="13" spans="1:12">
      <c r="A13" s="176">
        <f t="shared" si="0"/>
        <v>4</v>
      </c>
      <c r="B13" s="116"/>
      <c r="C13" s="116"/>
      <c r="D13" s="116"/>
      <c r="E13" s="117"/>
      <c r="F13" s="118"/>
      <c r="G13" s="118"/>
      <c r="H13" s="118"/>
      <c r="I13" s="335"/>
    </row>
    <row r="14" spans="1:12">
      <c r="A14" s="176">
        <f t="shared" si="0"/>
        <v>5</v>
      </c>
      <c r="B14" s="116"/>
      <c r="C14" s="116"/>
      <c r="D14" s="116"/>
      <c r="E14" s="117"/>
      <c r="F14" s="118"/>
      <c r="G14" s="118"/>
      <c r="H14" s="118"/>
      <c r="I14" s="335"/>
    </row>
    <row r="15" spans="1:12">
      <c r="A15" s="176">
        <f t="shared" si="0"/>
        <v>6</v>
      </c>
      <c r="B15" s="116"/>
      <c r="C15" s="116"/>
      <c r="D15" s="116"/>
      <c r="E15" s="117"/>
      <c r="F15" s="118"/>
      <c r="G15" s="118"/>
      <c r="H15" s="118"/>
      <c r="I15" s="335"/>
    </row>
    <row r="16" spans="1:12">
      <c r="A16" s="176">
        <f t="shared" si="0"/>
        <v>7</v>
      </c>
      <c r="B16" s="116"/>
      <c r="C16" s="116"/>
      <c r="D16" s="116"/>
      <c r="E16" s="117"/>
      <c r="F16" s="118"/>
      <c r="G16" s="118"/>
      <c r="H16" s="118"/>
      <c r="I16" s="335"/>
    </row>
    <row r="17" spans="1:10">
      <c r="A17" s="176">
        <f t="shared" si="0"/>
        <v>8</v>
      </c>
      <c r="B17" s="116"/>
      <c r="C17" s="116"/>
      <c r="D17" s="116"/>
      <c r="E17" s="117"/>
      <c r="F17" s="118"/>
      <c r="G17" s="118"/>
      <c r="H17" s="118"/>
      <c r="I17" s="335"/>
    </row>
    <row r="18" spans="1:10">
      <c r="A18" s="176">
        <f t="shared" si="0"/>
        <v>9</v>
      </c>
      <c r="B18" s="116"/>
      <c r="C18" s="116"/>
      <c r="D18" s="116"/>
      <c r="E18" s="117"/>
      <c r="F18" s="118"/>
      <c r="G18" s="118"/>
      <c r="H18" s="118"/>
      <c r="I18" s="335"/>
    </row>
    <row r="19" spans="1:10" ht="15.75" thickBot="1">
      <c r="A19" s="127">
        <f>A18+1</f>
        <v>10</v>
      </c>
      <c r="B19" s="121"/>
      <c r="C19" s="121"/>
      <c r="D19" s="121"/>
      <c r="E19" s="122"/>
      <c r="F19" s="123"/>
      <c r="G19" s="123"/>
      <c r="H19" s="123"/>
      <c r="I19" s="336"/>
    </row>
    <row r="20" spans="1:10" ht="16.5" thickBot="1">
      <c r="A20" s="378"/>
      <c r="B20" s="125"/>
      <c r="C20" s="125"/>
      <c r="D20" s="125"/>
      <c r="E20" s="125"/>
      <c r="F20" s="125"/>
      <c r="G20" s="125"/>
      <c r="H20" s="128" t="str">
        <f>"Total "&amp;LEFT(A7,2)</f>
        <v>Total I8</v>
      </c>
      <c r="I20" s="129">
        <f>SUM(I10:I19)</f>
        <v>0</v>
      </c>
      <c r="J20" s="6"/>
    </row>
    <row r="22" spans="1:10" ht="33.75" customHeight="1">
      <c r="A22" s="4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9"/>
      <c r="C22" s="439"/>
      <c r="D22" s="439"/>
      <c r="E22" s="439"/>
      <c r="F22" s="439"/>
      <c r="G22" s="439"/>
      <c r="H22" s="439"/>
      <c r="I22" s="43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8" workbookViewId="0">
      <selection activeCell="F12" sqref="F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6" customWidth="1"/>
    <col min="8" max="8" width="10" customWidth="1"/>
    <col min="9" max="10"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24</v>
      </c>
      <c r="B4" s="125"/>
      <c r="C4" s="125"/>
    </row>
    <row r="5" spans="1:12" s="196" customFormat="1">
      <c r="A5" s="125"/>
      <c r="B5" s="125"/>
      <c r="C5" s="125"/>
    </row>
    <row r="6" spans="1:12" ht="15.75">
      <c r="A6" s="437" t="s">
        <v>110</v>
      </c>
      <c r="B6" s="437"/>
      <c r="C6" s="437"/>
      <c r="D6" s="437"/>
      <c r="E6" s="437"/>
      <c r="F6" s="437"/>
      <c r="G6" s="437"/>
      <c r="H6" s="437"/>
      <c r="I6" s="437"/>
    </row>
    <row r="7" spans="1:12" ht="15.75" customHeight="1">
      <c r="A7" s="440" t="str">
        <f>'Descriere indicatori'!B12&amp;". "&amp;'Descriere indicatori'!C12</f>
        <v xml:space="preserve">I9. Studii in extenso apărute în volume colective publicate la edituri de prestigiu naţional* </v>
      </c>
      <c r="B7" s="440"/>
      <c r="C7" s="440"/>
      <c r="D7" s="440"/>
      <c r="E7" s="440"/>
      <c r="F7" s="440"/>
      <c r="G7" s="440"/>
      <c r="H7" s="440"/>
      <c r="I7" s="440"/>
      <c r="J7" s="197"/>
    </row>
    <row r="8" spans="1:12" ht="16.5" thickBot="1">
      <c r="A8" s="195"/>
      <c r="B8" s="195"/>
      <c r="C8" s="195"/>
      <c r="D8" s="195"/>
      <c r="E8" s="195"/>
      <c r="F8" s="195"/>
      <c r="G8" s="181"/>
      <c r="H8" s="195"/>
      <c r="I8" s="195"/>
      <c r="J8" s="195"/>
    </row>
    <row r="9" spans="1:12" ht="30.75" thickBot="1">
      <c r="A9" s="164" t="s">
        <v>55</v>
      </c>
      <c r="B9" s="165" t="s">
        <v>83</v>
      </c>
      <c r="C9" s="165" t="s">
        <v>56</v>
      </c>
      <c r="D9" s="165" t="s">
        <v>57</v>
      </c>
      <c r="E9" s="165" t="s">
        <v>80</v>
      </c>
      <c r="F9" s="166" t="s">
        <v>87</v>
      </c>
      <c r="G9" s="165" t="s">
        <v>58</v>
      </c>
      <c r="H9" s="165" t="s">
        <v>111</v>
      </c>
      <c r="I9" s="167" t="s">
        <v>90</v>
      </c>
      <c r="K9" s="284" t="s">
        <v>108</v>
      </c>
    </row>
    <row r="10" spans="1:12" ht="165.75" thickBot="1">
      <c r="A10" s="198">
        <v>1</v>
      </c>
      <c r="B10" s="188" t="s">
        <v>321</v>
      </c>
      <c r="C10" s="188" t="s">
        <v>322</v>
      </c>
      <c r="D10" s="188" t="s">
        <v>323</v>
      </c>
      <c r="E10" s="153" t="s">
        <v>366</v>
      </c>
      <c r="F10" s="154">
        <v>2010</v>
      </c>
      <c r="G10" s="113">
        <v>3</v>
      </c>
      <c r="H10" s="154"/>
      <c r="I10" s="340">
        <v>7</v>
      </c>
      <c r="K10" s="285">
        <v>7</v>
      </c>
      <c r="L10" s="395" t="s">
        <v>249</v>
      </c>
    </row>
    <row r="11" spans="1:12" ht="165.75" thickBot="1">
      <c r="A11" s="199">
        <f>A10+1</f>
        <v>2</v>
      </c>
      <c r="B11" s="188" t="s">
        <v>321</v>
      </c>
      <c r="C11" s="174" t="s">
        <v>324</v>
      </c>
      <c r="D11" s="188" t="s">
        <v>323</v>
      </c>
      <c r="E11" s="153" t="s">
        <v>366</v>
      </c>
      <c r="F11" s="118">
        <v>2010</v>
      </c>
      <c r="G11" s="118">
        <v>3</v>
      </c>
      <c r="H11" s="118"/>
      <c r="I11" s="335">
        <v>7</v>
      </c>
      <c r="K11" s="57"/>
    </row>
    <row r="12" spans="1:12" ht="150">
      <c r="A12" s="199">
        <f t="shared" ref="A12:A19" si="0">A11+1</f>
        <v>3</v>
      </c>
      <c r="B12" s="188" t="s">
        <v>321</v>
      </c>
      <c r="C12" s="116" t="s">
        <v>325</v>
      </c>
      <c r="D12" s="188" t="s">
        <v>326</v>
      </c>
      <c r="E12" s="190" t="s">
        <v>368</v>
      </c>
      <c r="F12" s="118">
        <v>2010</v>
      </c>
      <c r="G12" s="118">
        <v>4</v>
      </c>
      <c r="H12" s="118"/>
      <c r="I12" s="335">
        <v>7</v>
      </c>
    </row>
    <row r="13" spans="1:12">
      <c r="A13" s="199">
        <f t="shared" si="0"/>
        <v>4</v>
      </c>
      <c r="B13" s="174"/>
      <c r="C13" s="116"/>
      <c r="D13" s="174"/>
      <c r="E13" s="190"/>
      <c r="F13" s="118"/>
      <c r="G13" s="118"/>
      <c r="H13" s="118"/>
      <c r="I13" s="335"/>
    </row>
    <row r="14" spans="1:12">
      <c r="A14" s="199">
        <f t="shared" si="0"/>
        <v>5</v>
      </c>
      <c r="B14" s="200"/>
      <c r="C14" s="200"/>
      <c r="D14" s="200"/>
      <c r="E14" s="200"/>
      <c r="F14" s="200"/>
      <c r="G14" s="118"/>
      <c r="H14" s="200"/>
      <c r="I14" s="347"/>
    </row>
    <row r="15" spans="1:12">
      <c r="A15" s="199">
        <f t="shared" si="0"/>
        <v>6</v>
      </c>
      <c r="B15" s="200"/>
      <c r="C15" s="200"/>
      <c r="D15" s="200"/>
      <c r="E15" s="200"/>
      <c r="F15" s="200"/>
      <c r="G15" s="118"/>
      <c r="H15" s="200"/>
      <c r="I15" s="347"/>
    </row>
    <row r="16" spans="1:12">
      <c r="A16" s="199">
        <f t="shared" si="0"/>
        <v>7</v>
      </c>
      <c r="B16" s="200"/>
      <c r="C16" s="200"/>
      <c r="D16" s="200"/>
      <c r="E16" s="200"/>
      <c r="F16" s="200"/>
      <c r="G16" s="118"/>
      <c r="H16" s="200"/>
      <c r="I16" s="347"/>
    </row>
    <row r="17" spans="1:10">
      <c r="A17" s="199">
        <f t="shared" si="0"/>
        <v>8</v>
      </c>
      <c r="B17" s="200"/>
      <c r="C17" s="200"/>
      <c r="D17" s="200"/>
      <c r="E17" s="200"/>
      <c r="F17" s="200"/>
      <c r="G17" s="118"/>
      <c r="H17" s="200"/>
      <c r="I17" s="347"/>
    </row>
    <row r="18" spans="1:10">
      <c r="A18" s="199">
        <f t="shared" si="0"/>
        <v>9</v>
      </c>
      <c r="B18" s="200"/>
      <c r="C18" s="200"/>
      <c r="D18" s="200"/>
      <c r="E18" s="200"/>
      <c r="F18" s="200"/>
      <c r="G18" s="118"/>
      <c r="H18" s="200"/>
      <c r="I18" s="347"/>
    </row>
    <row r="19" spans="1:10" ht="15.75" thickBot="1">
      <c r="A19" s="159">
        <f t="shared" si="0"/>
        <v>10</v>
      </c>
      <c r="B19" s="201"/>
      <c r="C19" s="201"/>
      <c r="D19" s="201"/>
      <c r="E19" s="201"/>
      <c r="F19" s="201"/>
      <c r="G19" s="123"/>
      <c r="H19" s="201"/>
      <c r="I19" s="348"/>
    </row>
    <row r="20" spans="1:10" s="196" customFormat="1" ht="16.5" thickBot="1">
      <c r="A20" s="378"/>
      <c r="B20" s="125"/>
      <c r="C20" s="125"/>
      <c r="D20" s="125"/>
      <c r="E20" s="125"/>
      <c r="F20" s="125"/>
      <c r="G20" s="125"/>
      <c r="H20" s="128" t="str">
        <f>"Total "&amp;LEFT(A7,2)</f>
        <v>Total I9</v>
      </c>
      <c r="I20" s="129">
        <f>SUM(I10:I19)</f>
        <v>21</v>
      </c>
      <c r="J20" s="6"/>
    </row>
    <row r="22" spans="1:10" ht="33.75" customHeight="1">
      <c r="A22" s="4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9"/>
      <c r="C22" s="439"/>
      <c r="D22" s="439"/>
      <c r="E22" s="439"/>
      <c r="F22" s="439"/>
      <c r="G22" s="439"/>
      <c r="H22" s="439"/>
      <c r="I22" s="439"/>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topLeftCell="A7" workbookViewId="0">
      <selection activeCell="E12" sqref="E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24</v>
      </c>
      <c r="B4" s="125"/>
      <c r="C4" s="125"/>
    </row>
    <row r="5" spans="1:12" s="196" customFormat="1">
      <c r="A5" s="125"/>
      <c r="B5" s="125"/>
      <c r="C5" s="125"/>
    </row>
    <row r="6" spans="1:12" ht="15.75">
      <c r="A6" s="437" t="s">
        <v>110</v>
      </c>
      <c r="B6" s="437"/>
      <c r="C6" s="437"/>
      <c r="D6" s="437"/>
      <c r="E6" s="437"/>
      <c r="F6" s="437"/>
      <c r="G6" s="437"/>
      <c r="H6" s="437"/>
      <c r="I6" s="437"/>
    </row>
    <row r="7" spans="1:12" ht="39" customHeight="1">
      <c r="A7" s="440" t="str">
        <f>'Descriere indicatori'!B13&amp;". "&amp;'Descriere indicatori'!C13</f>
        <v xml:space="preserve">I10. Studii in extenso apărute în volume colective publicate la edituri recunoscute în domeniu*, precum şi studiile aferente proiectelor* </v>
      </c>
      <c r="B7" s="440"/>
      <c r="C7" s="440"/>
      <c r="D7" s="440"/>
      <c r="E7" s="440"/>
      <c r="F7" s="440"/>
      <c r="G7" s="440"/>
      <c r="H7" s="440"/>
      <c r="I7" s="440"/>
    </row>
    <row r="8" spans="1:12" s="196" customFormat="1" ht="17.25" customHeight="1" thickBot="1">
      <c r="A8" s="39"/>
      <c r="B8" s="195"/>
      <c r="C8" s="195"/>
      <c r="D8" s="195"/>
      <c r="E8" s="195"/>
      <c r="F8" s="195"/>
      <c r="G8" s="195"/>
      <c r="H8" s="195"/>
      <c r="I8" s="195"/>
    </row>
    <row r="9" spans="1:12" ht="30.75" thickBot="1">
      <c r="A9" s="164" t="s">
        <v>55</v>
      </c>
      <c r="B9" s="165" t="s">
        <v>83</v>
      </c>
      <c r="C9" s="165" t="s">
        <v>56</v>
      </c>
      <c r="D9" s="165" t="s">
        <v>57</v>
      </c>
      <c r="E9" s="165" t="s">
        <v>80</v>
      </c>
      <c r="F9" s="166" t="s">
        <v>87</v>
      </c>
      <c r="G9" s="165" t="s">
        <v>58</v>
      </c>
      <c r="H9" s="165" t="s">
        <v>111</v>
      </c>
      <c r="I9" s="167" t="s">
        <v>90</v>
      </c>
      <c r="K9" s="284" t="s">
        <v>108</v>
      </c>
    </row>
    <row r="10" spans="1:12" ht="90.75" thickBot="1">
      <c r="A10" s="198">
        <v>1</v>
      </c>
      <c r="B10" s="112" t="s">
        <v>321</v>
      </c>
      <c r="C10" s="153" t="s">
        <v>347</v>
      </c>
      <c r="D10" s="253" t="s">
        <v>348</v>
      </c>
      <c r="E10" s="254" t="s">
        <v>345</v>
      </c>
      <c r="F10" s="153" t="s">
        <v>346</v>
      </c>
      <c r="G10" s="153"/>
      <c r="H10" s="153" t="s">
        <v>349</v>
      </c>
      <c r="I10" s="349">
        <v>5</v>
      </c>
      <c r="J10" s="210"/>
      <c r="K10" s="285" t="s">
        <v>160</v>
      </c>
      <c r="L10" s="395" t="s">
        <v>250</v>
      </c>
    </row>
    <row r="11" spans="1:12" ht="75.75" thickBot="1">
      <c r="A11" s="255">
        <f>A10+1</f>
        <v>2</v>
      </c>
      <c r="B11" s="112" t="s">
        <v>321</v>
      </c>
      <c r="C11" s="175" t="s">
        <v>356</v>
      </c>
      <c r="D11" s="117" t="s">
        <v>361</v>
      </c>
      <c r="E11" s="190" t="s">
        <v>360</v>
      </c>
      <c r="F11" s="175" t="s">
        <v>357</v>
      </c>
      <c r="G11" s="175" t="s">
        <v>358</v>
      </c>
      <c r="H11" s="175" t="s">
        <v>359</v>
      </c>
      <c r="I11" s="341">
        <v>5</v>
      </c>
      <c r="J11" s="210"/>
      <c r="K11" s="57"/>
      <c r="L11" s="395" t="s">
        <v>251</v>
      </c>
    </row>
    <row r="12" spans="1:12" ht="75">
      <c r="A12" s="255">
        <f t="shared" ref="A12:A19" si="0">A11+1</f>
        <v>3</v>
      </c>
      <c r="B12" s="112" t="s">
        <v>321</v>
      </c>
      <c r="C12" s="153" t="s">
        <v>369</v>
      </c>
      <c r="D12" s="150" t="s">
        <v>361</v>
      </c>
      <c r="E12" s="42" t="s">
        <v>360</v>
      </c>
      <c r="F12" s="118">
        <v>2013</v>
      </c>
      <c r="G12" s="118" t="s">
        <v>370</v>
      </c>
      <c r="H12" s="118">
        <v>5</v>
      </c>
      <c r="I12" s="335">
        <v>5</v>
      </c>
    </row>
    <row r="13" spans="1:12">
      <c r="A13" s="255">
        <f t="shared" si="0"/>
        <v>4</v>
      </c>
      <c r="B13" s="117"/>
      <c r="C13" s="117"/>
      <c r="D13" s="150"/>
      <c r="E13" s="42"/>
      <c r="F13" s="118"/>
      <c r="G13" s="118"/>
      <c r="H13" s="118"/>
      <c r="I13" s="335"/>
    </row>
    <row r="14" spans="1:12">
      <c r="A14" s="255">
        <f t="shared" si="0"/>
        <v>5</v>
      </c>
      <c r="B14" s="150"/>
      <c r="C14" s="117"/>
      <c r="D14" s="117"/>
      <c r="E14" s="190"/>
      <c r="F14" s="118"/>
      <c r="G14" s="118"/>
      <c r="H14" s="118"/>
      <c r="I14" s="335"/>
    </row>
    <row r="15" spans="1:12">
      <c r="A15" s="255">
        <f t="shared" si="0"/>
        <v>6</v>
      </c>
      <c r="B15" s="174"/>
      <c r="C15" s="174"/>
      <c r="D15" s="174"/>
      <c r="E15" s="190"/>
      <c r="F15" s="118"/>
      <c r="G15" s="118"/>
      <c r="H15" s="118"/>
      <c r="I15" s="335"/>
    </row>
    <row r="16" spans="1:12">
      <c r="A16" s="255">
        <f t="shared" si="0"/>
        <v>7</v>
      </c>
      <c r="B16" s="174"/>
      <c r="C16" s="116"/>
      <c r="D16" s="174"/>
      <c r="E16" s="190"/>
      <c r="F16" s="118"/>
      <c r="G16" s="118"/>
      <c r="H16" s="118"/>
      <c r="I16" s="335"/>
    </row>
    <row r="17" spans="1:9">
      <c r="A17" s="255">
        <f t="shared" si="0"/>
        <v>8</v>
      </c>
      <c r="B17" s="174"/>
      <c r="C17" s="116"/>
      <c r="D17" s="174"/>
      <c r="E17" s="190"/>
      <c r="F17" s="118"/>
      <c r="G17" s="118"/>
      <c r="H17" s="118"/>
      <c r="I17" s="335"/>
    </row>
    <row r="18" spans="1:9">
      <c r="A18" s="255">
        <f t="shared" si="0"/>
        <v>9</v>
      </c>
      <c r="B18" s="190"/>
      <c r="C18" s="42"/>
      <c r="D18" s="42"/>
      <c r="E18" s="42"/>
      <c r="F18" s="118"/>
      <c r="G18" s="118"/>
      <c r="H18" s="118"/>
      <c r="I18" s="335"/>
    </row>
    <row r="19" spans="1:9" ht="15.75" thickBot="1">
      <c r="A19" s="256">
        <f t="shared" si="0"/>
        <v>10</v>
      </c>
      <c r="B19" s="160"/>
      <c r="C19" s="122"/>
      <c r="D19" s="122"/>
      <c r="E19" s="193"/>
      <c r="F19" s="123"/>
      <c r="G19" s="123"/>
      <c r="H19" s="123"/>
      <c r="I19" s="336"/>
    </row>
    <row r="20" spans="1:9" ht="15.75" thickBot="1">
      <c r="A20" s="378"/>
      <c r="B20" s="257"/>
      <c r="C20" s="158"/>
      <c r="D20" s="194"/>
      <c r="E20" s="194"/>
      <c r="F20" s="194"/>
      <c r="G20" s="194"/>
      <c r="H20" s="128" t="str">
        <f>"Total "&amp;LEFT(A7,3)</f>
        <v>Total I10</v>
      </c>
      <c r="I20" s="258">
        <f>SUM(I10:I19)</f>
        <v>15</v>
      </c>
    </row>
    <row r="21" spans="1:9">
      <c r="A21" s="22"/>
      <c r="B21" s="16"/>
      <c r="C21" s="18"/>
      <c r="D21" s="22"/>
    </row>
    <row r="22" spans="1:9" ht="33.75" customHeight="1">
      <c r="A22" s="4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9"/>
      <c r="C22" s="439"/>
      <c r="D22" s="439"/>
      <c r="E22" s="439"/>
      <c r="F22" s="439"/>
      <c r="G22" s="439"/>
      <c r="H22" s="439"/>
      <c r="I22" s="439"/>
    </row>
    <row r="23" spans="1:9" ht="48" customHeight="1">
      <c r="A23" s="4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39"/>
      <c r="C23" s="439"/>
      <c r="D23" s="439"/>
      <c r="E23" s="439"/>
      <c r="F23" s="439"/>
      <c r="G23" s="439"/>
      <c r="H23" s="439"/>
      <c r="I23" s="439"/>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topLeftCell="A7" zoomScale="90" zoomScaleNormal="90" workbookViewId="0">
      <selection activeCell="D12" sqref="D12"/>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24</v>
      </c>
      <c r="B4" s="125"/>
      <c r="C4" s="125"/>
    </row>
    <row r="5" spans="1:12" s="196" customFormat="1">
      <c r="A5" s="125"/>
      <c r="B5" s="125"/>
      <c r="C5" s="125"/>
    </row>
    <row r="6" spans="1:12" ht="15.75">
      <c r="A6" s="437" t="s">
        <v>110</v>
      </c>
      <c r="B6" s="437"/>
      <c r="C6" s="437"/>
      <c r="D6" s="437"/>
      <c r="E6" s="437"/>
      <c r="F6" s="437"/>
      <c r="G6" s="437"/>
      <c r="H6" s="437"/>
      <c r="I6" s="437"/>
      <c r="J6" s="40"/>
    </row>
    <row r="7" spans="1:12" ht="39" customHeight="1">
      <c r="A7" s="440"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0"/>
      <c r="C7" s="440"/>
      <c r="D7" s="440"/>
      <c r="E7" s="440"/>
      <c r="F7" s="440"/>
      <c r="G7" s="440"/>
      <c r="H7" s="440"/>
      <c r="I7" s="440"/>
      <c r="J7" s="39"/>
    </row>
    <row r="8" spans="1:12" ht="19.5" customHeight="1" thickBot="1">
      <c r="A8" s="63"/>
      <c r="B8" s="63"/>
      <c r="C8" s="63"/>
      <c r="D8" s="63"/>
      <c r="E8" s="63"/>
      <c r="F8" s="63"/>
      <c r="G8" s="63"/>
      <c r="H8" s="63"/>
      <c r="I8" s="63"/>
      <c r="J8" s="39"/>
    </row>
    <row r="9" spans="1:12" ht="63" customHeight="1" thickBot="1">
      <c r="A9" s="244" t="s">
        <v>55</v>
      </c>
      <c r="B9" s="245" t="s">
        <v>83</v>
      </c>
      <c r="C9" s="246" t="s">
        <v>52</v>
      </c>
      <c r="D9" s="246" t="s">
        <v>134</v>
      </c>
      <c r="E9" s="245" t="s">
        <v>87</v>
      </c>
      <c r="F9" s="246" t="s">
        <v>53</v>
      </c>
      <c r="G9" s="246" t="s">
        <v>79</v>
      </c>
      <c r="H9" s="245" t="s">
        <v>54</v>
      </c>
      <c r="I9" s="252" t="s">
        <v>147</v>
      </c>
      <c r="J9" s="2"/>
      <c r="K9" s="284" t="s">
        <v>108</v>
      </c>
    </row>
    <row r="10" spans="1:12" ht="157.5">
      <c r="A10" s="65">
        <v>1</v>
      </c>
      <c r="B10" s="400" t="s">
        <v>278</v>
      </c>
      <c r="C10" s="400" t="s">
        <v>277</v>
      </c>
      <c r="D10" s="400" t="s">
        <v>280</v>
      </c>
      <c r="E10" s="64">
        <v>2019</v>
      </c>
      <c r="F10" s="401" t="s">
        <v>282</v>
      </c>
      <c r="G10" s="31" t="s">
        <v>281</v>
      </c>
      <c r="H10" s="31" t="s">
        <v>279</v>
      </c>
      <c r="I10" s="350">
        <v>15</v>
      </c>
      <c r="K10" s="285" t="s">
        <v>161</v>
      </c>
      <c r="L10" s="395" t="s">
        <v>252</v>
      </c>
    </row>
    <row r="11" spans="1:12" ht="189">
      <c r="A11" s="66">
        <f>A10+1</f>
        <v>2</v>
      </c>
      <c r="B11" s="400" t="s">
        <v>283</v>
      </c>
      <c r="C11" s="400" t="s">
        <v>284</v>
      </c>
      <c r="D11" s="400" t="s">
        <v>285</v>
      </c>
      <c r="E11" s="402">
        <v>2015</v>
      </c>
      <c r="F11" s="403" t="s">
        <v>286</v>
      </c>
      <c r="G11" s="31" t="s">
        <v>287</v>
      </c>
      <c r="H11" s="31" t="s">
        <v>288</v>
      </c>
      <c r="I11" s="351">
        <v>15</v>
      </c>
      <c r="K11" s="57"/>
    </row>
    <row r="12" spans="1:12" ht="94.5">
      <c r="A12" s="66">
        <f>A11+1</f>
        <v>3</v>
      </c>
      <c r="B12" s="31" t="s">
        <v>283</v>
      </c>
      <c r="C12" s="404" t="s">
        <v>289</v>
      </c>
      <c r="D12" s="404" t="s">
        <v>290</v>
      </c>
      <c r="E12" s="20">
        <v>2013</v>
      </c>
      <c r="F12" s="29" t="s">
        <v>291</v>
      </c>
      <c r="G12" s="21"/>
      <c r="H12" s="20"/>
      <c r="I12" s="351">
        <v>15</v>
      </c>
    </row>
    <row r="13" spans="1:12" ht="15.75">
      <c r="A13" s="66">
        <f t="shared" ref="A13:A19" si="0">A12+1</f>
        <v>4</v>
      </c>
      <c r="C13" s="21"/>
      <c r="D13" s="21"/>
      <c r="E13" s="21"/>
      <c r="F13" s="24"/>
      <c r="G13" s="21"/>
      <c r="H13" s="21"/>
      <c r="I13" s="351"/>
    </row>
    <row r="14" spans="1:12" ht="15.75">
      <c r="A14" s="66">
        <f t="shared" si="0"/>
        <v>5</v>
      </c>
      <c r="B14" s="21"/>
      <c r="C14" s="21"/>
      <c r="D14" s="21"/>
      <c r="E14" s="21"/>
      <c r="F14" s="21"/>
      <c r="G14" s="21"/>
      <c r="H14" s="21"/>
      <c r="I14" s="351"/>
    </row>
    <row r="15" spans="1:12" ht="15.75">
      <c r="A15" s="66">
        <f t="shared" si="0"/>
        <v>6</v>
      </c>
      <c r="B15" s="20"/>
      <c r="C15" s="21"/>
      <c r="D15" s="21"/>
      <c r="E15" s="20"/>
      <c r="F15" s="20"/>
      <c r="G15" s="20"/>
      <c r="H15" s="20"/>
      <c r="I15" s="351"/>
    </row>
    <row r="16" spans="1:12" ht="15.75">
      <c r="A16" s="66">
        <f t="shared" si="0"/>
        <v>7</v>
      </c>
      <c r="B16" s="20"/>
      <c r="C16" s="20"/>
      <c r="D16" s="21"/>
      <c r="E16" s="20"/>
      <c r="F16" s="20"/>
      <c r="G16" s="21"/>
      <c r="H16" s="20"/>
      <c r="I16" s="351"/>
    </row>
    <row r="17" spans="1:10" ht="15.75">
      <c r="A17" s="66">
        <f t="shared" si="0"/>
        <v>8</v>
      </c>
      <c r="B17" s="21"/>
      <c r="C17" s="21"/>
      <c r="D17" s="21"/>
      <c r="E17" s="20"/>
      <c r="F17" s="20"/>
      <c r="G17" s="21"/>
      <c r="H17" s="20"/>
      <c r="I17" s="351"/>
    </row>
    <row r="18" spans="1:10" ht="15.75">
      <c r="A18" s="66">
        <f t="shared" si="0"/>
        <v>9</v>
      </c>
      <c r="B18" s="21"/>
      <c r="C18" s="21"/>
      <c r="D18" s="21"/>
      <c r="E18" s="21"/>
      <c r="F18" s="29"/>
      <c r="G18" s="23"/>
      <c r="H18" s="21"/>
      <c r="I18" s="352"/>
      <c r="J18" s="25"/>
    </row>
    <row r="19" spans="1:10" ht="16.5" thickBot="1">
      <c r="A19" s="67">
        <f t="shared" si="0"/>
        <v>10</v>
      </c>
      <c r="B19" s="52"/>
      <c r="C19" s="68"/>
      <c r="D19" s="52"/>
      <c r="E19" s="52"/>
      <c r="F19" s="68"/>
      <c r="G19" s="68"/>
      <c r="H19" s="68"/>
      <c r="I19" s="353"/>
    </row>
    <row r="20" spans="1:10" ht="16.5" thickBot="1">
      <c r="A20" s="377"/>
      <c r="C20" s="22"/>
      <c r="D20" s="27"/>
      <c r="E20" s="18"/>
      <c r="H20" s="128" t="str">
        <f>"Total "&amp;LEFT(A7,4)</f>
        <v>Total I11a</v>
      </c>
      <c r="I20" s="399">
        <f>SUM(I10:I19)</f>
        <v>45</v>
      </c>
    </row>
    <row r="21" spans="1:10" ht="15.75">
      <c r="A21" s="55"/>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zoomScale="90" zoomScaleNormal="90" workbookViewId="0">
      <selection activeCell="D10" sqref="D10"/>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6" customWidth="1"/>
    <col min="8" max="8" width="9.7109375" customWidth="1"/>
  </cols>
  <sheetData>
    <row r="1" spans="1:11" ht="15.75">
      <c r="A1" s="278" t="str">
        <f>'Date initiale'!C3</f>
        <v>Universitatea de Arhitectură și Urbanism "Ion Mincu" București</v>
      </c>
      <c r="B1" s="278"/>
      <c r="C1" s="278"/>
      <c r="D1" s="17"/>
    </row>
    <row r="2" spans="1:11" ht="15.75">
      <c r="A2" s="278" t="str">
        <f>'Date initiale'!B4&amp;" "&amp;'Date initiale'!C4</f>
        <v>Facultatea ARHITECTURA</v>
      </c>
      <c r="B2" s="278"/>
      <c r="C2" s="278"/>
      <c r="D2" s="17"/>
    </row>
    <row r="3" spans="1:11" ht="15.75">
      <c r="A3" s="278" t="str">
        <f>'Date initiale'!B5&amp;" "&amp;'Date initiale'!C5</f>
        <v>Departamentul Bazele proiectarii de arhitectura</v>
      </c>
      <c r="B3" s="278"/>
      <c r="C3" s="278"/>
      <c r="D3" s="17"/>
    </row>
    <row r="4" spans="1:11">
      <c r="A4" s="125" t="str">
        <f>'Date initiale'!C6&amp;", "&amp;'Date initiale'!C7</f>
        <v>Afrasinei Alexandra Maria, Conferentiar universitar Pozitia 24</v>
      </c>
      <c r="B4" s="125"/>
      <c r="C4" s="125"/>
    </row>
    <row r="5" spans="1:11" s="196" customFormat="1">
      <c r="A5" s="125"/>
      <c r="B5" s="125"/>
      <c r="C5" s="125"/>
    </row>
    <row r="6" spans="1:11" ht="15.75">
      <c r="A6" s="437" t="s">
        <v>110</v>
      </c>
      <c r="B6" s="437"/>
      <c r="C6" s="437"/>
      <c r="D6" s="437"/>
      <c r="E6" s="437"/>
      <c r="F6" s="437"/>
      <c r="G6" s="437"/>
      <c r="H6" s="437"/>
      <c r="I6" s="40"/>
      <c r="J6" s="40"/>
    </row>
    <row r="7" spans="1:11" ht="48" customHeight="1">
      <c r="A7" s="440"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0"/>
      <c r="C7" s="440"/>
      <c r="D7" s="440"/>
      <c r="E7" s="440"/>
      <c r="F7" s="440"/>
      <c r="G7" s="440"/>
      <c r="H7" s="440"/>
      <c r="I7" s="197"/>
      <c r="J7" s="197"/>
    </row>
    <row r="8" spans="1:11" ht="21.75" customHeight="1" thickBot="1">
      <c r="A8" s="61"/>
      <c r="B8" s="61"/>
      <c r="C8" s="61"/>
      <c r="D8" s="61"/>
      <c r="E8" s="61"/>
      <c r="F8" s="61"/>
      <c r="G8" s="61"/>
      <c r="H8" s="61"/>
    </row>
    <row r="9" spans="1:11" ht="30.75" thickBot="1">
      <c r="A9" s="164" t="s">
        <v>55</v>
      </c>
      <c r="B9" s="230" t="s">
        <v>83</v>
      </c>
      <c r="C9" s="230" t="s">
        <v>136</v>
      </c>
      <c r="D9" s="230" t="s">
        <v>137</v>
      </c>
      <c r="E9" s="230" t="s">
        <v>75</v>
      </c>
      <c r="F9" s="230" t="s">
        <v>76</v>
      </c>
      <c r="G9" s="247" t="s">
        <v>135</v>
      </c>
      <c r="H9" s="252" t="s">
        <v>147</v>
      </c>
      <c r="J9" s="284" t="s">
        <v>108</v>
      </c>
    </row>
    <row r="10" spans="1:11" ht="75">
      <c r="A10" s="211">
        <v>1</v>
      </c>
      <c r="B10" s="400" t="s">
        <v>301</v>
      </c>
      <c r="C10" s="400" t="s">
        <v>300</v>
      </c>
      <c r="D10" s="213" t="s">
        <v>292</v>
      </c>
      <c r="E10" s="212">
        <v>2011</v>
      </c>
      <c r="F10" s="405" t="s">
        <v>293</v>
      </c>
      <c r="G10" s="215"/>
      <c r="H10" s="406">
        <v>10</v>
      </c>
      <c r="J10" s="285" t="s">
        <v>253</v>
      </c>
      <c r="K10" s="395" t="s">
        <v>256</v>
      </c>
    </row>
    <row r="11" spans="1:11">
      <c r="A11" s="216">
        <f>A10+1</f>
        <v>2</v>
      </c>
      <c r="B11" s="137"/>
      <c r="D11" s="137"/>
      <c r="E11" s="137"/>
      <c r="F11" s="217"/>
      <c r="G11" s="218"/>
      <c r="H11" s="341"/>
      <c r="J11" s="285" t="s">
        <v>254</v>
      </c>
    </row>
    <row r="12" spans="1:11" ht="15.75">
      <c r="A12" s="216">
        <f t="shared" ref="A12:A19" si="0">A11+1</f>
        <v>3</v>
      </c>
      <c r="B12" s="220"/>
      <c r="C12" s="220"/>
      <c r="D12" s="220"/>
      <c r="E12" s="220"/>
      <c r="F12" s="221"/>
      <c r="G12" s="222"/>
      <c r="H12" s="354"/>
      <c r="I12" s="26"/>
      <c r="J12" s="285" t="s">
        <v>255</v>
      </c>
    </row>
    <row r="13" spans="1:11" ht="15.75">
      <c r="A13" s="216">
        <f t="shared" si="0"/>
        <v>4</v>
      </c>
      <c r="B13" s="137"/>
      <c r="C13" s="137"/>
      <c r="D13" s="137"/>
      <c r="E13" s="137"/>
      <c r="F13" s="217"/>
      <c r="G13" s="218"/>
      <c r="H13" s="341"/>
      <c r="I13" s="26"/>
    </row>
    <row r="14" spans="1:11" s="196" customFormat="1">
      <c r="A14" s="216">
        <f t="shared" si="0"/>
        <v>5</v>
      </c>
      <c r="B14" s="137"/>
      <c r="C14" s="137"/>
      <c r="D14" s="137"/>
      <c r="E14" s="137"/>
      <c r="F14" s="217"/>
      <c r="G14" s="218"/>
      <c r="H14" s="341"/>
    </row>
    <row r="15" spans="1:11" s="196" customFormat="1" ht="15.75">
      <c r="A15" s="216">
        <f t="shared" si="0"/>
        <v>6</v>
      </c>
      <c r="B15" s="137"/>
      <c r="C15" s="137"/>
      <c r="D15" s="137"/>
      <c r="E15" s="137"/>
      <c r="F15" s="217"/>
      <c r="G15" s="218"/>
      <c r="H15" s="341"/>
      <c r="I15" s="26"/>
    </row>
    <row r="16" spans="1:11" s="196" customFormat="1">
      <c r="A16" s="216">
        <f t="shared" si="0"/>
        <v>7</v>
      </c>
      <c r="B16" s="137"/>
      <c r="C16" s="137"/>
      <c r="D16" s="137"/>
      <c r="E16" s="137"/>
      <c r="F16" s="217"/>
      <c r="G16" s="218"/>
      <c r="H16" s="341"/>
    </row>
    <row r="17" spans="1:9" s="196" customFormat="1" ht="15.75">
      <c r="A17" s="216">
        <f t="shared" si="0"/>
        <v>8</v>
      </c>
      <c r="B17" s="220"/>
      <c r="C17" s="220"/>
      <c r="D17" s="220"/>
      <c r="E17" s="220"/>
      <c r="F17" s="221"/>
      <c r="G17" s="222"/>
      <c r="H17" s="354"/>
      <c r="I17" s="26"/>
    </row>
    <row r="18" spans="1:9" s="196" customFormat="1" ht="15.75">
      <c r="A18" s="216">
        <f t="shared" si="0"/>
        <v>9</v>
      </c>
      <c r="B18" s="137"/>
      <c r="C18" s="137"/>
      <c r="D18" s="137"/>
      <c r="E18" s="137"/>
      <c r="F18" s="217"/>
      <c r="G18" s="218"/>
      <c r="H18" s="341"/>
      <c r="I18" s="26"/>
    </row>
    <row r="19" spans="1:9" ht="15.75" thickBot="1">
      <c r="A19" s="223">
        <f t="shared" si="0"/>
        <v>10</v>
      </c>
      <c r="B19" s="144"/>
      <c r="C19" s="144"/>
      <c r="D19" s="144"/>
      <c r="E19" s="144"/>
      <c r="F19" s="224"/>
      <c r="G19" s="225"/>
      <c r="H19" s="355"/>
    </row>
    <row r="20" spans="1:9" ht="15.75" thickBot="1">
      <c r="A20" s="376"/>
      <c r="B20" s="227"/>
      <c r="C20" s="227"/>
      <c r="D20" s="227"/>
      <c r="E20" s="227"/>
      <c r="F20" s="228"/>
      <c r="G20" s="168" t="str">
        <f>"Total "&amp;LEFT(A7,4)</f>
        <v>Total I11b</v>
      </c>
      <c r="H20" s="291">
        <f>SUM(H10:H19)</f>
        <v>10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7"/>
  <sheetViews>
    <sheetView topLeftCell="A12" zoomScale="80" zoomScaleNormal="80" workbookViewId="0">
      <selection activeCell="B12" sqref="B12"/>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78" t="str">
        <f>'Date initiale'!C3</f>
        <v>Universitatea de Arhitectură și Urbanism "Ion Mincu" București</v>
      </c>
      <c r="B1" s="278"/>
      <c r="C1" s="278"/>
    </row>
    <row r="2" spans="1:10">
      <c r="A2" s="278" t="str">
        <f>'Date initiale'!B4&amp;" "&amp;'Date initiale'!C4</f>
        <v>Facultatea ARHITECTURA</v>
      </c>
      <c r="B2" s="278"/>
      <c r="C2" s="278"/>
    </row>
    <row r="3" spans="1:10">
      <c r="A3" s="278" t="str">
        <f>'Date initiale'!B5&amp;" "&amp;'Date initiale'!C5</f>
        <v>Departamentul Bazele proiectarii de arhitectura</v>
      </c>
      <c r="B3" s="278"/>
      <c r="C3" s="278"/>
    </row>
    <row r="4" spans="1:10">
      <c r="A4" s="125" t="str">
        <f>'Date initiale'!C6&amp;", "&amp;'Date initiale'!C7</f>
        <v>Afrasinei Alexandra Maria, Conferentiar universitar Pozitia 24</v>
      </c>
      <c r="B4" s="125"/>
      <c r="C4" s="125"/>
    </row>
    <row r="5" spans="1:10" s="196" customFormat="1">
      <c r="A5" s="125"/>
      <c r="B5" s="125"/>
      <c r="C5" s="125"/>
    </row>
    <row r="6" spans="1:10" ht="15.75">
      <c r="A6" s="442" t="s">
        <v>110</v>
      </c>
      <c r="B6" s="442"/>
      <c r="C6" s="442"/>
      <c r="D6" s="442"/>
      <c r="E6" s="442"/>
      <c r="F6" s="442"/>
      <c r="G6" s="442"/>
    </row>
    <row r="7" spans="1:10" ht="15.75">
      <c r="A7" s="440" t="str">
        <f>'Descriere indicatori'!B14&amp;"c. "&amp;'Descriere indicatori'!C16</f>
        <v>I11c. Susţinere comunicare publică în cadrul conferinţelor, colocviilor, seminariilor internaţionale/naţionale</v>
      </c>
      <c r="B7" s="440"/>
      <c r="C7" s="440"/>
      <c r="D7" s="440"/>
      <c r="E7" s="440"/>
      <c r="F7" s="440"/>
      <c r="G7" s="440"/>
      <c r="H7" s="197"/>
    </row>
    <row r="8" spans="1:10" s="196" customFormat="1" ht="16.5" thickBot="1">
      <c r="A8" s="195"/>
      <c r="B8" s="195"/>
      <c r="C8" s="195"/>
      <c r="D8" s="195"/>
      <c r="E8" s="195"/>
      <c r="F8" s="195"/>
      <c r="G8" s="195"/>
      <c r="H8" s="195"/>
    </row>
    <row r="9" spans="1:10" ht="30.75" thickBot="1">
      <c r="A9" s="164" t="s">
        <v>55</v>
      </c>
      <c r="B9" s="230" t="s">
        <v>83</v>
      </c>
      <c r="C9" s="230" t="s">
        <v>73</v>
      </c>
      <c r="D9" s="230" t="s">
        <v>74</v>
      </c>
      <c r="E9" s="230" t="s">
        <v>75</v>
      </c>
      <c r="F9" s="230" t="s">
        <v>76</v>
      </c>
      <c r="G9" s="252" t="s">
        <v>147</v>
      </c>
      <c r="I9" s="284" t="s">
        <v>108</v>
      </c>
    </row>
    <row r="10" spans="1:10" ht="60">
      <c r="A10" s="232">
        <v>1</v>
      </c>
      <c r="B10" s="400" t="s">
        <v>278</v>
      </c>
      <c r="C10" s="409" t="s">
        <v>299</v>
      </c>
      <c r="D10" s="409" t="s">
        <v>299</v>
      </c>
      <c r="E10" s="212">
        <v>2019</v>
      </c>
      <c r="F10" s="401" t="s">
        <v>282</v>
      </c>
      <c r="G10" s="406">
        <v>5</v>
      </c>
      <c r="I10" s="285" t="s">
        <v>163</v>
      </c>
      <c r="J10" s="395" t="s">
        <v>257</v>
      </c>
    </row>
    <row r="11" spans="1:10" s="196" customFormat="1" ht="236.25" customHeight="1">
      <c r="A11" s="232"/>
      <c r="B11" s="31" t="s">
        <v>336</v>
      </c>
      <c r="C11" s="235" t="s">
        <v>341</v>
      </c>
      <c r="D11" s="235" t="s">
        <v>342</v>
      </c>
      <c r="E11" s="212">
        <v>2018</v>
      </c>
      <c r="F11" s="401" t="s">
        <v>355</v>
      </c>
      <c r="G11" s="406">
        <v>5</v>
      </c>
      <c r="I11" s="411"/>
      <c r="J11" s="395"/>
    </row>
    <row r="12" spans="1:10" ht="47.25">
      <c r="A12" s="234">
        <f>A10+1</f>
        <v>2</v>
      </c>
      <c r="B12" s="400" t="s">
        <v>363</v>
      </c>
      <c r="C12" s="235" t="s">
        <v>362</v>
      </c>
      <c r="D12" s="235" t="s">
        <v>362</v>
      </c>
      <c r="E12" s="141">
        <v>2017</v>
      </c>
      <c r="F12" s="408" t="s">
        <v>364</v>
      </c>
      <c r="G12" s="346">
        <v>5</v>
      </c>
    </row>
    <row r="13" spans="1:10" ht="75">
      <c r="A13" s="234">
        <f t="shared" ref="A13:A20" si="0">A12+1</f>
        <v>3</v>
      </c>
      <c r="B13" s="400" t="s">
        <v>283</v>
      </c>
      <c r="C13" s="409" t="s">
        <v>294</v>
      </c>
      <c r="D13" s="233" t="s">
        <v>296</v>
      </c>
      <c r="E13" s="212">
        <v>2015</v>
      </c>
      <c r="F13" s="407" t="s">
        <v>298</v>
      </c>
      <c r="G13" s="346">
        <v>5</v>
      </c>
    </row>
    <row r="14" spans="1:10" ht="31.5">
      <c r="A14" s="234">
        <f t="shared" si="0"/>
        <v>4</v>
      </c>
      <c r="B14" s="400" t="s">
        <v>283</v>
      </c>
      <c r="C14" s="235" t="s">
        <v>295</v>
      </c>
      <c r="D14" s="236" t="s">
        <v>297</v>
      </c>
      <c r="E14" s="137">
        <v>2013</v>
      </c>
      <c r="F14" s="408" t="s">
        <v>291</v>
      </c>
      <c r="G14" s="341">
        <v>5</v>
      </c>
    </row>
    <row r="15" spans="1:10" ht="45">
      <c r="A15" s="234">
        <f t="shared" si="0"/>
        <v>5</v>
      </c>
      <c r="B15" s="31" t="s">
        <v>303</v>
      </c>
      <c r="C15" s="137" t="s">
        <v>302</v>
      </c>
      <c r="D15" s="137" t="s">
        <v>302</v>
      </c>
      <c r="E15" s="137">
        <v>2007</v>
      </c>
      <c r="F15" s="217"/>
      <c r="G15" s="341">
        <v>5</v>
      </c>
    </row>
    <row r="16" spans="1:10" ht="60">
      <c r="A16" s="234">
        <f t="shared" si="0"/>
        <v>6</v>
      </c>
      <c r="B16" s="31" t="s">
        <v>303</v>
      </c>
      <c r="C16" s="137" t="s">
        <v>304</v>
      </c>
      <c r="D16" s="137" t="s">
        <v>304</v>
      </c>
      <c r="E16" s="137">
        <v>2006</v>
      </c>
      <c r="F16" s="238"/>
      <c r="G16" s="341">
        <v>5</v>
      </c>
    </row>
    <row r="17" spans="1:7">
      <c r="A17" s="234">
        <f t="shared" si="0"/>
        <v>7</v>
      </c>
      <c r="B17" s="137"/>
      <c r="C17" s="137"/>
      <c r="D17" s="137"/>
      <c r="E17" s="137"/>
      <c r="F17" s="217"/>
      <c r="G17" s="341"/>
    </row>
    <row r="18" spans="1:7">
      <c r="A18" s="234">
        <f t="shared" si="0"/>
        <v>8</v>
      </c>
      <c r="B18" s="137"/>
      <c r="C18" s="137"/>
      <c r="D18" s="137"/>
      <c r="E18" s="137"/>
      <c r="F18" s="217"/>
      <c r="G18" s="341"/>
    </row>
    <row r="19" spans="1:7">
      <c r="A19" s="234">
        <f t="shared" si="0"/>
        <v>9</v>
      </c>
      <c r="B19" s="137"/>
      <c r="C19" s="137"/>
      <c r="D19" s="137"/>
      <c r="E19" s="137"/>
      <c r="F19" s="217"/>
      <c r="G19" s="341"/>
    </row>
    <row r="20" spans="1:7" ht="15.75" thickBot="1">
      <c r="A20" s="239">
        <f t="shared" si="0"/>
        <v>10</v>
      </c>
      <c r="B20" s="144"/>
      <c r="C20" s="240"/>
      <c r="D20" s="241"/>
      <c r="E20" s="144"/>
      <c r="F20" s="242"/>
      <c r="G20" s="355"/>
    </row>
    <row r="21" spans="1:7" ht="15.75" thickBot="1">
      <c r="A21" s="371"/>
      <c r="B21" s="228"/>
      <c r="C21" s="228"/>
      <c r="D21" s="243"/>
      <c r="E21" s="228"/>
      <c r="F21" s="168" t="str">
        <f>"Total "&amp;LEFT(A7,4)</f>
        <v>Total I11c</v>
      </c>
      <c r="G21" s="169">
        <f>SUM(G10:G20)</f>
        <v>35</v>
      </c>
    </row>
    <row r="22" spans="1:7">
      <c r="D22" s="35"/>
    </row>
    <row r="23" spans="1:7">
      <c r="D23" s="35"/>
    </row>
    <row r="24" spans="1:7">
      <c r="B24" s="35"/>
      <c r="D24" s="35"/>
    </row>
    <row r="25" spans="1:7">
      <c r="B25" s="35"/>
      <c r="D25" s="35"/>
    </row>
    <row r="26" spans="1:7">
      <c r="B26" s="18"/>
      <c r="D26" s="18"/>
    </row>
    <row r="27" spans="1:7">
      <c r="B27"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7" workbookViewId="0">
      <selection activeCell="M12" sqref="M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8" t="str">
        <f>'Date initiale'!C3</f>
        <v>Universitatea de Arhitectură și Urbanism "Ion Mincu" București</v>
      </c>
      <c r="B1" s="278"/>
      <c r="C1" s="278"/>
      <c r="D1" s="17"/>
      <c r="E1" s="17"/>
      <c r="F1" s="17"/>
    </row>
    <row r="2" spans="1:11" ht="15.75">
      <c r="A2" s="278" t="str">
        <f>'Date initiale'!B4&amp;" "&amp;'Date initiale'!C4</f>
        <v>Facultatea ARHITECTURA</v>
      </c>
      <c r="B2" s="278"/>
      <c r="C2" s="278"/>
      <c r="D2" s="17"/>
      <c r="E2" s="17"/>
      <c r="F2" s="17"/>
    </row>
    <row r="3" spans="1:11" ht="15.75">
      <c r="A3" s="278" t="str">
        <f>'Date initiale'!B5&amp;" "&amp;'Date initiale'!C5</f>
        <v>Departamentul Bazele proiectarii de arhitectura</v>
      </c>
      <c r="B3" s="278"/>
      <c r="C3" s="278"/>
      <c r="D3" s="17"/>
      <c r="E3" s="17"/>
      <c r="F3" s="17"/>
    </row>
    <row r="4" spans="1:11" ht="15.75">
      <c r="A4" s="279" t="str">
        <f>'Date initiale'!C6&amp;", "&amp;'Date initiale'!C7</f>
        <v>Afrasinei Alexandra Maria, Conferentiar universitar Pozitia 24</v>
      </c>
      <c r="B4" s="279"/>
      <c r="C4" s="279"/>
      <c r="D4" s="17"/>
      <c r="E4" s="17"/>
      <c r="F4" s="17"/>
    </row>
    <row r="5" spans="1:11" s="196" customFormat="1" ht="15.75">
      <c r="A5" s="279"/>
      <c r="B5" s="279"/>
      <c r="C5" s="279"/>
      <c r="D5" s="17"/>
      <c r="E5" s="17"/>
      <c r="F5" s="17"/>
    </row>
    <row r="6" spans="1:11" ht="15.75">
      <c r="A6" s="437" t="s">
        <v>110</v>
      </c>
      <c r="B6" s="437"/>
      <c r="C6" s="437"/>
      <c r="D6" s="437"/>
      <c r="E6" s="437"/>
      <c r="F6" s="437"/>
      <c r="G6" s="437"/>
      <c r="H6" s="437"/>
    </row>
    <row r="7" spans="1:11" ht="50.25" customHeight="1">
      <c r="A7" s="440"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0"/>
      <c r="C7" s="440"/>
      <c r="D7" s="440"/>
      <c r="E7" s="440"/>
      <c r="F7" s="440"/>
      <c r="G7" s="440"/>
      <c r="H7" s="440"/>
      <c r="I7" s="33"/>
      <c r="K7" s="33"/>
    </row>
    <row r="8" spans="1:11" ht="16.5" thickBot="1">
      <c r="A8" s="54"/>
      <c r="B8" s="54"/>
      <c r="C8" s="54"/>
      <c r="D8" s="54"/>
      <c r="E8" s="54"/>
      <c r="F8" s="54"/>
      <c r="G8" s="54"/>
      <c r="H8" s="54"/>
    </row>
    <row r="9" spans="1:11" ht="46.5" customHeight="1" thickBot="1">
      <c r="A9" s="202" t="s">
        <v>55</v>
      </c>
      <c r="B9" s="230" t="s">
        <v>72</v>
      </c>
      <c r="C9" s="251" t="s">
        <v>70</v>
      </c>
      <c r="D9" s="251" t="s">
        <v>71</v>
      </c>
      <c r="E9" s="230" t="s">
        <v>139</v>
      </c>
      <c r="F9" s="230" t="s">
        <v>138</v>
      </c>
      <c r="G9" s="251" t="s">
        <v>87</v>
      </c>
      <c r="H9" s="252" t="s">
        <v>147</v>
      </c>
      <c r="J9" s="284" t="s">
        <v>108</v>
      </c>
    </row>
    <row r="10" spans="1:11">
      <c r="A10" s="211">
        <v>1</v>
      </c>
      <c r="B10" s="132"/>
      <c r="C10" s="132"/>
      <c r="D10" s="132"/>
      <c r="E10" s="132"/>
      <c r="F10" s="132"/>
      <c r="G10" s="132"/>
      <c r="H10" s="356"/>
      <c r="J10" s="285" t="s">
        <v>164</v>
      </c>
      <c r="K10" s="395" t="s">
        <v>258</v>
      </c>
    </row>
    <row r="11" spans="1:11">
      <c r="A11" s="249">
        <f>A10+1</f>
        <v>2</v>
      </c>
      <c r="B11" s="137"/>
      <c r="C11" s="137"/>
      <c r="D11" s="137"/>
      <c r="E11" s="137"/>
      <c r="F11" s="137"/>
      <c r="G11" s="137"/>
      <c r="H11" s="341"/>
      <c r="J11" s="57"/>
    </row>
    <row r="12" spans="1:11">
      <c r="A12" s="249">
        <f t="shared" ref="A12:A19" si="0">A11+1</f>
        <v>3</v>
      </c>
      <c r="B12" s="137"/>
      <c r="C12" s="137"/>
      <c r="D12" s="137"/>
      <c r="E12" s="137"/>
      <c r="F12" s="137"/>
      <c r="G12" s="137"/>
      <c r="H12" s="341"/>
    </row>
    <row r="13" spans="1:11">
      <c r="A13" s="249">
        <f t="shared" si="0"/>
        <v>4</v>
      </c>
      <c r="B13" s="217"/>
      <c r="C13" s="137"/>
      <c r="D13" s="137"/>
      <c r="E13" s="137"/>
      <c r="F13" s="137"/>
      <c r="G13" s="137"/>
      <c r="H13" s="341"/>
    </row>
    <row r="14" spans="1:11">
      <c r="A14" s="249">
        <f t="shared" si="0"/>
        <v>5</v>
      </c>
      <c r="B14" s="217"/>
      <c r="C14" s="137"/>
      <c r="D14" s="137"/>
      <c r="E14" s="137"/>
      <c r="F14" s="137"/>
      <c r="G14" s="137"/>
      <c r="H14" s="341"/>
    </row>
    <row r="15" spans="1:11">
      <c r="A15" s="249">
        <f t="shared" si="0"/>
        <v>6</v>
      </c>
      <c r="B15" s="137"/>
      <c r="C15" s="137"/>
      <c r="D15" s="137"/>
      <c r="E15" s="137"/>
      <c r="F15" s="137"/>
      <c r="G15" s="137"/>
      <c r="H15" s="341"/>
    </row>
    <row r="16" spans="1:11" s="196" customFormat="1">
      <c r="A16" s="249">
        <f t="shared" si="0"/>
        <v>7</v>
      </c>
      <c r="B16" s="217"/>
      <c r="C16" s="137"/>
      <c r="D16" s="137"/>
      <c r="E16" s="137"/>
      <c r="F16" s="137"/>
      <c r="G16" s="137"/>
      <c r="H16" s="341"/>
    </row>
    <row r="17" spans="1:8" s="196" customFormat="1">
      <c r="A17" s="249">
        <f t="shared" si="0"/>
        <v>8</v>
      </c>
      <c r="B17" s="137"/>
      <c r="C17" s="137"/>
      <c r="D17" s="137"/>
      <c r="E17" s="137"/>
      <c r="F17" s="137"/>
      <c r="G17" s="137"/>
      <c r="H17" s="341"/>
    </row>
    <row r="18" spans="1:8">
      <c r="A18" s="250">
        <f t="shared" si="0"/>
        <v>9</v>
      </c>
      <c r="B18" s="217"/>
      <c r="C18" s="137"/>
      <c r="D18" s="137"/>
      <c r="E18" s="137"/>
      <c r="F18" s="137"/>
      <c r="G18" s="137"/>
      <c r="H18" s="346"/>
    </row>
    <row r="19" spans="1:8" ht="15.75" thickBot="1">
      <c r="A19" s="239">
        <f t="shared" si="0"/>
        <v>10</v>
      </c>
      <c r="B19" s="242"/>
      <c r="C19" s="240"/>
      <c r="D19" s="144"/>
      <c r="E19" s="144"/>
      <c r="F19" s="144"/>
      <c r="G19" s="144"/>
      <c r="H19" s="355"/>
    </row>
    <row r="20" spans="1:8" ht="15.75" thickBot="1">
      <c r="A20" s="371"/>
      <c r="B20" s="228"/>
      <c r="C20" s="228"/>
      <c r="D20" s="228"/>
      <c r="E20" s="228"/>
      <c r="F20" s="228"/>
      <c r="G20" s="168" t="str">
        <f>"Total "&amp;LEFT(A7,3)</f>
        <v>Total I12</v>
      </c>
      <c r="H20" s="169">
        <f>SUM(H10:H19)</f>
        <v>0</v>
      </c>
    </row>
    <row r="22" spans="1:8" ht="53.25" customHeight="1">
      <c r="A22" s="4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9"/>
      <c r="C22" s="439"/>
      <c r="D22" s="439"/>
      <c r="E22" s="439"/>
      <c r="F22" s="439"/>
      <c r="G22" s="439"/>
      <c r="H22" s="43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C10" sqref="C10"/>
    </sheetView>
  </sheetViews>
  <sheetFormatPr defaultRowHeight="15"/>
  <cols>
    <col min="1" max="1" width="9.140625" style="196"/>
    <col min="2" max="2" width="28.5703125" customWidth="1"/>
    <col min="3" max="3" width="39" customWidth="1"/>
  </cols>
  <sheetData>
    <row r="1" spans="2:3">
      <c r="B1" s="90" t="s">
        <v>101</v>
      </c>
    </row>
    <row r="3" spans="2:3" ht="31.5">
      <c r="B3" s="382" t="s">
        <v>91</v>
      </c>
      <c r="C3" s="73" t="s">
        <v>102</v>
      </c>
    </row>
    <row r="4" spans="2:3" ht="15.75">
      <c r="B4" s="382" t="s">
        <v>92</v>
      </c>
      <c r="C4" s="386" t="s">
        <v>51</v>
      </c>
    </row>
    <row r="5" spans="2:3" ht="15.75">
      <c r="B5" s="382" t="s">
        <v>93</v>
      </c>
      <c r="C5" s="386" t="s">
        <v>272</v>
      </c>
    </row>
    <row r="6" spans="2:3" ht="15.75">
      <c r="B6" s="383" t="s">
        <v>96</v>
      </c>
      <c r="C6" s="386" t="s">
        <v>273</v>
      </c>
    </row>
    <row r="7" spans="2:3" ht="15.75">
      <c r="B7" s="382" t="s">
        <v>176</v>
      </c>
      <c r="C7" s="386" t="s">
        <v>274</v>
      </c>
    </row>
    <row r="8" spans="2:3" ht="15.75">
      <c r="B8" s="382" t="s">
        <v>105</v>
      </c>
      <c r="C8" s="386" t="s">
        <v>143</v>
      </c>
    </row>
    <row r="9" spans="2:3" ht="15.75">
      <c r="B9" s="384" t="s">
        <v>95</v>
      </c>
      <c r="C9" s="387" t="s">
        <v>275</v>
      </c>
    </row>
    <row r="10" spans="2:3" ht="15" customHeight="1">
      <c r="B10" s="384" t="s">
        <v>94</v>
      </c>
      <c r="C10" s="388" t="s">
        <v>276</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abSelected="1" topLeftCell="A7" workbookViewId="0">
      <selection activeCell="C14" sqref="C1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8" t="str">
        <f>'Date initiale'!C3</f>
        <v>Universitatea de Arhitectură și Urbanism "Ion Mincu" București</v>
      </c>
      <c r="B1" s="278"/>
      <c r="C1" s="278"/>
      <c r="D1" s="17"/>
    </row>
    <row r="2" spans="1:11" ht="15.75">
      <c r="A2" s="278" t="str">
        <f>'Date initiale'!B4&amp;" "&amp;'Date initiale'!C4</f>
        <v>Facultatea ARHITECTURA</v>
      </c>
      <c r="B2" s="278"/>
      <c r="C2" s="278"/>
      <c r="D2" s="17"/>
    </row>
    <row r="3" spans="1:11" ht="15.75">
      <c r="A3" s="278" t="str">
        <f>'Date initiale'!B5&amp;" "&amp;'Date initiale'!C5</f>
        <v>Departamentul Bazele proiectarii de arhitectura</v>
      </c>
      <c r="B3" s="278"/>
      <c r="C3" s="278"/>
      <c r="D3" s="17"/>
    </row>
    <row r="4" spans="1:11">
      <c r="A4" s="125" t="str">
        <f>'Date initiale'!C6&amp;", "&amp;'Date initiale'!C7</f>
        <v>Afrasinei Alexandra Maria, Conferentiar universitar Pozitia 24</v>
      </c>
      <c r="B4" s="125"/>
      <c r="C4" s="125"/>
    </row>
    <row r="5" spans="1:11" s="196" customFormat="1">
      <c r="A5" s="125"/>
      <c r="B5" s="125"/>
      <c r="C5" s="125"/>
    </row>
    <row r="6" spans="1:11" ht="15.75">
      <c r="A6" s="443" t="s">
        <v>110</v>
      </c>
      <c r="B6" s="443"/>
      <c r="C6" s="443"/>
      <c r="D6" s="443"/>
      <c r="E6" s="443"/>
      <c r="F6" s="443"/>
      <c r="G6" s="443"/>
      <c r="H6" s="443"/>
    </row>
    <row r="7" spans="1:11" ht="36" customHeight="1">
      <c r="A7" s="440"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0"/>
      <c r="C7" s="440"/>
      <c r="D7" s="440"/>
      <c r="E7" s="440"/>
      <c r="F7" s="440"/>
      <c r="G7" s="440"/>
      <c r="H7" s="440"/>
    </row>
    <row r="8" spans="1:11" ht="16.5" thickBot="1">
      <c r="A8" s="54"/>
      <c r="B8" s="54"/>
      <c r="C8" s="54"/>
      <c r="D8" s="54"/>
      <c r="E8" s="54"/>
      <c r="F8" s="54"/>
      <c r="G8" s="54"/>
      <c r="H8" s="54"/>
    </row>
    <row r="9" spans="1:11" ht="54" customHeight="1" thickBot="1">
      <c r="A9" s="202" t="s">
        <v>55</v>
      </c>
      <c r="B9" s="230" t="s">
        <v>72</v>
      </c>
      <c r="C9" s="251" t="s">
        <v>70</v>
      </c>
      <c r="D9" s="251" t="s">
        <v>71</v>
      </c>
      <c r="E9" s="230" t="s">
        <v>139</v>
      </c>
      <c r="F9" s="230" t="s">
        <v>138</v>
      </c>
      <c r="G9" s="251" t="s">
        <v>87</v>
      </c>
      <c r="H9" s="252" t="s">
        <v>147</v>
      </c>
      <c r="J9" s="284" t="s">
        <v>108</v>
      </c>
    </row>
    <row r="10" spans="1:11" ht="30">
      <c r="A10" s="264">
        <v>1</v>
      </c>
      <c r="B10" s="265"/>
      <c r="C10" s="265" t="s">
        <v>371</v>
      </c>
      <c r="D10" s="265" t="s">
        <v>375</v>
      </c>
      <c r="E10" s="265" t="s">
        <v>372</v>
      </c>
      <c r="F10" s="265" t="s">
        <v>373</v>
      </c>
      <c r="G10" s="265">
        <v>2013</v>
      </c>
      <c r="H10" s="357">
        <v>15</v>
      </c>
      <c r="J10" s="285" t="s">
        <v>162</v>
      </c>
      <c r="K10" t="s">
        <v>258</v>
      </c>
    </row>
    <row r="11" spans="1:11" ht="30">
      <c r="A11" s="250">
        <f>A10+1</f>
        <v>2</v>
      </c>
      <c r="B11" s="137"/>
      <c r="C11" s="137" t="s">
        <v>374</v>
      </c>
      <c r="D11" s="137" t="s">
        <v>375</v>
      </c>
      <c r="E11" s="137" t="s">
        <v>372</v>
      </c>
      <c r="F11" s="137" t="s">
        <v>376</v>
      </c>
      <c r="G11" s="137">
        <v>2014</v>
      </c>
      <c r="H11" s="346">
        <v>7.5</v>
      </c>
    </row>
    <row r="12" spans="1:11" ht="30">
      <c r="A12" s="250">
        <f t="shared" ref="A12:A19" si="0">A11+1</f>
        <v>3</v>
      </c>
      <c r="B12" s="137"/>
      <c r="C12" s="137" t="s">
        <v>377</v>
      </c>
      <c r="D12" s="137" t="s">
        <v>375</v>
      </c>
      <c r="E12" s="137" t="s">
        <v>372</v>
      </c>
      <c r="F12" s="137" t="s">
        <v>379</v>
      </c>
      <c r="G12" s="137">
        <v>2016</v>
      </c>
      <c r="H12" s="346">
        <v>15</v>
      </c>
    </row>
    <row r="13" spans="1:11" ht="30">
      <c r="A13" s="250">
        <f t="shared" si="0"/>
        <v>4</v>
      </c>
      <c r="B13" s="217"/>
      <c r="C13" s="137" t="s">
        <v>380</v>
      </c>
      <c r="D13" s="137" t="s">
        <v>375</v>
      </c>
      <c r="E13" s="137" t="s">
        <v>378</v>
      </c>
      <c r="F13" s="137" t="s">
        <v>379</v>
      </c>
      <c r="G13" s="137">
        <v>2018</v>
      </c>
      <c r="H13" s="346">
        <v>15</v>
      </c>
    </row>
    <row r="14" spans="1:11" ht="30">
      <c r="A14" s="250">
        <f t="shared" si="0"/>
        <v>5</v>
      </c>
      <c r="B14" s="221"/>
      <c r="C14" s="220" t="s">
        <v>381</v>
      </c>
      <c r="D14" s="137" t="s">
        <v>375</v>
      </c>
      <c r="E14" s="137" t="s">
        <v>378</v>
      </c>
      <c r="F14" s="137" t="s">
        <v>379</v>
      </c>
      <c r="G14" s="137">
        <v>2021</v>
      </c>
      <c r="H14" s="346">
        <v>15</v>
      </c>
    </row>
    <row r="15" spans="1:11">
      <c r="A15" s="250">
        <f t="shared" si="0"/>
        <v>6</v>
      </c>
      <c r="B15" s="217"/>
      <c r="C15" s="137"/>
      <c r="D15" s="137"/>
      <c r="E15" s="137"/>
      <c r="F15" s="137"/>
      <c r="G15" s="137"/>
      <c r="H15" s="346"/>
    </row>
    <row r="16" spans="1:11">
      <c r="A16" s="250">
        <f t="shared" si="0"/>
        <v>7</v>
      </c>
      <c r="B16" s="217"/>
      <c r="C16" s="137"/>
      <c r="D16" s="137"/>
      <c r="E16" s="137"/>
      <c r="F16" s="137"/>
      <c r="G16" s="137"/>
      <c r="H16" s="346"/>
    </row>
    <row r="17" spans="1:8">
      <c r="A17" s="250">
        <f t="shared" si="0"/>
        <v>8</v>
      </c>
      <c r="B17" s="221"/>
      <c r="C17" s="220"/>
      <c r="D17" s="220"/>
      <c r="E17" s="220"/>
      <c r="F17" s="220"/>
      <c r="G17" s="220"/>
      <c r="H17" s="346"/>
    </row>
    <row r="18" spans="1:8">
      <c r="A18" s="250">
        <f t="shared" si="0"/>
        <v>9</v>
      </c>
      <c r="B18" s="220"/>
      <c r="C18" s="220"/>
      <c r="D18" s="220"/>
      <c r="E18" s="220"/>
      <c r="F18" s="220"/>
      <c r="G18" s="220"/>
      <c r="H18" s="354"/>
    </row>
    <row r="19" spans="1:8" s="62" customFormat="1" ht="15.75" thickBot="1">
      <c r="A19" s="263">
        <f t="shared" si="0"/>
        <v>10</v>
      </c>
      <c r="B19" s="70"/>
      <c r="C19" s="260"/>
      <c r="D19" s="261"/>
      <c r="E19" s="261"/>
      <c r="F19" s="261"/>
      <c r="G19" s="261"/>
      <c r="H19" s="358"/>
    </row>
    <row r="20" spans="1:8" ht="15.75" thickBot="1">
      <c r="A20" s="374"/>
      <c r="B20" s="262"/>
      <c r="C20" s="228"/>
      <c r="D20" s="228"/>
      <c r="E20" s="228"/>
      <c r="F20" s="228"/>
      <c r="G20" s="168" t="str">
        <f>"Total "&amp;LEFT(A7,3)</f>
        <v>Total I13</v>
      </c>
      <c r="H20" s="169">
        <f>SUM(H10:H19)</f>
        <v>67.5</v>
      </c>
    </row>
    <row r="22" spans="1:8" ht="53.25" customHeight="1">
      <c r="A22" s="4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9"/>
      <c r="C22" s="439"/>
      <c r="D22" s="439"/>
      <c r="E22" s="439"/>
      <c r="F22" s="439"/>
      <c r="G22" s="439"/>
      <c r="H22" s="43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4"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 min="10" max="10" width="10.42578125" customWidth="1"/>
  </cols>
  <sheetData>
    <row r="1" spans="1:11" ht="15.75">
      <c r="A1" s="278" t="str">
        <f>'Date initiale'!C3</f>
        <v>Universitatea de Arhitectură și Urbanism "Ion Mincu" București</v>
      </c>
      <c r="B1" s="278"/>
      <c r="C1" s="278"/>
      <c r="D1" s="17"/>
      <c r="E1" s="17"/>
      <c r="F1" s="17"/>
    </row>
    <row r="2" spans="1:11" ht="15.75">
      <c r="A2" s="278" t="str">
        <f>'Date initiale'!B4&amp;" "&amp;'Date initiale'!C4</f>
        <v>Facultatea ARHITECTURA</v>
      </c>
      <c r="B2" s="278"/>
      <c r="C2" s="278"/>
      <c r="D2" s="17"/>
      <c r="E2" s="17"/>
      <c r="F2" s="17"/>
    </row>
    <row r="3" spans="1:11" ht="15.75">
      <c r="A3" s="278" t="str">
        <f>'Date initiale'!B5&amp;" "&amp;'Date initiale'!C5</f>
        <v>Departamentul Bazele proiectarii de arhitectura</v>
      </c>
      <c r="B3" s="278"/>
      <c r="C3" s="278"/>
      <c r="D3" s="17"/>
      <c r="E3" s="17"/>
      <c r="F3" s="17"/>
    </row>
    <row r="4" spans="1:11" ht="15.75">
      <c r="A4" s="279" t="str">
        <f>'Date initiale'!C6&amp;", "&amp;'Date initiale'!C7</f>
        <v>Afrasinei Alexandra Maria, Conferentiar universitar Pozitia 24</v>
      </c>
      <c r="B4" s="279"/>
      <c r="C4" s="279"/>
      <c r="D4" s="17"/>
      <c r="E4" s="17"/>
      <c r="F4" s="17"/>
    </row>
    <row r="5" spans="1:11" s="196" customFormat="1" ht="15.75">
      <c r="A5" s="279"/>
      <c r="B5" s="279"/>
      <c r="C5" s="279"/>
      <c r="D5" s="17"/>
      <c r="E5" s="17"/>
      <c r="F5" s="17"/>
    </row>
    <row r="6" spans="1:11" ht="15.75">
      <c r="A6" s="437" t="s">
        <v>110</v>
      </c>
      <c r="B6" s="437"/>
      <c r="C6" s="437"/>
      <c r="D6" s="437"/>
      <c r="E6" s="437"/>
      <c r="F6" s="437"/>
      <c r="G6" s="437"/>
      <c r="H6" s="437"/>
    </row>
    <row r="7" spans="1:11" ht="54" customHeight="1">
      <c r="A7" s="440"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0"/>
      <c r="C7" s="440"/>
      <c r="D7" s="440"/>
      <c r="E7" s="440"/>
      <c r="F7" s="440"/>
      <c r="G7" s="440"/>
      <c r="H7" s="440"/>
    </row>
    <row r="8" spans="1:11" s="196" customFormat="1" ht="16.5" thickBot="1">
      <c r="A8" s="59"/>
      <c r="B8" s="59"/>
      <c r="C8" s="59"/>
      <c r="D8" s="59"/>
      <c r="E8" s="59"/>
      <c r="F8" s="74"/>
      <c r="G8" s="74"/>
      <c r="H8" s="74"/>
    </row>
    <row r="9" spans="1:11" ht="60.75" thickBot="1">
      <c r="A9" s="202" t="s">
        <v>55</v>
      </c>
      <c r="B9" s="230" t="s">
        <v>72</v>
      </c>
      <c r="C9" s="251" t="s">
        <v>70</v>
      </c>
      <c r="D9" s="251" t="s">
        <v>71</v>
      </c>
      <c r="E9" s="230" t="s">
        <v>140</v>
      </c>
      <c r="F9" s="230" t="s">
        <v>138</v>
      </c>
      <c r="G9" s="251" t="s">
        <v>87</v>
      </c>
      <c r="H9" s="252" t="s">
        <v>147</v>
      </c>
      <c r="J9" s="284" t="s">
        <v>108</v>
      </c>
    </row>
    <row r="10" spans="1:11">
      <c r="A10" s="268">
        <v>1</v>
      </c>
      <c r="B10" s="269"/>
      <c r="C10" s="269"/>
      <c r="D10" s="269"/>
      <c r="E10" s="269"/>
      <c r="F10" s="269"/>
      <c r="G10" s="269"/>
      <c r="H10" s="270"/>
      <c r="J10" s="285" t="s">
        <v>165</v>
      </c>
      <c r="K10" s="395" t="s">
        <v>258</v>
      </c>
    </row>
    <row r="11" spans="1:11">
      <c r="A11" s="249">
        <f>A10+1</f>
        <v>2</v>
      </c>
      <c r="B11" s="266"/>
      <c r="C11" s="237"/>
      <c r="D11" s="237"/>
      <c r="E11" s="267"/>
      <c r="F11" s="267"/>
      <c r="G11" s="237"/>
      <c r="H11" s="219"/>
      <c r="J11" s="57"/>
    </row>
    <row r="12" spans="1:11">
      <c r="A12" s="249">
        <f t="shared" ref="A12:A19" si="0">A11+1</f>
        <v>3</v>
      </c>
      <c r="B12" s="217"/>
      <c r="C12" s="137"/>
      <c r="D12" s="137"/>
      <c r="E12" s="137"/>
      <c r="F12" s="137"/>
      <c r="G12" s="137"/>
      <c r="H12" s="219"/>
    </row>
    <row r="13" spans="1:11">
      <c r="A13" s="249">
        <f t="shared" si="0"/>
        <v>4</v>
      </c>
      <c r="B13" s="137"/>
      <c r="C13" s="137"/>
      <c r="D13" s="137"/>
      <c r="E13" s="137"/>
      <c r="F13" s="137"/>
      <c r="G13" s="137"/>
      <c r="H13" s="219"/>
    </row>
    <row r="14" spans="1:11" s="196" customFormat="1">
      <c r="A14" s="249">
        <f t="shared" si="0"/>
        <v>5</v>
      </c>
      <c r="B14" s="217"/>
      <c r="C14" s="137"/>
      <c r="D14" s="137"/>
      <c r="E14" s="137"/>
      <c r="F14" s="137"/>
      <c r="G14" s="137"/>
      <c r="H14" s="219"/>
    </row>
    <row r="15" spans="1:11" s="196" customFormat="1">
      <c r="A15" s="249">
        <f t="shared" si="0"/>
        <v>6</v>
      </c>
      <c r="B15" s="137"/>
      <c r="C15" s="137"/>
      <c r="D15" s="137"/>
      <c r="E15" s="137"/>
      <c r="F15" s="137"/>
      <c r="G15" s="137"/>
      <c r="H15" s="219"/>
    </row>
    <row r="16" spans="1:11" s="196" customFormat="1">
      <c r="A16" s="249">
        <f t="shared" si="0"/>
        <v>7</v>
      </c>
      <c r="B16" s="217"/>
      <c r="C16" s="137"/>
      <c r="D16" s="137"/>
      <c r="E16" s="137"/>
      <c r="F16" s="137"/>
      <c r="G16" s="137"/>
      <c r="H16" s="219"/>
    </row>
    <row r="17" spans="1:8" s="196" customFormat="1">
      <c r="A17" s="249">
        <f t="shared" si="0"/>
        <v>8</v>
      </c>
      <c r="B17" s="137"/>
      <c r="C17" s="137"/>
      <c r="D17" s="137"/>
      <c r="E17" s="137"/>
      <c r="F17" s="137"/>
      <c r="G17" s="137"/>
      <c r="H17" s="219"/>
    </row>
    <row r="18" spans="1:8" s="196" customFormat="1">
      <c r="A18" s="249">
        <f t="shared" si="0"/>
        <v>9</v>
      </c>
      <c r="B18" s="217"/>
      <c r="C18" s="137"/>
      <c r="D18" s="137"/>
      <c r="E18" s="137"/>
      <c r="F18" s="137"/>
      <c r="G18" s="137"/>
      <c r="H18" s="219"/>
    </row>
    <row r="19" spans="1:8" s="196" customFormat="1" ht="15.75" thickBot="1">
      <c r="A19" s="271">
        <f t="shared" si="0"/>
        <v>10</v>
      </c>
      <c r="B19" s="144"/>
      <c r="C19" s="144"/>
      <c r="D19" s="144"/>
      <c r="E19" s="144"/>
      <c r="F19" s="144"/>
      <c r="G19" s="144"/>
      <c r="H19" s="226"/>
    </row>
    <row r="20" spans="1:8" s="196" customFormat="1" ht="15.75" thickBot="1">
      <c r="A20" s="374"/>
      <c r="B20" s="262"/>
      <c r="C20" s="228"/>
      <c r="D20" s="228"/>
      <c r="E20" s="228"/>
      <c r="F20" s="228"/>
      <c r="G20" s="168" t="str">
        <f>"Total "&amp;LEFT(A7,4)</f>
        <v>Total I14a</v>
      </c>
      <c r="H20" s="169">
        <f>SUM(H10:H19)</f>
        <v>0</v>
      </c>
    </row>
    <row r="21" spans="1:8" s="196" customFormat="1"/>
    <row r="22" spans="1:8" s="196" customFormat="1" ht="53.25" customHeight="1">
      <c r="A22" s="4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9"/>
      <c r="C22" s="439"/>
      <c r="D22" s="439"/>
      <c r="E22" s="439"/>
      <c r="F22" s="439"/>
      <c r="G22" s="439"/>
      <c r="H22" s="439"/>
    </row>
    <row r="40" spans="1:9" ht="15.75" thickBot="1"/>
    <row r="41" spans="1:9" s="196" customFormat="1" ht="54" customHeight="1" thickBot="1">
      <c r="A41" s="229" t="s">
        <v>69</v>
      </c>
      <c r="B41" s="230" t="s">
        <v>72</v>
      </c>
      <c r="C41" s="251" t="s">
        <v>70</v>
      </c>
      <c r="D41" s="251" t="s">
        <v>71</v>
      </c>
      <c r="E41" s="230" t="s">
        <v>139</v>
      </c>
      <c r="F41" s="230" t="s">
        <v>139</v>
      </c>
      <c r="G41" s="230" t="s">
        <v>138</v>
      </c>
      <c r="H41" s="251" t="s">
        <v>87</v>
      </c>
      <c r="I41" s="25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81" t="str">
        <f>'Date initiale'!C3</f>
        <v>Universitatea de Arhitectură și Urbanism "Ion Mincu" București</v>
      </c>
      <c r="B1" s="281"/>
      <c r="C1" s="281"/>
      <c r="D1" s="47"/>
      <c r="E1" s="47"/>
      <c r="F1" s="47"/>
      <c r="G1" s="47"/>
      <c r="H1" s="47"/>
    </row>
    <row r="2" spans="1:11" ht="15.75">
      <c r="A2" s="281" t="str">
        <f>'Date initiale'!B4&amp;" "&amp;'Date initiale'!C4</f>
        <v>Facultatea ARHITECTURA</v>
      </c>
      <c r="B2" s="281"/>
      <c r="C2" s="281"/>
      <c r="D2" s="47"/>
      <c r="E2" s="47"/>
      <c r="F2" s="47"/>
      <c r="G2" s="47"/>
      <c r="H2" s="47"/>
    </row>
    <row r="3" spans="1:11" ht="15.75">
      <c r="A3" s="281" t="str">
        <f>'Date initiale'!B5&amp;" "&amp;'Date initiale'!C5</f>
        <v>Departamentul Bazele proiectarii de arhitectura</v>
      </c>
      <c r="B3" s="281"/>
      <c r="C3" s="281"/>
      <c r="D3" s="47"/>
      <c r="E3" s="47"/>
      <c r="F3" s="47"/>
      <c r="G3" s="47"/>
      <c r="H3" s="47"/>
    </row>
    <row r="4" spans="1:11" ht="15.75">
      <c r="A4" s="282" t="str">
        <f>'Date initiale'!C6&amp;", "&amp;'Date initiale'!C7</f>
        <v>Afrasinei Alexandra Maria, Conferentiar universitar Pozitia 24</v>
      </c>
      <c r="B4" s="282"/>
      <c r="C4" s="282"/>
      <c r="D4" s="47"/>
      <c r="E4" s="47"/>
      <c r="F4" s="47"/>
      <c r="G4" s="47"/>
      <c r="H4" s="47"/>
    </row>
    <row r="5" spans="1:11" s="196" customFormat="1" ht="15.75">
      <c r="A5" s="282"/>
      <c r="B5" s="282"/>
      <c r="C5" s="282"/>
      <c r="D5" s="47"/>
      <c r="E5" s="47"/>
      <c r="F5" s="47"/>
      <c r="G5" s="47"/>
      <c r="H5" s="47"/>
    </row>
    <row r="6" spans="1:11" ht="15.75">
      <c r="A6" s="444" t="s">
        <v>110</v>
      </c>
      <c r="B6" s="444"/>
      <c r="C6" s="444"/>
      <c r="D6" s="444"/>
      <c r="E6" s="444"/>
      <c r="F6" s="444"/>
      <c r="G6" s="444"/>
      <c r="H6" s="444"/>
    </row>
    <row r="7" spans="1:11" ht="36.75" customHeight="1">
      <c r="A7" s="440" t="str">
        <f>'Descriere indicatori'!B19&amp;"b. "&amp;'Descriere indicatori'!C20</f>
        <v xml:space="preserve">I14b. Proiect urbanistic şi peisagistic la nivelul Planurilor Generale / Zonale ale Localităţilor (inclusiv studii de fundamentare, de inserţie, de oportunitate) avizate** </v>
      </c>
      <c r="B7" s="440"/>
      <c r="C7" s="440"/>
      <c r="D7" s="440"/>
      <c r="E7" s="440"/>
      <c r="F7" s="440"/>
      <c r="G7" s="440"/>
      <c r="H7" s="440"/>
    </row>
    <row r="8" spans="1:11" ht="19.5" customHeight="1" thickBot="1">
      <c r="A8" s="60"/>
      <c r="B8" s="60"/>
      <c r="C8" s="60"/>
      <c r="D8" s="60"/>
      <c r="E8" s="60"/>
      <c r="F8" s="60"/>
      <c r="G8" s="60"/>
      <c r="H8" s="60"/>
    </row>
    <row r="9" spans="1:11" ht="60.75" thickBot="1">
      <c r="A9" s="164" t="s">
        <v>55</v>
      </c>
      <c r="B9" s="230" t="s">
        <v>72</v>
      </c>
      <c r="C9" s="251" t="s">
        <v>70</v>
      </c>
      <c r="D9" s="251" t="s">
        <v>71</v>
      </c>
      <c r="E9" s="230" t="s">
        <v>140</v>
      </c>
      <c r="F9" s="230" t="s">
        <v>138</v>
      </c>
      <c r="G9" s="251" t="s">
        <v>87</v>
      </c>
      <c r="H9" s="252" t="s">
        <v>147</v>
      </c>
      <c r="J9" s="284" t="s">
        <v>108</v>
      </c>
    </row>
    <row r="10" spans="1:11">
      <c r="A10" s="272">
        <v>1</v>
      </c>
      <c r="B10" s="273"/>
      <c r="C10" s="274"/>
      <c r="D10" s="214"/>
      <c r="E10" s="133"/>
      <c r="F10" s="133"/>
      <c r="G10" s="214"/>
      <c r="H10" s="356"/>
      <c r="J10" s="285" t="s">
        <v>166</v>
      </c>
      <c r="K10" s="395" t="s">
        <v>258</v>
      </c>
    </row>
    <row r="11" spans="1:11" s="196" customFormat="1">
      <c r="A11" s="216">
        <f>A10+1</f>
        <v>2</v>
      </c>
      <c r="B11" s="217"/>
      <c r="C11" s="259"/>
      <c r="D11" s="137"/>
      <c r="E11" s="137"/>
      <c r="F11" s="137"/>
      <c r="G11" s="227"/>
      <c r="H11" s="341"/>
    </row>
    <row r="12" spans="1:11" s="196" customFormat="1">
      <c r="A12" s="216">
        <f t="shared" ref="A12:A19" si="0">A11+1</f>
        <v>3</v>
      </c>
      <c r="B12" s="217"/>
      <c r="C12" s="275"/>
      <c r="D12" s="137"/>
      <c r="E12" s="276"/>
      <c r="F12" s="276"/>
      <c r="G12" s="276"/>
      <c r="H12" s="341"/>
    </row>
    <row r="13" spans="1:11" s="196" customFormat="1">
      <c r="A13" s="216">
        <f t="shared" si="0"/>
        <v>4</v>
      </c>
      <c r="B13" s="217"/>
      <c r="C13" s="259"/>
      <c r="D13" s="137"/>
      <c r="E13" s="137"/>
      <c r="F13" s="137"/>
      <c r="G13" s="227"/>
      <c r="H13" s="341"/>
    </row>
    <row r="14" spans="1:11" s="196" customFormat="1">
      <c r="A14" s="216">
        <f t="shared" si="0"/>
        <v>5</v>
      </c>
      <c r="B14" s="217"/>
      <c r="C14" s="275"/>
      <c r="D14" s="137"/>
      <c r="E14" s="276"/>
      <c r="F14" s="276"/>
      <c r="G14" s="276"/>
      <c r="H14" s="341"/>
    </row>
    <row r="15" spans="1:11" s="196" customFormat="1">
      <c r="A15" s="216">
        <f t="shared" si="0"/>
        <v>6</v>
      </c>
      <c r="B15" s="217"/>
      <c r="C15" s="275"/>
      <c r="D15" s="137"/>
      <c r="E15" s="276"/>
      <c r="F15" s="276"/>
      <c r="G15" s="276"/>
      <c r="H15" s="341"/>
    </row>
    <row r="16" spans="1:11">
      <c r="A16" s="216">
        <f t="shared" si="0"/>
        <v>7</v>
      </c>
      <c r="B16" s="217"/>
      <c r="C16" s="259"/>
      <c r="D16" s="137"/>
      <c r="E16" s="137"/>
      <c r="F16" s="137"/>
      <c r="G16" s="227"/>
      <c r="H16" s="341"/>
    </row>
    <row r="17" spans="1:8">
      <c r="A17" s="216">
        <f t="shared" si="0"/>
        <v>8</v>
      </c>
      <c r="B17" s="217"/>
      <c r="C17" s="275"/>
      <c r="D17" s="137"/>
      <c r="E17" s="276"/>
      <c r="F17" s="276"/>
      <c r="G17" s="276"/>
      <c r="H17" s="341"/>
    </row>
    <row r="18" spans="1:8">
      <c r="A18" s="216">
        <f t="shared" si="0"/>
        <v>9</v>
      </c>
      <c r="B18" s="217"/>
      <c r="C18" s="275"/>
      <c r="D18" s="137"/>
      <c r="E18" s="276"/>
      <c r="F18" s="276"/>
      <c r="G18" s="276"/>
      <c r="H18" s="341"/>
    </row>
    <row r="19" spans="1:8" ht="15.75" thickBot="1">
      <c r="A19" s="223">
        <f t="shared" si="0"/>
        <v>10</v>
      </c>
      <c r="B19" s="144"/>
      <c r="C19" s="277"/>
      <c r="D19" s="144"/>
      <c r="E19" s="144"/>
      <c r="F19" s="144"/>
      <c r="G19" s="144"/>
      <c r="H19" s="355"/>
    </row>
    <row r="20" spans="1:8" ht="16.5" thickBot="1">
      <c r="A20" s="375"/>
      <c r="G20" s="168" t="str">
        <f>"Total "&amp;LEFT(A7,4)</f>
        <v>Total I14b</v>
      </c>
      <c r="H20" s="294">
        <f>SUM(H10:H19)</f>
        <v>0</v>
      </c>
    </row>
    <row r="22" spans="1:8" ht="53.25" customHeight="1">
      <c r="A22" s="4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9"/>
      <c r="C22" s="439"/>
      <c r="D22" s="439"/>
      <c r="E22" s="439"/>
      <c r="F22" s="439"/>
      <c r="G22" s="439"/>
      <c r="H22" s="43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7" workbookViewId="0">
      <selection activeCell="C10" sqref="C10"/>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8" t="str">
        <f>'Date initiale'!C3</f>
        <v>Universitatea de Arhitectură și Urbanism "Ion Mincu" București</v>
      </c>
      <c r="B1" s="278"/>
      <c r="C1" s="278"/>
      <c r="D1" s="17"/>
      <c r="E1" s="17"/>
      <c r="F1" s="17"/>
    </row>
    <row r="2" spans="1:11" ht="15.75">
      <c r="A2" s="278" t="str">
        <f>'Date initiale'!B4&amp;" "&amp;'Date initiale'!C4</f>
        <v>Facultatea ARHITECTURA</v>
      </c>
      <c r="B2" s="278"/>
      <c r="C2" s="278"/>
      <c r="D2" s="17"/>
      <c r="E2" s="17"/>
      <c r="F2" s="17"/>
    </row>
    <row r="3" spans="1:11" ht="15.75">
      <c r="A3" s="278" t="str">
        <f>'Date initiale'!B5&amp;" "&amp;'Date initiale'!C5</f>
        <v>Departamentul Bazele proiectarii de arhitectura</v>
      </c>
      <c r="B3" s="278"/>
      <c r="C3" s="278"/>
      <c r="D3" s="17"/>
      <c r="E3" s="17"/>
      <c r="F3" s="17"/>
    </row>
    <row r="4" spans="1:11" ht="15.75">
      <c r="A4" s="279" t="str">
        <f>'Date initiale'!C6&amp;", "&amp;'Date initiale'!C7</f>
        <v>Afrasinei Alexandra Maria, Conferentiar universitar Pozitia 24</v>
      </c>
      <c r="B4" s="279"/>
      <c r="C4" s="279"/>
      <c r="D4" s="17"/>
      <c r="E4" s="17"/>
      <c r="F4" s="17"/>
    </row>
    <row r="5" spans="1:11" ht="15.75">
      <c r="A5" s="279"/>
      <c r="B5" s="279"/>
      <c r="C5" s="279"/>
      <c r="D5" s="17"/>
      <c r="E5" s="17"/>
      <c r="F5" s="17"/>
    </row>
    <row r="6" spans="1:11" ht="15.75">
      <c r="A6" s="437" t="s">
        <v>110</v>
      </c>
      <c r="B6" s="437"/>
      <c r="C6" s="437"/>
      <c r="D6" s="437"/>
      <c r="E6" s="437"/>
      <c r="F6" s="437"/>
      <c r="G6" s="437"/>
      <c r="H6" s="437"/>
    </row>
    <row r="7" spans="1:11" ht="52.5" customHeight="1">
      <c r="A7" s="440"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0"/>
      <c r="C7" s="440"/>
      <c r="D7" s="440"/>
      <c r="E7" s="440"/>
      <c r="F7" s="440"/>
      <c r="G7" s="440"/>
      <c r="H7" s="440"/>
    </row>
    <row r="8" spans="1:11" ht="16.5" thickBot="1">
      <c r="A8" s="59"/>
      <c r="B8" s="59"/>
      <c r="C8" s="59"/>
      <c r="D8" s="59"/>
      <c r="E8" s="59"/>
      <c r="F8" s="74"/>
      <c r="G8" s="74"/>
      <c r="H8" s="74"/>
    </row>
    <row r="9" spans="1:11" ht="60.75" thickBot="1">
      <c r="A9" s="202" t="s">
        <v>55</v>
      </c>
      <c r="B9" s="230" t="s">
        <v>72</v>
      </c>
      <c r="C9" s="251" t="s">
        <v>141</v>
      </c>
      <c r="D9" s="251" t="s">
        <v>71</v>
      </c>
      <c r="E9" s="230" t="s">
        <v>140</v>
      </c>
      <c r="F9" s="230" t="s">
        <v>138</v>
      </c>
      <c r="G9" s="251" t="s">
        <v>87</v>
      </c>
      <c r="H9" s="252" t="s">
        <v>147</v>
      </c>
      <c r="J9" s="284" t="s">
        <v>108</v>
      </c>
    </row>
    <row r="10" spans="1:11">
      <c r="A10" s="268">
        <v>1</v>
      </c>
      <c r="B10" s="269"/>
      <c r="C10" s="269"/>
      <c r="D10" s="269"/>
      <c r="E10" s="269"/>
      <c r="F10" s="269"/>
      <c r="G10" s="269"/>
      <c r="H10" s="270"/>
      <c r="J10" s="285" t="s">
        <v>167</v>
      </c>
      <c r="K10" s="395" t="s">
        <v>258</v>
      </c>
    </row>
    <row r="11" spans="1:11">
      <c r="A11" s="249">
        <f>A10+1</f>
        <v>2</v>
      </c>
      <c r="B11" s="266"/>
      <c r="C11" s="237"/>
      <c r="D11" s="237"/>
      <c r="E11" s="267"/>
      <c r="F11" s="267"/>
      <c r="G11" s="237"/>
      <c r="H11" s="341"/>
    </row>
    <row r="12" spans="1:11">
      <c r="A12" s="249">
        <f t="shared" ref="A12:A19" si="0">A11+1</f>
        <v>3</v>
      </c>
      <c r="B12" s="217"/>
      <c r="C12" s="137"/>
      <c r="D12" s="137"/>
      <c r="E12" s="137"/>
      <c r="F12" s="137"/>
      <c r="G12" s="137"/>
      <c r="H12" s="341"/>
    </row>
    <row r="13" spans="1:11">
      <c r="A13" s="249">
        <f t="shared" si="0"/>
        <v>4</v>
      </c>
      <c r="B13" s="137"/>
      <c r="C13" s="137"/>
      <c r="D13" s="137"/>
      <c r="E13" s="137"/>
      <c r="F13" s="137"/>
      <c r="G13" s="137"/>
      <c r="H13" s="341"/>
    </row>
    <row r="14" spans="1:11">
      <c r="A14" s="249">
        <f t="shared" si="0"/>
        <v>5</v>
      </c>
      <c r="B14" s="217"/>
      <c r="C14" s="137"/>
      <c r="D14" s="137"/>
      <c r="E14" s="137"/>
      <c r="F14" s="137"/>
      <c r="G14" s="137"/>
      <c r="H14" s="341"/>
    </row>
    <row r="15" spans="1:11">
      <c r="A15" s="249">
        <f t="shared" si="0"/>
        <v>6</v>
      </c>
      <c r="B15" s="137"/>
      <c r="C15" s="137"/>
      <c r="D15" s="137"/>
      <c r="E15" s="137"/>
      <c r="F15" s="137"/>
      <c r="G15" s="137"/>
      <c r="H15" s="341"/>
    </row>
    <row r="16" spans="1:11">
      <c r="A16" s="249">
        <f t="shared" si="0"/>
        <v>7</v>
      </c>
      <c r="B16" s="217"/>
      <c r="C16" s="137"/>
      <c r="D16" s="137"/>
      <c r="E16" s="137"/>
      <c r="F16" s="137"/>
      <c r="G16" s="137"/>
      <c r="H16" s="341"/>
    </row>
    <row r="17" spans="1:8">
      <c r="A17" s="249">
        <f t="shared" si="0"/>
        <v>8</v>
      </c>
      <c r="B17" s="137"/>
      <c r="C17" s="137"/>
      <c r="D17" s="137"/>
      <c r="E17" s="137"/>
      <c r="F17" s="137"/>
      <c r="G17" s="137"/>
      <c r="H17" s="341"/>
    </row>
    <row r="18" spans="1:8">
      <c r="A18" s="249">
        <f t="shared" si="0"/>
        <v>9</v>
      </c>
      <c r="B18" s="217"/>
      <c r="C18" s="137"/>
      <c r="D18" s="137"/>
      <c r="E18" s="137"/>
      <c r="F18" s="137"/>
      <c r="G18" s="137"/>
      <c r="H18" s="341"/>
    </row>
    <row r="19" spans="1:8" ht="15.75" thickBot="1">
      <c r="A19" s="271">
        <f t="shared" si="0"/>
        <v>10</v>
      </c>
      <c r="B19" s="144"/>
      <c r="C19" s="144"/>
      <c r="D19" s="144"/>
      <c r="E19" s="144"/>
      <c r="F19" s="144"/>
      <c r="G19" s="144"/>
      <c r="H19" s="355"/>
    </row>
    <row r="20" spans="1:8" ht="15.75" thickBot="1">
      <c r="A20" s="374"/>
      <c r="B20" s="262"/>
      <c r="C20" s="228"/>
      <c r="D20" s="228"/>
      <c r="E20" s="228"/>
      <c r="F20" s="228"/>
      <c r="G20" s="168" t="str">
        <f>"Total "&amp;LEFT(A7,4)</f>
        <v>Total I14c</v>
      </c>
      <c r="H20" s="169">
        <f>SUM(H10:H19)</f>
        <v>0</v>
      </c>
    </row>
    <row r="22" spans="1:8" ht="53.25" customHeight="1">
      <c r="A22" s="4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9"/>
      <c r="C22" s="439"/>
      <c r="D22" s="439"/>
      <c r="E22" s="439"/>
      <c r="F22" s="439"/>
      <c r="G22" s="439"/>
      <c r="H22" s="439"/>
    </row>
    <row r="40" spans="1:9" ht="15.75" thickBot="1"/>
    <row r="41" spans="1:9" ht="54" customHeight="1" thickBot="1">
      <c r="A41" s="229" t="s">
        <v>69</v>
      </c>
      <c r="B41" s="230" t="s">
        <v>72</v>
      </c>
      <c r="C41" s="251" t="s">
        <v>70</v>
      </c>
      <c r="D41" s="251" t="s">
        <v>71</v>
      </c>
      <c r="E41" s="230" t="s">
        <v>139</v>
      </c>
      <c r="F41" s="230" t="s">
        <v>139</v>
      </c>
      <c r="G41" s="230" t="s">
        <v>138</v>
      </c>
      <c r="H41" s="251" t="s">
        <v>87</v>
      </c>
      <c r="I41" s="25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4" workbookViewId="0">
      <selection activeCell="M18" sqref="M18"/>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8" t="str">
        <f>'Date initiale'!C3</f>
        <v>Universitatea de Arhitectură și Urbanism "Ion Mincu" București</v>
      </c>
      <c r="B1" s="278"/>
      <c r="C1" s="278"/>
      <c r="D1" s="391"/>
      <c r="E1" s="391"/>
      <c r="F1" s="391"/>
    </row>
    <row r="2" spans="1:11" ht="15.75">
      <c r="A2" s="278" t="str">
        <f>'Date initiale'!B4&amp;" "&amp;'Date initiale'!C4</f>
        <v>Facultatea ARHITECTURA</v>
      </c>
      <c r="B2" s="278"/>
      <c r="C2" s="278"/>
      <c r="D2" s="391"/>
      <c r="E2" s="391"/>
      <c r="F2" s="391"/>
    </row>
    <row r="3" spans="1:11" ht="15.75">
      <c r="A3" s="278" t="str">
        <f>'Date initiale'!B5&amp;" "&amp;'Date initiale'!C5</f>
        <v>Departamentul Bazele proiectarii de arhitectura</v>
      </c>
      <c r="B3" s="278"/>
      <c r="C3" s="278"/>
      <c r="D3" s="391"/>
      <c r="E3" s="391"/>
      <c r="F3" s="391"/>
    </row>
    <row r="4" spans="1:11" ht="15.75">
      <c r="A4" s="390" t="str">
        <f>'Date initiale'!C6&amp;", "&amp;'Date initiale'!C7</f>
        <v>Afrasinei Alexandra Maria, Conferentiar universitar Pozitia 24</v>
      </c>
      <c r="B4" s="390"/>
      <c r="C4" s="390"/>
      <c r="D4" s="391"/>
      <c r="E4" s="391"/>
      <c r="F4" s="391"/>
    </row>
    <row r="5" spans="1:11" ht="15.75">
      <c r="A5" s="390"/>
      <c r="B5" s="390"/>
      <c r="C5" s="390"/>
      <c r="D5" s="391"/>
      <c r="E5" s="391"/>
      <c r="F5" s="391"/>
    </row>
    <row r="6" spans="1:11" ht="15.75">
      <c r="A6" s="437" t="s">
        <v>110</v>
      </c>
      <c r="B6" s="437"/>
      <c r="C6" s="437"/>
      <c r="D6" s="437"/>
      <c r="E6" s="437"/>
      <c r="F6" s="437"/>
      <c r="G6" s="437"/>
      <c r="H6" s="437"/>
    </row>
    <row r="7" spans="1:11" ht="52.5" customHeight="1">
      <c r="A7" s="440"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0"/>
      <c r="C7" s="440"/>
      <c r="D7" s="440"/>
      <c r="E7" s="440"/>
      <c r="F7" s="440"/>
      <c r="G7" s="440"/>
      <c r="H7" s="440"/>
    </row>
    <row r="8" spans="1:11" ht="16.5" thickBot="1">
      <c r="A8" s="59"/>
      <c r="B8" s="59"/>
      <c r="C8" s="59"/>
      <c r="D8" s="59"/>
      <c r="E8" s="59"/>
      <c r="F8" s="74"/>
      <c r="G8" s="74"/>
      <c r="H8" s="74"/>
    </row>
    <row r="9" spans="1:11" ht="60.75" thickBot="1">
      <c r="A9" s="202" t="s">
        <v>55</v>
      </c>
      <c r="B9" s="230" t="s">
        <v>72</v>
      </c>
      <c r="C9" s="251" t="s">
        <v>141</v>
      </c>
      <c r="D9" s="251" t="s">
        <v>71</v>
      </c>
      <c r="E9" s="230" t="s">
        <v>140</v>
      </c>
      <c r="F9" s="230" t="s">
        <v>138</v>
      </c>
      <c r="G9" s="251" t="s">
        <v>87</v>
      </c>
      <c r="H9" s="252" t="s">
        <v>147</v>
      </c>
      <c r="J9" s="284" t="s">
        <v>108</v>
      </c>
    </row>
    <row r="10" spans="1:11">
      <c r="A10" s="268">
        <v>1</v>
      </c>
      <c r="B10" s="269"/>
      <c r="C10" s="269"/>
      <c r="D10" s="269"/>
      <c r="E10" s="269"/>
      <c r="F10" s="269"/>
      <c r="G10" s="269"/>
      <c r="H10" s="270"/>
      <c r="J10" s="285">
        <v>20</v>
      </c>
      <c r="K10" s="395" t="s">
        <v>258</v>
      </c>
    </row>
    <row r="11" spans="1:11">
      <c r="A11" s="249">
        <f>A10+1</f>
        <v>2</v>
      </c>
      <c r="B11" s="266"/>
      <c r="C11" s="237"/>
      <c r="D11" s="237"/>
      <c r="E11" s="267"/>
      <c r="F11" s="267"/>
      <c r="G11" s="237"/>
      <c r="H11" s="341"/>
    </row>
    <row r="12" spans="1:11">
      <c r="A12" s="249">
        <f t="shared" ref="A12:A19" si="0">A11+1</f>
        <v>3</v>
      </c>
      <c r="B12" s="217"/>
      <c r="C12" s="137"/>
      <c r="D12" s="137"/>
      <c r="E12" s="137"/>
      <c r="F12" s="137"/>
      <c r="G12" s="137"/>
      <c r="H12" s="341"/>
    </row>
    <row r="13" spans="1:11">
      <c r="A13" s="249">
        <f t="shared" si="0"/>
        <v>4</v>
      </c>
      <c r="B13" s="137"/>
      <c r="C13" s="137"/>
      <c r="D13" s="137"/>
      <c r="E13" s="137"/>
      <c r="F13" s="137"/>
      <c r="G13" s="137"/>
      <c r="H13" s="341"/>
    </row>
    <row r="14" spans="1:11">
      <c r="A14" s="249">
        <f t="shared" si="0"/>
        <v>5</v>
      </c>
      <c r="B14" s="217"/>
      <c r="C14" s="137"/>
      <c r="D14" s="137"/>
      <c r="E14" s="137"/>
      <c r="F14" s="137"/>
      <c r="G14" s="137"/>
      <c r="H14" s="341"/>
    </row>
    <row r="15" spans="1:11">
      <c r="A15" s="249">
        <f t="shared" si="0"/>
        <v>6</v>
      </c>
      <c r="B15" s="137"/>
      <c r="C15" s="137"/>
      <c r="D15" s="137"/>
      <c r="E15" s="137"/>
      <c r="F15" s="137"/>
      <c r="G15" s="137"/>
      <c r="H15" s="341"/>
    </row>
    <row r="16" spans="1:11">
      <c r="A16" s="249">
        <f t="shared" si="0"/>
        <v>7</v>
      </c>
      <c r="B16" s="217"/>
      <c r="C16" s="137"/>
      <c r="D16" s="137"/>
      <c r="E16" s="137"/>
      <c r="F16" s="137"/>
      <c r="G16" s="137"/>
      <c r="H16" s="341"/>
    </row>
    <row r="17" spans="1:8">
      <c r="A17" s="249">
        <f t="shared" si="0"/>
        <v>8</v>
      </c>
      <c r="B17" s="137"/>
      <c r="C17" s="137"/>
      <c r="D17" s="137"/>
      <c r="E17" s="137"/>
      <c r="F17" s="137"/>
      <c r="G17" s="137"/>
      <c r="H17" s="341"/>
    </row>
    <row r="18" spans="1:8">
      <c r="A18" s="249">
        <f t="shared" si="0"/>
        <v>9</v>
      </c>
      <c r="B18" s="217"/>
      <c r="C18" s="137"/>
      <c r="D18" s="137"/>
      <c r="E18" s="137"/>
      <c r="F18" s="137"/>
      <c r="G18" s="137"/>
      <c r="H18" s="341"/>
    </row>
    <row r="19" spans="1:8" ht="15.75" thickBot="1">
      <c r="A19" s="271">
        <f t="shared" si="0"/>
        <v>10</v>
      </c>
      <c r="B19" s="144"/>
      <c r="C19" s="144"/>
      <c r="D19" s="144"/>
      <c r="E19" s="144"/>
      <c r="F19" s="144"/>
      <c r="G19" s="144"/>
      <c r="H19" s="355"/>
    </row>
    <row r="20" spans="1:8" ht="15.75" thickBot="1">
      <c r="A20" s="374"/>
      <c r="B20" s="262"/>
      <c r="C20" s="228"/>
      <c r="D20" s="228"/>
      <c r="E20" s="228"/>
      <c r="F20" s="228"/>
      <c r="G20" s="168" t="str">
        <f>"Total "&amp;LEFT(A7,4)</f>
        <v>Total I15.</v>
      </c>
      <c r="H20" s="169">
        <f>SUM(H10:H19)</f>
        <v>0</v>
      </c>
    </row>
    <row r="22" spans="1:8" ht="53.25" customHeight="1">
      <c r="A22" s="439"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39"/>
      <c r="C22" s="439"/>
      <c r="D22" s="439"/>
      <c r="E22" s="439"/>
      <c r="F22" s="439"/>
      <c r="G22" s="439"/>
      <c r="H22" s="439"/>
    </row>
    <row r="40" spans="1:9" ht="15.75" thickBot="1"/>
    <row r="41" spans="1:9" ht="54" customHeight="1" thickBot="1">
      <c r="A41" s="229" t="s">
        <v>69</v>
      </c>
      <c r="B41" s="230" t="s">
        <v>72</v>
      </c>
      <c r="C41" s="251" t="s">
        <v>70</v>
      </c>
      <c r="D41" s="251" t="s">
        <v>71</v>
      </c>
      <c r="E41" s="230" t="s">
        <v>139</v>
      </c>
      <c r="F41" s="230" t="s">
        <v>139</v>
      </c>
      <c r="G41" s="230" t="s">
        <v>138</v>
      </c>
      <c r="H41" s="251" t="s">
        <v>87</v>
      </c>
      <c r="I41" s="25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topLeftCell="A7" workbookViewId="0">
      <selection activeCell="B11" sqref="B11"/>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78" t="str">
        <f>'Date initiale'!C3</f>
        <v>Universitatea de Arhitectură și Urbanism "Ion Mincu" București</v>
      </c>
      <c r="B1" s="278"/>
      <c r="C1" s="278"/>
      <c r="D1" s="17"/>
      <c r="E1" s="43"/>
    </row>
    <row r="2" spans="1:8" ht="15.75">
      <c r="A2" s="278" t="str">
        <f>'Date initiale'!B4&amp;" "&amp;'Date initiale'!C4</f>
        <v>Facultatea ARHITECTURA</v>
      </c>
      <c r="B2" s="278"/>
      <c r="C2" s="278"/>
      <c r="D2" s="2"/>
      <c r="E2" s="43"/>
    </row>
    <row r="3" spans="1:8" ht="15.75">
      <c r="A3" s="278" t="str">
        <f>'Date initiale'!B5&amp;" "&amp;'Date initiale'!C5</f>
        <v>Departamentul Bazele proiectarii de arhitectura</v>
      </c>
      <c r="B3" s="278"/>
      <c r="C3" s="278"/>
      <c r="D3" s="17"/>
      <c r="E3" s="43"/>
    </row>
    <row r="4" spans="1:8">
      <c r="A4" s="125" t="str">
        <f>'Date initiale'!C6&amp;", "&amp;'Date initiale'!C7</f>
        <v>Afrasinei Alexandra Maria, Conferentiar universitar Pozitia 24</v>
      </c>
      <c r="B4" s="125"/>
      <c r="C4" s="125"/>
    </row>
    <row r="5" spans="1:8" s="196" customFormat="1">
      <c r="A5" s="125"/>
      <c r="B5" s="125"/>
      <c r="C5" s="125"/>
    </row>
    <row r="6" spans="1:8" ht="15.75">
      <c r="A6" s="445" t="s">
        <v>110</v>
      </c>
      <c r="B6" s="445"/>
      <c r="C6" s="445"/>
      <c r="D6" s="445"/>
    </row>
    <row r="7" spans="1:8" s="196" customFormat="1" ht="90.75" customHeight="1">
      <c r="A7" s="440"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0"/>
      <c r="C7" s="440"/>
      <c r="D7" s="440"/>
      <c r="E7" s="197"/>
      <c r="F7" s="197"/>
      <c r="G7" s="197"/>
      <c r="H7" s="197"/>
    </row>
    <row r="8" spans="1:8" ht="18.75" customHeight="1" thickBot="1">
      <c r="A8" s="72"/>
      <c r="B8" s="72"/>
      <c r="C8" s="72"/>
      <c r="D8" s="72"/>
    </row>
    <row r="9" spans="1:8" ht="45.75" customHeight="1" thickBot="1">
      <c r="A9" s="202" t="s">
        <v>55</v>
      </c>
      <c r="B9" s="230" t="s">
        <v>77</v>
      </c>
      <c r="C9" s="230" t="s">
        <v>87</v>
      </c>
      <c r="D9" s="231" t="s">
        <v>147</v>
      </c>
      <c r="E9" s="34"/>
      <c r="F9" s="284" t="s">
        <v>108</v>
      </c>
    </row>
    <row r="10" spans="1:8" ht="30">
      <c r="A10" s="268">
        <v>1</v>
      </c>
      <c r="B10" s="288" t="s">
        <v>365</v>
      </c>
      <c r="C10" s="137">
        <v>2004</v>
      </c>
      <c r="D10" s="341">
        <v>50</v>
      </c>
      <c r="F10" s="285" t="s">
        <v>168</v>
      </c>
      <c r="G10" s="395" t="s">
        <v>259</v>
      </c>
    </row>
    <row r="11" spans="1:8">
      <c r="A11" s="249">
        <f>A10+1</f>
        <v>2</v>
      </c>
      <c r="B11" s="289"/>
    </row>
    <row r="12" spans="1:8" s="196" customFormat="1">
      <c r="A12" s="249">
        <f t="shared" ref="A12:A19" si="0">A11+1</f>
        <v>3</v>
      </c>
      <c r="B12" s="259"/>
      <c r="C12" s="137"/>
      <c r="D12" s="341"/>
    </row>
    <row r="13" spans="1:8" s="196" customFormat="1">
      <c r="A13" s="249">
        <f t="shared" si="0"/>
        <v>4</v>
      </c>
    </row>
    <row r="14" spans="1:8" s="196" customFormat="1">
      <c r="A14" s="249">
        <f t="shared" si="0"/>
        <v>5</v>
      </c>
      <c r="B14" s="289"/>
      <c r="C14" s="137"/>
      <c r="D14" s="341"/>
    </row>
    <row r="15" spans="1:8">
      <c r="A15" s="249">
        <f t="shared" si="0"/>
        <v>6</v>
      </c>
      <c r="B15" s="259"/>
      <c r="C15" s="137"/>
      <c r="D15" s="341"/>
    </row>
    <row r="16" spans="1:8">
      <c r="A16" s="249">
        <f t="shared" si="0"/>
        <v>7</v>
      </c>
      <c r="B16" s="289"/>
      <c r="C16" s="137"/>
      <c r="D16" s="341"/>
    </row>
    <row r="17" spans="1:4">
      <c r="A17" s="249">
        <f t="shared" si="0"/>
        <v>8</v>
      </c>
      <c r="B17" s="289"/>
      <c r="C17" s="137"/>
      <c r="D17" s="341"/>
    </row>
    <row r="18" spans="1:4">
      <c r="A18" s="249">
        <f t="shared" si="0"/>
        <v>9</v>
      </c>
      <c r="B18" s="289"/>
      <c r="C18" s="137"/>
      <c r="D18" s="341"/>
    </row>
    <row r="19" spans="1:4" ht="15.75" thickBot="1">
      <c r="A19" s="271">
        <f t="shared" si="0"/>
        <v>10</v>
      </c>
      <c r="B19" s="290"/>
      <c r="C19" s="144"/>
      <c r="D19" s="355"/>
    </row>
    <row r="20" spans="1:4" ht="15.75" thickBot="1">
      <c r="A20" s="373"/>
      <c r="B20" s="227"/>
      <c r="C20" s="168" t="str">
        <f>"Total "&amp;LEFT(A7,3)</f>
        <v>Total I16</v>
      </c>
      <c r="D20" s="291">
        <f>SUM(D10:D19)</f>
        <v>50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topLeftCell="A4" workbookViewId="0">
      <selection activeCell="B14" sqref="B14"/>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78" t="str">
        <f>'Date initiale'!C3</f>
        <v>Universitatea de Arhitectură și Urbanism "Ion Mincu" București</v>
      </c>
      <c r="B1" s="278"/>
      <c r="C1" s="278"/>
      <c r="D1" s="17"/>
    </row>
    <row r="2" spans="1:11" ht="15.75">
      <c r="A2" s="278" t="str">
        <f>'Date initiale'!B4&amp;" "&amp;'Date initiale'!C4</f>
        <v>Facultatea ARHITECTURA</v>
      </c>
      <c r="B2" s="278"/>
      <c r="C2" s="278"/>
      <c r="D2" s="2"/>
    </row>
    <row r="3" spans="1:11" ht="15.75">
      <c r="A3" s="278" t="str">
        <f>'Date initiale'!B5&amp;" "&amp;'Date initiale'!C5</f>
        <v>Departamentul Bazele proiectarii de arhitectura</v>
      </c>
      <c r="B3" s="278"/>
      <c r="C3" s="278"/>
      <c r="D3" s="17"/>
    </row>
    <row r="4" spans="1:11">
      <c r="A4" s="125" t="str">
        <f>'Date initiale'!C6&amp;", "&amp;'Date initiale'!C7</f>
        <v>Afrasinei Alexandra Maria, Conferentiar universitar Pozitia 24</v>
      </c>
      <c r="B4" s="125"/>
      <c r="C4" s="125"/>
    </row>
    <row r="5" spans="1:11" s="196" customFormat="1">
      <c r="A5" s="125"/>
      <c r="B5" s="125"/>
      <c r="C5" s="125"/>
    </row>
    <row r="6" spans="1:11">
      <c r="A6" s="446" t="s">
        <v>110</v>
      </c>
      <c r="B6" s="446"/>
      <c r="C6" s="446"/>
      <c r="D6" s="446"/>
    </row>
    <row r="7" spans="1:11" s="196" customFormat="1" ht="40.5" customHeight="1">
      <c r="A7" s="44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7"/>
      <c r="C7" s="447"/>
      <c r="D7" s="447"/>
    </row>
    <row r="8" spans="1:11" ht="15.75" thickBot="1"/>
    <row r="9" spans="1:11" ht="48.75" customHeight="1" thickBot="1">
      <c r="A9" s="202" t="s">
        <v>55</v>
      </c>
      <c r="B9" s="165" t="s">
        <v>77</v>
      </c>
      <c r="C9" s="165" t="s">
        <v>87</v>
      </c>
      <c r="D9" s="303" t="s">
        <v>147</v>
      </c>
      <c r="F9" s="284" t="s">
        <v>108</v>
      </c>
    </row>
    <row r="10" spans="1:11" ht="15.75" thickBot="1">
      <c r="A10" s="328">
        <v>1</v>
      </c>
      <c r="C10" s="171"/>
      <c r="D10" s="359"/>
      <c r="F10" s="285" t="s">
        <v>169</v>
      </c>
      <c r="G10" s="395" t="s">
        <v>260</v>
      </c>
      <c r="K10" s="22"/>
    </row>
    <row r="11" spans="1:11" s="196" customFormat="1" ht="15.75" thickBot="1">
      <c r="A11" s="329">
        <f>A10+1</f>
        <v>2</v>
      </c>
      <c r="B11" s="196" t="s">
        <v>309</v>
      </c>
      <c r="C11" s="171">
        <v>2018</v>
      </c>
      <c r="D11" s="359">
        <v>30</v>
      </c>
      <c r="K11" s="22"/>
    </row>
    <row r="12" spans="1:11" s="196" customFormat="1">
      <c r="A12" s="329">
        <f t="shared" ref="A12:A19" si="0">A11+1</f>
        <v>3</v>
      </c>
      <c r="B12" s="310" t="s">
        <v>306</v>
      </c>
      <c r="C12" s="171">
        <v>2017</v>
      </c>
      <c r="D12" s="359">
        <v>30</v>
      </c>
      <c r="K12" s="22"/>
    </row>
    <row r="13" spans="1:11" s="196" customFormat="1">
      <c r="A13" s="329">
        <f t="shared" si="0"/>
        <v>4</v>
      </c>
      <c r="B13" s="310" t="s">
        <v>308</v>
      </c>
      <c r="C13" s="412">
        <v>2015</v>
      </c>
      <c r="D13" s="354">
        <v>30</v>
      </c>
      <c r="K13" s="22"/>
    </row>
    <row r="14" spans="1:11" s="196" customFormat="1" ht="30">
      <c r="A14" s="329">
        <f t="shared" si="0"/>
        <v>5</v>
      </c>
      <c r="B14" s="310" t="s">
        <v>305</v>
      </c>
      <c r="C14" s="42">
        <v>2012</v>
      </c>
      <c r="D14" s="354">
        <v>10</v>
      </c>
      <c r="K14" s="22"/>
    </row>
    <row r="15" spans="1:11" s="196" customFormat="1">
      <c r="A15" s="329">
        <f t="shared" si="0"/>
        <v>6</v>
      </c>
      <c r="C15" s="42"/>
      <c r="D15" s="354"/>
      <c r="K15" s="22"/>
    </row>
    <row r="16" spans="1:11" s="196" customFormat="1">
      <c r="A16" s="329">
        <f t="shared" si="0"/>
        <v>7</v>
      </c>
      <c r="B16" s="310"/>
      <c r="C16" s="42"/>
      <c r="D16" s="354"/>
      <c r="K16" s="22"/>
    </row>
    <row r="17" spans="1:11" s="196" customFormat="1">
      <c r="A17" s="329">
        <f t="shared" si="0"/>
        <v>8</v>
      </c>
      <c r="B17" s="310"/>
      <c r="C17" s="42"/>
      <c r="D17" s="354"/>
      <c r="K17" s="22"/>
    </row>
    <row r="18" spans="1:11" s="196" customFormat="1">
      <c r="A18" s="329">
        <f t="shared" si="0"/>
        <v>9</v>
      </c>
      <c r="B18" s="310"/>
      <c r="C18" s="42"/>
      <c r="D18" s="354"/>
      <c r="K18" s="22"/>
    </row>
    <row r="19" spans="1:11" ht="15.75" thickBot="1">
      <c r="A19" s="330">
        <f t="shared" si="0"/>
        <v>10</v>
      </c>
      <c r="B19" s="324"/>
      <c r="C19" s="161"/>
      <c r="D19" s="358"/>
      <c r="K19" s="22"/>
    </row>
    <row r="20" spans="1:11" ht="15.75" thickBot="1">
      <c r="A20" s="369"/>
      <c r="B20" s="125"/>
      <c r="C20" s="128" t="str">
        <f>"Total "&amp;LEFT(A7,3)</f>
        <v>Total I17</v>
      </c>
      <c r="D20" s="129">
        <f>SUM(D11:D19)</f>
        <v>100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topLeftCell="A4" workbookViewId="0">
      <selection activeCell="B12" sqref="B12"/>
    </sheetView>
  </sheetViews>
  <sheetFormatPr defaultRowHeight="15"/>
  <cols>
    <col min="1" max="1" width="5.140625" customWidth="1"/>
    <col min="2" max="2" width="103.140625" customWidth="1"/>
    <col min="3" max="3" width="10.5703125" customWidth="1"/>
    <col min="4" max="4" width="9.7109375" customWidth="1"/>
  </cols>
  <sheetData>
    <row r="1" spans="1:11" ht="15.75">
      <c r="A1" s="278" t="str">
        <f>'Date initiale'!C3</f>
        <v>Universitatea de Arhitectură și Urbanism "Ion Mincu" București</v>
      </c>
      <c r="B1" s="278"/>
      <c r="C1" s="278"/>
      <c r="D1" s="17"/>
      <c r="E1" s="43"/>
    </row>
    <row r="2" spans="1:11" ht="15.75">
      <c r="A2" s="278" t="str">
        <f>'Date initiale'!B4&amp;" "&amp;'Date initiale'!C4</f>
        <v>Facultatea ARHITECTURA</v>
      </c>
      <c r="B2" s="278"/>
      <c r="C2" s="278"/>
      <c r="D2" s="43"/>
      <c r="E2" s="43"/>
    </row>
    <row r="3" spans="1:11" ht="15.75">
      <c r="A3" s="278" t="str">
        <f>'Date initiale'!B5&amp;" "&amp;'Date initiale'!C5</f>
        <v>Departamentul Bazele proiectarii de arhitectura</v>
      </c>
      <c r="B3" s="278"/>
      <c r="C3" s="278"/>
      <c r="D3" s="17"/>
      <c r="E3" s="43"/>
    </row>
    <row r="4" spans="1:11">
      <c r="A4" s="125" t="str">
        <f>'Date initiale'!C6&amp;", "&amp;'Date initiale'!C7</f>
        <v>Afrasinei Alexandra Maria, Conferentiar universitar Pozitia 24</v>
      </c>
      <c r="B4" s="125"/>
      <c r="C4" s="125"/>
    </row>
    <row r="5" spans="1:11" s="196" customFormat="1">
      <c r="A5" s="125"/>
      <c r="B5" s="125"/>
      <c r="C5" s="125"/>
    </row>
    <row r="6" spans="1:11" ht="34.5" customHeight="1">
      <c r="A6" s="445" t="s">
        <v>110</v>
      </c>
      <c r="B6" s="445"/>
      <c r="C6" s="445"/>
      <c r="D6" s="445"/>
    </row>
    <row r="7" spans="1:11" s="196" customFormat="1" ht="34.5" customHeight="1">
      <c r="A7" s="44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7"/>
      <c r="C7" s="447"/>
      <c r="D7" s="447"/>
    </row>
    <row r="8" spans="1:11" ht="16.5" customHeight="1" thickBot="1">
      <c r="A8" s="60"/>
      <c r="B8" s="60"/>
      <c r="C8" s="60"/>
      <c r="D8" s="60"/>
    </row>
    <row r="9" spans="1:11" ht="42.75" customHeight="1" thickBot="1">
      <c r="A9" s="202" t="s">
        <v>55</v>
      </c>
      <c r="B9" s="165" t="s">
        <v>77</v>
      </c>
      <c r="C9" s="165" t="s">
        <v>87</v>
      </c>
      <c r="D9" s="303" t="s">
        <v>78</v>
      </c>
      <c r="E9" s="34"/>
      <c r="F9" s="284" t="s">
        <v>108</v>
      </c>
    </row>
    <row r="10" spans="1:11" ht="30">
      <c r="A10" s="170">
        <v>1</v>
      </c>
      <c r="B10" s="331" t="s">
        <v>307</v>
      </c>
      <c r="C10" s="171">
        <v>2021</v>
      </c>
      <c r="D10" s="349">
        <v>5</v>
      </c>
      <c r="E10" s="34"/>
      <c r="F10" s="285" t="s">
        <v>170</v>
      </c>
      <c r="G10" s="395" t="s">
        <v>261</v>
      </c>
      <c r="K10" s="22"/>
    </row>
    <row r="11" spans="1:11">
      <c r="A11" s="172">
        <f>A10+1</f>
        <v>2</v>
      </c>
      <c r="B11" s="310"/>
      <c r="C11" s="42"/>
      <c r="D11" s="341"/>
      <c r="K11" s="22"/>
    </row>
    <row r="12" spans="1:11">
      <c r="A12" s="172">
        <f t="shared" ref="A12:A19" si="0">A11+1</f>
        <v>3</v>
      </c>
      <c r="B12" s="310"/>
      <c r="C12" s="42"/>
      <c r="D12" s="341"/>
      <c r="K12" s="57"/>
    </row>
    <row r="13" spans="1:11">
      <c r="A13" s="172">
        <f t="shared" si="0"/>
        <v>4</v>
      </c>
      <c r="B13" s="310"/>
      <c r="C13" s="42"/>
      <c r="D13" s="341"/>
    </row>
    <row r="14" spans="1:11">
      <c r="A14" s="172">
        <f t="shared" si="0"/>
        <v>5</v>
      </c>
      <c r="B14" s="310"/>
      <c r="C14" s="42"/>
      <c r="D14" s="341"/>
    </row>
    <row r="15" spans="1:11">
      <c r="A15" s="172">
        <f t="shared" si="0"/>
        <v>6</v>
      </c>
      <c r="B15" s="310"/>
      <c r="C15" s="42"/>
      <c r="D15" s="341"/>
    </row>
    <row r="16" spans="1:11">
      <c r="A16" s="172">
        <f t="shared" si="0"/>
        <v>7</v>
      </c>
      <c r="B16" s="310"/>
      <c r="C16" s="42"/>
      <c r="D16" s="341"/>
    </row>
    <row r="17" spans="1:8" s="38" customFormat="1">
      <c r="A17" s="172">
        <f t="shared" si="0"/>
        <v>8</v>
      </c>
      <c r="B17" s="310"/>
      <c r="C17" s="42"/>
      <c r="D17" s="341"/>
    </row>
    <row r="18" spans="1:8">
      <c r="A18" s="172">
        <f t="shared" si="0"/>
        <v>9</v>
      </c>
      <c r="B18" s="310"/>
      <c r="C18" s="42"/>
      <c r="D18" s="341"/>
    </row>
    <row r="19" spans="1:8" ht="15.75" thickBot="1">
      <c r="A19" s="323">
        <f t="shared" si="0"/>
        <v>10</v>
      </c>
      <c r="B19" s="324"/>
      <c r="C19" s="161"/>
      <c r="D19" s="355"/>
    </row>
    <row r="20" spans="1:8" s="22" customFormat="1" ht="15.75" thickBot="1">
      <c r="A20" s="372"/>
      <c r="B20" s="332"/>
      <c r="C20" s="128" t="str">
        <f>"Total "&amp;LEFT(A7,3)</f>
        <v>Total I18</v>
      </c>
      <c r="D20" s="333">
        <f>SUM(D10:D19)</f>
        <v>5</v>
      </c>
    </row>
    <row r="21" spans="1:8">
      <c r="B21" s="18"/>
    </row>
    <row r="22" spans="1:8" ht="53.25" customHeight="1">
      <c r="A22" s="439"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39"/>
      <c r="C22" s="439"/>
      <c r="D22" s="439"/>
      <c r="E22" s="287"/>
      <c r="F22" s="287"/>
      <c r="G22" s="287"/>
      <c r="H22" s="287"/>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topLeftCell="A12" workbookViewId="0">
      <selection activeCell="B16" sqref="B16"/>
    </sheetView>
  </sheetViews>
  <sheetFormatPr defaultRowHeight="15"/>
  <cols>
    <col min="1" max="1" width="5.140625" customWidth="1"/>
    <col min="2" max="2" width="27.140625" customWidth="1"/>
    <col min="3" max="3" width="75.7109375" customWidth="1"/>
    <col min="4" max="4" width="10.5703125" style="196" customWidth="1"/>
    <col min="5" max="5" width="9.7109375" customWidth="1"/>
    <col min="7" max="7" width="14.140625" customWidth="1"/>
  </cols>
  <sheetData>
    <row r="1" spans="1:11">
      <c r="A1" s="280" t="str">
        <f>'Date initiale'!C3</f>
        <v>Universitatea de Arhitectură și Urbanism "Ion Mincu" București</v>
      </c>
      <c r="B1" s="280"/>
      <c r="D1" s="280"/>
    </row>
    <row r="2" spans="1:11" ht="15.75">
      <c r="A2" s="278" t="str">
        <f>'Date initiale'!B4&amp;" "&amp;'Date initiale'!C4</f>
        <v>Facultatea ARHITECTURA</v>
      </c>
      <c r="B2" s="278"/>
      <c r="C2" s="17"/>
      <c r="D2" s="278"/>
      <c r="E2" s="17"/>
    </row>
    <row r="3" spans="1:11" ht="15.75">
      <c r="A3" s="278" t="str">
        <f>'Date initiale'!B5&amp;" "&amp;'Date initiale'!C5</f>
        <v>Departamentul Bazele proiectarii de arhitectura</v>
      </c>
      <c r="B3" s="278"/>
      <c r="C3" s="17"/>
      <c r="D3" s="278"/>
      <c r="E3" s="17"/>
    </row>
    <row r="4" spans="1:11" ht="15.75">
      <c r="A4" s="438" t="str">
        <f>'Date initiale'!C6&amp;", "&amp;'Date initiale'!C7</f>
        <v>Afrasinei Alexandra Maria, Conferentiar universitar Pozitia 24</v>
      </c>
      <c r="B4" s="438"/>
      <c r="C4" s="448"/>
      <c r="D4" s="448"/>
      <c r="E4" s="448"/>
    </row>
    <row r="5" spans="1:11" s="196" customFormat="1" ht="15.75">
      <c r="A5" s="279"/>
      <c r="B5" s="279"/>
      <c r="C5" s="17"/>
      <c r="D5" s="279"/>
      <c r="E5" s="17"/>
    </row>
    <row r="6" spans="1:11" ht="15.75">
      <c r="A6" s="443" t="s">
        <v>110</v>
      </c>
      <c r="B6" s="443"/>
      <c r="C6" s="443"/>
      <c r="D6" s="443"/>
      <c r="E6" s="443"/>
    </row>
    <row r="7" spans="1:11" ht="67.5" customHeight="1">
      <c r="A7" s="44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7"/>
      <c r="C7" s="447"/>
      <c r="D7" s="447"/>
      <c r="E7" s="447"/>
      <c r="F7" s="41"/>
      <c r="G7" s="41"/>
      <c r="H7" s="41"/>
      <c r="I7" s="41"/>
    </row>
    <row r="8" spans="1:11" s="22" customFormat="1" ht="20.25" customHeight="1" thickBot="1">
      <c r="A8" s="60"/>
      <c r="B8" s="60"/>
      <c r="C8" s="60"/>
      <c r="D8" s="60"/>
      <c r="E8" s="60"/>
      <c r="F8" s="69"/>
      <c r="G8" s="69"/>
      <c r="H8" s="69"/>
      <c r="I8" s="69"/>
    </row>
    <row r="9" spans="1:11" ht="30.75" thickBot="1">
      <c r="A9" s="164" t="s">
        <v>55</v>
      </c>
      <c r="B9" s="230" t="s">
        <v>150</v>
      </c>
      <c r="C9" s="230" t="s">
        <v>82</v>
      </c>
      <c r="D9" s="230" t="s">
        <v>81</v>
      </c>
      <c r="E9" s="252" t="s">
        <v>147</v>
      </c>
      <c r="G9" s="284" t="s">
        <v>108</v>
      </c>
      <c r="K9" s="22"/>
    </row>
    <row r="10" spans="1:11" s="196" customFormat="1" ht="210">
      <c r="A10" s="299">
        <v>1</v>
      </c>
      <c r="B10" s="410" t="s">
        <v>343</v>
      </c>
      <c r="C10" s="413" t="s">
        <v>338</v>
      </c>
      <c r="D10" s="265" t="s">
        <v>337</v>
      </c>
      <c r="E10" s="349">
        <v>5</v>
      </c>
      <c r="G10" s="285" t="s">
        <v>171</v>
      </c>
      <c r="H10" s="395" t="s">
        <v>262</v>
      </c>
      <c r="K10" s="22"/>
    </row>
    <row r="11" spans="1:11" s="196" customFormat="1" ht="60">
      <c r="A11" s="216">
        <f>A10+1</f>
        <v>2</v>
      </c>
      <c r="B11" s="227" t="s">
        <v>350</v>
      </c>
      <c r="C11" s="419" t="s">
        <v>354</v>
      </c>
      <c r="D11" s="137" t="s">
        <v>353</v>
      </c>
      <c r="E11" s="341">
        <v>15</v>
      </c>
      <c r="K11" s="22"/>
    </row>
    <row r="12" spans="1:11" s="196" customFormat="1" ht="45">
      <c r="A12" s="216">
        <f t="shared" ref="A12:A19" si="0">A11+1</f>
        <v>3</v>
      </c>
      <c r="B12" s="259" t="s">
        <v>313</v>
      </c>
      <c r="C12" s="297" t="s">
        <v>314</v>
      </c>
      <c r="D12" s="137" t="s">
        <v>339</v>
      </c>
      <c r="E12" s="341">
        <v>10</v>
      </c>
      <c r="K12" s="22"/>
    </row>
    <row r="13" spans="1:11" s="196" customFormat="1" ht="90">
      <c r="A13" s="216">
        <f t="shared" si="0"/>
        <v>4</v>
      </c>
      <c r="B13" s="259" t="s">
        <v>310</v>
      </c>
      <c r="C13" s="413" t="s">
        <v>312</v>
      </c>
      <c r="D13" s="137">
        <v>2009</v>
      </c>
      <c r="E13" s="341">
        <v>5</v>
      </c>
      <c r="K13" s="22"/>
    </row>
    <row r="14" spans="1:11" ht="90.75" thickBot="1">
      <c r="A14" s="216">
        <f t="shared" si="0"/>
        <v>5</v>
      </c>
      <c r="B14" s="259" t="s">
        <v>310</v>
      </c>
      <c r="C14" s="413" t="s">
        <v>311</v>
      </c>
      <c r="D14" s="137">
        <v>2007</v>
      </c>
      <c r="E14" s="341">
        <v>5</v>
      </c>
      <c r="K14" s="22"/>
    </row>
    <row r="15" spans="1:11" s="196" customFormat="1" ht="60">
      <c r="A15" s="216">
        <f t="shared" si="0"/>
        <v>6</v>
      </c>
      <c r="B15" s="227" t="s">
        <v>350</v>
      </c>
      <c r="C15" s="417" t="s">
        <v>351</v>
      </c>
      <c r="D15" s="418" t="s">
        <v>352</v>
      </c>
      <c r="E15" s="341">
        <v>5</v>
      </c>
      <c r="K15" s="22"/>
    </row>
    <row r="16" spans="1:11" s="196" customFormat="1" ht="60">
      <c r="A16" s="216">
        <f t="shared" si="0"/>
        <v>7</v>
      </c>
      <c r="B16" s="227" t="s">
        <v>350</v>
      </c>
      <c r="C16" s="419" t="s">
        <v>367</v>
      </c>
      <c r="D16" s="137">
        <v>2008</v>
      </c>
      <c r="E16" s="341">
        <v>5</v>
      </c>
      <c r="K16" s="22"/>
    </row>
    <row r="17" spans="1:11" s="196" customFormat="1">
      <c r="A17" s="216">
        <f t="shared" si="0"/>
        <v>8</v>
      </c>
      <c r="B17" s="259"/>
      <c r="C17" s="297"/>
      <c r="D17" s="137"/>
      <c r="E17" s="341"/>
      <c r="K17" s="22"/>
    </row>
    <row r="18" spans="1:11" s="196" customFormat="1">
      <c r="A18" s="216">
        <f t="shared" si="0"/>
        <v>9</v>
      </c>
      <c r="B18" s="259"/>
      <c r="C18" s="297"/>
      <c r="D18" s="137"/>
      <c r="E18" s="341"/>
      <c r="K18" s="22"/>
    </row>
    <row r="19" spans="1:11" s="196" customFormat="1" ht="15.75" thickBot="1">
      <c r="A19" s="223">
        <f t="shared" si="0"/>
        <v>10</v>
      </c>
      <c r="B19" s="300"/>
      <c r="C19" s="301"/>
      <c r="D19" s="144"/>
      <c r="E19" s="355"/>
      <c r="K19" s="22"/>
    </row>
    <row r="20" spans="1:11" ht="15.75" thickBot="1">
      <c r="A20" s="371"/>
      <c r="B20" s="228"/>
      <c r="C20" s="298"/>
      <c r="D20" s="168" t="str">
        <f>"Total "&amp;LEFT(A7,3)</f>
        <v>Total I19</v>
      </c>
      <c r="E20" s="169">
        <f>SUM(E10:E19)</f>
        <v>50</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A7" sqref="A7:E7"/>
    </sheetView>
  </sheetViews>
  <sheetFormatPr defaultRowHeight="15"/>
  <cols>
    <col min="1" max="1" width="5.140625" customWidth="1"/>
    <col min="2" max="2" width="86.28515625" customWidth="1"/>
    <col min="3" max="3" width="17.140625" style="196" customWidth="1"/>
    <col min="4" max="4" width="10.5703125" customWidth="1"/>
    <col min="5" max="5" width="9.7109375" customWidth="1"/>
    <col min="7" max="7" width="13.42578125" customWidth="1"/>
  </cols>
  <sheetData>
    <row r="1" spans="1:8" ht="15.75">
      <c r="A1" s="278" t="str">
        <f>'Date initiale'!C3</f>
        <v>Universitatea de Arhitectură și Urbanism "Ion Mincu" București</v>
      </c>
      <c r="B1" s="278"/>
      <c r="C1" s="278"/>
      <c r="D1" s="278"/>
      <c r="E1" s="17"/>
    </row>
    <row r="2" spans="1:8" ht="15.75">
      <c r="A2" s="278" t="str">
        <f>'Date initiale'!B4&amp;" "&amp;'Date initiale'!C4</f>
        <v>Facultatea ARHITECTURA</v>
      </c>
      <c r="B2" s="278"/>
      <c r="C2" s="278"/>
      <c r="D2" s="278"/>
      <c r="E2" s="17"/>
    </row>
    <row r="3" spans="1:8" ht="15.75">
      <c r="A3" s="278" t="str">
        <f>'Date initiale'!B5&amp;" "&amp;'Date initiale'!C5</f>
        <v>Departamentul Bazele proiectarii de arhitectura</v>
      </c>
      <c r="B3" s="278"/>
      <c r="C3" s="278"/>
      <c r="D3" s="278"/>
      <c r="E3" s="17"/>
    </row>
    <row r="4" spans="1:8">
      <c r="A4" s="125" t="str">
        <f>'Date initiale'!C6&amp;", "&amp;'Date initiale'!C7</f>
        <v>Afrasinei Alexandra Maria, Conferentiar universitar Pozitia 24</v>
      </c>
      <c r="B4" s="125"/>
      <c r="C4" s="125"/>
      <c r="D4" s="125"/>
    </row>
    <row r="5" spans="1:8" s="196" customFormat="1">
      <c r="A5" s="125"/>
      <c r="B5" s="125"/>
      <c r="C5" s="125"/>
      <c r="D5" s="125"/>
    </row>
    <row r="6" spans="1:8" ht="15.75">
      <c r="A6" s="449" t="s">
        <v>110</v>
      </c>
      <c r="B6" s="450"/>
      <c r="C6" s="450"/>
      <c r="D6" s="450"/>
      <c r="E6" s="451"/>
    </row>
    <row r="7" spans="1:8" s="196" customFormat="1" ht="15.75">
      <c r="A7" s="447" t="str">
        <f>'Descriere indicatori'!B27&amp;". "&amp;'Descriere indicatori'!C27</f>
        <v xml:space="preserve">I20. Expoziţii profesionale în domeniu organizate la nivel internaţional / naţional sau local în calitate de autor, coautor, curator </v>
      </c>
      <c r="B7" s="447"/>
      <c r="C7" s="447"/>
      <c r="D7" s="447"/>
      <c r="E7" s="447"/>
      <c r="F7" s="296"/>
    </row>
    <row r="8" spans="1:8" s="196" customFormat="1" ht="32.25" customHeight="1" thickBot="1">
      <c r="A8" s="59"/>
      <c r="B8" s="59"/>
      <c r="C8" s="59"/>
      <c r="D8" s="59"/>
      <c r="E8" s="59"/>
    </row>
    <row r="9" spans="1:8" ht="30.75" thickBot="1">
      <c r="A9" s="164" t="s">
        <v>55</v>
      </c>
      <c r="B9" s="302" t="s">
        <v>152</v>
      </c>
      <c r="C9" s="165" t="s">
        <v>151</v>
      </c>
      <c r="D9" s="165" t="s">
        <v>87</v>
      </c>
      <c r="E9" s="303" t="s">
        <v>147</v>
      </c>
      <c r="G9" s="284" t="s">
        <v>108</v>
      </c>
    </row>
    <row r="10" spans="1:8" ht="15.75" thickBot="1">
      <c r="A10" s="307">
        <v>1</v>
      </c>
      <c r="B10" s="304" t="s">
        <v>332</v>
      </c>
      <c r="C10" s="416" t="s">
        <v>340</v>
      </c>
      <c r="D10" s="42">
        <v>2008</v>
      </c>
      <c r="E10" s="360">
        <v>5</v>
      </c>
      <c r="G10" s="285" t="s">
        <v>170</v>
      </c>
      <c r="H10" s="395" t="s">
        <v>263</v>
      </c>
    </row>
    <row r="11" spans="1:8">
      <c r="A11" s="308">
        <f>A10+1</f>
        <v>2</v>
      </c>
      <c r="B11" s="304" t="s">
        <v>331</v>
      </c>
      <c r="C11" s="416" t="s">
        <v>340</v>
      </c>
      <c r="D11" s="42">
        <v>2008</v>
      </c>
      <c r="E11" s="360">
        <v>5</v>
      </c>
      <c r="G11" s="285" t="s">
        <v>172</v>
      </c>
    </row>
    <row r="12" spans="1:8">
      <c r="A12" s="308">
        <f t="shared" ref="A12:A19" si="0">A11+1</f>
        <v>3</v>
      </c>
      <c r="B12" s="304"/>
      <c r="C12" s="42"/>
      <c r="D12" s="42"/>
      <c r="E12" s="360"/>
      <c r="G12" s="285" t="s">
        <v>173</v>
      </c>
    </row>
    <row r="13" spans="1:8">
      <c r="A13" s="308">
        <f t="shared" si="0"/>
        <v>4</v>
      </c>
      <c r="B13" s="304"/>
      <c r="C13" s="42"/>
      <c r="D13" s="42"/>
      <c r="E13" s="360"/>
    </row>
    <row r="14" spans="1:8">
      <c r="A14" s="308">
        <f t="shared" si="0"/>
        <v>5</v>
      </c>
      <c r="B14" s="310"/>
      <c r="C14" s="42"/>
      <c r="D14" s="42"/>
      <c r="E14" s="361"/>
    </row>
    <row r="15" spans="1:8">
      <c r="A15" s="308">
        <f t="shared" si="0"/>
        <v>6</v>
      </c>
      <c r="B15" s="310"/>
      <c r="C15" s="42"/>
      <c r="D15" s="42"/>
      <c r="E15" s="361"/>
    </row>
    <row r="16" spans="1:8">
      <c r="A16" s="308">
        <f t="shared" si="0"/>
        <v>7</v>
      </c>
      <c r="B16" s="310"/>
      <c r="C16" s="42"/>
      <c r="D16" s="42"/>
      <c r="E16" s="361"/>
    </row>
    <row r="17" spans="1:5">
      <c r="A17" s="308">
        <f t="shared" si="0"/>
        <v>8</v>
      </c>
      <c r="B17" s="310"/>
      <c r="C17" s="42"/>
      <c r="D17" s="42"/>
      <c r="E17" s="341"/>
    </row>
    <row r="18" spans="1:5" s="57" customFormat="1">
      <c r="A18" s="308">
        <f t="shared" si="0"/>
        <v>9</v>
      </c>
      <c r="B18" s="312"/>
      <c r="C18" s="191"/>
      <c r="D18" s="191"/>
      <c r="E18" s="362"/>
    </row>
    <row r="19" spans="1:5" s="57" customFormat="1" ht="15.75" thickBot="1">
      <c r="A19" s="314">
        <f t="shared" si="0"/>
        <v>10</v>
      </c>
      <c r="B19" s="315"/>
      <c r="C19" s="316"/>
      <c r="D19" s="316"/>
      <c r="E19" s="363"/>
    </row>
    <row r="20" spans="1:5" ht="15.75" thickBot="1">
      <c r="A20" s="370"/>
      <c r="B20" s="305"/>
      <c r="C20" s="306"/>
      <c r="D20" s="168" t="str">
        <f>"Total "&amp;LEFT(A7,3)</f>
        <v>Total I20</v>
      </c>
      <c r="E20" s="129">
        <f>SUM(E10:E19)</f>
        <v>10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topLeftCell="A4" zoomScale="130" zoomScaleNormal="130" workbookViewId="0">
      <selection activeCell="A9" sqref="A9"/>
    </sheetView>
  </sheetViews>
  <sheetFormatPr defaultRowHeight="15"/>
  <cols>
    <col min="1" max="1" width="4.28515625" style="196" customWidth="1"/>
    <col min="2" max="2" width="8.7109375" customWidth="1"/>
    <col min="3" max="3" width="72" customWidth="1"/>
    <col min="4" max="4" width="7.7109375" customWidth="1"/>
  </cols>
  <sheetData>
    <row r="1" spans="2:4">
      <c r="B1" s="424" t="s">
        <v>102</v>
      </c>
      <c r="C1" s="424"/>
      <c r="D1" s="424"/>
    </row>
    <row r="2" spans="2:4" s="196" customFormat="1">
      <c r="B2" s="385" t="str">
        <f>"Facultatea de "&amp;'Date initiale'!C4</f>
        <v>Facultatea de ARHITECTURA</v>
      </c>
      <c r="C2" s="385"/>
      <c r="D2" s="385"/>
    </row>
    <row r="3" spans="2:4">
      <c r="B3" s="424" t="str">
        <f>"Departamentul "&amp;'Date initiale'!C5</f>
        <v>Departamentul Bazele proiectarii de arhitectura</v>
      </c>
      <c r="C3" s="424"/>
      <c r="D3" s="424"/>
    </row>
    <row r="4" spans="2:4">
      <c r="B4" s="385" t="str">
        <f>"Nume și prenume: "&amp;'Date initiale'!C6</f>
        <v>Nume și prenume: Afrasinei Alexandra Maria</v>
      </c>
      <c r="C4" s="385"/>
      <c r="D4" s="385"/>
    </row>
    <row r="5" spans="2:4" s="196" customFormat="1">
      <c r="B5" s="385" t="str">
        <f>"Post: "&amp;'Date initiale'!C7</f>
        <v>Post: Conferentiar universitar Pozitia 24</v>
      </c>
      <c r="C5" s="385"/>
      <c r="D5" s="385"/>
    </row>
    <row r="6" spans="2:4">
      <c r="B6" s="385" t="str">
        <f>"Standard de referință: "&amp;'Date initiale'!C8</f>
        <v>Standard de referință: conferențiar universitar</v>
      </c>
      <c r="C6" s="385"/>
      <c r="D6" s="385"/>
    </row>
    <row r="7" spans="2:4">
      <c r="B7" s="196"/>
      <c r="C7" s="196"/>
      <c r="D7" s="196"/>
    </row>
    <row r="8" spans="2:4" s="196" customFormat="1" ht="15.75">
      <c r="B8" s="427" t="s">
        <v>178</v>
      </c>
      <c r="C8" s="427"/>
      <c r="D8" s="427"/>
    </row>
    <row r="9" spans="2:4" ht="34.5" customHeight="1">
      <c r="B9" s="425" t="s">
        <v>186</v>
      </c>
      <c r="C9" s="426"/>
      <c r="D9" s="426"/>
    </row>
    <row r="10" spans="2:4" ht="30">
      <c r="B10" s="94" t="s">
        <v>63</v>
      </c>
      <c r="C10" s="94" t="s">
        <v>177</v>
      </c>
      <c r="D10" s="94" t="s">
        <v>147</v>
      </c>
    </row>
    <row r="11" spans="2:4">
      <c r="B11" s="95" t="s">
        <v>19</v>
      </c>
      <c r="C11" s="11" t="s">
        <v>20</v>
      </c>
      <c r="D11" s="104">
        <f>'I1'!I20</f>
        <v>0</v>
      </c>
    </row>
    <row r="12" spans="2:4" ht="15" customHeight="1">
      <c r="B12" s="96" t="s">
        <v>21</v>
      </c>
      <c r="C12" s="11" t="s">
        <v>22</v>
      </c>
      <c r="D12" s="105">
        <f>'I2'!I20</f>
        <v>0</v>
      </c>
    </row>
    <row r="13" spans="2:4">
      <c r="B13" s="96" t="s">
        <v>23</v>
      </c>
      <c r="C13" s="32" t="s">
        <v>24</v>
      </c>
      <c r="D13" s="105">
        <f>'I3'!I20</f>
        <v>0</v>
      </c>
    </row>
    <row r="14" spans="2:4">
      <c r="B14" s="96" t="s">
        <v>26</v>
      </c>
      <c r="C14" s="11" t="s">
        <v>199</v>
      </c>
      <c r="D14" s="105">
        <f>'I4'!I20</f>
        <v>20</v>
      </c>
    </row>
    <row r="15" spans="2:4" ht="45">
      <c r="B15" s="96" t="s">
        <v>28</v>
      </c>
      <c r="C15" s="78" t="s">
        <v>200</v>
      </c>
      <c r="D15" s="105">
        <f>'I5'!I20</f>
        <v>0</v>
      </c>
    </row>
    <row r="16" spans="2:4" ht="15" customHeight="1">
      <c r="B16" s="96" t="s">
        <v>29</v>
      </c>
      <c r="C16" s="15" t="s">
        <v>201</v>
      </c>
      <c r="D16" s="105">
        <f>'I6'!I20</f>
        <v>0</v>
      </c>
    </row>
    <row r="17" spans="2:4" ht="15" customHeight="1">
      <c r="B17" s="96" t="s">
        <v>30</v>
      </c>
      <c r="C17" s="15" t="s">
        <v>203</v>
      </c>
      <c r="D17" s="105">
        <f>'I7'!I20</f>
        <v>0</v>
      </c>
    </row>
    <row r="18" spans="2:4" ht="30">
      <c r="B18" s="96" t="s">
        <v>31</v>
      </c>
      <c r="C18" s="15" t="s">
        <v>204</v>
      </c>
      <c r="D18" s="105">
        <f>'I8'!I20</f>
        <v>0</v>
      </c>
    </row>
    <row r="19" spans="2:4" ht="30">
      <c r="B19" s="96" t="s">
        <v>33</v>
      </c>
      <c r="C19" s="11" t="s">
        <v>205</v>
      </c>
      <c r="D19" s="105">
        <f>'I9'!I20</f>
        <v>21</v>
      </c>
    </row>
    <row r="20" spans="2:4" ht="30">
      <c r="B20" s="96" t="s">
        <v>34</v>
      </c>
      <c r="C20" s="77" t="s">
        <v>207</v>
      </c>
      <c r="D20" s="105">
        <f>'I10'!I20</f>
        <v>15</v>
      </c>
    </row>
    <row r="21" spans="2:4" ht="45">
      <c r="B21" s="97" t="s">
        <v>36</v>
      </c>
      <c r="C21" s="15" t="s">
        <v>209</v>
      </c>
      <c r="D21" s="105">
        <f>I11a!I20</f>
        <v>45</v>
      </c>
    </row>
    <row r="22" spans="2:4" ht="60" customHeight="1">
      <c r="B22" s="98"/>
      <c r="C22" s="15" t="s">
        <v>211</v>
      </c>
      <c r="D22" s="105">
        <f>I11b!H20</f>
        <v>10</v>
      </c>
    </row>
    <row r="23" spans="2:4" ht="30">
      <c r="B23" s="95"/>
      <c r="C23" s="36" t="s">
        <v>213</v>
      </c>
      <c r="D23" s="105">
        <f>I11c!G21</f>
        <v>35</v>
      </c>
    </row>
    <row r="24" spans="2:4" ht="75">
      <c r="B24" s="96" t="s">
        <v>40</v>
      </c>
      <c r="C24" s="15" t="s">
        <v>215</v>
      </c>
      <c r="D24" s="105">
        <f>'I12'!H20</f>
        <v>0</v>
      </c>
    </row>
    <row r="25" spans="2:4" ht="48" customHeight="1">
      <c r="B25" s="96" t="s">
        <v>60</v>
      </c>
      <c r="C25" s="15" t="s">
        <v>217</v>
      </c>
      <c r="D25" s="105">
        <f>'I13'!H20</f>
        <v>67.5</v>
      </c>
    </row>
    <row r="26" spans="2:4" ht="60">
      <c r="B26" s="97" t="s">
        <v>61</v>
      </c>
      <c r="C26" s="11" t="s">
        <v>219</v>
      </c>
      <c r="D26" s="105">
        <f>I14a!H20</f>
        <v>0</v>
      </c>
    </row>
    <row r="27" spans="2:4" ht="30" customHeight="1">
      <c r="B27" s="95"/>
      <c r="C27" s="11" t="s">
        <v>221</v>
      </c>
      <c r="D27" s="105">
        <f>I14b!H20</f>
        <v>0</v>
      </c>
    </row>
    <row r="28" spans="2:4" ht="45">
      <c r="B28" s="96" t="s">
        <v>61</v>
      </c>
      <c r="C28" s="11" t="s">
        <v>62</v>
      </c>
      <c r="D28" s="105">
        <f>I14c!H20</f>
        <v>0</v>
      </c>
    </row>
    <row r="29" spans="2:4" s="196" customFormat="1" ht="60">
      <c r="B29" s="389" t="s">
        <v>0</v>
      </c>
      <c r="C29" s="11" t="s">
        <v>224</v>
      </c>
      <c r="D29" s="106">
        <f>'I15'!H20</f>
        <v>0</v>
      </c>
    </row>
    <row r="30" spans="2:4" ht="105">
      <c r="B30" s="99" t="s">
        <v>64</v>
      </c>
      <c r="C30" s="85" t="s">
        <v>226</v>
      </c>
      <c r="D30" s="106">
        <f>'I16'!D20</f>
        <v>50</v>
      </c>
    </row>
    <row r="31" spans="2:4" ht="45">
      <c r="B31" s="99" t="s">
        <v>66</v>
      </c>
      <c r="C31" s="71" t="s">
        <v>229</v>
      </c>
      <c r="D31" s="105">
        <f>'I17'!D20</f>
        <v>100</v>
      </c>
    </row>
    <row r="32" spans="2:4" ht="45" customHeight="1">
      <c r="B32" s="95" t="s">
        <v>68</v>
      </c>
      <c r="C32" s="15" t="s">
        <v>231</v>
      </c>
      <c r="D32" s="104">
        <f>'I18'!D20</f>
        <v>5</v>
      </c>
    </row>
    <row r="33" spans="2:4" ht="75" customHeight="1">
      <c r="B33" s="96" t="s">
        <v>42</v>
      </c>
      <c r="C33" s="89" t="s">
        <v>233</v>
      </c>
      <c r="D33" s="105">
        <f>'I19'!E20</f>
        <v>50</v>
      </c>
    </row>
    <row r="34" spans="2:4" ht="30">
      <c r="B34" s="100" t="s">
        <v>44</v>
      </c>
      <c r="C34" s="88" t="s">
        <v>234</v>
      </c>
      <c r="D34" s="105">
        <f>'I20'!E20</f>
        <v>10</v>
      </c>
    </row>
    <row r="35" spans="2:4">
      <c r="B35" s="96" t="s">
        <v>45</v>
      </c>
      <c r="C35" s="80" t="s">
        <v>236</v>
      </c>
      <c r="D35" s="105">
        <f>'I21'!D20</f>
        <v>30</v>
      </c>
    </row>
    <row r="36" spans="2:4" ht="90">
      <c r="B36" s="96" t="s">
        <v>47</v>
      </c>
      <c r="C36" s="79" t="s">
        <v>271</v>
      </c>
      <c r="D36" s="105">
        <f>'I22'!D20</f>
        <v>0</v>
      </c>
    </row>
    <row r="37" spans="2:4" ht="45">
      <c r="B37" s="96" t="s">
        <v>48</v>
      </c>
      <c r="C37" s="78" t="s">
        <v>237</v>
      </c>
      <c r="D37" s="105">
        <f>'I23'!D20</f>
        <v>10</v>
      </c>
    </row>
    <row r="38" spans="2:4">
      <c r="B38" s="96" t="s">
        <v>239</v>
      </c>
      <c r="C38" s="78" t="s">
        <v>49</v>
      </c>
      <c r="D38" s="105">
        <f>'I24'!F20</f>
        <v>0</v>
      </c>
    </row>
    <row r="39" spans="2:4">
      <c r="B39" s="196"/>
      <c r="C39" s="196"/>
      <c r="D39" s="196"/>
    </row>
    <row r="40" spans="2:4">
      <c r="B40" s="292" t="s">
        <v>2</v>
      </c>
      <c r="C40" s="1" t="s">
        <v>104</v>
      </c>
      <c r="D40" s="196"/>
    </row>
    <row r="41" spans="2:4">
      <c r="B41" s="19" t="s">
        <v>5</v>
      </c>
      <c r="C41" s="13" t="s">
        <v>242</v>
      </c>
      <c r="D41" s="107">
        <f>SUM(D11:D20)+SUM(D33:D38)</f>
        <v>156</v>
      </c>
    </row>
    <row r="42" spans="2:4">
      <c r="B42" s="19" t="s">
        <v>6</v>
      </c>
      <c r="C42" s="13" t="s">
        <v>243</v>
      </c>
      <c r="D42" s="107">
        <f>SUM(D24:D33)</f>
        <v>272.5</v>
      </c>
    </row>
    <row r="43" spans="2:4" ht="15.75" thickBot="1">
      <c r="B43" s="101" t="s">
        <v>7</v>
      </c>
      <c r="C43" s="14" t="s">
        <v>9</v>
      </c>
      <c r="D43" s="108">
        <f>SUM(D21:D23)</f>
        <v>90</v>
      </c>
    </row>
    <row r="44" spans="2:4" ht="16.5" thickTop="1" thickBot="1">
      <c r="B44" s="102" t="s">
        <v>8</v>
      </c>
      <c r="C44" s="103" t="s">
        <v>244</v>
      </c>
      <c r="D44" s="109">
        <f>D41+D42+D43</f>
        <v>518.5</v>
      </c>
    </row>
    <row r="45" spans="2:4" ht="15.75" thickTop="1">
      <c r="B45" s="196"/>
      <c r="C45" s="196"/>
      <c r="D45" s="196"/>
    </row>
    <row r="46" spans="2:4">
      <c r="B46" s="293" t="s">
        <v>148</v>
      </c>
      <c r="C46" s="196" t="s">
        <v>149</v>
      </c>
      <c r="D46" s="196"/>
    </row>
    <row r="47" spans="2:4">
      <c r="B47" s="326" t="str">
        <f>'Date initiale'!C9</f>
        <v>ianuarie 2022</v>
      </c>
      <c r="C47" s="196"/>
      <c r="D47" s="19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A7" sqref="A7:D7"/>
    </sheetView>
  </sheetViews>
  <sheetFormatPr defaultRowHeight="15"/>
  <cols>
    <col min="1" max="1" width="5.140625" customWidth="1"/>
    <col min="2" max="2" width="104.28515625" customWidth="1"/>
    <col min="3" max="3" width="10.5703125" customWidth="1"/>
    <col min="4" max="4" width="9.7109375" customWidth="1"/>
  </cols>
  <sheetData>
    <row r="1" spans="1:10">
      <c r="A1" s="280" t="str">
        <f>'Date initiale'!C3</f>
        <v>Universitatea de Arhitectură și Urbanism "Ion Mincu" București</v>
      </c>
      <c r="B1" s="280"/>
    </row>
    <row r="2" spans="1:10">
      <c r="A2" s="280" t="str">
        <f>'Date initiale'!B4&amp;" "&amp;'Date initiale'!C4</f>
        <v>Facultatea ARHITECTURA</v>
      </c>
      <c r="B2" s="280"/>
    </row>
    <row r="3" spans="1:10">
      <c r="A3" s="280" t="str">
        <f>'Date initiale'!B5&amp;" "&amp;'Date initiale'!C5</f>
        <v>Departamentul Bazele proiectarii de arhitectura</v>
      </c>
      <c r="B3" s="280"/>
    </row>
    <row r="4" spans="1:10">
      <c r="A4" s="125" t="str">
        <f>'Date initiale'!C6&amp;", "&amp;'Date initiale'!C7</f>
        <v>Afrasinei Alexandra Maria, Conferentiar universitar Pozitia 24</v>
      </c>
      <c r="B4" s="125"/>
    </row>
    <row r="5" spans="1:10" s="196" customFormat="1">
      <c r="A5" s="125"/>
      <c r="B5" s="125"/>
    </row>
    <row r="6" spans="1:10" ht="15.75">
      <c r="A6" s="443" t="s">
        <v>110</v>
      </c>
      <c r="B6" s="443"/>
      <c r="C6" s="443"/>
      <c r="D6" s="443"/>
    </row>
    <row r="7" spans="1:10" ht="24" customHeight="1">
      <c r="A7" s="447" t="str">
        <f>'Descriere indicatori'!B28&amp;". "&amp;'Descriere indicatori'!C28</f>
        <v xml:space="preserve">I21. Organizator / curator expoziţii la nivel internaţional/naţional </v>
      </c>
      <c r="B7" s="447"/>
      <c r="C7" s="447"/>
      <c r="D7" s="447"/>
    </row>
    <row r="8" spans="1:10" ht="15.75" thickBot="1"/>
    <row r="9" spans="1:10" ht="30.75" thickBot="1">
      <c r="A9" s="164" t="s">
        <v>55</v>
      </c>
      <c r="B9" s="302" t="s">
        <v>152</v>
      </c>
      <c r="C9" s="165" t="s">
        <v>87</v>
      </c>
      <c r="D9" s="303" t="s">
        <v>147</v>
      </c>
      <c r="F9" s="284" t="s">
        <v>108</v>
      </c>
      <c r="J9" s="14"/>
    </row>
    <row r="10" spans="1:10">
      <c r="A10" s="307">
        <v>1</v>
      </c>
      <c r="B10" s="416" t="s">
        <v>330</v>
      </c>
      <c r="C10" s="414">
        <v>2008</v>
      </c>
      <c r="D10" s="415">
        <v>10</v>
      </c>
      <c r="F10" s="285" t="s">
        <v>170</v>
      </c>
      <c r="G10" s="395" t="s">
        <v>263</v>
      </c>
      <c r="J10" s="286"/>
    </row>
    <row r="11" spans="1:10">
      <c r="A11" s="308">
        <f>A10+1</f>
        <v>2</v>
      </c>
      <c r="B11" s="304" t="s">
        <v>329</v>
      </c>
      <c r="C11" s="42">
        <v>2008</v>
      </c>
      <c r="D11" s="309">
        <v>10</v>
      </c>
      <c r="J11" s="57"/>
    </row>
    <row r="12" spans="1:10">
      <c r="A12" s="308">
        <f t="shared" ref="A12:A19" si="0">A11+1</f>
        <v>3</v>
      </c>
      <c r="B12" s="304" t="s">
        <v>328</v>
      </c>
      <c r="C12" s="42">
        <v>2007</v>
      </c>
      <c r="D12" s="309">
        <v>10</v>
      </c>
    </row>
    <row r="13" spans="1:10">
      <c r="A13" s="308">
        <f t="shared" si="0"/>
        <v>4</v>
      </c>
      <c r="C13" s="42"/>
      <c r="D13" s="309"/>
    </row>
    <row r="14" spans="1:10">
      <c r="A14" s="308">
        <f t="shared" si="0"/>
        <v>5</v>
      </c>
      <c r="B14" s="310"/>
      <c r="C14" s="42"/>
      <c r="D14" s="311"/>
    </row>
    <row r="15" spans="1:10">
      <c r="A15" s="308">
        <f t="shared" si="0"/>
        <v>6</v>
      </c>
      <c r="B15" s="310"/>
      <c r="C15" s="42"/>
      <c r="D15" s="311"/>
    </row>
    <row r="16" spans="1:10">
      <c r="A16" s="308">
        <f t="shared" si="0"/>
        <v>7</v>
      </c>
      <c r="B16" s="310"/>
      <c r="C16" s="42"/>
      <c r="D16" s="311"/>
    </row>
    <row r="17" spans="1:4">
      <c r="A17" s="308">
        <f t="shared" si="0"/>
        <v>8</v>
      </c>
      <c r="B17" s="310"/>
      <c r="C17" s="42"/>
      <c r="D17" s="156"/>
    </row>
    <row r="18" spans="1:4">
      <c r="A18" s="308">
        <f t="shared" si="0"/>
        <v>9</v>
      </c>
      <c r="B18" s="312"/>
      <c r="C18" s="191"/>
      <c r="D18" s="313"/>
    </row>
    <row r="19" spans="1:4" ht="15.75" thickBot="1">
      <c r="A19" s="314">
        <f t="shared" si="0"/>
        <v>10</v>
      </c>
      <c r="B19" s="315"/>
      <c r="C19" s="316"/>
      <c r="D19" s="317"/>
    </row>
    <row r="20" spans="1:4" ht="15.75" thickBot="1">
      <c r="A20" s="370"/>
      <c r="B20" s="305"/>
      <c r="C20" s="168" t="str">
        <f>"Total "&amp;LEFT(A7,3)</f>
        <v>Total I21</v>
      </c>
      <c r="D20" s="129">
        <f>SUM(D10:D19)</f>
        <v>30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D20" sqref="D20"/>
    </sheetView>
  </sheetViews>
  <sheetFormatPr defaultRowHeight="15"/>
  <cols>
    <col min="1" max="1" width="5.140625" customWidth="1"/>
    <col min="2" max="2" width="98.28515625" customWidth="1"/>
    <col min="3" max="3" width="15.7109375" customWidth="1"/>
    <col min="4" max="4" width="9.7109375" customWidth="1"/>
  </cols>
  <sheetData>
    <row r="1" spans="1:7" ht="15.75">
      <c r="A1" s="278" t="str">
        <f>'Date initiale'!C3</f>
        <v>Universitatea de Arhitectură și Urbanism "Ion Mincu" București</v>
      </c>
      <c r="B1" s="278"/>
      <c r="C1" s="278"/>
      <c r="D1" s="17"/>
    </row>
    <row r="2" spans="1:7" ht="15.75">
      <c r="A2" s="278" t="str">
        <f>'Date initiale'!B4&amp;" "&amp;'Date initiale'!C4</f>
        <v>Facultatea ARHITECTURA</v>
      </c>
      <c r="B2" s="278"/>
      <c r="C2" s="278"/>
      <c r="D2" s="17"/>
    </row>
    <row r="3" spans="1:7" ht="15.75">
      <c r="A3" s="278" t="str">
        <f>'Date initiale'!B5&amp;" "&amp;'Date initiale'!C5</f>
        <v>Departamentul Bazele proiectarii de arhitectura</v>
      </c>
      <c r="B3" s="278"/>
      <c r="C3" s="278"/>
      <c r="D3" s="17"/>
    </row>
    <row r="4" spans="1:7">
      <c r="A4" s="125" t="str">
        <f>'Date initiale'!C6&amp;", "&amp;'Date initiale'!C7</f>
        <v>Afrasinei Alexandra Maria, Conferentiar universitar Pozitia 24</v>
      </c>
      <c r="B4" s="125"/>
      <c r="C4" s="125"/>
    </row>
    <row r="5" spans="1:7" s="196" customFormat="1">
      <c r="A5" s="125"/>
      <c r="B5" s="125"/>
      <c r="C5" s="125"/>
    </row>
    <row r="6" spans="1:7" ht="15.75">
      <c r="A6" s="445" t="s">
        <v>110</v>
      </c>
      <c r="B6" s="445"/>
      <c r="C6" s="445"/>
      <c r="D6" s="445"/>
    </row>
    <row r="7" spans="1:7" s="196" customFormat="1" ht="66.75" customHeight="1">
      <c r="A7" s="44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7"/>
      <c r="C7" s="447"/>
      <c r="D7" s="447"/>
    </row>
    <row r="8" spans="1:7" ht="16.5" thickBot="1">
      <c r="A8" s="60"/>
      <c r="B8" s="60"/>
      <c r="C8" s="60"/>
      <c r="D8" s="60"/>
    </row>
    <row r="9" spans="1:7" ht="30.75" thickBot="1">
      <c r="A9" s="164" t="s">
        <v>55</v>
      </c>
      <c r="B9" s="319" t="s">
        <v>158</v>
      </c>
      <c r="C9" s="319" t="s">
        <v>81</v>
      </c>
      <c r="D9" s="320" t="s">
        <v>147</v>
      </c>
      <c r="F9" s="284" t="s">
        <v>108</v>
      </c>
    </row>
    <row r="10" spans="1:7" ht="15.75">
      <c r="A10" s="170">
        <v>1</v>
      </c>
      <c r="B10" s="321"/>
      <c r="C10" s="322"/>
      <c r="D10" s="349"/>
      <c r="E10" s="47"/>
      <c r="F10" s="285" t="s">
        <v>174</v>
      </c>
      <c r="G10" s="395" t="s">
        <v>265</v>
      </c>
    </row>
    <row r="11" spans="1:7" ht="15.75">
      <c r="A11" s="172">
        <f>A10+1</f>
        <v>2</v>
      </c>
      <c r="B11" s="305"/>
      <c r="C11" s="42"/>
      <c r="D11" s="341"/>
      <c r="E11" s="47"/>
      <c r="F11" s="285" t="s">
        <v>170</v>
      </c>
    </row>
    <row r="12" spans="1:7" ht="15.75">
      <c r="A12" s="172">
        <f t="shared" ref="A12:A19" si="0">A11+1</f>
        <v>3</v>
      </c>
      <c r="B12" s="310"/>
      <c r="C12" s="318"/>
      <c r="D12" s="364"/>
      <c r="E12" s="47"/>
      <c r="F12" s="285" t="s">
        <v>170</v>
      </c>
    </row>
    <row r="13" spans="1:7" ht="15.75">
      <c r="A13" s="172">
        <f t="shared" si="0"/>
        <v>4</v>
      </c>
      <c r="B13" s="310"/>
      <c r="C13" s="42"/>
      <c r="D13" s="364"/>
      <c r="E13" s="47"/>
      <c r="F13" s="285">
        <v>20</v>
      </c>
    </row>
    <row r="14" spans="1:7" ht="15.75">
      <c r="A14" s="172">
        <f t="shared" si="0"/>
        <v>5</v>
      </c>
      <c r="B14" s="310"/>
      <c r="C14" s="42"/>
      <c r="D14" s="364"/>
      <c r="E14" s="47"/>
    </row>
    <row r="15" spans="1:7" ht="15.75">
      <c r="A15" s="172">
        <f t="shared" si="0"/>
        <v>6</v>
      </c>
      <c r="B15" s="310"/>
      <c r="C15" s="42"/>
      <c r="D15" s="364"/>
      <c r="E15" s="47"/>
    </row>
    <row r="16" spans="1:7" ht="15.75">
      <c r="A16" s="172">
        <f t="shared" si="0"/>
        <v>7</v>
      </c>
      <c r="B16" s="310"/>
      <c r="C16" s="42"/>
      <c r="D16" s="364"/>
      <c r="E16" s="47"/>
    </row>
    <row r="17" spans="1:5" ht="15.75">
      <c r="A17" s="172">
        <f t="shared" si="0"/>
        <v>8</v>
      </c>
      <c r="B17" s="310"/>
      <c r="C17" s="42"/>
      <c r="D17" s="364"/>
      <c r="E17" s="47"/>
    </row>
    <row r="18" spans="1:5" ht="15.75">
      <c r="A18" s="172">
        <f t="shared" si="0"/>
        <v>9</v>
      </c>
      <c r="B18" s="310"/>
      <c r="C18" s="42"/>
      <c r="D18" s="364"/>
      <c r="E18" s="47"/>
    </row>
    <row r="19" spans="1:5" ht="16.5" thickBot="1">
      <c r="A19" s="323">
        <f t="shared" si="0"/>
        <v>10</v>
      </c>
      <c r="B19" s="324"/>
      <c r="C19" s="161"/>
      <c r="D19" s="365"/>
      <c r="E19" s="47"/>
    </row>
    <row r="20" spans="1:5" ht="16.5" thickBot="1">
      <c r="A20" s="370"/>
      <c r="B20" s="305"/>
      <c r="C20" s="128" t="str">
        <f>"Total "&amp;LEFT(A7,3)</f>
        <v>Total I22</v>
      </c>
      <c r="D20" s="129">
        <f>SUM(D10:D19)</f>
        <v>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workbookViewId="0">
      <selection activeCell="C11" sqref="C11"/>
    </sheetView>
  </sheetViews>
  <sheetFormatPr defaultRowHeight="15"/>
  <cols>
    <col min="1" max="1" width="5.140625" customWidth="1"/>
    <col min="2" max="2" width="98.28515625" customWidth="1"/>
    <col min="3" max="3" width="15.7109375" customWidth="1"/>
    <col min="4" max="4" width="9.7109375" customWidth="1"/>
  </cols>
  <sheetData>
    <row r="1" spans="1:7" ht="15.75">
      <c r="A1" s="278" t="str">
        <f>'Date initiale'!C3</f>
        <v>Universitatea de Arhitectură și Urbanism "Ion Mincu" București</v>
      </c>
      <c r="B1" s="278"/>
      <c r="C1" s="278"/>
      <c r="D1" s="43"/>
    </row>
    <row r="2" spans="1:7" ht="15.75">
      <c r="A2" s="278" t="str">
        <f>'Date initiale'!B4&amp;" "&amp;'Date initiale'!C4</f>
        <v>Facultatea ARHITECTURA</v>
      </c>
      <c r="B2" s="278"/>
      <c r="C2" s="278"/>
      <c r="D2" s="17"/>
    </row>
    <row r="3" spans="1:7" ht="15.75">
      <c r="A3" s="278" t="str">
        <f>'Date initiale'!B5&amp;" "&amp;'Date initiale'!C5</f>
        <v>Departamentul Bazele proiectarii de arhitectura</v>
      </c>
      <c r="B3" s="278"/>
      <c r="C3" s="278"/>
      <c r="D3" s="17"/>
    </row>
    <row r="4" spans="1:7">
      <c r="A4" s="125" t="str">
        <f>'Date initiale'!C6&amp;", "&amp;'Date initiale'!C7</f>
        <v>Afrasinei Alexandra Maria, Conferentiar universitar Pozitia 24</v>
      </c>
      <c r="B4" s="125"/>
      <c r="C4" s="125"/>
    </row>
    <row r="5" spans="1:7" s="196" customFormat="1">
      <c r="A5" s="125"/>
      <c r="B5" s="125"/>
      <c r="C5" s="125"/>
    </row>
    <row r="6" spans="1:7" ht="15.75">
      <c r="A6" s="443" t="s">
        <v>110</v>
      </c>
      <c r="B6" s="443"/>
      <c r="C6" s="443"/>
      <c r="D6" s="443"/>
    </row>
    <row r="7" spans="1:7" ht="39.75" customHeight="1">
      <c r="A7" s="44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7"/>
      <c r="C7" s="447"/>
      <c r="D7" s="447"/>
    </row>
    <row r="8" spans="1:7" ht="15.75" customHeight="1" thickBot="1">
      <c r="A8" s="60"/>
      <c r="B8" s="60"/>
      <c r="C8" s="60"/>
      <c r="D8" s="60"/>
    </row>
    <row r="9" spans="1:7" ht="30.75" thickBot="1">
      <c r="A9" s="164" t="s">
        <v>55</v>
      </c>
      <c r="B9" s="165" t="s">
        <v>159</v>
      </c>
      <c r="C9" s="165" t="s">
        <v>81</v>
      </c>
      <c r="D9" s="303" t="s">
        <v>147</v>
      </c>
      <c r="F9" s="284" t="s">
        <v>108</v>
      </c>
    </row>
    <row r="10" spans="1:7" s="196" customFormat="1">
      <c r="A10" s="170">
        <v>1</v>
      </c>
      <c r="B10" s="304" t="s">
        <v>327</v>
      </c>
      <c r="C10" s="171">
        <v>2007</v>
      </c>
      <c r="D10" s="366">
        <v>10</v>
      </c>
      <c r="F10" s="285" t="s">
        <v>170</v>
      </c>
      <c r="G10" s="395" t="s">
        <v>262</v>
      </c>
    </row>
    <row r="11" spans="1:7" s="196" customFormat="1">
      <c r="A11" s="172">
        <f>A10+1</f>
        <v>2</v>
      </c>
      <c r="B11" s="310"/>
      <c r="C11" s="42"/>
      <c r="D11" s="367"/>
      <c r="F11" s="285" t="s">
        <v>172</v>
      </c>
    </row>
    <row r="12" spans="1:7">
      <c r="A12" s="172">
        <f t="shared" ref="A12:A19" si="0">A11+1</f>
        <v>3</v>
      </c>
      <c r="B12" s="310"/>
      <c r="C12" s="42"/>
      <c r="D12" s="367"/>
      <c r="F12" s="285" t="s">
        <v>173</v>
      </c>
    </row>
    <row r="13" spans="1:7" s="196" customFormat="1">
      <c r="A13" s="172">
        <f t="shared" si="0"/>
        <v>4</v>
      </c>
      <c r="B13" s="310"/>
      <c r="C13" s="42"/>
      <c r="D13" s="367"/>
    </row>
    <row r="14" spans="1:7" s="196" customFormat="1">
      <c r="A14" s="172">
        <f t="shared" si="0"/>
        <v>5</v>
      </c>
      <c r="B14" s="310"/>
      <c r="C14" s="42"/>
      <c r="D14" s="367"/>
    </row>
    <row r="15" spans="1:7" s="196" customFormat="1">
      <c r="A15" s="172">
        <f t="shared" si="0"/>
        <v>6</v>
      </c>
      <c r="B15" s="310"/>
      <c r="C15" s="42"/>
      <c r="D15" s="367"/>
    </row>
    <row r="16" spans="1:7" s="196" customFormat="1">
      <c r="A16" s="172">
        <f t="shared" si="0"/>
        <v>7</v>
      </c>
      <c r="B16" s="310"/>
      <c r="C16" s="42"/>
      <c r="D16" s="367"/>
    </row>
    <row r="17" spans="1:4" s="196" customFormat="1">
      <c r="A17" s="172">
        <f t="shared" si="0"/>
        <v>8</v>
      </c>
      <c r="B17" s="310"/>
      <c r="C17" s="42"/>
      <c r="D17" s="367"/>
    </row>
    <row r="18" spans="1:4" s="196" customFormat="1">
      <c r="A18" s="172">
        <f t="shared" si="0"/>
        <v>9</v>
      </c>
      <c r="B18" s="310"/>
      <c r="C18" s="42"/>
      <c r="D18" s="367"/>
    </row>
    <row r="19" spans="1:4" ht="15.75" thickBot="1">
      <c r="A19" s="323">
        <f t="shared" si="0"/>
        <v>10</v>
      </c>
      <c r="B19" s="324"/>
      <c r="C19" s="161"/>
      <c r="D19" s="368"/>
    </row>
    <row r="20" spans="1:4" ht="15.75" thickBot="1">
      <c r="A20" s="369"/>
      <c r="B20" s="125"/>
      <c r="C20" s="128" t="str">
        <f>"Total "&amp;LEFT(A7,3)</f>
        <v>Total I23</v>
      </c>
      <c r="D20" s="325">
        <f>SUM(D10:D19)</f>
        <v>10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6" customWidth="1"/>
    <col min="4" max="4" width="30" style="196" customWidth="1"/>
    <col min="5" max="5" width="10.5703125" customWidth="1"/>
    <col min="6" max="6" width="9.7109375" customWidth="1"/>
  </cols>
  <sheetData>
    <row r="1" spans="1:9">
      <c r="A1" s="280" t="str">
        <f>'Date initiale'!C3</f>
        <v>Universitatea de Arhitectură și Urbanism "Ion Mincu" București</v>
      </c>
      <c r="B1" s="280"/>
      <c r="C1" s="280"/>
      <c r="D1" s="280"/>
      <c r="E1" s="280"/>
    </row>
    <row r="2" spans="1:9">
      <c r="A2" s="280" t="str">
        <f>'Date initiale'!B4&amp;" "&amp;'Date initiale'!C4</f>
        <v>Facultatea ARHITECTURA</v>
      </c>
      <c r="B2" s="280"/>
      <c r="C2" s="280"/>
      <c r="D2" s="280"/>
      <c r="E2" s="280"/>
    </row>
    <row r="3" spans="1:9">
      <c r="A3" s="280" t="str">
        <f>'Date initiale'!B5&amp;" "&amp;'Date initiale'!C5</f>
        <v>Departamentul Bazele proiectarii de arhitectura</v>
      </c>
      <c r="B3" s="280"/>
      <c r="C3" s="280"/>
      <c r="D3" s="280"/>
      <c r="E3" s="280"/>
    </row>
    <row r="4" spans="1:9">
      <c r="A4" s="125" t="str">
        <f>'Date initiale'!C6&amp;", "&amp;'Date initiale'!C7</f>
        <v>Afrasinei Alexandra Maria, Conferentiar universitar Pozitia 24</v>
      </c>
      <c r="B4" s="125"/>
      <c r="C4" s="125"/>
      <c r="D4" s="125"/>
      <c r="E4" s="125"/>
    </row>
    <row r="5" spans="1:9" s="196" customFormat="1">
      <c r="A5" s="125"/>
      <c r="B5" s="125"/>
      <c r="C5" s="125"/>
      <c r="D5" s="125"/>
      <c r="E5" s="125"/>
    </row>
    <row r="6" spans="1:9" ht="15.75">
      <c r="A6" s="295" t="s">
        <v>110</v>
      </c>
    </row>
    <row r="7" spans="1:9" ht="15.75">
      <c r="A7" s="447" t="str">
        <f>'Descriere indicatori'!B31&amp;". "&amp;'Descriere indicatori'!C31</f>
        <v xml:space="preserve">I24. Îndrumare de doctorat sau în co-tutelă la nivel internaţional/naţional </v>
      </c>
      <c r="B7" s="447"/>
      <c r="C7" s="447"/>
      <c r="D7" s="447"/>
      <c r="E7" s="447"/>
      <c r="F7" s="447"/>
    </row>
    <row r="8" spans="1:9" ht="15.75" thickBot="1"/>
    <row r="9" spans="1:9" ht="30.75" thickBot="1">
      <c r="A9" s="164" t="s">
        <v>55</v>
      </c>
      <c r="B9" s="165" t="s">
        <v>153</v>
      </c>
      <c r="C9" s="165" t="s">
        <v>155</v>
      </c>
      <c r="D9" s="165" t="s">
        <v>154</v>
      </c>
      <c r="E9" s="165" t="s">
        <v>81</v>
      </c>
      <c r="F9" s="303" t="s">
        <v>147</v>
      </c>
      <c r="H9" s="284" t="s">
        <v>108</v>
      </c>
    </row>
    <row r="10" spans="1:9">
      <c r="A10" s="170">
        <v>1</v>
      </c>
      <c r="B10" s="321"/>
      <c r="C10" s="321"/>
      <c r="D10" s="321"/>
      <c r="E10" s="171"/>
      <c r="F10" s="366"/>
      <c r="H10" s="285" t="s">
        <v>266</v>
      </c>
      <c r="I10" s="395" t="s">
        <v>267</v>
      </c>
    </row>
    <row r="11" spans="1:9">
      <c r="A11" s="172">
        <f>A10+1</f>
        <v>2</v>
      </c>
      <c r="B11" s="310"/>
      <c r="C11" s="310"/>
      <c r="D11" s="310"/>
      <c r="E11" s="42"/>
      <c r="F11" s="367"/>
      <c r="H11" s="196"/>
      <c r="I11" s="395" t="s">
        <v>268</v>
      </c>
    </row>
    <row r="12" spans="1:9">
      <c r="A12" s="172">
        <f t="shared" ref="A12:A19" si="0">A11+1</f>
        <v>3</v>
      </c>
      <c r="B12" s="310"/>
      <c r="C12" s="310"/>
      <c r="D12" s="310"/>
      <c r="E12" s="42"/>
      <c r="F12" s="367"/>
    </row>
    <row r="13" spans="1:9">
      <c r="A13" s="172">
        <f t="shared" si="0"/>
        <v>4</v>
      </c>
      <c r="B13" s="310"/>
      <c r="C13" s="310"/>
      <c r="D13" s="310"/>
      <c r="E13" s="42"/>
      <c r="F13" s="367"/>
    </row>
    <row r="14" spans="1:9">
      <c r="A14" s="172">
        <f t="shared" si="0"/>
        <v>5</v>
      </c>
      <c r="B14" s="310"/>
      <c r="C14" s="310"/>
      <c r="D14" s="310"/>
      <c r="E14" s="42"/>
      <c r="F14" s="367"/>
    </row>
    <row r="15" spans="1:9">
      <c r="A15" s="172">
        <f t="shared" si="0"/>
        <v>6</v>
      </c>
      <c r="B15" s="310"/>
      <c r="C15" s="310"/>
      <c r="D15" s="310"/>
      <c r="E15" s="42"/>
      <c r="F15" s="367"/>
    </row>
    <row r="16" spans="1:9">
      <c r="A16" s="172">
        <f t="shared" si="0"/>
        <v>7</v>
      </c>
      <c r="B16" s="310"/>
      <c r="C16" s="310"/>
      <c r="D16" s="310"/>
      <c r="E16" s="42"/>
      <c r="F16" s="367"/>
    </row>
    <row r="17" spans="1:6">
      <c r="A17" s="172">
        <f t="shared" si="0"/>
        <v>8</v>
      </c>
      <c r="B17" s="310"/>
      <c r="C17" s="310"/>
      <c r="D17" s="310"/>
      <c r="E17" s="42"/>
      <c r="F17" s="367"/>
    </row>
    <row r="18" spans="1:6">
      <c r="A18" s="172">
        <f t="shared" si="0"/>
        <v>9</v>
      </c>
      <c r="B18" s="310"/>
      <c r="C18" s="310"/>
      <c r="D18" s="310"/>
      <c r="E18" s="42"/>
      <c r="F18" s="367"/>
    </row>
    <row r="19" spans="1:6" ht="15.75" thickBot="1">
      <c r="A19" s="323">
        <f t="shared" si="0"/>
        <v>10</v>
      </c>
      <c r="B19" s="324"/>
      <c r="C19" s="324"/>
      <c r="D19" s="324"/>
      <c r="E19" s="161"/>
      <c r="F19" s="368"/>
    </row>
    <row r="20" spans="1:6" ht="15.75" thickBot="1">
      <c r="A20" s="369"/>
      <c r="B20" s="125"/>
      <c r="C20" s="125"/>
      <c r="D20" s="125"/>
      <c r="E20" s="128" t="str">
        <f>"Total "&amp;LEFT(A7,3)</f>
        <v>Total I24</v>
      </c>
      <c r="F20" s="325">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27"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zoomScale="115" zoomScaleNormal="115" workbookViewId="0">
      <selection activeCell="C6" sqref="C6"/>
    </sheetView>
  </sheetViews>
  <sheetFormatPr defaultRowHeight="15"/>
  <cols>
    <col min="1" max="1" width="3.85546875" style="196" customWidth="1"/>
    <col min="2" max="2" width="9.140625" customWidth="1"/>
    <col min="3" max="3" width="55" customWidth="1"/>
    <col min="4" max="4" width="9.42578125" style="76" customWidth="1"/>
    <col min="5" max="5" width="14.28515625" customWidth="1"/>
  </cols>
  <sheetData>
    <row r="1" spans="2:5">
      <c r="B1" s="90" t="s">
        <v>187</v>
      </c>
      <c r="D1"/>
    </row>
    <row r="2" spans="2:5">
      <c r="B2" s="90"/>
      <c r="D2"/>
    </row>
    <row r="3" spans="2:5" ht="45">
      <c r="B3" s="75" t="s">
        <v>63</v>
      </c>
      <c r="C3" s="12" t="s">
        <v>17</v>
      </c>
      <c r="D3" s="75" t="s">
        <v>18</v>
      </c>
      <c r="E3" s="12" t="s">
        <v>97</v>
      </c>
    </row>
    <row r="4" spans="2:5" ht="30">
      <c r="B4" s="81" t="s">
        <v>112</v>
      </c>
      <c r="C4" s="11" t="s">
        <v>20</v>
      </c>
      <c r="D4" s="81" t="s">
        <v>196</v>
      </c>
      <c r="E4" s="78" t="s">
        <v>98</v>
      </c>
    </row>
    <row r="5" spans="2:5">
      <c r="B5" s="81" t="s">
        <v>113</v>
      </c>
      <c r="C5" s="11" t="s">
        <v>22</v>
      </c>
      <c r="D5" s="81" t="s">
        <v>197</v>
      </c>
      <c r="E5" s="78" t="s">
        <v>16</v>
      </c>
    </row>
    <row r="6" spans="2:5" ht="30">
      <c r="B6" s="81" t="s">
        <v>114</v>
      </c>
      <c r="C6" s="32" t="s">
        <v>24</v>
      </c>
      <c r="D6" s="81" t="s">
        <v>198</v>
      </c>
      <c r="E6" s="78" t="s">
        <v>25</v>
      </c>
    </row>
    <row r="7" spans="2:5">
      <c r="B7" s="81" t="s">
        <v>115</v>
      </c>
      <c r="C7" s="11" t="s">
        <v>199</v>
      </c>
      <c r="D7" s="81" t="s">
        <v>198</v>
      </c>
      <c r="E7" s="78" t="s">
        <v>27</v>
      </c>
    </row>
    <row r="8" spans="2:5" s="56" customFormat="1" ht="60">
      <c r="B8" s="81" t="s">
        <v>116</v>
      </c>
      <c r="C8" s="78" t="s">
        <v>200</v>
      </c>
      <c r="D8" s="81" t="s">
        <v>198</v>
      </c>
      <c r="E8" s="78" t="s">
        <v>27</v>
      </c>
    </row>
    <row r="9" spans="2:5" ht="30" customHeight="1">
      <c r="B9" s="81" t="s">
        <v>117</v>
      </c>
      <c r="C9" s="15" t="s">
        <v>201</v>
      </c>
      <c r="D9" s="81" t="s">
        <v>202</v>
      </c>
      <c r="E9" s="78" t="s">
        <v>27</v>
      </c>
    </row>
    <row r="10" spans="2:5" ht="30" customHeight="1">
      <c r="B10" s="81" t="s">
        <v>118</v>
      </c>
      <c r="C10" s="15" t="s">
        <v>203</v>
      </c>
      <c r="D10" s="81" t="s">
        <v>202</v>
      </c>
      <c r="E10" s="78" t="s">
        <v>27</v>
      </c>
    </row>
    <row r="11" spans="2:5" ht="30">
      <c r="B11" s="81" t="s">
        <v>119</v>
      </c>
      <c r="C11" s="15" t="s">
        <v>204</v>
      </c>
      <c r="D11" s="81" t="s">
        <v>198</v>
      </c>
      <c r="E11" s="78" t="s">
        <v>32</v>
      </c>
    </row>
    <row r="12" spans="2:5" ht="30">
      <c r="B12" s="81" t="s">
        <v>120</v>
      </c>
      <c r="C12" s="11" t="s">
        <v>205</v>
      </c>
      <c r="D12" s="81" t="s">
        <v>206</v>
      </c>
      <c r="E12" s="78" t="s">
        <v>32</v>
      </c>
    </row>
    <row r="13" spans="2:5" ht="62.25" customHeight="1">
      <c r="B13" s="81" t="s">
        <v>121</v>
      </c>
      <c r="C13" s="77" t="s">
        <v>207</v>
      </c>
      <c r="D13" s="81" t="s">
        <v>208</v>
      </c>
      <c r="E13" s="78" t="s">
        <v>35</v>
      </c>
    </row>
    <row r="14" spans="2:5" ht="60">
      <c r="B14" s="82" t="s">
        <v>122</v>
      </c>
      <c r="C14" s="15" t="s">
        <v>209</v>
      </c>
      <c r="D14" s="81" t="s">
        <v>210</v>
      </c>
      <c r="E14" s="78" t="s">
        <v>37</v>
      </c>
    </row>
    <row r="15" spans="2:5" ht="76.5" customHeight="1">
      <c r="B15" s="83"/>
      <c r="C15" s="15" t="s">
        <v>211</v>
      </c>
      <c r="D15" s="81" t="s">
        <v>212</v>
      </c>
      <c r="E15" s="78" t="s">
        <v>38</v>
      </c>
    </row>
    <row r="16" spans="2:5" ht="30">
      <c r="B16" s="84"/>
      <c r="C16" s="36" t="s">
        <v>213</v>
      </c>
      <c r="D16" s="81" t="s">
        <v>214</v>
      </c>
      <c r="E16" s="78" t="s">
        <v>39</v>
      </c>
    </row>
    <row r="17" spans="2:5" ht="90" customHeight="1">
      <c r="B17" s="81" t="s">
        <v>123</v>
      </c>
      <c r="C17" s="15" t="s">
        <v>215</v>
      </c>
      <c r="D17" s="81" t="s">
        <v>216</v>
      </c>
      <c r="E17" s="78" t="s">
        <v>59</v>
      </c>
    </row>
    <row r="18" spans="2:5" ht="61.5" customHeight="1">
      <c r="B18" s="81" t="s">
        <v>124</v>
      </c>
      <c r="C18" s="15" t="s">
        <v>217</v>
      </c>
      <c r="D18" s="81" t="s">
        <v>218</v>
      </c>
      <c r="E18" s="78" t="s">
        <v>59</v>
      </c>
    </row>
    <row r="19" spans="2:5" ht="75" customHeight="1">
      <c r="B19" s="433" t="s">
        <v>125</v>
      </c>
      <c r="C19" s="11" t="s">
        <v>219</v>
      </c>
      <c r="D19" s="81" t="s">
        <v>220</v>
      </c>
      <c r="E19" s="78" t="s">
        <v>59</v>
      </c>
    </row>
    <row r="20" spans="2:5" ht="45">
      <c r="B20" s="434"/>
      <c r="C20" s="11" t="s">
        <v>221</v>
      </c>
      <c r="D20" s="81" t="s">
        <v>222</v>
      </c>
      <c r="E20" s="78" t="s">
        <v>59</v>
      </c>
    </row>
    <row r="21" spans="2:5" ht="60">
      <c r="B21" s="248"/>
      <c r="C21" s="11" t="s">
        <v>62</v>
      </c>
      <c r="D21" s="81" t="s">
        <v>223</v>
      </c>
      <c r="E21" s="78" t="s">
        <v>59</v>
      </c>
    </row>
    <row r="22" spans="2:5" s="196" customFormat="1" ht="75">
      <c r="B22" s="81" t="s">
        <v>0</v>
      </c>
      <c r="C22" s="11" t="s">
        <v>224</v>
      </c>
      <c r="D22" s="81" t="s">
        <v>225</v>
      </c>
      <c r="E22" s="78" t="s">
        <v>59</v>
      </c>
    </row>
    <row r="23" spans="2:5" ht="135.75" customHeight="1">
      <c r="B23" s="87" t="s">
        <v>126</v>
      </c>
      <c r="C23" s="85" t="s">
        <v>226</v>
      </c>
      <c r="D23" s="86" t="s">
        <v>227</v>
      </c>
      <c r="E23" s="85" t="s">
        <v>228</v>
      </c>
    </row>
    <row r="24" spans="2:5" ht="60">
      <c r="B24" s="84" t="s">
        <v>127</v>
      </c>
      <c r="C24" s="71" t="s">
        <v>229</v>
      </c>
      <c r="D24" s="84" t="s">
        <v>230</v>
      </c>
      <c r="E24" s="80" t="s">
        <v>65</v>
      </c>
    </row>
    <row r="25" spans="2:5" ht="75">
      <c r="B25" s="81" t="s">
        <v>128</v>
      </c>
      <c r="C25" s="15" t="s">
        <v>231</v>
      </c>
      <c r="D25" s="81" t="s">
        <v>232</v>
      </c>
      <c r="E25" s="78" t="s">
        <v>67</v>
      </c>
    </row>
    <row r="26" spans="2:5" ht="106.5" customHeight="1">
      <c r="B26" s="81" t="s">
        <v>129</v>
      </c>
      <c r="C26" s="89" t="s">
        <v>233</v>
      </c>
      <c r="D26" s="81" t="s">
        <v>99</v>
      </c>
      <c r="E26" s="78" t="s">
        <v>41</v>
      </c>
    </row>
    <row r="27" spans="2:5" ht="45">
      <c r="B27" s="81" t="s">
        <v>130</v>
      </c>
      <c r="C27" s="88" t="s">
        <v>234</v>
      </c>
      <c r="D27" s="81" t="s">
        <v>235</v>
      </c>
      <c r="E27" s="78" t="s">
        <v>43</v>
      </c>
    </row>
    <row r="28" spans="2:5" ht="30">
      <c r="B28" s="81" t="s">
        <v>131</v>
      </c>
      <c r="C28" s="80" t="s">
        <v>236</v>
      </c>
      <c r="D28" s="81" t="s">
        <v>232</v>
      </c>
      <c r="E28" s="78" t="s">
        <v>43</v>
      </c>
    </row>
    <row r="29" spans="2:5" ht="107.25" customHeight="1">
      <c r="B29" s="81" t="s">
        <v>132</v>
      </c>
      <c r="C29" s="79" t="s">
        <v>264</v>
      </c>
      <c r="D29" s="81" t="s">
        <v>100</v>
      </c>
      <c r="E29" s="78" t="s">
        <v>46</v>
      </c>
    </row>
    <row r="30" spans="2:5" ht="75">
      <c r="B30" s="81" t="s">
        <v>133</v>
      </c>
      <c r="C30" s="78" t="s">
        <v>237</v>
      </c>
      <c r="D30" s="81" t="s">
        <v>238</v>
      </c>
      <c r="E30" s="78" t="s">
        <v>41</v>
      </c>
    </row>
    <row r="31" spans="2:5" ht="75">
      <c r="B31" s="81" t="s">
        <v>239</v>
      </c>
      <c r="C31" s="78" t="s">
        <v>49</v>
      </c>
      <c r="D31" s="81" t="s">
        <v>240</v>
      </c>
      <c r="E31" s="78" t="s">
        <v>241</v>
      </c>
    </row>
    <row r="33" spans="2:5" s="196" customFormat="1">
      <c r="B33" s="436" t="s">
        <v>193</v>
      </c>
      <c r="C33" s="432"/>
      <c r="D33" s="432"/>
      <c r="E33" s="432"/>
    </row>
    <row r="34" spans="2:5" s="196" customFormat="1">
      <c r="B34" s="432"/>
      <c r="C34" s="432"/>
      <c r="D34" s="432"/>
      <c r="E34" s="432"/>
    </row>
    <row r="35" spans="2:5" s="196" customFormat="1">
      <c r="B35" s="432"/>
      <c r="C35" s="432"/>
      <c r="D35" s="432"/>
      <c r="E35" s="432"/>
    </row>
    <row r="36" spans="2:5" s="196" customFormat="1">
      <c r="B36" s="432"/>
      <c r="C36" s="432"/>
      <c r="D36" s="432"/>
      <c r="E36" s="432"/>
    </row>
    <row r="37" spans="2:5" s="196" customFormat="1">
      <c r="B37" s="432"/>
      <c r="C37" s="432"/>
      <c r="D37" s="432"/>
      <c r="E37" s="432"/>
    </row>
    <row r="38" spans="2:5" s="196" customFormat="1">
      <c r="B38" s="432"/>
      <c r="C38" s="432"/>
      <c r="D38" s="432"/>
      <c r="E38" s="432"/>
    </row>
    <row r="39" spans="2:5" s="196" customFormat="1">
      <c r="B39" s="432"/>
      <c r="C39" s="432"/>
      <c r="D39" s="432"/>
      <c r="E39" s="432"/>
    </row>
    <row r="40" spans="2:5" s="196" customFormat="1" ht="128.25" customHeight="1">
      <c r="B40" s="432"/>
      <c r="C40" s="432"/>
      <c r="D40" s="432"/>
      <c r="E40" s="432"/>
    </row>
    <row r="41" spans="2:5" s="196" customFormat="1">
      <c r="B41" s="435" t="s">
        <v>191</v>
      </c>
      <c r="C41" s="435"/>
      <c r="D41" s="435"/>
      <c r="E41" s="435"/>
    </row>
    <row r="42" spans="2:5" ht="48.75" customHeight="1">
      <c r="B42" s="430" t="s">
        <v>50</v>
      </c>
      <c r="C42" s="430"/>
      <c r="D42" s="430"/>
      <c r="E42" s="430"/>
    </row>
    <row r="43" spans="2:5" ht="64.5" customHeight="1">
      <c r="B43" s="430" t="s">
        <v>188</v>
      </c>
      <c r="C43" s="430"/>
      <c r="D43" s="430"/>
      <c r="E43" s="430"/>
    </row>
    <row r="44" spans="2:5" ht="59.25" customHeight="1">
      <c r="B44" s="430" t="s">
        <v>189</v>
      </c>
      <c r="C44" s="430"/>
      <c r="D44" s="430"/>
      <c r="E44" s="430"/>
    </row>
    <row r="45" spans="2:5" s="196" customFormat="1" ht="46.5" customHeight="1">
      <c r="B45" s="430" t="s">
        <v>190</v>
      </c>
      <c r="C45" s="430"/>
      <c r="D45" s="430"/>
      <c r="E45" s="430"/>
    </row>
    <row r="46" spans="2:5" ht="32.25" customHeight="1">
      <c r="B46" s="432" t="s">
        <v>192</v>
      </c>
      <c r="C46" s="432"/>
      <c r="D46" s="432"/>
      <c r="E46" s="432"/>
    </row>
    <row r="47" spans="2:5">
      <c r="B47" s="431" t="s">
        <v>179</v>
      </c>
      <c r="C47" s="432"/>
      <c r="D47" s="432"/>
      <c r="E47" s="432"/>
    </row>
    <row r="48" spans="2:5">
      <c r="B48" s="432"/>
      <c r="C48" s="432"/>
      <c r="D48" s="432"/>
      <c r="E48" s="432"/>
    </row>
    <row r="49" spans="2:5">
      <c r="B49" s="432"/>
      <c r="C49" s="432"/>
      <c r="D49" s="432"/>
      <c r="E49" s="432"/>
    </row>
    <row r="50" spans="2:5">
      <c r="B50" s="432"/>
      <c r="C50" s="432"/>
      <c r="D50" s="432"/>
      <c r="E50" s="432"/>
    </row>
    <row r="51" spans="2:5">
      <c r="B51" s="432"/>
      <c r="C51" s="432"/>
      <c r="D51" s="432"/>
      <c r="E51" s="432"/>
    </row>
    <row r="52" spans="2:5">
      <c r="B52" s="432"/>
      <c r="C52" s="432"/>
      <c r="D52" s="432"/>
      <c r="E52" s="432"/>
    </row>
    <row r="53" spans="2:5">
      <c r="B53" s="432"/>
      <c r="C53" s="432"/>
      <c r="D53" s="432"/>
      <c r="E53" s="432"/>
    </row>
    <row r="54" spans="2:5" ht="114" customHeight="1">
      <c r="B54" s="432"/>
      <c r="C54" s="432"/>
      <c r="D54" s="432"/>
      <c r="E54" s="432"/>
    </row>
    <row r="56" spans="2:5">
      <c r="B56" s="395" t="s">
        <v>194</v>
      </c>
    </row>
    <row r="57" spans="2:5" ht="63" customHeight="1">
      <c r="B57" s="428" t="s">
        <v>195</v>
      </c>
      <c r="C57" s="429"/>
      <c r="D57" s="429"/>
      <c r="E57" s="429"/>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0" t="s">
        <v>103</v>
      </c>
    </row>
    <row r="3" spans="1:8" ht="64.5" customHeight="1">
      <c r="A3" s="92" t="s">
        <v>2</v>
      </c>
      <c r="B3" s="91" t="s">
        <v>1</v>
      </c>
      <c r="C3" s="93" t="s">
        <v>3</v>
      </c>
      <c r="D3" s="93"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97" t="s">
        <v>8</v>
      </c>
      <c r="B7" s="396" t="s">
        <v>244</v>
      </c>
      <c r="C7" s="397" t="s">
        <v>12</v>
      </c>
      <c r="D7" s="397"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topLeftCell="A4"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78" t="str">
        <f>'Date initiale'!C3</f>
        <v>Universitatea de Arhitectură și Urbanism "Ion Mincu" București</v>
      </c>
      <c r="B1" s="278"/>
      <c r="C1" s="278"/>
      <c r="D1" s="2"/>
      <c r="E1" s="2"/>
      <c r="F1" s="3"/>
      <c r="G1" s="3"/>
      <c r="H1" s="3"/>
      <c r="I1" s="3"/>
    </row>
    <row r="2" spans="1:31" ht="15.75">
      <c r="A2" s="278" t="str">
        <f>'Date initiale'!B4&amp;" "&amp;'Date initiale'!C4</f>
        <v>Facultatea ARHITECTURA</v>
      </c>
      <c r="B2" s="278"/>
      <c r="C2" s="278"/>
      <c r="D2" s="2"/>
      <c r="E2" s="2"/>
      <c r="F2" s="3"/>
      <c r="G2" s="3"/>
      <c r="H2" s="3"/>
      <c r="I2" s="3"/>
    </row>
    <row r="3" spans="1:31" ht="15.75">
      <c r="A3" s="278" t="str">
        <f>'Date initiale'!B5&amp;" "&amp;'Date initiale'!C5</f>
        <v>Departamentul Bazele proiectarii de arhitectura</v>
      </c>
      <c r="B3" s="278"/>
      <c r="C3" s="278"/>
      <c r="D3" s="2"/>
      <c r="E3" s="2"/>
      <c r="F3" s="2"/>
      <c r="G3" s="2"/>
      <c r="H3" s="2"/>
      <c r="I3" s="2"/>
    </row>
    <row r="4" spans="1:31" ht="15.75">
      <c r="A4" s="438" t="str">
        <f>'Date initiale'!C6&amp;", "&amp;'Date initiale'!C7</f>
        <v>Afrasinei Alexandra Maria, Conferentiar universitar Pozitia 24</v>
      </c>
      <c r="B4" s="438"/>
      <c r="C4" s="438"/>
      <c r="D4" s="2"/>
      <c r="E4" s="2"/>
      <c r="F4" s="3"/>
      <c r="G4" s="3"/>
      <c r="H4" s="3"/>
      <c r="I4" s="3"/>
    </row>
    <row r="5" spans="1:31" s="196" customFormat="1" ht="15.75">
      <c r="A5" s="279"/>
      <c r="B5" s="279"/>
      <c r="C5" s="279"/>
      <c r="D5" s="2"/>
      <c r="E5" s="2"/>
      <c r="F5" s="3"/>
      <c r="G5" s="3"/>
      <c r="H5" s="3"/>
      <c r="I5" s="3"/>
    </row>
    <row r="6" spans="1:31" ht="15.75">
      <c r="A6" s="437" t="s">
        <v>110</v>
      </c>
      <c r="B6" s="437"/>
      <c r="C6" s="437"/>
      <c r="D6" s="437"/>
      <c r="E6" s="437"/>
      <c r="F6" s="437"/>
      <c r="G6" s="437"/>
      <c r="H6" s="437"/>
      <c r="I6" s="437"/>
    </row>
    <row r="7" spans="1:31" ht="15.75">
      <c r="A7" s="437" t="str">
        <f>'Descriere indicatori'!B4&amp;". "&amp;'Descriere indicatori'!C4</f>
        <v xml:space="preserve">I1. Cărţi de autor/capitole publicate la edituri cu prestigiu internaţional* </v>
      </c>
      <c r="B7" s="437"/>
      <c r="C7" s="437"/>
      <c r="D7" s="437"/>
      <c r="E7" s="437"/>
      <c r="F7" s="437"/>
      <c r="G7" s="437"/>
      <c r="H7" s="437"/>
      <c r="I7" s="437"/>
    </row>
    <row r="8" spans="1:31" ht="16.5" thickBot="1">
      <c r="A8" s="39"/>
      <c r="B8" s="39"/>
      <c r="C8" s="39"/>
      <c r="D8" s="39"/>
      <c r="E8" s="39"/>
      <c r="F8" s="39"/>
      <c r="G8" s="39"/>
      <c r="H8" s="39"/>
      <c r="I8" s="39"/>
    </row>
    <row r="9" spans="1:31" s="6" customFormat="1" ht="60.75" thickBot="1">
      <c r="A9" s="202" t="s">
        <v>55</v>
      </c>
      <c r="B9" s="203" t="s">
        <v>83</v>
      </c>
      <c r="C9" s="203" t="s">
        <v>175</v>
      </c>
      <c r="D9" s="203" t="s">
        <v>85</v>
      </c>
      <c r="E9" s="203" t="s">
        <v>86</v>
      </c>
      <c r="F9" s="204" t="s">
        <v>87</v>
      </c>
      <c r="G9" s="203" t="s">
        <v>88</v>
      </c>
      <c r="H9" s="203" t="s">
        <v>89</v>
      </c>
      <c r="I9" s="205" t="s">
        <v>90</v>
      </c>
      <c r="J9" s="4"/>
      <c r="K9" s="284" t="s">
        <v>108</v>
      </c>
      <c r="L9" s="5"/>
      <c r="M9" s="5"/>
      <c r="N9" s="5"/>
      <c r="O9" s="5"/>
      <c r="P9" s="5"/>
      <c r="Q9" s="5"/>
      <c r="R9" s="5"/>
      <c r="S9" s="5"/>
      <c r="T9" s="5"/>
      <c r="U9" s="5"/>
      <c r="V9" s="5"/>
      <c r="W9" s="5"/>
      <c r="X9" s="5"/>
      <c r="Y9" s="5"/>
      <c r="Z9" s="5"/>
      <c r="AA9" s="5"/>
      <c r="AB9" s="5"/>
      <c r="AC9" s="5"/>
      <c r="AD9" s="5"/>
      <c r="AE9" s="5"/>
    </row>
    <row r="10" spans="1:31" s="6" customFormat="1" ht="15.75">
      <c r="A10" s="110">
        <v>1</v>
      </c>
      <c r="B10" s="111"/>
      <c r="C10" s="111"/>
      <c r="D10" s="111"/>
      <c r="E10" s="112"/>
      <c r="F10" s="113"/>
      <c r="G10" s="113"/>
      <c r="H10" s="113"/>
      <c r="I10" s="334"/>
      <c r="J10" s="8"/>
      <c r="K10" s="285" t="s">
        <v>109</v>
      </c>
      <c r="L10" s="398" t="s">
        <v>245</v>
      </c>
      <c r="M10" s="9"/>
      <c r="N10" s="9"/>
      <c r="O10" s="9"/>
      <c r="P10" s="9"/>
      <c r="Q10" s="9"/>
      <c r="R10" s="9"/>
      <c r="S10" s="9"/>
      <c r="T10" s="9"/>
      <c r="U10" s="10"/>
      <c r="V10" s="10"/>
      <c r="W10" s="10"/>
      <c r="X10" s="10"/>
      <c r="Y10" s="10"/>
      <c r="Z10" s="10"/>
      <c r="AA10" s="10"/>
      <c r="AB10" s="10"/>
      <c r="AC10" s="10"/>
      <c r="AD10" s="10"/>
      <c r="AE10" s="10"/>
    </row>
    <row r="11" spans="1:31" s="6" customFormat="1" ht="15.75">
      <c r="A11" s="114">
        <f>A10+1</f>
        <v>2</v>
      </c>
      <c r="B11" s="115"/>
      <c r="C11" s="116"/>
      <c r="D11" s="115"/>
      <c r="E11" s="117"/>
      <c r="F11" s="118"/>
      <c r="G11" s="119"/>
      <c r="H11" s="119"/>
      <c r="I11" s="335"/>
      <c r="J11" s="8"/>
      <c r="K11" s="283"/>
      <c r="L11" s="9"/>
      <c r="M11" s="9"/>
      <c r="N11" s="9"/>
      <c r="O11" s="9"/>
      <c r="P11" s="9"/>
      <c r="Q11" s="9"/>
      <c r="R11" s="9"/>
      <c r="S11" s="9"/>
      <c r="T11" s="9"/>
      <c r="U11" s="10"/>
      <c r="V11" s="10"/>
      <c r="W11" s="10"/>
      <c r="X11" s="10"/>
      <c r="Y11" s="10"/>
      <c r="Z11" s="10"/>
      <c r="AA11" s="10"/>
      <c r="AB11" s="10"/>
      <c r="AC11" s="10"/>
      <c r="AD11" s="10"/>
      <c r="AE11" s="10"/>
    </row>
    <row r="12" spans="1:31" s="6" customFormat="1" ht="15.75">
      <c r="A12" s="114">
        <f t="shared" ref="A12:A19" si="0">A11+1</f>
        <v>3</v>
      </c>
      <c r="B12" s="116"/>
      <c r="C12" s="116"/>
      <c r="D12" s="116"/>
      <c r="E12" s="117"/>
      <c r="F12" s="118"/>
      <c r="G12" s="119"/>
      <c r="H12" s="119"/>
      <c r="I12" s="335"/>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4">
        <f t="shared" si="0"/>
        <v>4</v>
      </c>
      <c r="B13" s="115"/>
      <c r="C13" s="116"/>
      <c r="D13" s="115"/>
      <c r="E13" s="117"/>
      <c r="F13" s="118"/>
      <c r="G13" s="119"/>
      <c r="H13" s="119"/>
      <c r="I13" s="335"/>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4">
        <f t="shared" si="0"/>
        <v>5</v>
      </c>
      <c r="B14" s="116"/>
      <c r="C14" s="116"/>
      <c r="D14" s="116"/>
      <c r="E14" s="117"/>
      <c r="F14" s="118"/>
      <c r="G14" s="119"/>
      <c r="H14" s="119"/>
      <c r="I14" s="335"/>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4">
        <f t="shared" si="0"/>
        <v>6</v>
      </c>
      <c r="B15" s="116"/>
      <c r="C15" s="116"/>
      <c r="D15" s="116"/>
      <c r="E15" s="117"/>
      <c r="F15" s="118"/>
      <c r="G15" s="119"/>
      <c r="H15" s="119"/>
      <c r="I15" s="335"/>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4">
        <f t="shared" si="0"/>
        <v>7</v>
      </c>
      <c r="B16" s="115"/>
      <c r="C16" s="116"/>
      <c r="D16" s="115"/>
      <c r="E16" s="117"/>
      <c r="F16" s="118"/>
      <c r="G16" s="119"/>
      <c r="H16" s="119"/>
      <c r="I16" s="335"/>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4">
        <f t="shared" si="0"/>
        <v>8</v>
      </c>
      <c r="B17" s="116"/>
      <c r="C17" s="116"/>
      <c r="D17" s="116"/>
      <c r="E17" s="117"/>
      <c r="F17" s="118"/>
      <c r="G17" s="119"/>
      <c r="H17" s="119"/>
      <c r="I17" s="335"/>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4">
        <f t="shared" si="0"/>
        <v>9</v>
      </c>
      <c r="B18" s="115"/>
      <c r="C18" s="116"/>
      <c r="D18" s="115"/>
      <c r="E18" s="117"/>
      <c r="F18" s="118"/>
      <c r="G18" s="119"/>
      <c r="H18" s="119"/>
      <c r="I18" s="335"/>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7">
        <f t="shared" si="0"/>
        <v>10</v>
      </c>
      <c r="B19" s="121"/>
      <c r="C19" s="121"/>
      <c r="D19" s="121"/>
      <c r="E19" s="122"/>
      <c r="F19" s="123"/>
      <c r="G19" s="124"/>
      <c r="H19" s="124"/>
      <c r="I19" s="336"/>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69"/>
      <c r="B20" s="125"/>
      <c r="C20" s="125"/>
      <c r="D20" s="125"/>
      <c r="E20" s="125"/>
      <c r="F20" s="125"/>
      <c r="G20" s="125"/>
      <c r="H20" s="128" t="str">
        <f>"Total "&amp;LEFT(A7,2)</f>
        <v>Total I1</v>
      </c>
      <c r="I20" s="129">
        <f>SUM(I10:I19)</f>
        <v>0</v>
      </c>
    </row>
    <row r="22" spans="1:31" ht="33.75" customHeight="1">
      <c r="A22" s="4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9"/>
      <c r="C22" s="439"/>
      <c r="D22" s="439"/>
      <c r="E22" s="439"/>
      <c r="F22" s="439"/>
      <c r="G22" s="439"/>
      <c r="H22" s="439"/>
      <c r="I22" s="439"/>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78" t="str">
        <f>'Date initiale'!C3</f>
        <v>Universitatea de Arhitectură și Urbanism "Ion Mincu" București</v>
      </c>
      <c r="B1" s="278"/>
      <c r="C1" s="278"/>
      <c r="D1" s="2"/>
      <c r="E1" s="2"/>
      <c r="F1" s="3"/>
      <c r="G1" s="3"/>
      <c r="H1" s="3"/>
      <c r="I1" s="3"/>
    </row>
    <row r="2" spans="1:31" ht="15.75">
      <c r="A2" s="278" t="str">
        <f>'Date initiale'!B4&amp;" "&amp;'Date initiale'!C4</f>
        <v>Facultatea ARHITECTURA</v>
      </c>
      <c r="B2" s="278"/>
      <c r="C2" s="278"/>
      <c r="D2" s="2"/>
      <c r="E2" s="2"/>
      <c r="F2" s="3"/>
      <c r="G2" s="3"/>
      <c r="H2" s="3"/>
      <c r="I2" s="3"/>
    </row>
    <row r="3" spans="1:31" ht="15.75">
      <c r="A3" s="278" t="str">
        <f>'Date initiale'!B5&amp;" "&amp;'Date initiale'!C5</f>
        <v>Departamentul Bazele proiectarii de arhitectura</v>
      </c>
      <c r="B3" s="278"/>
      <c r="C3" s="278"/>
      <c r="D3" s="2"/>
      <c r="E3" s="2"/>
      <c r="F3" s="2"/>
      <c r="G3" s="2"/>
      <c r="H3" s="2"/>
      <c r="I3" s="2"/>
    </row>
    <row r="4" spans="1:31" ht="15.75">
      <c r="A4" s="438" t="str">
        <f>'Date initiale'!C6&amp;", "&amp;'Date initiale'!C7</f>
        <v>Afrasinei Alexandra Maria, Conferentiar universitar Pozitia 24</v>
      </c>
      <c r="B4" s="438"/>
      <c r="C4" s="438"/>
      <c r="D4" s="2"/>
      <c r="E4" s="2"/>
      <c r="F4" s="3"/>
      <c r="G4" s="3"/>
      <c r="H4" s="3"/>
      <c r="I4" s="3"/>
    </row>
    <row r="5" spans="1:31" s="196" customFormat="1" ht="15.75">
      <c r="A5" s="279"/>
      <c r="B5" s="279"/>
      <c r="C5" s="279"/>
      <c r="D5" s="2"/>
      <c r="E5" s="2"/>
      <c r="F5" s="3"/>
      <c r="G5" s="3"/>
      <c r="H5" s="3"/>
      <c r="I5" s="3"/>
    </row>
    <row r="6" spans="1:31" ht="15.75">
      <c r="A6" s="437" t="s">
        <v>110</v>
      </c>
      <c r="B6" s="437"/>
      <c r="C6" s="437"/>
      <c r="D6" s="437"/>
      <c r="E6" s="437"/>
      <c r="F6" s="437"/>
      <c r="G6" s="437"/>
      <c r="H6" s="437"/>
      <c r="I6" s="437"/>
    </row>
    <row r="7" spans="1:31" ht="15.75">
      <c r="A7" s="437" t="str">
        <f>'Descriere indicatori'!B5&amp;". "&amp;'Descriere indicatori'!C5</f>
        <v xml:space="preserve">I2. Cărţi de autor publicate la edituri cu prestigiu naţional* </v>
      </c>
      <c r="B7" s="437"/>
      <c r="C7" s="437"/>
      <c r="D7" s="437"/>
      <c r="E7" s="437"/>
      <c r="F7" s="437"/>
      <c r="G7" s="437"/>
      <c r="H7" s="437"/>
      <c r="I7" s="437"/>
    </row>
    <row r="8" spans="1:31" ht="16.5" thickBot="1">
      <c r="A8" s="39"/>
      <c r="B8" s="39"/>
      <c r="C8" s="39"/>
      <c r="D8" s="39"/>
      <c r="E8" s="39"/>
      <c r="F8" s="39"/>
      <c r="G8" s="39"/>
      <c r="H8" s="39"/>
      <c r="I8" s="39"/>
    </row>
    <row r="9" spans="1:31" s="6" customFormat="1" ht="60.75" thickBot="1">
      <c r="A9" s="206" t="s">
        <v>55</v>
      </c>
      <c r="B9" s="207" t="s">
        <v>83</v>
      </c>
      <c r="C9" s="207" t="s">
        <v>84</v>
      </c>
      <c r="D9" s="207" t="s">
        <v>85</v>
      </c>
      <c r="E9" s="207" t="s">
        <v>86</v>
      </c>
      <c r="F9" s="208" t="s">
        <v>87</v>
      </c>
      <c r="G9" s="207" t="s">
        <v>88</v>
      </c>
      <c r="H9" s="207" t="s">
        <v>89</v>
      </c>
      <c r="I9" s="209" t="s">
        <v>90</v>
      </c>
      <c r="J9" s="4"/>
      <c r="K9" s="284" t="s">
        <v>108</v>
      </c>
      <c r="L9" s="5"/>
      <c r="M9" s="5"/>
      <c r="N9" s="5"/>
      <c r="O9" s="5"/>
      <c r="P9" s="5"/>
      <c r="Q9" s="5"/>
      <c r="R9" s="5"/>
      <c r="S9" s="5"/>
      <c r="T9" s="5"/>
      <c r="U9" s="5"/>
      <c r="V9" s="5"/>
      <c r="W9" s="5"/>
      <c r="X9" s="5"/>
      <c r="Y9" s="5"/>
      <c r="Z9" s="5"/>
      <c r="AA9" s="5"/>
      <c r="AB9" s="5"/>
      <c r="AC9" s="5"/>
      <c r="AD9" s="5"/>
      <c r="AE9" s="5"/>
    </row>
    <row r="10" spans="1:31" s="6" customFormat="1" ht="15.75">
      <c r="A10" s="130">
        <v>1</v>
      </c>
      <c r="B10" s="131"/>
      <c r="C10" s="132"/>
      <c r="D10" s="131"/>
      <c r="E10" s="133"/>
      <c r="F10" s="134"/>
      <c r="G10" s="131"/>
      <c r="H10" s="131"/>
      <c r="I10" s="337"/>
      <c r="J10" s="7"/>
      <c r="K10" s="285">
        <v>15</v>
      </c>
      <c r="L10" s="7" t="s">
        <v>246</v>
      </c>
      <c r="M10" s="7"/>
      <c r="N10" s="7"/>
      <c r="O10" s="7"/>
      <c r="P10" s="7"/>
      <c r="Q10" s="7"/>
      <c r="R10" s="7"/>
      <c r="S10" s="7"/>
      <c r="T10" s="7"/>
      <c r="U10" s="7"/>
      <c r="V10" s="7"/>
      <c r="W10" s="7"/>
      <c r="X10" s="7"/>
      <c r="Y10" s="7"/>
      <c r="Z10" s="7"/>
      <c r="AA10" s="7"/>
      <c r="AB10" s="7"/>
      <c r="AC10" s="7"/>
      <c r="AD10" s="7"/>
      <c r="AE10" s="7"/>
    </row>
    <row r="11" spans="1:31" s="6" customFormat="1" ht="15.75">
      <c r="A11" s="135">
        <f>A10+1</f>
        <v>2</v>
      </c>
      <c r="B11" s="136"/>
      <c r="C11" s="137"/>
      <c r="D11" s="136"/>
      <c r="E11" s="137"/>
      <c r="F11" s="138"/>
      <c r="G11" s="136"/>
      <c r="H11" s="136"/>
      <c r="I11" s="338"/>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5">
        <f t="shared" ref="A12:A19" si="0">A11+1</f>
        <v>3</v>
      </c>
      <c r="B12" s="137"/>
      <c r="C12" s="137"/>
      <c r="D12" s="136"/>
      <c r="E12" s="137"/>
      <c r="F12" s="138"/>
      <c r="G12" s="139"/>
      <c r="H12" s="136"/>
      <c r="I12" s="338"/>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5">
        <f t="shared" si="0"/>
        <v>4</v>
      </c>
      <c r="B13" s="137"/>
      <c r="C13" s="137"/>
      <c r="D13" s="136"/>
      <c r="E13" s="137"/>
      <c r="F13" s="138"/>
      <c r="G13" s="139"/>
      <c r="H13" s="139"/>
      <c r="I13" s="338"/>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5">
        <f t="shared" si="0"/>
        <v>5</v>
      </c>
      <c r="B14" s="136"/>
      <c r="C14" s="137"/>
      <c r="D14" s="136"/>
      <c r="E14" s="137"/>
      <c r="F14" s="138"/>
      <c r="G14" s="136"/>
      <c r="H14" s="136"/>
      <c r="I14" s="338"/>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5">
        <f t="shared" si="0"/>
        <v>6</v>
      </c>
      <c r="B15" s="137"/>
      <c r="C15" s="137"/>
      <c r="D15" s="136"/>
      <c r="E15" s="137"/>
      <c r="F15" s="138"/>
      <c r="G15" s="139"/>
      <c r="H15" s="136"/>
      <c r="I15" s="338"/>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5">
        <f t="shared" si="0"/>
        <v>7</v>
      </c>
      <c r="B16" s="137"/>
      <c r="C16" s="137"/>
      <c r="D16" s="136"/>
      <c r="E16" s="137"/>
      <c r="F16" s="138"/>
      <c r="G16" s="139"/>
      <c r="H16" s="139"/>
      <c r="I16" s="338"/>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5">
        <f t="shared" si="0"/>
        <v>8</v>
      </c>
      <c r="B17" s="140"/>
      <c r="C17" s="137"/>
      <c r="D17" s="140"/>
      <c r="E17" s="141"/>
      <c r="F17" s="138"/>
      <c r="G17" s="139"/>
      <c r="H17" s="139"/>
      <c r="I17" s="338"/>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5">
        <f t="shared" si="0"/>
        <v>9</v>
      </c>
      <c r="B18" s="140"/>
      <c r="C18" s="137"/>
      <c r="D18" s="140"/>
      <c r="E18" s="141"/>
      <c r="F18" s="138"/>
      <c r="G18" s="139"/>
      <c r="H18" s="139"/>
      <c r="I18" s="338"/>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2">
        <f t="shared" si="0"/>
        <v>10</v>
      </c>
      <c r="B19" s="143"/>
      <c r="C19" s="144"/>
      <c r="D19" s="143"/>
      <c r="E19" s="144"/>
      <c r="F19" s="145"/>
      <c r="G19" s="145"/>
      <c r="H19" s="145"/>
      <c r="I19" s="339"/>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81"/>
      <c r="B20" s="146"/>
      <c r="C20" s="146"/>
      <c r="D20" s="146"/>
      <c r="E20" s="146"/>
      <c r="F20" s="146"/>
      <c r="G20" s="146"/>
      <c r="H20" s="128" t="str">
        <f>"Total "&amp;LEFT(A7,2)</f>
        <v>Total I2</v>
      </c>
      <c r="I20" s="151">
        <f>SUM(I10:I19)</f>
        <v>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9"/>
      <c r="C22" s="439"/>
      <c r="D22" s="439"/>
      <c r="E22" s="439"/>
      <c r="F22" s="439"/>
      <c r="G22" s="439"/>
      <c r="H22" s="439"/>
      <c r="I22" s="439"/>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24</v>
      </c>
      <c r="B4" s="125"/>
      <c r="C4" s="125"/>
    </row>
    <row r="5" spans="1:12" s="196" customFormat="1">
      <c r="A5" s="125"/>
      <c r="B5" s="125"/>
      <c r="C5" s="125"/>
    </row>
    <row r="6" spans="1:12" ht="15.75">
      <c r="A6" s="437" t="s">
        <v>110</v>
      </c>
      <c r="B6" s="437"/>
      <c r="C6" s="437"/>
      <c r="D6" s="437"/>
      <c r="E6" s="437"/>
      <c r="F6" s="437"/>
      <c r="G6" s="437"/>
      <c r="H6" s="437"/>
      <c r="I6" s="437"/>
    </row>
    <row r="7" spans="1:12" ht="15.75">
      <c r="A7" s="437" t="str">
        <f>'Descriere indicatori'!B6&amp;". "&amp;'Descriere indicatori'!C6</f>
        <v xml:space="preserve">I3. Capitole de autor cuprinse în cărţi publicate la edituri cu prestigiu naţional* </v>
      </c>
      <c r="B7" s="437"/>
      <c r="C7" s="437"/>
      <c r="D7" s="437"/>
      <c r="E7" s="437"/>
      <c r="F7" s="437"/>
      <c r="G7" s="437"/>
      <c r="H7" s="437"/>
      <c r="I7" s="437"/>
    </row>
    <row r="8" spans="1:12" ht="16.5" thickBot="1">
      <c r="A8" s="39"/>
      <c r="B8" s="39"/>
      <c r="C8" s="39"/>
      <c r="D8" s="39"/>
      <c r="E8" s="39"/>
      <c r="F8" s="39"/>
      <c r="G8" s="39"/>
      <c r="H8" s="39"/>
      <c r="I8" s="39"/>
    </row>
    <row r="9" spans="1:12" ht="60.75" thickBot="1">
      <c r="A9" s="202" t="s">
        <v>55</v>
      </c>
      <c r="B9" s="203" t="s">
        <v>83</v>
      </c>
      <c r="C9" s="203" t="s">
        <v>175</v>
      </c>
      <c r="D9" s="203" t="s">
        <v>85</v>
      </c>
      <c r="E9" s="203" t="s">
        <v>86</v>
      </c>
      <c r="F9" s="204" t="s">
        <v>87</v>
      </c>
      <c r="G9" s="203" t="s">
        <v>88</v>
      </c>
      <c r="H9" s="203" t="s">
        <v>89</v>
      </c>
      <c r="I9" s="205" t="s">
        <v>90</v>
      </c>
      <c r="K9" s="284" t="s">
        <v>108</v>
      </c>
    </row>
    <row r="10" spans="1:12">
      <c r="A10" s="198">
        <v>1</v>
      </c>
      <c r="B10" s="153"/>
      <c r="C10" s="153"/>
      <c r="D10" s="153"/>
      <c r="E10" s="153"/>
      <c r="F10" s="154"/>
      <c r="G10" s="155"/>
      <c r="H10" s="154"/>
      <c r="I10" s="340"/>
      <c r="K10" s="285">
        <v>10</v>
      </c>
      <c r="L10" s="395" t="s">
        <v>247</v>
      </c>
    </row>
    <row r="11" spans="1:12">
      <c r="A11" s="114">
        <f>A10+1</f>
        <v>2</v>
      </c>
      <c r="B11" s="42"/>
      <c r="C11" s="42"/>
      <c r="D11" s="147"/>
      <c r="E11" s="42"/>
      <c r="F11" s="42"/>
      <c r="G11" s="42"/>
      <c r="H11" s="42"/>
      <c r="I11" s="341"/>
      <c r="K11" s="57"/>
    </row>
    <row r="12" spans="1:12">
      <c r="A12" s="157">
        <f t="shared" ref="A12:A19" si="0">A11+1</f>
        <v>3</v>
      </c>
      <c r="B12" s="126"/>
      <c r="C12" s="149"/>
      <c r="D12" s="147"/>
      <c r="E12" s="158"/>
      <c r="F12" s="119"/>
      <c r="G12" s="119"/>
      <c r="H12" s="119"/>
      <c r="I12" s="342"/>
    </row>
    <row r="13" spans="1:12">
      <c r="A13" s="157">
        <f t="shared" si="0"/>
        <v>4</v>
      </c>
      <c r="B13" s="150"/>
      <c r="C13" s="42"/>
      <c r="D13" s="42"/>
      <c r="E13" s="42"/>
      <c r="F13" s="118"/>
      <c r="G13" s="118"/>
      <c r="H13" s="118"/>
      <c r="I13" s="335"/>
    </row>
    <row r="14" spans="1:12" s="196" customFormat="1">
      <c r="A14" s="157">
        <f t="shared" si="0"/>
        <v>5</v>
      </c>
      <c r="B14" s="117"/>
      <c r="C14" s="42"/>
      <c r="D14" s="42"/>
      <c r="E14" s="42"/>
      <c r="F14" s="118"/>
      <c r="G14" s="118"/>
      <c r="H14" s="118"/>
      <c r="I14" s="343"/>
    </row>
    <row r="15" spans="1:12" s="196" customFormat="1">
      <c r="A15" s="157">
        <f t="shared" si="0"/>
        <v>6</v>
      </c>
      <c r="B15" s="150"/>
      <c r="C15" s="42"/>
      <c r="D15" s="42"/>
      <c r="E15" s="117"/>
      <c r="F15" s="118"/>
      <c r="G15" s="118"/>
      <c r="H15" s="118"/>
      <c r="I15" s="335"/>
    </row>
    <row r="16" spans="1:12">
      <c r="A16" s="157">
        <f t="shared" si="0"/>
        <v>7</v>
      </c>
      <c r="B16" s="117"/>
      <c r="C16" s="42"/>
      <c r="D16" s="42"/>
      <c r="E16" s="42"/>
      <c r="F16" s="118"/>
      <c r="G16" s="118"/>
      <c r="H16" s="118"/>
      <c r="I16" s="343"/>
    </row>
    <row r="17" spans="1:9">
      <c r="A17" s="157">
        <f t="shared" si="0"/>
        <v>8</v>
      </c>
      <c r="B17" s="150"/>
      <c r="C17" s="42"/>
      <c r="D17" s="42"/>
      <c r="E17" s="117"/>
      <c r="F17" s="118"/>
      <c r="G17" s="118"/>
      <c r="H17" s="118"/>
      <c r="I17" s="335"/>
    </row>
    <row r="18" spans="1:9">
      <c r="A18" s="157">
        <f t="shared" si="0"/>
        <v>9</v>
      </c>
      <c r="B18" s="148"/>
      <c r="C18" s="158"/>
      <c r="D18" s="147"/>
      <c r="E18" s="152"/>
      <c r="F18" s="119"/>
      <c r="G18" s="119"/>
      <c r="H18" s="119"/>
      <c r="I18" s="335"/>
    </row>
    <row r="19" spans="1:9" ht="15.75" thickBot="1">
      <c r="A19" s="159">
        <f t="shared" si="0"/>
        <v>10</v>
      </c>
      <c r="B19" s="160"/>
      <c r="C19" s="161"/>
      <c r="D19" s="161"/>
      <c r="E19" s="161"/>
      <c r="F19" s="123"/>
      <c r="G19" s="123"/>
      <c r="H19" s="123"/>
      <c r="I19" s="336"/>
    </row>
    <row r="20" spans="1:9" ht="15.75" thickBot="1">
      <c r="A20" s="369"/>
      <c r="B20" s="125"/>
      <c r="C20" s="125"/>
      <c r="D20" s="125"/>
      <c r="E20" s="125"/>
      <c r="F20" s="125"/>
      <c r="G20" s="125"/>
      <c r="H20" s="128" t="str">
        <f>"Total "&amp;LEFT(A7,2)</f>
        <v>Total I3</v>
      </c>
      <c r="I20" s="129">
        <f>SUM(I10:I19)</f>
        <v>0</v>
      </c>
    </row>
    <row r="22" spans="1:9" ht="33.75" customHeight="1">
      <c r="A22" s="4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9"/>
      <c r="C22" s="439"/>
      <c r="D22" s="439"/>
      <c r="E22" s="439"/>
      <c r="F22" s="439"/>
      <c r="G22" s="439"/>
      <c r="H22" s="439"/>
      <c r="I22" s="43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2" workbookViewId="0">
      <selection activeCell="F11" sqref="F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24</v>
      </c>
      <c r="B4" s="125"/>
      <c r="C4" s="125"/>
    </row>
    <row r="5" spans="1:12" s="196" customFormat="1">
      <c r="A5" s="125"/>
      <c r="B5" s="125"/>
      <c r="C5" s="125"/>
    </row>
    <row r="6" spans="1:12" ht="15.75">
      <c r="A6" s="437" t="s">
        <v>110</v>
      </c>
      <c r="B6" s="437"/>
      <c r="C6" s="437"/>
      <c r="D6" s="437"/>
      <c r="E6" s="437"/>
      <c r="F6" s="437"/>
      <c r="G6" s="437"/>
      <c r="H6" s="437"/>
      <c r="I6" s="437"/>
    </row>
    <row r="7" spans="1:12" ht="15.75">
      <c r="A7" s="437" t="str">
        <f>'Descriere indicatori'!B7&amp;". "&amp;'Descriere indicatori'!C7</f>
        <v xml:space="preserve">I4. Articole in extenso în reviste ştiinţifice de specialitate* </v>
      </c>
      <c r="B7" s="437"/>
      <c r="C7" s="437"/>
      <c r="D7" s="437"/>
      <c r="E7" s="437"/>
      <c r="F7" s="437"/>
      <c r="G7" s="437"/>
      <c r="H7" s="437"/>
      <c r="I7" s="437"/>
    </row>
    <row r="8" spans="1:12" ht="15.75" thickBot="1">
      <c r="A8" s="162"/>
      <c r="B8" s="162"/>
      <c r="C8" s="162"/>
      <c r="D8" s="162"/>
      <c r="E8" s="162"/>
      <c r="F8" s="162"/>
      <c r="G8" s="162"/>
      <c r="H8" s="162"/>
      <c r="I8" s="162"/>
    </row>
    <row r="9" spans="1:12" ht="30.75" thickBot="1">
      <c r="A9" s="202" t="s">
        <v>55</v>
      </c>
      <c r="B9" s="165" t="s">
        <v>83</v>
      </c>
      <c r="C9" s="165" t="s">
        <v>56</v>
      </c>
      <c r="D9" s="165" t="s">
        <v>57</v>
      </c>
      <c r="E9" s="165" t="s">
        <v>80</v>
      </c>
      <c r="F9" s="166" t="s">
        <v>87</v>
      </c>
      <c r="G9" s="165" t="s">
        <v>58</v>
      </c>
      <c r="H9" s="165" t="s">
        <v>111</v>
      </c>
      <c r="I9" s="167" t="s">
        <v>90</v>
      </c>
      <c r="K9" s="284" t="s">
        <v>108</v>
      </c>
    </row>
    <row r="10" spans="1:12" ht="75.75" thickBot="1">
      <c r="A10" s="110">
        <v>1</v>
      </c>
      <c r="B10" s="111" t="s">
        <v>315</v>
      </c>
      <c r="C10" s="111" t="s">
        <v>316</v>
      </c>
      <c r="D10" s="111" t="s">
        <v>320</v>
      </c>
      <c r="E10" s="112" t="s">
        <v>317</v>
      </c>
      <c r="F10" s="113" t="s">
        <v>318</v>
      </c>
      <c r="G10" s="113" t="s">
        <v>319</v>
      </c>
      <c r="H10" s="113">
        <v>14</v>
      </c>
      <c r="I10" s="344">
        <v>10</v>
      </c>
      <c r="K10" s="285">
        <v>10</v>
      </c>
      <c r="L10" s="395" t="s">
        <v>248</v>
      </c>
    </row>
    <row r="11" spans="1:12" ht="90">
      <c r="A11" s="114">
        <f>A10+1</f>
        <v>2</v>
      </c>
      <c r="B11" s="111" t="s">
        <v>321</v>
      </c>
      <c r="C11" s="116" t="s">
        <v>344</v>
      </c>
      <c r="D11" s="115" t="s">
        <v>333</v>
      </c>
      <c r="E11" s="117" t="s">
        <v>335</v>
      </c>
      <c r="F11" s="118">
        <v>2012</v>
      </c>
      <c r="G11" s="119" t="s">
        <v>334</v>
      </c>
      <c r="H11" s="119">
        <v>43</v>
      </c>
      <c r="I11" s="338">
        <v>10</v>
      </c>
      <c r="K11" s="57"/>
    </row>
    <row r="12" spans="1:12">
      <c r="A12" s="114">
        <f t="shared" ref="A12:A17" si="0">A11+1</f>
        <v>3</v>
      </c>
      <c r="B12" s="116"/>
      <c r="C12" s="116"/>
      <c r="D12" s="116"/>
      <c r="E12" s="117"/>
      <c r="F12" s="118"/>
      <c r="G12" s="119"/>
      <c r="H12" s="119"/>
      <c r="I12" s="338"/>
    </row>
    <row r="13" spans="1:12">
      <c r="A13" s="114">
        <f t="shared" si="0"/>
        <v>4</v>
      </c>
      <c r="B13" s="116"/>
      <c r="C13" s="116"/>
      <c r="D13" s="116"/>
      <c r="E13" s="117"/>
      <c r="F13" s="118"/>
      <c r="G13" s="118"/>
      <c r="H13" s="118"/>
      <c r="I13" s="338"/>
    </row>
    <row r="14" spans="1:12">
      <c r="A14" s="114">
        <f t="shared" si="0"/>
        <v>5</v>
      </c>
      <c r="B14" s="116"/>
      <c r="C14" s="116"/>
      <c r="D14" s="116"/>
      <c r="E14" s="117"/>
      <c r="F14" s="118"/>
      <c r="G14" s="118"/>
      <c r="H14" s="118"/>
      <c r="I14" s="338"/>
    </row>
    <row r="15" spans="1:12">
      <c r="A15" s="114">
        <f t="shared" si="0"/>
        <v>6</v>
      </c>
      <c r="B15" s="116"/>
      <c r="C15" s="116"/>
      <c r="D15" s="116"/>
      <c r="E15" s="117"/>
      <c r="F15" s="118"/>
      <c r="G15" s="118"/>
      <c r="H15" s="118"/>
      <c r="I15" s="338"/>
    </row>
    <row r="16" spans="1:12">
      <c r="A16" s="114">
        <f t="shared" si="0"/>
        <v>7</v>
      </c>
      <c r="B16" s="116"/>
      <c r="C16" s="116"/>
      <c r="D16" s="116"/>
      <c r="E16" s="117"/>
      <c r="F16" s="118"/>
      <c r="G16" s="118"/>
      <c r="H16" s="118"/>
      <c r="I16" s="338"/>
    </row>
    <row r="17" spans="1:9">
      <c r="A17" s="114">
        <f t="shared" si="0"/>
        <v>8</v>
      </c>
      <c r="B17" s="116"/>
      <c r="C17" s="116"/>
      <c r="D17" s="116"/>
      <c r="E17" s="117"/>
      <c r="F17" s="118"/>
      <c r="G17" s="118"/>
      <c r="H17" s="118"/>
      <c r="I17" s="338"/>
    </row>
    <row r="18" spans="1:9">
      <c r="A18" s="114">
        <f>A17+1</f>
        <v>9</v>
      </c>
      <c r="B18" s="116"/>
      <c r="C18" s="116"/>
      <c r="D18" s="116"/>
      <c r="E18" s="117"/>
      <c r="F18" s="118"/>
      <c r="G18" s="118"/>
      <c r="H18" s="118"/>
      <c r="I18" s="338"/>
    </row>
    <row r="19" spans="1:9" ht="15.75" thickBot="1">
      <c r="A19" s="120">
        <f>A18+1</f>
        <v>10</v>
      </c>
      <c r="B19" s="121"/>
      <c r="C19" s="121"/>
      <c r="D19" s="121"/>
      <c r="E19" s="122"/>
      <c r="F19" s="123"/>
      <c r="G19" s="123"/>
      <c r="H19" s="123"/>
      <c r="I19" s="339"/>
    </row>
    <row r="20" spans="1:9" ht="15.75" thickBot="1">
      <c r="A20" s="379"/>
      <c r="B20" s="125"/>
      <c r="C20" s="125"/>
      <c r="D20" s="125"/>
      <c r="E20" s="125"/>
      <c r="F20" s="125"/>
      <c r="G20" s="125"/>
      <c r="H20" s="128" t="str">
        <f>"Total "&amp;LEFT(A7,2)</f>
        <v>Total I4</v>
      </c>
      <c r="I20" s="169">
        <f>SUM(I10:I19)</f>
        <v>20</v>
      </c>
    </row>
    <row r="22" spans="1:9" ht="33.75" customHeight="1">
      <c r="A22" s="4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9"/>
      <c r="C22" s="439"/>
      <c r="D22" s="439"/>
      <c r="E22" s="439"/>
      <c r="F22" s="439"/>
      <c r="G22" s="439"/>
      <c r="H22" s="439"/>
      <c r="I22" s="439"/>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cp:lastModifiedBy>
  <cp:lastPrinted>2021-12-29T20:50:56Z</cp:lastPrinted>
  <dcterms:created xsi:type="dcterms:W3CDTF">2013-01-10T17:13:12Z</dcterms:created>
  <dcterms:modified xsi:type="dcterms:W3CDTF">2022-01-23T08:11:13Z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