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2" windowHeight="8448"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'I13'!$A$1:$H$19</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'I4'!$A$1:$I$27</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A16" i="16"/>
  <c r="I25" i="7"/>
  <c r="I20" i="5"/>
  <c r="G20" i="28"/>
  <c r="A23" i="13" l="1"/>
  <c r="A22" i="37"/>
  <c r="A7"/>
  <c r="G20" s="1"/>
  <c r="H20"/>
  <c r="D29" i="36" s="1"/>
  <c r="A12" i="37"/>
  <c r="A13" s="1"/>
  <c r="A14" s="1"/>
  <c r="A15" s="1"/>
  <c r="A16" s="1"/>
  <c r="A17" s="1"/>
  <c r="A18" s="1"/>
  <c r="A19" s="1"/>
  <c r="A11"/>
  <c r="A4"/>
  <c r="A3"/>
  <c r="A2"/>
  <c r="A1"/>
  <c r="B2" i="36" l="1"/>
  <c r="B4"/>
  <c r="B6"/>
  <c r="B5" l="1"/>
  <c r="B3"/>
  <c r="B47"/>
  <c r="D37"/>
  <c r="D13"/>
  <c r="E20" i="22"/>
  <c r="D34" i="36" s="1"/>
  <c r="F20" i="26"/>
  <c r="D38" i="36" s="1"/>
  <c r="A11" i="26"/>
  <c r="A12" s="1"/>
  <c r="A13" s="1"/>
  <c r="A14" s="1"/>
  <c r="A15" s="1"/>
  <c r="A16" s="1"/>
  <c r="A17" s="1"/>
  <c r="A18" s="1"/>
  <c r="A19" s="1"/>
  <c r="A7"/>
  <c r="E20" s="1"/>
  <c r="D20" i="25"/>
  <c r="A11"/>
  <c r="A12" s="1"/>
  <c r="A13" s="1"/>
  <c r="A14" s="1"/>
  <c r="A15" s="1"/>
  <c r="A16" s="1"/>
  <c r="A17" s="1"/>
  <c r="A18" s="1"/>
  <c r="A19" s="1"/>
  <c r="A7"/>
  <c r="C20" s="1"/>
  <c r="D20" i="23"/>
  <c r="A11" i="24"/>
  <c r="A12" s="1"/>
  <c r="A13" s="1"/>
  <c r="A14" s="1"/>
  <c r="A15" s="1"/>
  <c r="A16" s="1"/>
  <c r="A17" s="1"/>
  <c r="A18" s="1"/>
  <c r="A19" s="1"/>
  <c r="A7"/>
  <c r="C20" s="1"/>
  <c r="A11" i="23"/>
  <c r="A12"/>
  <c r="A13" s="1"/>
  <c r="A14" s="1"/>
  <c r="A15" s="1"/>
  <c r="A16" s="1"/>
  <c r="A17" s="1"/>
  <c r="A18" s="1"/>
  <c r="A19" s="1"/>
  <c r="A7"/>
  <c r="C20" s="1"/>
  <c r="A11" i="22"/>
  <c r="A12" s="1"/>
  <c r="A13" s="1"/>
  <c r="A14" s="1"/>
  <c r="A15" s="1"/>
  <c r="A16" s="1"/>
  <c r="A17" s="1"/>
  <c r="A18" s="1"/>
  <c r="A19" s="1"/>
  <c r="A7"/>
  <c r="D20" s="1"/>
  <c r="E20" i="21"/>
  <c r="D33" i="36" s="1"/>
  <c r="A11" i="21"/>
  <c r="A12" s="1"/>
  <c r="A13" s="1"/>
  <c r="A14" s="1"/>
  <c r="A15" s="1"/>
  <c r="A16" s="1"/>
  <c r="A17" s="1"/>
  <c r="A18" s="1"/>
  <c r="A19" s="1"/>
  <c r="A7"/>
  <c r="D20" s="1"/>
  <c r="A22" i="20"/>
  <c r="A11"/>
  <c r="A12" s="1"/>
  <c r="A13" s="1"/>
  <c r="A7"/>
  <c r="C20" s="1"/>
  <c r="A11" i="19"/>
  <c r="A12" s="1"/>
  <c r="A13" s="1"/>
  <c r="A14" s="1"/>
  <c r="A15" s="1"/>
  <c r="A16" s="1"/>
  <c r="A17" s="1"/>
  <c r="A18" s="1"/>
  <c r="A19" s="1"/>
  <c r="A7"/>
  <c r="C20" s="1"/>
  <c r="A11" i="18"/>
  <c r="A12" s="1"/>
  <c r="A13" s="1"/>
  <c r="A14" s="1"/>
  <c r="A15" s="1"/>
  <c r="A16" s="1"/>
  <c r="A17" s="1"/>
  <c r="A18" s="1"/>
  <c r="A19" s="1"/>
  <c r="I20" i="9"/>
  <c r="D16" i="36" s="1"/>
  <c r="D14"/>
  <c r="I20" i="8"/>
  <c r="D15" i="36" s="1"/>
  <c r="A22" i="13"/>
  <c r="A22" i="12"/>
  <c r="A22" i="11"/>
  <c r="A22" i="10"/>
  <c r="A22" i="8"/>
  <c r="A27"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20" s="1"/>
  <c r="A22"/>
  <c r="H20"/>
  <c r="D28" i="36" s="1"/>
  <c r="A11" i="34"/>
  <c r="A12" s="1"/>
  <c r="A13" s="1"/>
  <c r="A14" s="1"/>
  <c r="A15" s="1"/>
  <c r="A16" s="1"/>
  <c r="A17" s="1"/>
  <c r="A18" s="1"/>
  <c r="A19" s="1"/>
  <c r="A3"/>
  <c r="A2"/>
  <c r="A1"/>
  <c r="A22" i="30"/>
  <c r="A11"/>
  <c r="A12"/>
  <c r="A13" s="1"/>
  <c r="A14" s="1"/>
  <c r="A15" s="1"/>
  <c r="A16" s="1"/>
  <c r="A17" s="1"/>
  <c r="A18" s="1"/>
  <c r="A19" s="1"/>
  <c r="A7"/>
  <c r="G20" s="1"/>
  <c r="A7" i="17"/>
  <c r="G20" s="1"/>
  <c r="A22"/>
  <c r="H20"/>
  <c r="D26" i="36" s="1"/>
  <c r="A11" i="17"/>
  <c r="A12"/>
  <c r="A13" s="1"/>
  <c r="A14" s="1"/>
  <c r="A15" s="1"/>
  <c r="A16" s="1"/>
  <c r="A17" s="1"/>
  <c r="A18" s="1"/>
  <c r="A19" s="1"/>
  <c r="A19" i="16"/>
  <c r="A7"/>
  <c r="G17" s="1"/>
  <c r="A11"/>
  <c r="A12" s="1"/>
  <c r="A13" s="1"/>
  <c r="A14" s="1"/>
  <c r="A22" i="15"/>
  <c r="A11"/>
  <c r="A12" s="1"/>
  <c r="A13" s="1"/>
  <c r="A14" s="1"/>
  <c r="A15" s="1"/>
  <c r="A16" s="1"/>
  <c r="A17" s="1"/>
  <c r="A18" s="1"/>
  <c r="A19" s="1"/>
  <c r="A7"/>
  <c r="G20" s="1"/>
  <c r="A11" i="28"/>
  <c r="A12" s="1"/>
  <c r="A13" s="1"/>
  <c r="A14" s="1"/>
  <c r="A15" s="1"/>
  <c r="A16" s="1"/>
  <c r="A17" s="1"/>
  <c r="A18" s="1"/>
  <c r="A19" s="1"/>
  <c r="A7"/>
  <c r="F20"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5"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9" i="7"/>
  <c r="A20" s="1"/>
  <c r="A21" s="1"/>
  <c r="A22" s="1"/>
  <c r="A23" s="1"/>
  <c r="A24"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17" i="16"/>
  <c r="D25" i="36" s="1"/>
  <c r="D20" i="24"/>
  <c r="D36" i="36" s="1"/>
  <c r="D20" i="20"/>
  <c r="D32" i="36" s="1"/>
  <c r="D20" i="18"/>
  <c r="D30" i="36" s="1"/>
  <c r="H20" i="30"/>
  <c r="D27" i="36" s="1"/>
  <c r="H20" i="15"/>
  <c r="D24" i="36" s="1"/>
  <c r="H20" i="29"/>
  <c r="D22" i="36" s="1"/>
  <c r="I20" i="14"/>
  <c r="D21" i="36" s="1"/>
  <c r="D12"/>
  <c r="D20" i="19"/>
  <c r="I20" i="10"/>
  <c r="D17" i="36" s="1"/>
  <c r="I20" i="6"/>
  <c r="I20" i="4"/>
  <c r="A15" i="16" l="1"/>
  <c r="A17" i="20"/>
  <c r="A18" s="1"/>
  <c r="A19" s="1"/>
  <c r="D43" i="36"/>
  <c r="D31"/>
  <c r="D42" s="1"/>
  <c r="D11"/>
  <c r="D41" s="1"/>
  <c r="D35"/>
  <c r="D44" l="1"/>
</calcChain>
</file>

<file path=xl/sharedStrings.xml><?xml version="1.0" encoding="utf-8"?>
<sst xmlns="http://schemas.openxmlformats.org/spreadsheetml/2006/main" count="803" uniqueCount="413">
  <si>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</si>
  <si>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</si>
  <si>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</si>
  <si>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</si>
  <si>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</si>
  <si>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</si>
  <si>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</si>
  <si>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</si>
  <si>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</si>
  <si>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</si>
  <si>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</si>
  <si>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</si>
  <si>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</si>
  <si>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</si>
  <si>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</si>
  <si>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</si>
  <si>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</si>
  <si>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</si>
  <si>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</si>
  <si>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</si>
  <si>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</si>
  <si>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</si>
  <si>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</si>
  <si>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</si>
  <si>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</si>
  <si>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</si>
  <si>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</si>
  <si>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</si>
  <si>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</si>
  <si>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</si>
  <si>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</si>
  <si>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</si>
  <si>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</si>
  <si>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</si>
  <si>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</si>
  <si>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</si>
  <si>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</si>
  <si>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</si>
  <si>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</si>
  <si>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</si>
  <si>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</si>
  <si>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</si>
  <si>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</si>
  <si>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</si>
  <si>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</si>
  <si>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</si>
  <si>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</si>
  <si>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</si>
  <si>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</si>
  <si>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</si>
  <si>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</si>
  <si>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</si>
  <si>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</si>
  <si>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</si>
  <si>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</si>
  <si>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</si>
  <si>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</si>
  <si>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</si>
  <si>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</si>
  <si>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</si>
  <si>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</si>
  <si>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</si>
  <si>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</si>
  <si>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</si>
  <si>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</si>
  <si>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</si>
  <si>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</si>
  <si>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</si>
  <si>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</si>
  <si>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</si>
  <si>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</si>
  <si>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</si>
  <si>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</si>
  <si>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</si>
  <si>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</si>
  <si>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</si>
  <si>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</si>
  <si>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</si>
  <si>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</si>
  <si>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</si>
  <si>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</si>
  <si>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</si>
  <si>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</si>
  <si>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</si>
  <si>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</si>
  <si>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</si>
  <si>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</si>
  <si>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</si>
  <si>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</si>
  <si>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</si>
  <si>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</si>
  <si>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</si>
  <si>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</si>
  <si>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</si>
  <si>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</si>
  <si>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</si>
  <si>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</si>
  <si>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</si>
  <si>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</si>
  <si>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</si>
  <si>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</si>
  <si>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</si>
  <si>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</si>
  <si>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</si>
  <si>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</si>
  <si>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</si>
  <si>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</si>
  <si>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</si>
  <si>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</si>
  <si>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</si>
  <si>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</si>
  <si>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</si>
  <si>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</si>
  <si>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</si>
  <si>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</si>
  <si>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</si>
  <si>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</si>
  <si>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</si>
  <si>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</si>
  <si>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</si>
  <si>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</si>
  <si>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</si>
  <si>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</si>
  <si>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</si>
  <si>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</si>
  <si>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</si>
  <si>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</si>
  <si>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</si>
  <si>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</si>
  <si>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</si>
  <si>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</si>
  <si>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</si>
  <si>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</si>
  <si>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</si>
  <si>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</si>
  <si>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</si>
  <si>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</si>
  <si>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</si>
  <si>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</si>
  <si>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</si>
  <si>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</si>
  <si>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</si>
  <si>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</si>
  <si>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</si>
  <si>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</si>
  <si>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</si>
  <si>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</si>
  <si>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</si>
  <si>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</si>
  <si>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</si>
  <si>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</si>
  <si>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</si>
  <si>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</si>
  <si>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</si>
  <si>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</si>
  <si>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</si>
  <si>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</si>
  <si>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</si>
  <si>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</si>
  <si>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</si>
  <si>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</si>
  <si>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</si>
  <si>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</si>
  <si>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</si>
  <si>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</si>
  <si>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</si>
  <si>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</si>
  <si>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</si>
  <si>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</si>
  <si>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</si>
  <si>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</si>
  <si>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</si>
  <si>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</si>
  <si>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</si>
  <si>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</si>
  <si>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</si>
  <si>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</si>
  <si>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</si>
  <si>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</si>
  <si>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</si>
  <si>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</si>
  <si>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</si>
  <si>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</si>
  <si>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</si>
  <si>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</si>
  <si>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</si>
  <si>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</si>
  <si>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</si>
  <si>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</si>
  <si>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</si>
  <si>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</si>
  <si>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</si>
  <si>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</si>
  <si>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</si>
  <si>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</si>
  <si>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</si>
  <si>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</si>
  <si>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</si>
  <si>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</si>
  <si>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</si>
  <si>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</si>
  <si>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</si>
  <si>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</si>
  <si>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</si>
  <si>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</si>
  <si>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</si>
  <si>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</si>
  <si>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</si>
  <si>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</si>
  <si>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</si>
  <si>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</si>
  <si>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</si>
  <si>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</si>
  <si>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</si>
  <si>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</si>
  <si>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</si>
  <si>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</si>
  <si>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</si>
  <si>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</si>
  <si>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</si>
  <si>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</si>
  <si>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</si>
  <si>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</si>
  <si>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</si>
  <si>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</si>
  <si>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</si>
  <si>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</si>
  <si>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</si>
  <si>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</si>
  <si>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</si>
  <si>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</si>
  <si>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</si>
  <si>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</si>
  <si>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</si>
  <si>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</si>
  <si>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</si>
  <si>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</si>
  <si>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</si>
  <si>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</si>
  <si>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</si>
  <si>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</si>
  <si>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</si>
  <si>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</si>
  <si>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</si>
  <si>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</si>
  <si>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</si>
  <si>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</si>
  <si>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</si>
  <si>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</si>
  <si>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</si>
  <si>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</si>
  <si>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</si>
  <si>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</si>
  <si>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</si>
  <si>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</si>
  <si>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</si>
  <si>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</si>
  <si>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</si>
  <si>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</si>
  <si>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</si>
  <si>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</si>
  <si>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</si>
  <si>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</si>
  <si>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</si>
  <si>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</si>
  <si>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</si>
  <si>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</si>
  <si>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</si>
  <si>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</si>
  <si>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</si>
  <si>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</si>
  <si>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</si>
  <si>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Simion Stefan</t>
  </si>
  <si>
    <t>Stefan Simion</t>
  </si>
  <si>
    <t>Doctoral Education in Architecture: Challenges and Opportunities // Statistical Facts Related to the Doctorates from 'Ion Mincu' University of Architecture and Urbanism</t>
  </si>
  <si>
    <t>Cambridge Scholars Publishing</t>
  </si>
  <si>
    <t>MIL EAN/ISBN: 9781336096714; Pub e-EAN/ISBN: 9781443875660; Paper EAN/ISBN: 9781443871143</t>
  </si>
  <si>
    <t>CORB</t>
  </si>
  <si>
    <t>depus / neaprobat</t>
  </si>
  <si>
    <t>autor</t>
  </si>
  <si>
    <t>ERC / Uniunea Europeana</t>
  </si>
  <si>
    <t>Ambiguitatea Capodoperei, Livio Vacchini prin 11 dialoguri</t>
  </si>
  <si>
    <t>Editura Fundatiei Arhitext Design</t>
  </si>
  <si>
    <t>978-606-8645-03-2</t>
  </si>
  <si>
    <t>320</t>
  </si>
  <si>
    <t>Stefan Simion / Irina Melita</t>
  </si>
  <si>
    <t>studio 55</t>
  </si>
  <si>
    <t>Zeppelin</t>
  </si>
  <si>
    <t>ISSN 2069-721x</t>
  </si>
  <si>
    <t>#146</t>
  </si>
  <si>
    <t>Casa de pe Terasa</t>
  </si>
  <si>
    <t>Casa la Mogosoaia</t>
  </si>
  <si>
    <t>Arhitectura</t>
  </si>
  <si>
    <t>2005</t>
  </si>
  <si>
    <t>35</t>
  </si>
  <si>
    <t>2</t>
  </si>
  <si>
    <t>Can architecture be nostalgia free?</t>
  </si>
  <si>
    <t>ISSN 2559-5377</t>
  </si>
  <si>
    <t>Mazzocchioo / Editura Universitara Ion Mincu</t>
  </si>
  <si>
    <t xml:space="preserve"> Editura Universitara Ion Mincu</t>
  </si>
  <si>
    <t>iunie</t>
  </si>
  <si>
    <t>ISBN 978-960-9717-15-1</t>
  </si>
  <si>
    <t>VIZAVI // The Beauty of Strange Cohabitation'</t>
  </si>
  <si>
    <t>First Architecture Biennale in Thessaloniki'</t>
  </si>
  <si>
    <t>ianuarie</t>
  </si>
  <si>
    <t>First Architecture Biennale in Thessaloniki</t>
  </si>
  <si>
    <t>The school of architecture in the context of crisis, A Critical approach to the concept of Crisis</t>
  </si>
  <si>
    <t>Bazele Proiectarii</t>
  </si>
  <si>
    <t>International Architectural Conference ICAR 2012'</t>
  </si>
  <si>
    <t>Statistic Facts Related to the Doctorates from the University of Architecture and Urbanism Ion Mincu</t>
  </si>
  <si>
    <t>‘5x3’ conference series in Forum d’Architecture de Lausanne</t>
  </si>
  <si>
    <t>Poster works</t>
  </si>
  <si>
    <t>marti, 11 martie</t>
  </si>
  <si>
    <t>Workshop on Doctoral Education 2011, organized by the 'Technical University of Istanbul'</t>
  </si>
  <si>
    <t>workshop</t>
  </si>
  <si>
    <t>noiembrie</t>
  </si>
  <si>
    <t>The Drama of the Contemporary Talent</t>
  </si>
  <si>
    <t>Scientific Communication Session held by UAUIM, Bucharest/ Romania</t>
  </si>
  <si>
    <t xml:space="preserve">Analiza proiectelor participante la concursul de arhitectura "Extinderea muzeului Gosta Serlahius, Manta, Finlanda" ' </t>
  </si>
  <si>
    <t>Imobil de locuinte colective Stirbei Voda</t>
  </si>
  <si>
    <t>privat</t>
  </si>
  <si>
    <t>executat</t>
  </si>
  <si>
    <t>2007-2014</t>
  </si>
  <si>
    <t>Casa de pe acoperis</t>
  </si>
  <si>
    <t>Imobil cu apartamente de vacanta P+3E 'Club Bosco'</t>
  </si>
  <si>
    <t>co-autor</t>
  </si>
  <si>
    <t>Imobil de locuinte colective Courbevoie 92 (20 apartamente), impreuna cu Viorel Simion</t>
  </si>
  <si>
    <t>Imobil de locuinte colective Athis-Mons #1 (73 apartamente), impreuna cu Viorel Simion</t>
  </si>
  <si>
    <t>Imobil de locuinte colective La Garenne- Colombes #1 (22 apartamente), impreuna cu Viorel Simion</t>
  </si>
  <si>
    <t>Imobil de locuinte colective Herblay (73 apartamente), impreuna cu Viorel Simion</t>
  </si>
  <si>
    <t>Centrul Federatiei Romane de Tir Sportiv</t>
  </si>
  <si>
    <t>Federatia Romana de Tir sportiv</t>
  </si>
  <si>
    <t>faza ilustrare de tema</t>
  </si>
  <si>
    <t>Colegiul National Vasile Alecsandri din Galati</t>
  </si>
  <si>
    <t>Extinderea Colegiului National Vasile Alecsandri din Galati</t>
  </si>
  <si>
    <t>Premiul 2 la concursul "Refunctionalizarea Palatului Micul Trianon Floresti", impreuna cu arh. Irina Melita</t>
  </si>
  <si>
    <t>Mentiune speciala la concursul „Reorganizarea Şi Amenajarea SpaȚiului Public Central Din Municipiul Râmnicu Vâlcea”, iulie 2012, impreuna cu arh. Irina Melita si StudioBasar</t>
  </si>
  <si>
    <t>Mentiune la concursul "Amenajarea spațiului public din centrul localității Sibiel, orașul Săliște, județul Sibiu", 2013, impreuna cu arh. Irina Melita, StudioBasar, RPR</t>
  </si>
  <si>
    <t xml:space="preserve">Premiul ‘Pyramide d’Argent Prix Bleu Ciel EDF’ pentru lucrarea Athis Mons 2 ‘Résidence Attégia’ in 2009, impreuna cu Viorel Simion </t>
  </si>
  <si>
    <t>Premiul Anualei de Arhitectura 2008 pentru lucrarea ‘Imobil cu apartamente de vacanţă P+3E "CLUB BOSCO"’, impreuna cu arh. Tudor Antemir si SYAA</t>
  </si>
  <si>
    <t>Mentiune in cadrul Bienalei de Arhitectura BAB 2008 pentru lucrarea ‘Imobil cu apartamente de vacanţă P+3E "CLUB BOSCO"’, impreuna cu arh. Tudor Antemir si SYAA</t>
  </si>
  <si>
    <t>Castigator al proiectului de finantare acordat de OAR pentru publicarea cartii 'Ambiguitatea Capodoperei, Livio Vacchini prin 11 dialoguri', la editura Fundatiei Arhitext Design, autor Stefan Simion</t>
  </si>
  <si>
    <t xml:space="preserve"> premiu SCIEX acordat de catre CRUS pentru cercetare post-doctorala la EPFL, Lausanne, 2013-2014, pe tema Livio Vacchini at Work</t>
  </si>
  <si>
    <t>EPFL, Lausanne, 2014 semestrul de toamna, cadru didactic in atelierul prof. Luca Ortelli</t>
  </si>
  <si>
    <t>Ecole Polytechnique Federale de Lausanne</t>
  </si>
  <si>
    <t>semestrul de toamna 2013-2014</t>
  </si>
  <si>
    <t>cercetare post-doctorala la EPFL, Lausanne, 2013-2014, pe tema Livio Vacchini at Work</t>
  </si>
  <si>
    <t>2013-2014</t>
  </si>
  <si>
    <t>New York, USA, October 2011: profesor invitat la Scoala de Arhitectura din cadrul „Pratt Institute” din Brooklyn,  New York, lucrand in atelierul domnului prof. dr. arh. Livio Dimitriu</t>
  </si>
  <si>
    <t>Pratt Institute, New York</t>
  </si>
  <si>
    <t>october 2011</t>
  </si>
  <si>
    <t>Universite Internationale de Rabat</t>
  </si>
  <si>
    <t>Profesor invitat pentru saptamana intensiva a atelierelor de proiectare a anului 1</t>
  </si>
  <si>
    <t>Vacchini's Double</t>
  </si>
  <si>
    <t>Erasmus+ , Politecnico di Milano</t>
  </si>
  <si>
    <t>Viorel Simion, Oeuvres 1974-2013</t>
  </si>
  <si>
    <t>978-973-0-15289-0</t>
  </si>
  <si>
    <t>185</t>
  </si>
  <si>
    <t>E.B.Popescu / Stefan Simion / E.Burbea / I.Radulescu</t>
  </si>
  <si>
    <t>New Perisoru - Umanismul Productiei</t>
  </si>
  <si>
    <t>Anuarul Centrului de Studii de Arhitectura Vernaculara UAUIM Dealu-Frumos</t>
  </si>
  <si>
    <t>ISSN 2068-472X</t>
  </si>
  <si>
    <t>Vernacular 2,0</t>
  </si>
  <si>
    <t>Salonic, Grecia, ianuarie 2012: coordonator stiintific al echipei reprezentand UAUIM la workshop-ul „Architecture and the City in S-E Europe Thessaloniki 2012”, cu proiectul „VIZAVI // The Beauty of Strange Cohabitation”, workshop din cadrul „First Architecture Biennale in Thessaloniki”</t>
  </si>
  <si>
    <t>coordonator stiintific</t>
  </si>
  <si>
    <t>Autor si co-organizator al proiectului implementat „Floating Words”, castigator al concursului „Poests in the City” organizat de catre “Poet in the City” organization, United Kingdom / British Council / USR – Uniunea Scriitorilor din Romania / ICR – Institutul Cultural Roman, in Bucuresti 2010; impreuna cu arh. Irina Melita</t>
  </si>
  <si>
    <t>Creare concept si organizare a conferintei Ciaca-Paca 2007, in cadrul Anualei de Arhitectura Bucuresti 2007, sub patronajul OAR Bucuresti</t>
  </si>
  <si>
    <t>decembrie</t>
  </si>
  <si>
    <t>iulie</t>
  </si>
  <si>
    <t>Mazzocchioo #1. Vacchini</t>
  </si>
  <si>
    <t>Mazzocchioo #2. Bucharest. Fake Stability</t>
  </si>
  <si>
    <t>Mazzocchioo #3. The Marketplaces of Bucharest</t>
  </si>
  <si>
    <t>Mazzocchioo #4. Bucharest. The Diffuse Built Heritage</t>
  </si>
  <si>
    <t>coordonator/ editor sef</t>
  </si>
  <si>
    <t>Mazzocchioo talks#1: Premiile 1 si 2 la concursul international de arhitectura pentru extinderea consiliului judetean Cluj organizat de OAR</t>
  </si>
  <si>
    <t xml:space="preserve">Proiectul castigator al locului 2 </t>
  </si>
  <si>
    <t>Premiul 2 la concursul "Extinderea Consiliului Judetean Cluj", impreuna cu arh. Irina Melita</t>
  </si>
  <si>
    <t>UAUIM</t>
  </si>
  <si>
    <r>
      <t xml:space="preserve">Finantare OAR obtinuta in urma concursului de finantari pentru proiecte editoriale pentru </t>
    </r>
    <r>
      <rPr>
        <b/>
        <sz val="11"/>
        <color indexed="8"/>
        <rFont val="Calibri"/>
        <family val="2"/>
        <charset val="238"/>
      </rPr>
      <t>Mazzocchioo#3. The Marketplaces of Bucharest</t>
    </r>
  </si>
  <si>
    <t>avizat/ incheiat</t>
  </si>
  <si>
    <t>sef proiect/ editor sef</t>
  </si>
  <si>
    <r>
      <t xml:space="preserve">Finantare OAR obtinuta in urma concursului de finantari pentru proiecte editoriale pentru </t>
    </r>
    <r>
      <rPr>
        <b/>
        <sz val="11"/>
        <color indexed="8"/>
        <rFont val="Calibri"/>
        <family val="2"/>
        <charset val="238"/>
      </rPr>
      <t>Mazzocchioo#5. Govora: The Premises of an Ideal City</t>
    </r>
  </si>
  <si>
    <t>Politecnico di Milano</t>
  </si>
  <si>
    <r>
      <t>profesor invitat in cadrul bursei</t>
    </r>
    <r>
      <rPr>
        <i/>
        <sz val="11"/>
        <color indexed="8"/>
        <rFont val="Calibri"/>
        <family val="2"/>
        <charset val="238"/>
      </rPr>
      <t xml:space="preserve"> Erasmus+</t>
    </r>
    <r>
      <rPr>
        <sz val="11"/>
        <color indexed="8"/>
        <rFont val="Calibri"/>
        <family val="2"/>
      </rPr>
      <t>: corectura la atelier la proiectul in curs + dezbatere comparativa a sistemului pedagogic la EPFL, UAUIM si Poltecnico di Milano</t>
    </r>
  </si>
  <si>
    <t>2017, aprilie</t>
  </si>
  <si>
    <t>Bucharest. Fake Stability</t>
  </si>
  <si>
    <t xml:space="preserve"> ISSN-L (print) 2559-5377|  ISSN (online) 2601-8686</t>
  </si>
  <si>
    <t>Bucuresti. Arhitectura Cotidianului: Pietele Bucurestiului</t>
  </si>
  <si>
    <t>MZCH#1 (1/2017)</t>
  </si>
  <si>
    <t>MZCH#3 (1/2018)</t>
  </si>
  <si>
    <t>MZCH#2 (2/2017)</t>
  </si>
  <si>
    <t>Baile Govora. Orasul Ideal Retroactiv</t>
  </si>
  <si>
    <t>MZCH#5 (1/2019)</t>
  </si>
  <si>
    <t>Bucuresti. Patrimoniul Difuz</t>
  </si>
  <si>
    <t>MZCH#4 (2/2018)</t>
  </si>
  <si>
    <t>Territorial Bucharest. Bucureștiul teritorial</t>
  </si>
  <si>
    <t xml:space="preserve"> ISSN 2068 – 472X</t>
  </si>
  <si>
    <t xml:space="preserve"> CSAV_2018 </t>
  </si>
  <si>
    <t>Stefan Simion / Emil Burbea / Cristi Borcan</t>
  </si>
  <si>
    <t>Mazzocchioo#5 Thesis. The Retroactive Ideal City - Govora Baths</t>
  </si>
  <si>
    <t>mai-iulie</t>
  </si>
  <si>
    <t>Relevee ale caselor din Rosia Montana</t>
  </si>
  <si>
    <t>CCPEC</t>
  </si>
  <si>
    <t>documentatie relevee</t>
  </si>
  <si>
    <t>mentiunea speciala pentru publicatii de arhitectura pentru cartea "Ambiguitatea Capodoperei.Livio Vacchini prin 11 dialoguri", Editura Fundatiei Arhitext Design, 978-606-8645-03-2</t>
  </si>
  <si>
    <t>Anuala Bucuresti 2011</t>
  </si>
  <si>
    <t>sef proiect</t>
  </si>
  <si>
    <r>
      <t xml:space="preserve">Preparatory Visit Award offered by ESAYEP for the project </t>
    </r>
    <r>
      <rPr>
        <b/>
        <sz val="11"/>
        <color indexed="8"/>
        <rFont val="Calibri"/>
        <family val="2"/>
        <charset val="238"/>
      </rPr>
      <t>“Ideal Architecture along the Danube”</t>
    </r>
  </si>
  <si>
    <r>
      <t xml:space="preserve">Premiul 1 la concursul național pentru selectarea proiectului care va reprezenta România la ediția 17 a Expoziției Internaționale de Arhitectură – la Biennale di Venezia, pt. proiectul </t>
    </r>
    <r>
      <rPr>
        <i/>
        <sz val="11"/>
        <color indexed="8"/>
        <rFont val="Calibri"/>
        <family val="2"/>
        <charset val="238"/>
      </rPr>
      <t xml:space="preserve">FADING BORDERS, </t>
    </r>
    <r>
      <rPr>
        <sz val="11"/>
        <color indexed="8"/>
        <rFont val="Calibri"/>
        <family val="2"/>
        <charset val="238"/>
      </rPr>
      <t>autor (POSTER), coordonator proiect</t>
    </r>
  </si>
  <si>
    <t>Membru în juriul concursului de soluții „Pavilionul Național al României la Expo 2020 Dubai” https://www.oar-bucuresti.ro/anunturi/2019/06/07/a/</t>
  </si>
  <si>
    <t>2019, iulie</t>
  </si>
  <si>
    <t>01/2020</t>
  </si>
  <si>
    <t>Conferentiar Universitar Poz.___</t>
  </si>
</sst>
</file>

<file path=xl/styles.xml><?xml version="1.0" encoding="utf-8"?>
<styleSheet xmlns="http://schemas.openxmlformats.org/spreadsheetml/2006/main">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Times New Roman"/>
      <family val="1"/>
      <charset val="238"/>
    </font>
    <font>
      <b/>
      <sz val="10"/>
      <color theme="1"/>
      <name val="Arial Narrow"/>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s>
  <cellStyleXfs count="2">
    <xf numFmtId="0" fontId="0" fillId="0" borderId="0"/>
    <xf numFmtId="0" fontId="16" fillId="0" borderId="0" applyNumberFormat="0" applyFill="0" applyBorder="0" applyAlignment="0" applyProtection="0">
      <alignment vertical="top"/>
      <protection locked="0"/>
    </xf>
  </cellStyleXfs>
  <cellXfs count="467">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9" fillId="0" borderId="6" xfId="0" applyFont="1" applyBorder="1"/>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4" fillId="0" borderId="0" xfId="0" quotePrefix="1" applyFont="1" applyBorder="1" applyProtection="1">
      <protection hidden="1"/>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165" fontId="7" fillId="0" borderId="22" xfId="0" quotePrefix="1" applyNumberFormat="1" applyFont="1" applyBorder="1" applyAlignment="1" applyProtection="1">
      <alignment horizontal="center"/>
      <protection hidden="1"/>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0"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vertical="center"/>
    </xf>
    <xf numFmtId="0" fontId="4" fillId="0" borderId="4" xfId="0" applyFont="1" applyBorder="1" applyAlignment="1">
      <alignment horizontal="center"/>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3"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xf>
    <xf numFmtId="16" fontId="4" fillId="0" borderId="2" xfId="0" quotePrefix="1" applyNumberFormat="1" applyFont="1" applyBorder="1" applyAlignment="1">
      <alignment horizontal="center" vertical="center" wrapText="1"/>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9" fillId="0" borderId="9" xfId="0" applyFont="1" applyBorder="1" applyAlignment="1">
      <alignment horizontal="center"/>
    </xf>
    <xf numFmtId="0" fontId="0"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4" fillId="0" borderId="7" xfId="0" applyFont="1" applyBorder="1" applyAlignment="1">
      <alignment horizontal="center" vertical="center" wrapText="1"/>
    </xf>
    <xf numFmtId="0" fontId="4" fillId="0" borderId="4" xfId="0" quotePrefix="1" applyFont="1" applyBorder="1" applyAlignment="1">
      <alignment horizontal="center"/>
    </xf>
    <xf numFmtId="0" fontId="4" fillId="0" borderId="4" xfId="0" applyFont="1" applyBorder="1" applyAlignment="1">
      <alignment horizontal="left"/>
    </xf>
    <xf numFmtId="0" fontId="4" fillId="0" borderId="2" xfId="0" applyFont="1" applyBorder="1" applyAlignment="1">
      <alignment horizontal="left"/>
    </xf>
    <xf numFmtId="0" fontId="4" fillId="0" borderId="36" xfId="0" applyFont="1" applyBorder="1" applyAlignment="1">
      <alignment horizontal="center" vertical="center" wrapText="1"/>
    </xf>
    <xf numFmtId="0" fontId="4" fillId="0" borderId="6" xfId="0" applyFont="1" applyBorder="1" applyAlignment="1">
      <alignment horizontal="left" vertic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7" xfId="0" applyFont="1" applyBorder="1" applyAlignment="1">
      <alignment horizontal="center"/>
    </xf>
    <xf numFmtId="0" fontId="0" fillId="0" borderId="0" xfId="0" applyFill="1" applyBorder="1" applyAlignment="1">
      <alignment horizontal="center"/>
    </xf>
    <xf numFmtId="165" fontId="11" fillId="0" borderId="22" xfId="0" applyNumberFormat="1" applyFont="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applyAlignment="1"/>
    <xf numFmtId="0" fontId="21" fillId="0" borderId="27" xfId="0" applyFont="1" applyBorder="1" applyAlignment="1"/>
    <xf numFmtId="0" fontId="21" fillId="0" borderId="8" xfId="0" applyFont="1" applyBorder="1" applyAlignment="1">
      <alignment horizontal="center"/>
    </xf>
    <xf numFmtId="0" fontId="18" fillId="0" borderId="23" xfId="0" applyFont="1" applyBorder="1" applyAlignment="1">
      <alignment horizontal="center"/>
    </xf>
    <xf numFmtId="0" fontId="15" fillId="0" borderId="2" xfId="0" applyFont="1" applyBorder="1" applyAlignment="1">
      <alignment horizontal="left" vertical="center" wrapText="1"/>
    </xf>
    <xf numFmtId="0" fontId="18" fillId="0" borderId="23" xfId="0" applyFont="1" applyBorder="1" applyAlignment="1">
      <alignment horizontal="center" vertical="center" wrapText="1"/>
    </xf>
    <xf numFmtId="0" fontId="15" fillId="0" borderId="2" xfId="0" applyFont="1" applyFill="1" applyBorder="1" applyAlignment="1">
      <alignment horizontal="left" vertical="center" wrapText="1"/>
    </xf>
    <xf numFmtId="0" fontId="18" fillId="0" borderId="23" xfId="0" applyFont="1" applyFill="1" applyBorder="1" applyAlignment="1">
      <alignment horizontal="center"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18" fillId="0" borderId="35"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15" fillId="0" borderId="39" xfId="0" applyFont="1" applyBorder="1" applyAlignment="1">
      <alignment horizontal="left" vertical="center" wrapText="1"/>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40" xfId="0" applyNumberFormat="1" applyFont="1" applyBorder="1" applyAlignment="1" applyProtection="1">
      <alignment horizontal="center" vertical="center"/>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40"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4" fillId="0" borderId="27" xfId="0" applyNumberFormat="1" applyFont="1" applyBorder="1" applyAlignment="1">
      <alignment horizontal="center" vertical="center" wrapText="1"/>
    </xf>
    <xf numFmtId="2" fontId="12" fillId="0" borderId="40"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5"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40"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5"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21" fillId="0" borderId="41" xfId="0" applyFont="1" applyBorder="1"/>
    <xf numFmtId="0" fontId="15" fillId="0" borderId="41" xfId="0" applyFont="1" applyBorder="1"/>
    <xf numFmtId="0" fontId="0" fillId="0" borderId="41" xfId="0" applyFont="1" applyBorder="1"/>
    <xf numFmtId="0" fontId="21" fillId="0" borderId="41" xfId="0" applyFont="1" applyBorder="1" applyAlignment="1">
      <alignment horizontal="center" vertical="center" wrapText="1"/>
    </xf>
    <xf numFmtId="0" fontId="4"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4" fillId="0" borderId="41" xfId="0" applyFont="1" applyBorder="1" applyAlignment="1">
      <alignment horizontal="center" vertical="center" wrapText="1"/>
    </xf>
    <xf numFmtId="0" fontId="12" fillId="0" borderId="41" xfId="0" applyFont="1" applyFill="1" applyBorder="1" applyAlignment="1">
      <alignment horizontal="center" vertical="center"/>
    </xf>
    <xf numFmtId="0" fontId="15" fillId="0" borderId="41" xfId="0" applyFont="1" applyBorder="1" applyAlignment="1">
      <alignment horizontal="center" vertical="center"/>
    </xf>
    <xf numFmtId="0" fontId="15" fillId="0" borderId="41" xfId="0" applyNumberFormat="1" applyFont="1" applyFill="1" applyBorder="1" applyAlignment="1" applyProtection="1">
      <alignment horizontal="center" vertical="center" wrapText="1"/>
      <protection locked="0"/>
    </xf>
    <xf numFmtId="0" fontId="5" fillId="0" borderId="41" xfId="0" applyNumberFormat="1" applyFont="1" applyFill="1" applyBorder="1" applyAlignment="1" applyProtection="1">
      <alignment horizontal="center" vertical="center" wrapText="1"/>
      <protection locked="0"/>
    </xf>
    <xf numFmtId="2" fontId="4" fillId="0" borderId="41"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4"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6" fillId="0" borderId="4" xfId="1" applyBorder="1" applyAlignment="1" applyProtection="1">
      <alignment horizontal="center" wrapText="1"/>
    </xf>
    <xf numFmtId="2" fontId="4" fillId="0" borderId="2" xfId="0" applyNumberFormat="1" applyFont="1" applyBorder="1" applyAlignment="1" applyProtection="1">
      <alignment horizontal="center" vertical="center"/>
      <protection hidden="1"/>
    </xf>
    <xf numFmtId="0" fontId="18" fillId="0" borderId="46" xfId="0" applyFont="1" applyBorder="1"/>
    <xf numFmtId="165" fontId="7" fillId="0" borderId="47" xfId="0" applyNumberFormat="1" applyFont="1" applyBorder="1" applyAlignment="1">
      <alignment horizontal="center"/>
    </xf>
    <xf numFmtId="2" fontId="4" fillId="0" borderId="2" xfId="0" applyNumberFormat="1" applyFont="1" applyBorder="1" applyAlignment="1">
      <alignment horizontal="center" vertical="center" wrapText="1"/>
    </xf>
    <xf numFmtId="0" fontId="15"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48" xfId="0" applyFont="1" applyBorder="1" applyAlignment="1">
      <alignment horizontal="center" vertical="center" wrapText="1"/>
    </xf>
    <xf numFmtId="0" fontId="12" fillId="0" borderId="4" xfId="0" quotePrefix="1" applyFont="1" applyBorder="1" applyAlignment="1">
      <alignment horizontal="center" wrapText="1"/>
    </xf>
    <xf numFmtId="0" fontId="0" fillId="0" borderId="4" xfId="0" quotePrefix="1" applyBorder="1" applyAlignment="1">
      <alignment horizontal="center" vertical="center" wrapText="1"/>
    </xf>
    <xf numFmtId="2" fontId="4" fillId="0" borderId="40" xfId="0" applyNumberFormat="1" applyFont="1" applyBorder="1" applyAlignment="1">
      <alignment horizontal="center" vertical="center"/>
    </xf>
    <xf numFmtId="0" fontId="0" fillId="0" borderId="0" xfId="0" quotePrefix="1" applyBorder="1" applyAlignment="1">
      <alignment horizontal="center" vertical="center" wrapText="1"/>
    </xf>
    <xf numFmtId="0" fontId="0" fillId="0" borderId="2" xfId="0" applyBorder="1" applyAlignment="1">
      <alignment horizontal="center" vertical="center" wrapText="1"/>
    </xf>
    <xf numFmtId="0" fontId="15" fillId="0" borderId="21" xfId="0" applyFont="1" applyBorder="1" applyAlignment="1">
      <alignment horizontal="center" vertical="center" wrapText="1"/>
    </xf>
    <xf numFmtId="0" fontId="0" fillId="0" borderId="4" xfId="0"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16" fontId="4" fillId="0" borderId="3" xfId="0" applyNumberFormat="1" applyFont="1" applyBorder="1" applyAlignment="1">
      <alignment horizontal="center" vertical="center"/>
    </xf>
    <xf numFmtId="2" fontId="4" fillId="0" borderId="51" xfId="0" applyNumberFormat="1" applyFont="1" applyBorder="1" applyAlignment="1">
      <alignment horizontal="center" vertical="center"/>
    </xf>
    <xf numFmtId="0" fontId="0" fillId="0" borderId="2" xfId="0" quotePrefix="1" applyBorder="1" applyAlignment="1">
      <alignment horizontal="center" vertical="center" wrapText="1"/>
    </xf>
    <xf numFmtId="0" fontId="0" fillId="0" borderId="2" xfId="0" applyBorder="1" applyAlignment="1">
      <alignment horizontal="center" vertical="center"/>
    </xf>
    <xf numFmtId="0" fontId="37" fillId="0" borderId="0" xfId="0" applyFont="1"/>
    <xf numFmtId="0" fontId="4" fillId="0" borderId="27" xfId="0" applyFont="1" applyBorder="1" applyAlignment="1">
      <alignment horizontal="center" vertical="center" wrapText="1"/>
    </xf>
    <xf numFmtId="0" fontId="4" fillId="0" borderId="18"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21" fillId="0" borderId="18" xfId="0" applyFont="1" applyBorder="1" applyAlignment="1">
      <alignment horizontal="center" vertical="center"/>
    </xf>
    <xf numFmtId="0" fontId="0" fillId="0" borderId="27" xfId="0" applyFont="1" applyBorder="1" applyAlignment="1">
      <alignment horizontal="center" vertical="center"/>
    </xf>
    <xf numFmtId="0" fontId="4" fillId="0" borderId="23" xfId="0" applyFont="1" applyBorder="1" applyAlignment="1">
      <alignment horizontal="center" vertical="center"/>
    </xf>
    <xf numFmtId="0" fontId="36" fillId="0" borderId="0" xfId="0" applyFont="1" applyAlignment="1">
      <alignment horizontal="center" vertical="center" wrapText="1"/>
    </xf>
    <xf numFmtId="0" fontId="0" fillId="0" borderId="0" xfId="0" applyAlignment="1">
      <alignment horizontal="left" vertical="top" wrapText="1"/>
    </xf>
    <xf numFmtId="0" fontId="5" fillId="0" borderId="2" xfId="0" applyFont="1" applyBorder="1"/>
    <xf numFmtId="0" fontId="4" fillId="0" borderId="52" xfId="0" applyNumberFormat="1" applyFont="1" applyBorder="1" applyAlignment="1" applyProtection="1">
      <alignment horizontal="center" vertical="center" wrapText="1"/>
      <protection locked="0"/>
    </xf>
    <xf numFmtId="0" fontId="4" fillId="0" borderId="4" xfId="0" applyNumberFormat="1" applyFont="1" applyBorder="1" applyAlignment="1" applyProtection="1">
      <alignment horizontal="center" vertical="center" wrapText="1"/>
      <protection locked="0"/>
    </xf>
    <xf numFmtId="0" fontId="4" fillId="0" borderId="18" xfId="0" applyFont="1" applyBorder="1" applyAlignment="1">
      <alignment horizontal="center" vertical="center"/>
    </xf>
    <xf numFmtId="0" fontId="4" fillId="0" borderId="27" xfId="0" applyFont="1" applyBorder="1" applyAlignment="1">
      <alignment horizontal="center" vertical="center"/>
    </xf>
    <xf numFmtId="0" fontId="4" fillId="0" borderId="31" xfId="0" applyFont="1" applyBorder="1" applyAlignment="1">
      <alignment horizontal="center" vertical="center" wrapText="1"/>
    </xf>
    <xf numFmtId="0" fontId="25" fillId="0" borderId="2"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hidden="1"/>
    </xf>
    <xf numFmtId="49" fontId="4" fillId="0" borderId="0" xfId="0" applyNumberFormat="1" applyFont="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2" xfId="0" applyFont="1" applyBorder="1" applyAlignment="1">
      <alignment horizontal="center" vertical="top" wrapText="1"/>
    </xf>
    <xf numFmtId="0" fontId="0" fillId="0" borderId="42" xfId="0" applyBorder="1" applyAlignment="1">
      <alignment horizontal="center" vertical="top" wrapText="1"/>
    </xf>
    <xf numFmtId="0" fontId="24"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4" zoomScale="120" zoomScaleNormal="120" workbookViewId="0">
      <selection activeCell="B7" sqref="B7:L7"/>
    </sheetView>
  </sheetViews>
  <sheetFormatPr defaultColWidth="9.109375" defaultRowHeight="14.4"/>
  <cols>
    <col min="1" max="16384" width="9.109375" style="390"/>
  </cols>
  <sheetData>
    <row r="1" spans="2:12" ht="15.6">
      <c r="B1" s="388" t="s">
        <v>180</v>
      </c>
      <c r="C1" s="389"/>
      <c r="D1" s="389"/>
      <c r="E1" s="389"/>
      <c r="F1" s="389"/>
      <c r="G1" s="389"/>
      <c r="H1" s="389"/>
      <c r="I1" s="389"/>
      <c r="J1" s="389"/>
      <c r="K1" s="389"/>
    </row>
    <row r="2" spans="2:12" ht="15.6">
      <c r="B2" s="389"/>
      <c r="C2" s="389"/>
      <c r="D2" s="389"/>
      <c r="E2" s="389"/>
      <c r="F2" s="389"/>
      <c r="G2" s="389"/>
      <c r="H2" s="389"/>
      <c r="I2" s="389"/>
      <c r="J2" s="389"/>
      <c r="K2" s="389"/>
    </row>
    <row r="3" spans="2:12" ht="90" customHeight="1">
      <c r="B3" s="436" t="s">
        <v>184</v>
      </c>
      <c r="C3" s="436"/>
      <c r="D3" s="436"/>
      <c r="E3" s="436"/>
      <c r="F3" s="436"/>
      <c r="G3" s="436"/>
      <c r="H3" s="436"/>
      <c r="I3" s="436"/>
      <c r="J3" s="436"/>
      <c r="K3" s="436"/>
      <c r="L3" s="436"/>
    </row>
    <row r="4" spans="2:12" ht="135" customHeight="1">
      <c r="B4" s="437" t="s">
        <v>269</v>
      </c>
      <c r="C4" s="437"/>
      <c r="D4" s="437"/>
      <c r="E4" s="437"/>
      <c r="F4" s="437"/>
      <c r="G4" s="437"/>
      <c r="H4" s="437"/>
      <c r="I4" s="437"/>
      <c r="J4" s="437"/>
      <c r="K4" s="437"/>
      <c r="L4" s="437"/>
    </row>
    <row r="5" spans="2:12" ht="60" customHeight="1">
      <c r="B5" s="438" t="s">
        <v>270</v>
      </c>
      <c r="C5" s="438"/>
      <c r="D5" s="438"/>
      <c r="E5" s="438"/>
      <c r="F5" s="438"/>
      <c r="G5" s="438"/>
      <c r="H5" s="438"/>
      <c r="I5" s="438"/>
      <c r="J5" s="438"/>
      <c r="K5" s="438"/>
      <c r="L5" s="438"/>
    </row>
    <row r="6" spans="2:12" ht="60" customHeight="1">
      <c r="B6" s="438" t="s">
        <v>181</v>
      </c>
      <c r="C6" s="438"/>
      <c r="D6" s="438"/>
      <c r="E6" s="438"/>
      <c r="F6" s="438"/>
      <c r="G6" s="438"/>
      <c r="H6" s="438"/>
      <c r="I6" s="438"/>
      <c r="J6" s="438"/>
      <c r="K6" s="438"/>
      <c r="L6" s="438"/>
    </row>
    <row r="7" spans="2:12" ht="60" customHeight="1">
      <c r="B7" s="435" t="s">
        <v>185</v>
      </c>
      <c r="C7" s="435"/>
      <c r="D7" s="435"/>
      <c r="E7" s="435"/>
      <c r="F7" s="435"/>
      <c r="G7" s="435"/>
      <c r="H7" s="435"/>
      <c r="I7" s="435"/>
      <c r="J7" s="435"/>
      <c r="K7" s="435"/>
      <c r="L7" s="435"/>
    </row>
    <row r="8" spans="2:12" ht="15.6">
      <c r="B8" s="389"/>
      <c r="C8" s="389"/>
      <c r="D8" s="389"/>
      <c r="E8" s="389"/>
      <c r="F8" s="389"/>
      <c r="G8" s="389"/>
      <c r="H8" s="389"/>
      <c r="I8" s="389"/>
      <c r="J8" s="389"/>
      <c r="K8" s="389"/>
    </row>
    <row r="9" spans="2:12" ht="15.6">
      <c r="B9" s="389"/>
      <c r="C9" s="389"/>
      <c r="D9" s="389"/>
      <c r="E9" s="389"/>
      <c r="F9" s="389"/>
      <c r="G9" s="389"/>
      <c r="H9" s="389"/>
      <c r="I9" s="389"/>
      <c r="J9" s="389"/>
      <c r="K9" s="389"/>
    </row>
    <row r="10" spans="2:12" ht="15.6">
      <c r="B10" s="389"/>
      <c r="C10" s="389"/>
      <c r="D10" s="389"/>
      <c r="E10" s="389"/>
      <c r="F10" s="389"/>
      <c r="G10" s="389"/>
      <c r="H10" s="389"/>
      <c r="I10" s="389"/>
      <c r="J10" s="389"/>
      <c r="K10" s="389"/>
    </row>
    <row r="11" spans="2:12" ht="15.6">
      <c r="B11" s="389"/>
      <c r="C11" s="389"/>
      <c r="D11" s="389"/>
      <c r="E11" s="389"/>
      <c r="F11" s="389"/>
      <c r="G11" s="389"/>
      <c r="H11" s="389"/>
      <c r="I11" s="389"/>
      <c r="J11" s="389"/>
      <c r="K11" s="389"/>
    </row>
    <row r="12" spans="2:12" ht="15.6">
      <c r="B12" s="389"/>
      <c r="C12" s="389"/>
      <c r="D12" s="389"/>
      <c r="E12" s="389"/>
      <c r="F12" s="389"/>
      <c r="G12" s="389"/>
      <c r="H12" s="389"/>
      <c r="I12" s="389"/>
      <c r="J12" s="389"/>
      <c r="K12" s="38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35.25" customHeight="1">
      <c r="A7" s="455"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55"/>
      <c r="C7" s="455"/>
      <c r="D7" s="455"/>
      <c r="E7" s="455"/>
      <c r="F7" s="455"/>
      <c r="G7" s="455"/>
      <c r="H7" s="455"/>
      <c r="I7" s="455"/>
    </row>
    <row r="8" spans="1:12" ht="15" thickBot="1">
      <c r="A8" s="72"/>
      <c r="B8" s="72"/>
      <c r="C8" s="72"/>
      <c r="D8" s="72"/>
      <c r="E8" s="72"/>
      <c r="F8" s="72"/>
      <c r="G8" s="72"/>
      <c r="H8" s="72"/>
      <c r="I8" s="72"/>
    </row>
    <row r="9" spans="1:12" ht="29.4" thickBot="1">
      <c r="A9" s="163" t="s">
        <v>55</v>
      </c>
      <c r="B9" s="164" t="s">
        <v>83</v>
      </c>
      <c r="C9" s="164" t="s">
        <v>52</v>
      </c>
      <c r="D9" s="164" t="s">
        <v>57</v>
      </c>
      <c r="E9" s="164" t="s">
        <v>80</v>
      </c>
      <c r="F9" s="165" t="s">
        <v>87</v>
      </c>
      <c r="G9" s="164" t="s">
        <v>58</v>
      </c>
      <c r="H9" s="164" t="s">
        <v>111</v>
      </c>
      <c r="I9" s="166" t="s">
        <v>90</v>
      </c>
      <c r="K9" s="276" t="s">
        <v>108</v>
      </c>
    </row>
    <row r="10" spans="1:12">
      <c r="A10" s="169">
        <v>1</v>
      </c>
      <c r="B10" s="170"/>
      <c r="C10" s="170"/>
      <c r="D10" s="170"/>
      <c r="E10" s="170"/>
      <c r="F10" s="153"/>
      <c r="G10" s="170"/>
      <c r="H10" s="170"/>
      <c r="I10" s="179"/>
      <c r="K10" s="277">
        <v>10</v>
      </c>
      <c r="L10" s="391" t="s">
        <v>248</v>
      </c>
    </row>
    <row r="11" spans="1:12">
      <c r="A11" s="171">
        <f>A10+1</f>
        <v>2</v>
      </c>
      <c r="B11" s="116"/>
      <c r="C11" s="42"/>
      <c r="D11" s="117"/>
      <c r="E11" s="42"/>
      <c r="F11" s="118"/>
      <c r="G11" s="118"/>
      <c r="H11" s="118"/>
      <c r="I11" s="331"/>
      <c r="K11" s="57"/>
    </row>
    <row r="12" spans="1:12">
      <c r="A12" s="172">
        <f t="shared" ref="A12:A19" si="0">A11+1</f>
        <v>3</v>
      </c>
      <c r="B12" s="173"/>
      <c r="C12" s="174"/>
      <c r="D12" s="117"/>
      <c r="E12" s="174"/>
      <c r="F12" s="162"/>
      <c r="G12" s="174"/>
      <c r="H12" s="162"/>
      <c r="I12" s="331"/>
    </row>
    <row r="13" spans="1:12">
      <c r="A13" s="175">
        <f t="shared" si="0"/>
        <v>4</v>
      </c>
      <c r="B13" s="116"/>
      <c r="C13" s="117"/>
      <c r="D13" s="117"/>
      <c r="E13" s="117"/>
      <c r="F13" s="118"/>
      <c r="G13" s="118"/>
      <c r="H13" s="118"/>
      <c r="I13" s="331"/>
    </row>
    <row r="14" spans="1:12">
      <c r="A14" s="171">
        <f t="shared" si="0"/>
        <v>5</v>
      </c>
      <c r="B14" s="116"/>
      <c r="C14" s="42"/>
      <c r="D14" s="117"/>
      <c r="E14" s="42"/>
      <c r="F14" s="118"/>
      <c r="G14" s="118"/>
      <c r="H14" s="118"/>
      <c r="I14" s="331"/>
    </row>
    <row r="15" spans="1:12">
      <c r="A15" s="175">
        <f t="shared" si="0"/>
        <v>6</v>
      </c>
      <c r="B15" s="116"/>
      <c r="C15" s="117"/>
      <c r="D15" s="117"/>
      <c r="E15" s="117"/>
      <c r="F15" s="118"/>
      <c r="G15" s="118"/>
      <c r="H15" s="118"/>
      <c r="I15" s="331"/>
    </row>
    <row r="16" spans="1:12">
      <c r="A16" s="171">
        <f t="shared" si="0"/>
        <v>7</v>
      </c>
      <c r="B16" s="116"/>
      <c r="C16" s="42"/>
      <c r="D16" s="117"/>
      <c r="E16" s="42"/>
      <c r="F16" s="118"/>
      <c r="G16" s="118"/>
      <c r="H16" s="118"/>
      <c r="I16" s="331"/>
    </row>
    <row r="17" spans="1:9">
      <c r="A17" s="172">
        <f t="shared" si="0"/>
        <v>8</v>
      </c>
      <c r="B17" s="173"/>
      <c r="C17" s="174"/>
      <c r="D17" s="117"/>
      <c r="E17" s="174"/>
      <c r="F17" s="162"/>
      <c r="G17" s="174"/>
      <c r="H17" s="162"/>
      <c r="I17" s="331"/>
    </row>
    <row r="18" spans="1:9">
      <c r="A18" s="175">
        <f t="shared" si="0"/>
        <v>9</v>
      </c>
      <c r="B18" s="116"/>
      <c r="C18" s="117"/>
      <c r="D18" s="117"/>
      <c r="E18" s="117"/>
      <c r="F18" s="118"/>
      <c r="G18" s="118"/>
      <c r="H18" s="118"/>
      <c r="I18" s="331"/>
    </row>
    <row r="19" spans="1:9" ht="15" thickBot="1">
      <c r="A19" s="176">
        <f t="shared" si="0"/>
        <v>10</v>
      </c>
      <c r="B19" s="121"/>
      <c r="C19" s="122"/>
      <c r="D19" s="160"/>
      <c r="E19" s="177"/>
      <c r="F19" s="177"/>
      <c r="G19" s="178"/>
      <c r="H19" s="178"/>
      <c r="I19" s="340"/>
    </row>
    <row r="20" spans="1:9" ht="16.2" thickBot="1">
      <c r="A20" s="376"/>
      <c r="H20" s="128" t="str">
        <f>"Total "&amp;LEFT(A7,2)</f>
        <v>Total I5</v>
      </c>
      <c r="I20" s="168">
        <f>SUM(I10:I19)</f>
        <v>0</v>
      </c>
    </row>
    <row r="21" spans="1:9" ht="15.6">
      <c r="A21" s="53"/>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topLeftCell="A7"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15.6">
      <c r="A7" s="455" t="str">
        <f>'Descriere indicatori'!B9&amp;". "&amp;'Descriere indicatori'!C9</f>
        <v xml:space="preserve">I6. Articole in extenso în reviste ştiinţifice indexate ERIH şi clasificate în categoria NAT </v>
      </c>
      <c r="B7" s="455"/>
      <c r="C7" s="455"/>
      <c r="D7" s="455"/>
      <c r="E7" s="455"/>
      <c r="F7" s="455"/>
      <c r="G7" s="455"/>
      <c r="H7" s="455"/>
      <c r="I7" s="455"/>
    </row>
    <row r="8" spans="1:12" ht="15" thickBot="1">
      <c r="A8" s="180"/>
      <c r="B8" s="180"/>
      <c r="C8" s="180"/>
      <c r="D8" s="180"/>
      <c r="E8" s="180"/>
      <c r="F8" s="180"/>
      <c r="G8" s="180"/>
      <c r="H8" s="180"/>
      <c r="I8" s="180"/>
    </row>
    <row r="9" spans="1:12" ht="29.4" thickBot="1">
      <c r="A9" s="163" t="s">
        <v>55</v>
      </c>
      <c r="B9" s="164" t="s">
        <v>83</v>
      </c>
      <c r="C9" s="164" t="s">
        <v>52</v>
      </c>
      <c r="D9" s="164" t="s">
        <v>57</v>
      </c>
      <c r="E9" s="164" t="s">
        <v>80</v>
      </c>
      <c r="F9" s="165" t="s">
        <v>87</v>
      </c>
      <c r="G9" s="164" t="s">
        <v>58</v>
      </c>
      <c r="H9" s="164" t="s">
        <v>111</v>
      </c>
      <c r="I9" s="166" t="s">
        <v>90</v>
      </c>
      <c r="K9" s="276" t="s">
        <v>108</v>
      </c>
    </row>
    <row r="10" spans="1:12">
      <c r="A10" s="182">
        <v>1</v>
      </c>
      <c r="B10" s="111"/>
      <c r="C10" s="111"/>
      <c r="D10" s="111"/>
      <c r="E10" s="112"/>
      <c r="F10" s="113"/>
      <c r="G10" s="113"/>
      <c r="H10" s="113"/>
      <c r="I10" s="336"/>
      <c r="K10" s="277">
        <v>5</v>
      </c>
      <c r="L10" s="391" t="s">
        <v>248</v>
      </c>
    </row>
    <row r="11" spans="1:12">
      <c r="A11" s="183">
        <f>A10+1</f>
        <v>2</v>
      </c>
      <c r="B11" s="115"/>
      <c r="C11" s="116"/>
      <c r="D11" s="115"/>
      <c r="E11" s="117"/>
      <c r="F11" s="118"/>
      <c r="G11" s="119"/>
      <c r="H11" s="119"/>
      <c r="I11" s="331"/>
      <c r="K11" s="57"/>
    </row>
    <row r="12" spans="1:12">
      <c r="A12" s="183">
        <f t="shared" ref="A12:A19" si="0">A11+1</f>
        <v>3</v>
      </c>
      <c r="B12" s="116"/>
      <c r="C12" s="116"/>
      <c r="D12" s="116"/>
      <c r="E12" s="117"/>
      <c r="F12" s="118"/>
      <c r="G12" s="119"/>
      <c r="H12" s="119"/>
      <c r="I12" s="331"/>
    </row>
    <row r="13" spans="1:12">
      <c r="A13" s="183">
        <f t="shared" si="0"/>
        <v>4</v>
      </c>
      <c r="B13" s="116"/>
      <c r="C13" s="116"/>
      <c r="D13" s="116"/>
      <c r="E13" s="117"/>
      <c r="F13" s="118"/>
      <c r="G13" s="118"/>
      <c r="H13" s="118"/>
      <c r="I13" s="331"/>
    </row>
    <row r="14" spans="1:12">
      <c r="A14" s="183">
        <f t="shared" si="0"/>
        <v>5</v>
      </c>
      <c r="B14" s="116"/>
      <c r="C14" s="116"/>
      <c r="D14" s="116"/>
      <c r="E14" s="117"/>
      <c r="F14" s="118"/>
      <c r="G14" s="118"/>
      <c r="H14" s="118"/>
      <c r="I14" s="331"/>
    </row>
    <row r="15" spans="1:12">
      <c r="A15" s="183">
        <f t="shared" si="0"/>
        <v>6</v>
      </c>
      <c r="B15" s="116"/>
      <c r="C15" s="116"/>
      <c r="D15" s="116"/>
      <c r="E15" s="117"/>
      <c r="F15" s="118"/>
      <c r="G15" s="118"/>
      <c r="H15" s="118"/>
      <c r="I15" s="331"/>
    </row>
    <row r="16" spans="1:12">
      <c r="A16" s="183">
        <f t="shared" si="0"/>
        <v>7</v>
      </c>
      <c r="B16" s="116"/>
      <c r="C16" s="116"/>
      <c r="D16" s="116"/>
      <c r="E16" s="117"/>
      <c r="F16" s="118"/>
      <c r="G16" s="118"/>
      <c r="H16" s="118"/>
      <c r="I16" s="331"/>
    </row>
    <row r="17" spans="1:9">
      <c r="A17" s="183">
        <f t="shared" si="0"/>
        <v>8</v>
      </c>
      <c r="B17" s="116"/>
      <c r="C17" s="116"/>
      <c r="D17" s="116"/>
      <c r="E17" s="117"/>
      <c r="F17" s="118"/>
      <c r="G17" s="118"/>
      <c r="H17" s="118"/>
      <c r="I17" s="331"/>
    </row>
    <row r="18" spans="1:9">
      <c r="A18" s="183">
        <f t="shared" si="0"/>
        <v>9</v>
      </c>
      <c r="B18" s="116"/>
      <c r="C18" s="116"/>
      <c r="D18" s="116"/>
      <c r="E18" s="117"/>
      <c r="F18" s="118"/>
      <c r="G18" s="118"/>
      <c r="H18" s="118"/>
      <c r="I18" s="331"/>
    </row>
    <row r="19" spans="1:9" ht="15" thickBot="1">
      <c r="A19" s="184">
        <f t="shared" si="0"/>
        <v>10</v>
      </c>
      <c r="B19" s="121"/>
      <c r="C19" s="121"/>
      <c r="D19" s="121"/>
      <c r="E19" s="122"/>
      <c r="F19" s="123"/>
      <c r="G19" s="123"/>
      <c r="H19" s="123"/>
      <c r="I19" s="332"/>
    </row>
    <row r="20" spans="1:9" ht="15" thickBot="1">
      <c r="A20" s="375"/>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70" t="str">
        <f>'Date initiale'!C3</f>
        <v>Universitatea de Arhitectură și Urbanism "Ion Mincu" București</v>
      </c>
      <c r="B1" s="270"/>
      <c r="C1" s="270"/>
      <c r="D1" s="6"/>
      <c r="E1" s="6"/>
      <c r="F1" s="6"/>
      <c r="G1" s="6"/>
      <c r="H1" s="6"/>
      <c r="I1" s="6"/>
      <c r="J1" s="6"/>
    </row>
    <row r="2" spans="1:12" ht="15.6">
      <c r="A2" s="270" t="str">
        <f>'Date initiale'!B4&amp;" "&amp;'Date initiale'!C4</f>
        <v>Facultatea ARHITECTURA</v>
      </c>
      <c r="B2" s="270"/>
      <c r="C2" s="270"/>
      <c r="D2" s="6"/>
      <c r="E2" s="6"/>
      <c r="F2" s="6"/>
      <c r="G2" s="6"/>
      <c r="H2" s="6"/>
      <c r="I2" s="6"/>
      <c r="J2" s="6"/>
    </row>
    <row r="3" spans="1:12" ht="15.6">
      <c r="A3" s="270" t="str">
        <f>'Date initiale'!B5&amp;" "&amp;'Date initiale'!C5</f>
        <v>Departamentul Bazele Proiectarii</v>
      </c>
      <c r="B3" s="270"/>
      <c r="C3" s="270"/>
      <c r="D3" s="6"/>
      <c r="E3" s="6"/>
      <c r="F3" s="6"/>
      <c r="G3" s="6"/>
      <c r="H3" s="6"/>
      <c r="I3" s="6"/>
      <c r="J3" s="6"/>
    </row>
    <row r="4" spans="1:12" ht="15.6">
      <c r="A4" s="274" t="str">
        <f>'Date initiale'!C6&amp;", "&amp;'Date initiale'!C7</f>
        <v>Simion Stefan, Conferentiar Universitar Poz.___</v>
      </c>
      <c r="B4" s="274"/>
      <c r="C4" s="274"/>
      <c r="D4" s="6"/>
      <c r="E4" s="6"/>
      <c r="F4" s="6"/>
      <c r="G4" s="6"/>
      <c r="H4" s="6"/>
      <c r="I4" s="6"/>
      <c r="J4" s="6"/>
    </row>
    <row r="5" spans="1:12" s="195" customFormat="1" ht="15.6">
      <c r="A5" s="274"/>
      <c r="B5" s="274"/>
      <c r="C5" s="274"/>
      <c r="D5" s="6"/>
      <c r="E5" s="6"/>
      <c r="F5" s="6"/>
      <c r="G5" s="6"/>
      <c r="H5" s="6"/>
      <c r="I5" s="6"/>
      <c r="J5" s="6"/>
    </row>
    <row r="6" spans="1:12" ht="15.6">
      <c r="A6" s="456" t="s">
        <v>110</v>
      </c>
      <c r="B6" s="456"/>
      <c r="C6" s="456"/>
      <c r="D6" s="456"/>
      <c r="E6" s="456"/>
      <c r="F6" s="456"/>
      <c r="G6" s="456"/>
      <c r="H6" s="456"/>
      <c r="I6" s="456"/>
      <c r="J6" s="6"/>
    </row>
    <row r="7" spans="1:12" ht="15.6">
      <c r="A7" s="455" t="str">
        <f>'Descriere indicatori'!B10&amp;". "&amp;'Descriere indicatori'!C10</f>
        <v xml:space="preserve">I7. Articole in extenso în reviste ştiinţifice recunoscute în domenii conexe* </v>
      </c>
      <c r="B7" s="455"/>
      <c r="C7" s="455"/>
      <c r="D7" s="455"/>
      <c r="E7" s="455"/>
      <c r="F7" s="455"/>
      <c r="G7" s="455"/>
      <c r="H7" s="455"/>
      <c r="I7" s="455"/>
      <c r="J7" s="6"/>
    </row>
    <row r="8" spans="1:12" ht="16.2" thickBot="1">
      <c r="A8" s="181"/>
      <c r="B8" s="181"/>
      <c r="C8" s="181"/>
      <c r="D8" s="181"/>
      <c r="E8" s="181"/>
      <c r="F8" s="181"/>
      <c r="G8" s="181"/>
      <c r="H8" s="181"/>
      <c r="I8" s="181"/>
      <c r="J8" s="6"/>
    </row>
    <row r="9" spans="1:12" ht="29.4" thickBot="1">
      <c r="A9" s="163" t="s">
        <v>55</v>
      </c>
      <c r="B9" s="164" t="s">
        <v>83</v>
      </c>
      <c r="C9" s="164" t="s">
        <v>52</v>
      </c>
      <c r="D9" s="164" t="s">
        <v>57</v>
      </c>
      <c r="E9" s="164" t="s">
        <v>80</v>
      </c>
      <c r="F9" s="165" t="s">
        <v>87</v>
      </c>
      <c r="G9" s="164" t="s">
        <v>58</v>
      </c>
      <c r="H9" s="164" t="s">
        <v>111</v>
      </c>
      <c r="I9" s="166" t="s">
        <v>90</v>
      </c>
      <c r="J9" s="6"/>
      <c r="K9" s="276" t="s">
        <v>108</v>
      </c>
    </row>
    <row r="10" spans="1:12" ht="15.6">
      <c r="A10" s="186">
        <v>1</v>
      </c>
      <c r="B10" s="187"/>
      <c r="C10" s="152"/>
      <c r="D10" s="152"/>
      <c r="E10" s="152"/>
      <c r="F10" s="153"/>
      <c r="G10" s="152"/>
      <c r="H10" s="188"/>
      <c r="I10" s="336"/>
      <c r="J10" s="6"/>
      <c r="K10" s="277">
        <v>5</v>
      </c>
      <c r="L10" s="391" t="s">
        <v>248</v>
      </c>
    </row>
    <row r="11" spans="1:12" ht="15.6">
      <c r="A11" s="156">
        <f>A10+1</f>
        <v>2</v>
      </c>
      <c r="B11" s="147"/>
      <c r="C11" s="147"/>
      <c r="D11" s="147"/>
      <c r="E11" s="42"/>
      <c r="F11" s="119"/>
      <c r="G11" s="119"/>
      <c r="H11" s="119"/>
      <c r="I11" s="331"/>
      <c r="J11" s="51"/>
      <c r="K11" s="57"/>
    </row>
    <row r="12" spans="1:12" ht="15.6">
      <c r="A12" s="156">
        <f t="shared" ref="A12:A19" si="0">A11+1</f>
        <v>3</v>
      </c>
      <c r="B12" s="147"/>
      <c r="C12" s="117"/>
      <c r="D12" s="147"/>
      <c r="E12" s="189"/>
      <c r="F12" s="118"/>
      <c r="G12" s="119"/>
      <c r="H12" s="119"/>
      <c r="I12" s="331"/>
      <c r="J12" s="51"/>
    </row>
    <row r="13" spans="1:12" ht="15.6">
      <c r="A13" s="156">
        <f t="shared" si="0"/>
        <v>4</v>
      </c>
      <c r="B13" s="117"/>
      <c r="C13" s="117"/>
      <c r="D13" s="117"/>
      <c r="E13" s="189"/>
      <c r="F13" s="118"/>
      <c r="G13" s="119"/>
      <c r="H13" s="119"/>
      <c r="I13" s="331"/>
      <c r="J13" s="6"/>
    </row>
    <row r="14" spans="1:12" ht="15.6">
      <c r="A14" s="156">
        <f t="shared" si="0"/>
        <v>5</v>
      </c>
      <c r="B14" s="117"/>
      <c r="C14" s="117"/>
      <c r="D14" s="117"/>
      <c r="E14" s="189"/>
      <c r="F14" s="118"/>
      <c r="G14" s="118"/>
      <c r="H14" s="118"/>
      <c r="I14" s="331"/>
      <c r="J14" s="6"/>
    </row>
    <row r="15" spans="1:12" ht="15.6">
      <c r="A15" s="156">
        <f t="shared" si="0"/>
        <v>6</v>
      </c>
      <c r="B15" s="117"/>
      <c r="C15" s="117"/>
      <c r="D15" s="117"/>
      <c r="E15" s="189"/>
      <c r="F15" s="118"/>
      <c r="G15" s="118"/>
      <c r="H15" s="118"/>
      <c r="I15" s="331"/>
      <c r="J15" s="6"/>
    </row>
    <row r="16" spans="1:12" ht="15.6">
      <c r="A16" s="156">
        <f t="shared" si="0"/>
        <v>7</v>
      </c>
      <c r="B16" s="117"/>
      <c r="C16" s="117"/>
      <c r="D16" s="117"/>
      <c r="E16" s="42"/>
      <c r="F16" s="118"/>
      <c r="G16" s="118"/>
      <c r="H16" s="118"/>
      <c r="I16" s="331"/>
      <c r="J16" s="6"/>
    </row>
    <row r="17" spans="1:10" ht="15.6">
      <c r="A17" s="156">
        <f t="shared" si="0"/>
        <v>8</v>
      </c>
      <c r="B17" s="117"/>
      <c r="C17" s="117"/>
      <c r="D17" s="117"/>
      <c r="E17" s="189"/>
      <c r="F17" s="118"/>
      <c r="G17" s="118"/>
      <c r="H17" s="118"/>
      <c r="I17" s="331"/>
      <c r="J17" s="6"/>
    </row>
    <row r="18" spans="1:10" ht="15.6">
      <c r="A18" s="156">
        <f t="shared" si="0"/>
        <v>9</v>
      </c>
      <c r="B18" s="190"/>
      <c r="C18" s="191"/>
      <c r="D18" s="117"/>
      <c r="E18" s="189"/>
      <c r="F18" s="189"/>
      <c r="G18" s="189"/>
      <c r="H18" s="189"/>
      <c r="I18" s="341"/>
      <c r="J18" s="6"/>
    </row>
    <row r="19" spans="1:10" ht="16.2" thickBot="1">
      <c r="A19" s="185">
        <f t="shared" si="0"/>
        <v>10</v>
      </c>
      <c r="B19" s="122"/>
      <c r="C19" s="122"/>
      <c r="D19" s="122"/>
      <c r="E19" s="192"/>
      <c r="F19" s="123"/>
      <c r="G19" s="123"/>
      <c r="H19" s="123"/>
      <c r="I19" s="332"/>
      <c r="J19" s="6"/>
    </row>
    <row r="20" spans="1:10" ht="16.2" thickBot="1">
      <c r="A20" s="374"/>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D15" sqref="D15"/>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15.6">
      <c r="A7" s="455" t="str">
        <f>'Descriere indicatori'!B11&amp;". "&amp;'Descriere indicatori'!C11</f>
        <v xml:space="preserve">I8. Studii in extenso apărute în volume colective publicate la edituri de prestigiu internaţional* </v>
      </c>
      <c r="B7" s="455"/>
      <c r="C7" s="455"/>
      <c r="D7" s="455"/>
      <c r="E7" s="455"/>
      <c r="F7" s="455"/>
      <c r="G7" s="455"/>
      <c r="H7" s="455"/>
      <c r="I7" s="455"/>
    </row>
    <row r="8" spans="1:12" ht="15" thickBot="1">
      <c r="A8" s="180"/>
      <c r="B8" s="180"/>
      <c r="C8" s="180"/>
      <c r="D8" s="180"/>
      <c r="E8" s="180"/>
      <c r="F8" s="180"/>
      <c r="G8" s="180"/>
      <c r="H8" s="180"/>
      <c r="I8" s="180"/>
    </row>
    <row r="9" spans="1:12" ht="29.4" thickBot="1">
      <c r="A9" s="163" t="s">
        <v>55</v>
      </c>
      <c r="B9" s="164" t="s">
        <v>83</v>
      </c>
      <c r="C9" s="164" t="s">
        <v>52</v>
      </c>
      <c r="D9" s="164" t="s">
        <v>57</v>
      </c>
      <c r="E9" s="164" t="s">
        <v>80</v>
      </c>
      <c r="F9" s="165" t="s">
        <v>87</v>
      </c>
      <c r="G9" s="164" t="s">
        <v>58</v>
      </c>
      <c r="H9" s="164" t="s">
        <v>111</v>
      </c>
      <c r="I9" s="166" t="s">
        <v>90</v>
      </c>
      <c r="K9" s="276" t="s">
        <v>108</v>
      </c>
    </row>
    <row r="10" spans="1:12" ht="100.8">
      <c r="A10" s="110">
        <v>1</v>
      </c>
      <c r="B10" s="112" t="s">
        <v>273</v>
      </c>
      <c r="C10" s="396" t="s">
        <v>274</v>
      </c>
      <c r="D10" s="112" t="s">
        <v>275</v>
      </c>
      <c r="E10" s="112" t="s">
        <v>276</v>
      </c>
      <c r="F10" s="113">
        <v>2015</v>
      </c>
      <c r="G10" s="113">
        <v>180</v>
      </c>
      <c r="H10" s="113">
        <v>12</v>
      </c>
      <c r="I10" s="330">
        <v>10</v>
      </c>
      <c r="K10" s="277">
        <v>10</v>
      </c>
      <c r="L10" s="391" t="s">
        <v>249</v>
      </c>
    </row>
    <row r="11" spans="1:12">
      <c r="A11" s="175">
        <f>A10+1</f>
        <v>2</v>
      </c>
      <c r="B11" s="173"/>
      <c r="C11" s="116"/>
      <c r="D11" s="173"/>
      <c r="E11" s="117"/>
      <c r="F11" s="118"/>
      <c r="G11" s="118"/>
      <c r="H11" s="118"/>
      <c r="I11" s="331"/>
      <c r="K11" s="57"/>
    </row>
    <row r="12" spans="1:12">
      <c r="A12" s="175">
        <f t="shared" ref="A12:A18" si="0">A11+1</f>
        <v>3</v>
      </c>
      <c r="B12" s="116"/>
      <c r="C12" s="116"/>
      <c r="D12" s="116"/>
      <c r="E12" s="117"/>
      <c r="F12" s="118"/>
      <c r="G12" s="118"/>
      <c r="H12" s="118"/>
      <c r="I12" s="331"/>
    </row>
    <row r="13" spans="1:12">
      <c r="A13" s="175">
        <f t="shared" si="0"/>
        <v>4</v>
      </c>
      <c r="B13" s="116"/>
      <c r="C13" s="116"/>
      <c r="D13" s="116"/>
      <c r="E13" s="117"/>
      <c r="F13" s="118"/>
      <c r="G13" s="118"/>
      <c r="H13" s="118"/>
      <c r="I13" s="331"/>
    </row>
    <row r="14" spans="1:12">
      <c r="A14" s="175">
        <f t="shared" si="0"/>
        <v>5</v>
      </c>
      <c r="B14" s="116"/>
      <c r="C14" s="116"/>
      <c r="D14" s="116"/>
      <c r="E14" s="117"/>
      <c r="F14" s="118"/>
      <c r="G14" s="118"/>
      <c r="H14" s="118"/>
      <c r="I14" s="331"/>
    </row>
    <row r="15" spans="1:12">
      <c r="A15" s="175">
        <f t="shared" si="0"/>
        <v>6</v>
      </c>
      <c r="B15" s="116"/>
      <c r="C15" s="116"/>
      <c r="D15" s="116"/>
      <c r="E15" s="117"/>
      <c r="F15" s="118"/>
      <c r="G15" s="118"/>
      <c r="H15" s="118"/>
      <c r="I15" s="331"/>
    </row>
    <row r="16" spans="1:12">
      <c r="A16" s="175">
        <f t="shared" si="0"/>
        <v>7</v>
      </c>
      <c r="B16" s="116"/>
      <c r="C16" s="116"/>
      <c r="D16" s="116"/>
      <c r="E16" s="117"/>
      <c r="F16" s="118"/>
      <c r="G16" s="118"/>
      <c r="H16" s="118"/>
      <c r="I16" s="331"/>
    </row>
    <row r="17" spans="1:10">
      <c r="A17" s="175">
        <f t="shared" si="0"/>
        <v>8</v>
      </c>
      <c r="B17" s="116"/>
      <c r="C17" s="116"/>
      <c r="D17" s="116"/>
      <c r="E17" s="117"/>
      <c r="F17" s="118"/>
      <c r="G17" s="118"/>
      <c r="H17" s="118"/>
      <c r="I17" s="331"/>
    </row>
    <row r="18" spans="1:10">
      <c r="A18" s="175">
        <f t="shared" si="0"/>
        <v>9</v>
      </c>
      <c r="B18" s="116"/>
      <c r="C18" s="116"/>
      <c r="D18" s="116"/>
      <c r="E18" s="117"/>
      <c r="F18" s="118"/>
      <c r="G18" s="118"/>
      <c r="H18" s="118"/>
      <c r="I18" s="331"/>
    </row>
    <row r="19" spans="1:10" ht="15" thickBot="1">
      <c r="A19" s="127">
        <f>A18+1</f>
        <v>10</v>
      </c>
      <c r="B19" s="121"/>
      <c r="C19" s="121"/>
      <c r="D19" s="121"/>
      <c r="E19" s="122"/>
      <c r="F19" s="123"/>
      <c r="G19" s="123"/>
      <c r="H19" s="123"/>
      <c r="I19" s="332"/>
    </row>
    <row r="20" spans="1:10" ht="16.2" thickBot="1">
      <c r="A20" s="374"/>
      <c r="B20" s="125"/>
      <c r="C20" s="125"/>
      <c r="D20" s="125"/>
      <c r="E20" s="125"/>
      <c r="F20" s="125"/>
      <c r="G20" s="125"/>
      <c r="H20" s="128" t="str">
        <f>"Total "&amp;LEFT(A7,2)</f>
        <v>Total I8</v>
      </c>
      <c r="I20" s="129">
        <f>SUM(I10:I19)</f>
        <v>10</v>
      </c>
      <c r="J20" s="6"/>
    </row>
    <row r="22" spans="1:10"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style="195" customWidth="1"/>
    <col min="8" max="8" width="10" customWidth="1"/>
    <col min="9" max="10"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15.75" customHeight="1">
      <c r="A7" s="455" t="str">
        <f>'Descriere indicatori'!B12&amp;". "&amp;'Descriere indicatori'!C12</f>
        <v xml:space="preserve">I9. Studii in extenso apărute în volume colective publicate la edituri de prestigiu naţional* </v>
      </c>
      <c r="B7" s="455"/>
      <c r="C7" s="455"/>
      <c r="D7" s="455"/>
      <c r="E7" s="455"/>
      <c r="F7" s="455"/>
      <c r="G7" s="455"/>
      <c r="H7" s="455"/>
      <c r="I7" s="455"/>
      <c r="J7" s="196"/>
    </row>
    <row r="8" spans="1:12" ht="16.2" thickBot="1">
      <c r="A8" s="194"/>
      <c r="B8" s="194"/>
      <c r="C8" s="194"/>
      <c r="D8" s="194"/>
      <c r="E8" s="194"/>
      <c r="F8" s="194"/>
      <c r="G8" s="180"/>
      <c r="H8" s="194"/>
      <c r="I8" s="194"/>
      <c r="J8" s="194"/>
    </row>
    <row r="9" spans="1:12" ht="29.4" thickBot="1">
      <c r="A9" s="163" t="s">
        <v>55</v>
      </c>
      <c r="B9" s="164" t="s">
        <v>83</v>
      </c>
      <c r="C9" s="164" t="s">
        <v>56</v>
      </c>
      <c r="D9" s="164" t="s">
        <v>57</v>
      </c>
      <c r="E9" s="164" t="s">
        <v>80</v>
      </c>
      <c r="F9" s="165" t="s">
        <v>87</v>
      </c>
      <c r="G9" s="164" t="s">
        <v>58</v>
      </c>
      <c r="H9" s="164" t="s">
        <v>111</v>
      </c>
      <c r="I9" s="166" t="s">
        <v>90</v>
      </c>
      <c r="K9" s="276" t="s">
        <v>108</v>
      </c>
    </row>
    <row r="10" spans="1:12">
      <c r="A10" s="197">
        <v>1</v>
      </c>
      <c r="B10" s="187"/>
      <c r="C10" s="187"/>
      <c r="D10" s="187"/>
      <c r="E10" s="152"/>
      <c r="F10" s="153"/>
      <c r="G10" s="113"/>
      <c r="H10" s="153"/>
      <c r="I10" s="336"/>
      <c r="K10" s="277">
        <v>7</v>
      </c>
      <c r="L10" s="391" t="s">
        <v>249</v>
      </c>
    </row>
    <row r="11" spans="1:12">
      <c r="A11" s="198">
        <f>A10+1</f>
        <v>2</v>
      </c>
      <c r="B11" s="173"/>
      <c r="C11" s="173"/>
      <c r="D11" s="173"/>
      <c r="E11" s="189"/>
      <c r="F11" s="118"/>
      <c r="G11" s="118"/>
      <c r="H11" s="118"/>
      <c r="I11" s="331"/>
      <c r="K11" s="57"/>
    </row>
    <row r="12" spans="1:12">
      <c r="A12" s="198">
        <f t="shared" ref="A12:A19" si="0">A11+1</f>
        <v>3</v>
      </c>
      <c r="B12" s="173"/>
      <c r="C12" s="116"/>
      <c r="D12" s="173"/>
      <c r="E12" s="189"/>
      <c r="F12" s="118"/>
      <c r="G12" s="118"/>
      <c r="H12" s="118"/>
      <c r="I12" s="331"/>
    </row>
    <row r="13" spans="1:12">
      <c r="A13" s="198">
        <f t="shared" si="0"/>
        <v>4</v>
      </c>
      <c r="B13" s="173"/>
      <c r="C13" s="116"/>
      <c r="D13" s="173"/>
      <c r="E13" s="189"/>
      <c r="F13" s="118"/>
      <c r="G13" s="118"/>
      <c r="H13" s="118"/>
      <c r="I13" s="331"/>
    </row>
    <row r="14" spans="1:12">
      <c r="A14" s="198">
        <f t="shared" si="0"/>
        <v>5</v>
      </c>
      <c r="B14" s="199"/>
      <c r="C14" s="199"/>
      <c r="D14" s="199"/>
      <c r="E14" s="199"/>
      <c r="F14" s="199"/>
      <c r="G14" s="118"/>
      <c r="H14" s="199"/>
      <c r="I14" s="342"/>
    </row>
    <row r="15" spans="1:12">
      <c r="A15" s="198">
        <f t="shared" si="0"/>
        <v>6</v>
      </c>
      <c r="B15" s="199"/>
      <c r="C15" s="199"/>
      <c r="D15" s="199"/>
      <c r="E15" s="199"/>
      <c r="F15" s="199"/>
      <c r="G15" s="118"/>
      <c r="H15" s="199"/>
      <c r="I15" s="342"/>
    </row>
    <row r="16" spans="1:12">
      <c r="A16" s="198">
        <f t="shared" si="0"/>
        <v>7</v>
      </c>
      <c r="B16" s="199"/>
      <c r="C16" s="199"/>
      <c r="D16" s="199"/>
      <c r="E16" s="199"/>
      <c r="F16" s="199"/>
      <c r="G16" s="118"/>
      <c r="H16" s="199"/>
      <c r="I16" s="342"/>
    </row>
    <row r="17" spans="1:10">
      <c r="A17" s="198">
        <f t="shared" si="0"/>
        <v>8</v>
      </c>
      <c r="B17" s="199"/>
      <c r="C17" s="199"/>
      <c r="D17" s="199"/>
      <c r="E17" s="199"/>
      <c r="F17" s="199"/>
      <c r="G17" s="118"/>
      <c r="H17" s="199"/>
      <c r="I17" s="342"/>
    </row>
    <row r="18" spans="1:10">
      <c r="A18" s="198">
        <f t="shared" si="0"/>
        <v>9</v>
      </c>
      <c r="B18" s="199"/>
      <c r="C18" s="199"/>
      <c r="D18" s="199"/>
      <c r="E18" s="199"/>
      <c r="F18" s="199"/>
      <c r="G18" s="118"/>
      <c r="H18" s="199"/>
      <c r="I18" s="342"/>
    </row>
    <row r="19" spans="1:10" ht="15" thickBot="1">
      <c r="A19" s="158">
        <f t="shared" si="0"/>
        <v>10</v>
      </c>
      <c r="B19" s="200"/>
      <c r="C19" s="200"/>
      <c r="D19" s="200"/>
      <c r="E19" s="200"/>
      <c r="F19" s="200"/>
      <c r="G19" s="123"/>
      <c r="H19" s="200"/>
      <c r="I19" s="343"/>
    </row>
    <row r="20" spans="1:10" s="195" customFormat="1" ht="16.2" thickBot="1">
      <c r="A20" s="374"/>
      <c r="B20" s="125"/>
      <c r="C20" s="125"/>
      <c r="D20" s="125"/>
      <c r="E20" s="125"/>
      <c r="F20" s="125"/>
      <c r="G20" s="125"/>
      <c r="H20" s="128" t="str">
        <f>"Total "&amp;LEFT(A7,2)</f>
        <v>Total I9</v>
      </c>
      <c r="I20" s="129">
        <f>SUM(I10:I19)</f>
        <v>0</v>
      </c>
      <c r="J20" s="6"/>
    </row>
    <row r="22" spans="1:10"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topLeftCell="A4" workbookViewId="0">
      <selection activeCell="B26" sqref="B26"/>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39" customHeight="1">
      <c r="A7" s="455" t="str">
        <f>'Descriere indicatori'!B13&amp;". "&amp;'Descriere indicatori'!C13</f>
        <v xml:space="preserve">I10. Studii in extenso apărute în volume colective publicate la edituri recunoscute în domeniu*, precum şi studiile aferente proiectelor* </v>
      </c>
      <c r="B7" s="455"/>
      <c r="C7" s="455"/>
      <c r="D7" s="455"/>
      <c r="E7" s="455"/>
      <c r="F7" s="455"/>
      <c r="G7" s="455"/>
      <c r="H7" s="455"/>
      <c r="I7" s="455"/>
    </row>
    <row r="8" spans="1:12" s="195" customFormat="1" ht="17.25" customHeight="1" thickBot="1">
      <c r="A8" s="39"/>
      <c r="B8" s="194"/>
      <c r="C8" s="194"/>
      <c r="D8" s="194"/>
      <c r="E8" s="194"/>
      <c r="F8" s="194"/>
      <c r="G8" s="194"/>
      <c r="H8" s="194"/>
      <c r="I8" s="194"/>
    </row>
    <row r="9" spans="1:12" ht="29.4" thickBot="1">
      <c r="A9" s="163" t="s">
        <v>55</v>
      </c>
      <c r="B9" s="164" t="s">
        <v>83</v>
      </c>
      <c r="C9" s="164" t="s">
        <v>56</v>
      </c>
      <c r="D9" s="164" t="s">
        <v>57</v>
      </c>
      <c r="E9" s="164" t="s">
        <v>80</v>
      </c>
      <c r="F9" s="165" t="s">
        <v>87</v>
      </c>
      <c r="G9" s="164" t="s">
        <v>58</v>
      </c>
      <c r="H9" s="164" t="s">
        <v>111</v>
      </c>
      <c r="I9" s="166" t="s">
        <v>90</v>
      </c>
      <c r="K9" s="276" t="s">
        <v>108</v>
      </c>
    </row>
    <row r="10" spans="1:12" ht="15.6">
      <c r="A10" s="197">
        <v>1</v>
      </c>
      <c r="B10" s="112"/>
      <c r="C10" s="152"/>
      <c r="D10" s="247"/>
      <c r="E10" s="248"/>
      <c r="F10" s="152"/>
      <c r="G10" s="152"/>
      <c r="H10" s="152"/>
      <c r="I10" s="344"/>
      <c r="J10" s="209"/>
      <c r="K10" s="277" t="s">
        <v>160</v>
      </c>
      <c r="L10" s="391" t="s">
        <v>250</v>
      </c>
    </row>
    <row r="11" spans="1:12" ht="15.6">
      <c r="A11" s="249">
        <f>A10+1</f>
        <v>2</v>
      </c>
      <c r="B11" s="149"/>
      <c r="C11" s="174"/>
      <c r="D11" s="117"/>
      <c r="E11" s="189"/>
      <c r="F11" s="174"/>
      <c r="G11" s="174"/>
      <c r="H11" s="174"/>
      <c r="I11" s="337"/>
      <c r="J11" s="209"/>
      <c r="K11" s="57"/>
      <c r="L11" s="391" t="s">
        <v>251</v>
      </c>
    </row>
    <row r="12" spans="1:12">
      <c r="A12" s="249">
        <f t="shared" ref="A12:A19" si="0">A11+1</f>
        <v>3</v>
      </c>
      <c r="B12" s="149"/>
      <c r="C12" s="149"/>
      <c r="D12" s="149"/>
      <c r="E12" s="42"/>
      <c r="F12" s="118"/>
      <c r="G12" s="118"/>
      <c r="H12" s="118"/>
      <c r="I12" s="331"/>
    </row>
    <row r="13" spans="1:12">
      <c r="A13" s="249">
        <f t="shared" si="0"/>
        <v>4</v>
      </c>
      <c r="B13" s="117"/>
      <c r="C13" s="117"/>
      <c r="D13" s="149"/>
      <c r="E13" s="42"/>
      <c r="F13" s="118"/>
      <c r="G13" s="118"/>
      <c r="H13" s="118"/>
      <c r="I13" s="331"/>
    </row>
    <row r="14" spans="1:12">
      <c r="A14" s="249">
        <f t="shared" si="0"/>
        <v>5</v>
      </c>
      <c r="B14" s="149"/>
      <c r="C14" s="117"/>
      <c r="D14" s="117"/>
      <c r="E14" s="189"/>
      <c r="F14" s="118"/>
      <c r="G14" s="118"/>
      <c r="H14" s="118"/>
      <c r="I14" s="331"/>
    </row>
    <row r="15" spans="1:12">
      <c r="A15" s="249">
        <f t="shared" si="0"/>
        <v>6</v>
      </c>
      <c r="B15" s="173"/>
      <c r="C15" s="173"/>
      <c r="D15" s="173"/>
      <c r="E15" s="189"/>
      <c r="F15" s="118"/>
      <c r="G15" s="118"/>
      <c r="H15" s="118"/>
      <c r="I15" s="331"/>
    </row>
    <row r="16" spans="1:12">
      <c r="A16" s="249">
        <f t="shared" si="0"/>
        <v>7</v>
      </c>
      <c r="B16" s="173"/>
      <c r="C16" s="116"/>
      <c r="D16" s="173"/>
      <c r="E16" s="189"/>
      <c r="F16" s="118"/>
      <c r="G16" s="118"/>
      <c r="H16" s="118"/>
      <c r="I16" s="331"/>
    </row>
    <row r="17" spans="1:9">
      <c r="A17" s="249">
        <f t="shared" si="0"/>
        <v>8</v>
      </c>
      <c r="B17" s="173"/>
      <c r="C17" s="116"/>
      <c r="D17" s="173"/>
      <c r="E17" s="189"/>
      <c r="F17" s="118"/>
      <c r="G17" s="118"/>
      <c r="H17" s="118"/>
      <c r="I17" s="331"/>
    </row>
    <row r="18" spans="1:9">
      <c r="A18" s="249">
        <f t="shared" si="0"/>
        <v>9</v>
      </c>
      <c r="B18" s="189"/>
      <c r="C18" s="42"/>
      <c r="D18" s="42"/>
      <c r="E18" s="42"/>
      <c r="F18" s="118"/>
      <c r="G18" s="118"/>
      <c r="H18" s="118"/>
      <c r="I18" s="331"/>
    </row>
    <row r="19" spans="1:9" ht="15" thickBot="1">
      <c r="A19" s="250">
        <f t="shared" si="0"/>
        <v>10</v>
      </c>
      <c r="B19" s="159"/>
      <c r="C19" s="122"/>
      <c r="D19" s="122"/>
      <c r="E19" s="192"/>
      <c r="F19" s="123"/>
      <c r="G19" s="123"/>
      <c r="H19" s="123"/>
      <c r="I19" s="332"/>
    </row>
    <row r="20" spans="1:9" ht="15" thickBot="1">
      <c r="A20" s="374"/>
      <c r="B20" s="251"/>
      <c r="C20" s="157"/>
      <c r="D20" s="193"/>
      <c r="E20" s="193"/>
      <c r="F20" s="193"/>
      <c r="G20" s="193"/>
      <c r="H20" s="128" t="str">
        <f>"Total "&amp;LEFT(A7,3)</f>
        <v>Total I10</v>
      </c>
      <c r="I20" s="252">
        <f>SUM(I10:I19)</f>
        <v>0</v>
      </c>
    </row>
    <row r="21" spans="1:9">
      <c r="A21" s="22"/>
      <c r="B21" s="16"/>
      <c r="C21" s="18"/>
      <c r="D21" s="22"/>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row r="23" spans="1:9" ht="48" customHeight="1">
      <c r="A23"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54"/>
      <c r="C23" s="454"/>
      <c r="D23" s="454"/>
      <c r="E23" s="454"/>
      <c r="F23" s="454"/>
      <c r="G23" s="454"/>
      <c r="H23" s="454"/>
      <c r="I23" s="454"/>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workbookViewId="0">
      <selection activeCell="G10" sqref="G10"/>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c r="J6" s="40"/>
    </row>
    <row r="7" spans="1:12" ht="39" customHeight="1">
      <c r="A7" s="455"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55"/>
      <c r="C7" s="455"/>
      <c r="D7" s="455"/>
      <c r="E7" s="455"/>
      <c r="F7" s="455"/>
      <c r="G7" s="455"/>
      <c r="H7" s="455"/>
      <c r="I7" s="455"/>
      <c r="J7" s="39"/>
    </row>
    <row r="8" spans="1:12" ht="19.5" customHeight="1" thickBot="1">
      <c r="A8" s="63"/>
      <c r="B8" s="63"/>
      <c r="C8" s="63"/>
      <c r="D8" s="63"/>
      <c r="E8" s="63"/>
      <c r="F8" s="63"/>
      <c r="G8" s="63"/>
      <c r="H8" s="63"/>
      <c r="I8" s="63"/>
      <c r="J8" s="39"/>
    </row>
    <row r="9" spans="1:12" ht="63" customHeight="1" thickBot="1">
      <c r="A9" s="238" t="s">
        <v>55</v>
      </c>
      <c r="B9" s="239" t="s">
        <v>83</v>
      </c>
      <c r="C9" s="240" t="s">
        <v>52</v>
      </c>
      <c r="D9" s="240" t="s">
        <v>134</v>
      </c>
      <c r="E9" s="239" t="s">
        <v>87</v>
      </c>
      <c r="F9" s="240" t="s">
        <v>53</v>
      </c>
      <c r="G9" s="240" t="s">
        <v>79</v>
      </c>
      <c r="H9" s="239" t="s">
        <v>54</v>
      </c>
      <c r="I9" s="246" t="s">
        <v>147</v>
      </c>
      <c r="J9" s="2"/>
      <c r="K9" s="276" t="s">
        <v>108</v>
      </c>
    </row>
    <row r="10" spans="1:12" ht="46.8">
      <c r="A10" s="65">
        <v>1</v>
      </c>
      <c r="B10" s="31" t="s">
        <v>273</v>
      </c>
      <c r="C10" s="404" t="s">
        <v>302</v>
      </c>
      <c r="D10" s="404" t="s">
        <v>303</v>
      </c>
      <c r="E10" s="64">
        <v>2012</v>
      </c>
      <c r="F10" s="64" t="s">
        <v>304</v>
      </c>
      <c r="G10" s="424" t="s">
        <v>301</v>
      </c>
      <c r="H10" s="31">
        <v>2</v>
      </c>
      <c r="I10" s="345">
        <v>15</v>
      </c>
      <c r="K10" s="277" t="s">
        <v>161</v>
      </c>
      <c r="L10" s="391" t="s">
        <v>252</v>
      </c>
    </row>
    <row r="11" spans="1:12" ht="15.6">
      <c r="A11" s="66">
        <f>A10+1</f>
        <v>2</v>
      </c>
      <c r="B11" s="21"/>
      <c r="C11" s="21"/>
      <c r="D11" s="21"/>
      <c r="E11" s="20"/>
      <c r="F11" s="29"/>
      <c r="G11" s="21"/>
      <c r="H11" s="20"/>
      <c r="I11" s="346"/>
      <c r="K11" s="57"/>
    </row>
    <row r="12" spans="1:12" ht="15.6">
      <c r="A12" s="66">
        <f t="shared" ref="A12:A19" si="0">A11+1</f>
        <v>3</v>
      </c>
      <c r="B12" s="21"/>
      <c r="C12" s="21"/>
      <c r="D12" s="21"/>
      <c r="E12" s="20"/>
      <c r="F12" s="24"/>
      <c r="G12" s="21"/>
      <c r="H12" s="20"/>
      <c r="I12" s="346"/>
    </row>
    <row r="13" spans="1:12" ht="15.6">
      <c r="A13" s="66">
        <f t="shared" si="0"/>
        <v>4</v>
      </c>
      <c r="B13" s="21"/>
      <c r="C13" s="21"/>
      <c r="D13" s="21"/>
      <c r="E13" s="21"/>
      <c r="F13" s="24"/>
      <c r="G13" s="21"/>
      <c r="H13" s="21"/>
      <c r="I13" s="346"/>
    </row>
    <row r="14" spans="1:12" ht="15.6">
      <c r="A14" s="66">
        <f t="shared" si="0"/>
        <v>5</v>
      </c>
      <c r="B14" s="21"/>
      <c r="C14" s="21"/>
      <c r="D14" s="21"/>
      <c r="E14" s="21"/>
      <c r="F14" s="21"/>
      <c r="G14" s="21"/>
      <c r="H14" s="21"/>
      <c r="I14" s="346"/>
    </row>
    <row r="15" spans="1:12" ht="15.6">
      <c r="A15" s="66">
        <f t="shared" si="0"/>
        <v>6</v>
      </c>
      <c r="B15" s="20"/>
      <c r="C15" s="21"/>
      <c r="D15" s="21"/>
      <c r="E15" s="20"/>
      <c r="F15" s="20"/>
      <c r="G15" s="20"/>
      <c r="H15" s="20"/>
      <c r="I15" s="346"/>
    </row>
    <row r="16" spans="1:12" ht="15.6">
      <c r="A16" s="66">
        <f t="shared" si="0"/>
        <v>7</v>
      </c>
      <c r="B16" s="20"/>
      <c r="C16" s="20"/>
      <c r="D16" s="21"/>
      <c r="E16" s="20"/>
      <c r="F16" s="20"/>
      <c r="G16" s="21"/>
      <c r="H16" s="20"/>
      <c r="I16" s="346"/>
    </row>
    <row r="17" spans="1:10" ht="15.6">
      <c r="A17" s="66">
        <f t="shared" si="0"/>
        <v>8</v>
      </c>
      <c r="B17" s="21"/>
      <c r="C17" s="21"/>
      <c r="D17" s="21"/>
      <c r="E17" s="20"/>
      <c r="F17" s="20"/>
      <c r="G17" s="21"/>
      <c r="H17" s="20"/>
      <c r="I17" s="346"/>
    </row>
    <row r="18" spans="1:10" ht="15.6">
      <c r="A18" s="66">
        <f t="shared" si="0"/>
        <v>9</v>
      </c>
      <c r="B18" s="21"/>
      <c r="C18" s="21"/>
      <c r="D18" s="21"/>
      <c r="E18" s="21"/>
      <c r="F18" s="29"/>
      <c r="G18" s="23"/>
      <c r="H18" s="21"/>
      <c r="I18" s="347"/>
      <c r="J18" s="25"/>
    </row>
    <row r="19" spans="1:10" ht="16.2" thickBot="1">
      <c r="A19" s="67">
        <f t="shared" si="0"/>
        <v>10</v>
      </c>
      <c r="B19" s="52"/>
      <c r="C19" s="68"/>
      <c r="D19" s="52"/>
      <c r="E19" s="52"/>
      <c r="F19" s="68"/>
      <c r="G19" s="68"/>
      <c r="H19" s="68"/>
      <c r="I19" s="348"/>
    </row>
    <row r="20" spans="1:10" ht="16.2" thickBot="1">
      <c r="A20" s="373"/>
      <c r="C20" s="22"/>
      <c r="D20" s="27"/>
      <c r="E20" s="18"/>
      <c r="H20" s="128" t="str">
        <f>"Total "&amp;LEFT(A7,4)</f>
        <v>Total I11a</v>
      </c>
      <c r="I20" s="395">
        <f>SUM(I10:I19)</f>
        <v>15</v>
      </c>
    </row>
    <row r="21" spans="1:10" ht="15.6">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M22" sqref="M22"/>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style="195" customWidth="1"/>
    <col min="8" max="8" width="9.6640625" customWidth="1"/>
  </cols>
  <sheetData>
    <row r="1" spans="1:11" ht="15.6">
      <c r="A1" s="270" t="str">
        <f>'Date initiale'!C3</f>
        <v>Universitatea de Arhitectură și Urbanism "Ion Mincu" București</v>
      </c>
      <c r="B1" s="270"/>
      <c r="C1" s="270"/>
      <c r="D1" s="17"/>
    </row>
    <row r="2" spans="1:11" ht="15.6">
      <c r="A2" s="270" t="str">
        <f>'Date initiale'!B4&amp;" "&amp;'Date initiale'!C4</f>
        <v>Facultatea ARHITECTURA</v>
      </c>
      <c r="B2" s="270"/>
      <c r="C2" s="270"/>
      <c r="D2" s="17"/>
    </row>
    <row r="3" spans="1:11" ht="15.6">
      <c r="A3" s="270" t="str">
        <f>'Date initiale'!B5&amp;" "&amp;'Date initiale'!C5</f>
        <v>Departamentul Bazele Proiectarii</v>
      </c>
      <c r="B3" s="270"/>
      <c r="C3" s="270"/>
      <c r="D3" s="17"/>
    </row>
    <row r="4" spans="1:11">
      <c r="A4" s="125" t="str">
        <f>'Date initiale'!C6&amp;", "&amp;'Date initiale'!C7</f>
        <v>Simion Stefan, Conferentiar Universitar Poz.___</v>
      </c>
      <c r="B4" s="125"/>
      <c r="C4" s="125"/>
    </row>
    <row r="5" spans="1:11" s="195" customFormat="1">
      <c r="A5" s="125"/>
      <c r="B5" s="125"/>
      <c r="C5" s="125"/>
    </row>
    <row r="6" spans="1:11" ht="15.6">
      <c r="A6" s="452" t="s">
        <v>110</v>
      </c>
      <c r="B6" s="452"/>
      <c r="C6" s="452"/>
      <c r="D6" s="452"/>
      <c r="E6" s="452"/>
      <c r="F6" s="452"/>
      <c r="G6" s="452"/>
      <c r="H6" s="452"/>
      <c r="I6" s="40"/>
      <c r="J6" s="40"/>
    </row>
    <row r="7" spans="1:11" ht="48" customHeight="1">
      <c r="A7" s="45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55"/>
      <c r="C7" s="455"/>
      <c r="D7" s="455"/>
      <c r="E7" s="455"/>
      <c r="F7" s="455"/>
      <c r="G7" s="455"/>
      <c r="H7" s="455"/>
      <c r="I7" s="196"/>
      <c r="J7" s="196"/>
    </row>
    <row r="8" spans="1:11" ht="21.75" customHeight="1" thickBot="1">
      <c r="A8" s="61"/>
      <c r="B8" s="61"/>
      <c r="C8" s="61"/>
      <c r="D8" s="61"/>
      <c r="E8" s="61"/>
      <c r="F8" s="61"/>
      <c r="G8" s="61"/>
      <c r="H8" s="61"/>
    </row>
    <row r="9" spans="1:11" ht="29.4" thickBot="1">
      <c r="A9" s="163" t="s">
        <v>55</v>
      </c>
      <c r="B9" s="227" t="s">
        <v>373</v>
      </c>
      <c r="C9" s="227" t="s">
        <v>136</v>
      </c>
      <c r="D9" s="227" t="s">
        <v>137</v>
      </c>
      <c r="E9" s="227" t="s">
        <v>75</v>
      </c>
      <c r="F9" s="227" t="s">
        <v>76</v>
      </c>
      <c r="G9" s="241" t="s">
        <v>135</v>
      </c>
      <c r="H9" s="246" t="s">
        <v>147</v>
      </c>
      <c r="J9" s="276" t="s">
        <v>108</v>
      </c>
    </row>
    <row r="10" spans="1:11">
      <c r="A10" s="210">
        <v>1</v>
      </c>
      <c r="B10" s="117" t="s">
        <v>273</v>
      </c>
      <c r="C10" s="117" t="s">
        <v>369</v>
      </c>
      <c r="D10" s="116" t="s">
        <v>299</v>
      </c>
      <c r="E10" s="76">
        <v>2017</v>
      </c>
      <c r="F10" s="118" t="s">
        <v>300</v>
      </c>
      <c r="G10" s="117" t="s">
        <v>297</v>
      </c>
      <c r="H10" s="118">
        <v>10</v>
      </c>
      <c r="J10" s="277" t="s">
        <v>253</v>
      </c>
      <c r="K10" s="391" t="s">
        <v>256</v>
      </c>
    </row>
    <row r="11" spans="1:11" ht="28.8">
      <c r="A11" s="213">
        <f>A10+1</f>
        <v>2</v>
      </c>
      <c r="B11" s="136" t="s">
        <v>273</v>
      </c>
      <c r="C11" s="136" t="s">
        <v>370</v>
      </c>
      <c r="D11" s="116" t="s">
        <v>299</v>
      </c>
      <c r="E11" s="136">
        <v>2017</v>
      </c>
      <c r="F11" s="136" t="s">
        <v>367</v>
      </c>
      <c r="G11" s="117" t="s">
        <v>297</v>
      </c>
      <c r="H11" s="337">
        <v>10</v>
      </c>
      <c r="J11" s="277" t="s">
        <v>254</v>
      </c>
    </row>
    <row r="12" spans="1:11" ht="28.8">
      <c r="A12" s="213">
        <f t="shared" ref="A12:A19" si="0">A11+1</f>
        <v>3</v>
      </c>
      <c r="B12" s="136" t="s">
        <v>273</v>
      </c>
      <c r="C12" s="136" t="s">
        <v>371</v>
      </c>
      <c r="D12" s="116" t="s">
        <v>299</v>
      </c>
      <c r="E12" s="136">
        <v>2018</v>
      </c>
      <c r="F12" s="136" t="s">
        <v>368</v>
      </c>
      <c r="G12" s="117" t="s">
        <v>297</v>
      </c>
      <c r="H12" s="337">
        <v>10</v>
      </c>
      <c r="I12" s="26"/>
      <c r="J12" s="277" t="s">
        <v>255</v>
      </c>
    </row>
    <row r="13" spans="1:11" ht="28.8">
      <c r="A13" s="213">
        <f t="shared" si="0"/>
        <v>4</v>
      </c>
      <c r="B13" s="136" t="s">
        <v>273</v>
      </c>
      <c r="C13" s="136" t="s">
        <v>372</v>
      </c>
      <c r="D13" s="116" t="s">
        <v>299</v>
      </c>
      <c r="E13" s="136">
        <v>2018</v>
      </c>
      <c r="F13" s="136" t="s">
        <v>367</v>
      </c>
      <c r="G13" s="117" t="s">
        <v>297</v>
      </c>
      <c r="H13" s="337">
        <v>10</v>
      </c>
      <c r="I13" s="26"/>
    </row>
    <row r="14" spans="1:11" s="195" customFormat="1" ht="43.2">
      <c r="A14" s="213">
        <f t="shared" si="0"/>
        <v>5</v>
      </c>
      <c r="B14" s="136" t="s">
        <v>273</v>
      </c>
      <c r="C14" s="136" t="s">
        <v>399</v>
      </c>
      <c r="D14" s="116" t="s">
        <v>299</v>
      </c>
      <c r="E14" s="136">
        <v>2019</v>
      </c>
      <c r="F14" s="136" t="s">
        <v>400</v>
      </c>
      <c r="G14" s="117" t="s">
        <v>297</v>
      </c>
      <c r="H14" s="337">
        <v>10</v>
      </c>
    </row>
    <row r="15" spans="1:11" s="195" customFormat="1" ht="15.6">
      <c r="A15" s="213">
        <f t="shared" si="0"/>
        <v>6</v>
      </c>
      <c r="B15" s="136"/>
      <c r="C15" s="136"/>
      <c r="D15" s="136"/>
      <c r="E15" s="136"/>
      <c r="F15" s="214"/>
      <c r="G15" s="215"/>
      <c r="H15" s="337"/>
      <c r="I15" s="26"/>
    </row>
    <row r="16" spans="1:11" s="195" customFormat="1">
      <c r="A16" s="213">
        <f t="shared" si="0"/>
        <v>7</v>
      </c>
      <c r="B16" s="136"/>
      <c r="C16" s="136"/>
      <c r="D16" s="136"/>
      <c r="E16" s="136"/>
      <c r="F16" s="214"/>
      <c r="G16" s="215"/>
      <c r="H16" s="337"/>
    </row>
    <row r="17" spans="1:9" s="195" customFormat="1" ht="15.6">
      <c r="A17" s="213">
        <f t="shared" si="0"/>
        <v>8</v>
      </c>
      <c r="B17" s="217"/>
      <c r="C17" s="217"/>
      <c r="D17" s="217"/>
      <c r="E17" s="217"/>
      <c r="F17" s="218"/>
      <c r="G17" s="219"/>
      <c r="H17" s="349"/>
      <c r="I17" s="26"/>
    </row>
    <row r="18" spans="1:9" s="195" customFormat="1" ht="15.6">
      <c r="A18" s="213">
        <f t="shared" si="0"/>
        <v>9</v>
      </c>
      <c r="B18" s="136"/>
      <c r="C18" s="136"/>
      <c r="D18" s="136"/>
      <c r="E18" s="136"/>
      <c r="F18" s="214"/>
      <c r="G18" s="215"/>
      <c r="H18" s="337"/>
      <c r="I18" s="26"/>
    </row>
    <row r="19" spans="1:9" ht="15" thickBot="1">
      <c r="A19" s="220">
        <f t="shared" si="0"/>
        <v>10</v>
      </c>
      <c r="B19" s="143"/>
      <c r="C19" s="143"/>
      <c r="D19" s="143"/>
      <c r="E19" s="143"/>
      <c r="F19" s="221"/>
      <c r="G19" s="222"/>
      <c r="H19" s="350"/>
    </row>
    <row r="20" spans="1:9" ht="15" thickBot="1">
      <c r="A20" s="372"/>
      <c r="B20" s="224"/>
      <c r="C20" s="224"/>
      <c r="D20" s="224"/>
      <c r="E20" s="224"/>
      <c r="F20" s="225"/>
      <c r="G20" s="167" t="str">
        <f>"Total "&amp;LEFT(A7,4)</f>
        <v>Total I11b</v>
      </c>
      <c r="H20" s="285">
        <f>SUM(H10:H19)</f>
        <v>50</v>
      </c>
    </row>
    <row r="21" spans="1:9" ht="15.6">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26"/>
  <sheetViews>
    <sheetView workbookViewId="0">
      <selection activeCell="G18" sqref="G18"/>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270" t="str">
        <f>'Date initiale'!C3</f>
        <v>Universitatea de Arhitectură și Urbanism "Ion Mincu" București</v>
      </c>
      <c r="B1" s="270"/>
      <c r="C1" s="270"/>
    </row>
    <row r="2" spans="1:10">
      <c r="A2" s="270" t="str">
        <f>'Date initiale'!B4&amp;" "&amp;'Date initiale'!C4</f>
        <v>Facultatea ARHITECTURA</v>
      </c>
      <c r="B2" s="270"/>
      <c r="C2" s="270"/>
    </row>
    <row r="3" spans="1:10">
      <c r="A3" s="270" t="str">
        <f>'Date initiale'!B5&amp;" "&amp;'Date initiale'!C5</f>
        <v>Departamentul Bazele Proiectarii</v>
      </c>
      <c r="B3" s="270"/>
      <c r="C3" s="270"/>
    </row>
    <row r="4" spans="1:10">
      <c r="A4" s="125" t="str">
        <f>'Date initiale'!C6&amp;", "&amp;'Date initiale'!C7</f>
        <v>Simion Stefan, Conferentiar Universitar Poz.___</v>
      </c>
      <c r="B4" s="125"/>
      <c r="C4" s="125"/>
    </row>
    <row r="5" spans="1:10" s="195" customFormat="1">
      <c r="A5" s="125"/>
      <c r="B5" s="125"/>
      <c r="C5" s="125"/>
    </row>
    <row r="6" spans="1:10" ht="15.6">
      <c r="A6" s="457" t="s">
        <v>110</v>
      </c>
      <c r="B6" s="457"/>
      <c r="C6" s="457"/>
      <c r="D6" s="457"/>
      <c r="E6" s="457"/>
      <c r="F6" s="457"/>
      <c r="G6" s="457"/>
    </row>
    <row r="7" spans="1:10" ht="15.6">
      <c r="A7" s="455" t="str">
        <f>'Descriere indicatori'!B14&amp;"c. "&amp;'Descriere indicatori'!C16</f>
        <v>I11c. Susţinere comunicare publică în cadrul conferinţelor, colocviilor, seminariilor internaţionale/naţionale</v>
      </c>
      <c r="B7" s="455"/>
      <c r="C7" s="455"/>
      <c r="D7" s="455"/>
      <c r="E7" s="455"/>
      <c r="F7" s="455"/>
      <c r="G7" s="455"/>
      <c r="H7" s="196"/>
    </row>
    <row r="8" spans="1:10" s="195" customFormat="1" ht="16.2" thickBot="1">
      <c r="A8" s="194"/>
      <c r="B8" s="194"/>
      <c r="C8" s="194"/>
      <c r="D8" s="194"/>
      <c r="E8" s="194"/>
      <c r="F8" s="194"/>
      <c r="G8" s="194"/>
      <c r="H8" s="194"/>
    </row>
    <row r="9" spans="1:10" ht="29.4" thickBot="1">
      <c r="A9" s="409" t="s">
        <v>55</v>
      </c>
      <c r="B9" s="226" t="s">
        <v>83</v>
      </c>
      <c r="C9" s="227" t="s">
        <v>73</v>
      </c>
      <c r="D9" s="227" t="s">
        <v>74</v>
      </c>
      <c r="E9" s="227" t="s">
        <v>75</v>
      </c>
      <c r="F9" s="227" t="s">
        <v>76</v>
      </c>
      <c r="G9" s="246" t="s">
        <v>147</v>
      </c>
      <c r="I9" s="276" t="s">
        <v>108</v>
      </c>
    </row>
    <row r="10" spans="1:10" ht="28.8">
      <c r="A10" s="229">
        <v>1</v>
      </c>
      <c r="B10" s="410" t="s">
        <v>285</v>
      </c>
      <c r="C10" s="410" t="s">
        <v>310</v>
      </c>
      <c r="D10" s="410" t="s">
        <v>311</v>
      </c>
      <c r="E10" s="410">
        <v>2014</v>
      </c>
      <c r="F10" s="410" t="s">
        <v>312</v>
      </c>
      <c r="G10" s="406">
        <v>5</v>
      </c>
      <c r="I10" s="277" t="s">
        <v>163</v>
      </c>
      <c r="J10" s="391" t="s">
        <v>257</v>
      </c>
    </row>
    <row r="11" spans="1:10" ht="43.2">
      <c r="A11" s="230">
        <f>A10+1</f>
        <v>2</v>
      </c>
      <c r="B11" s="211" t="s">
        <v>273</v>
      </c>
      <c r="C11" s="405" t="s">
        <v>305</v>
      </c>
      <c r="D11" s="224" t="s">
        <v>306</v>
      </c>
      <c r="E11" s="211">
        <v>2012</v>
      </c>
      <c r="F11" s="211" t="s">
        <v>304</v>
      </c>
      <c r="G11" s="406">
        <v>5</v>
      </c>
    </row>
    <row r="12" spans="1:10" ht="43.2">
      <c r="A12" s="230">
        <f t="shared" ref="A12:A19" si="0">A11+1</f>
        <v>3</v>
      </c>
      <c r="B12" s="411" t="s">
        <v>273</v>
      </c>
      <c r="C12" s="407" t="s">
        <v>308</v>
      </c>
      <c r="D12" s="412" t="s">
        <v>309</v>
      </c>
      <c r="E12" s="411">
        <v>2012</v>
      </c>
      <c r="F12" s="413"/>
      <c r="G12" s="414">
        <v>5</v>
      </c>
    </row>
    <row r="13" spans="1:10" ht="43.2">
      <c r="A13" s="230">
        <f t="shared" si="0"/>
        <v>4</v>
      </c>
      <c r="B13" s="411" t="s">
        <v>273</v>
      </c>
      <c r="C13" s="415" t="s">
        <v>313</v>
      </c>
      <c r="D13" s="416" t="s">
        <v>314</v>
      </c>
      <c r="E13" s="416">
        <v>2011</v>
      </c>
      <c r="F13" s="416" t="s">
        <v>315</v>
      </c>
      <c r="G13" s="337">
        <v>5</v>
      </c>
    </row>
    <row r="14" spans="1:10" ht="28.8">
      <c r="A14" s="230">
        <f t="shared" si="0"/>
        <v>5</v>
      </c>
      <c r="B14" s="416" t="s">
        <v>273</v>
      </c>
      <c r="C14" s="408" t="s">
        <v>317</v>
      </c>
      <c r="D14" s="416" t="s">
        <v>316</v>
      </c>
      <c r="E14" s="416">
        <v>2006</v>
      </c>
      <c r="F14" s="416"/>
      <c r="G14" s="337">
        <v>3</v>
      </c>
    </row>
    <row r="15" spans="1:10" ht="43.2">
      <c r="A15" s="230">
        <f t="shared" si="0"/>
        <v>6</v>
      </c>
      <c r="B15" s="136" t="s">
        <v>273</v>
      </c>
      <c r="C15" s="136" t="s">
        <v>405</v>
      </c>
      <c r="D15" s="214" t="s">
        <v>318</v>
      </c>
      <c r="E15" s="136">
        <v>2011</v>
      </c>
      <c r="F15" s="232"/>
      <c r="G15" s="337">
        <v>3</v>
      </c>
    </row>
    <row r="16" spans="1:10">
      <c r="A16" s="230">
        <f t="shared" si="0"/>
        <v>7</v>
      </c>
      <c r="B16" s="136" t="s">
        <v>273</v>
      </c>
      <c r="C16" s="136" t="s">
        <v>353</v>
      </c>
      <c r="D16" s="136" t="s">
        <v>354</v>
      </c>
      <c r="E16" s="136">
        <v>2017</v>
      </c>
      <c r="F16" s="232">
        <v>42827</v>
      </c>
      <c r="G16" s="337">
        <v>5</v>
      </c>
    </row>
    <row r="17" spans="1:7" ht="57.6">
      <c r="A17" s="230">
        <f t="shared" si="0"/>
        <v>8</v>
      </c>
      <c r="B17" s="136" t="s">
        <v>273</v>
      </c>
      <c r="C17" s="136" t="s">
        <v>375</v>
      </c>
      <c r="D17" s="136" t="s">
        <v>374</v>
      </c>
      <c r="E17" s="136">
        <v>2019</v>
      </c>
      <c r="F17" s="232">
        <v>43615</v>
      </c>
      <c r="G17" s="337">
        <v>3</v>
      </c>
    </row>
    <row r="18" spans="1:7">
      <c r="A18" s="230">
        <f t="shared" si="0"/>
        <v>9</v>
      </c>
      <c r="B18" s="136"/>
      <c r="C18" s="136"/>
      <c r="D18" s="136"/>
      <c r="E18" s="136"/>
      <c r="F18" s="214"/>
      <c r="G18" s="337"/>
    </row>
    <row r="19" spans="1:7" ht="15" thickBot="1">
      <c r="A19" s="233">
        <f t="shared" si="0"/>
        <v>10</v>
      </c>
      <c r="B19" s="143"/>
      <c r="C19" s="234"/>
      <c r="D19" s="235"/>
      <c r="E19" s="143"/>
      <c r="F19" s="236"/>
      <c r="G19" s="350"/>
    </row>
    <row r="20" spans="1:7" ht="15" thickBot="1">
      <c r="A20" s="367"/>
      <c r="B20" s="225"/>
      <c r="C20" s="225"/>
      <c r="D20" s="237"/>
      <c r="E20" s="225"/>
      <c r="F20" s="167" t="str">
        <f>"Total "&amp;LEFT(A7,4)</f>
        <v>Total I11c</v>
      </c>
      <c r="G20" s="168">
        <f>SUM(G10:G19)</f>
        <v>34</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L22"/>
  <sheetViews>
    <sheetView workbookViewId="0">
      <selection activeCell="M20" sqref="M2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5" customWidth="1"/>
    <col min="7" max="7" width="10" customWidth="1"/>
    <col min="8" max="8" width="9.6640625" customWidth="1"/>
  </cols>
  <sheetData>
    <row r="1" spans="1:12" ht="15.6">
      <c r="A1" s="270" t="str">
        <f>'Date initiale'!C3</f>
        <v>Universitatea de Arhitectură și Urbanism "Ion Mincu" București</v>
      </c>
      <c r="B1" s="270"/>
      <c r="C1" s="270"/>
      <c r="D1" s="17"/>
      <c r="E1" s="17"/>
      <c r="F1" s="17"/>
    </row>
    <row r="2" spans="1:12" ht="15.6">
      <c r="A2" s="270" t="str">
        <f>'Date initiale'!B4&amp;" "&amp;'Date initiale'!C4</f>
        <v>Facultatea ARHITECTURA</v>
      </c>
      <c r="B2" s="270"/>
      <c r="C2" s="270"/>
      <c r="D2" s="17"/>
      <c r="E2" s="17"/>
      <c r="F2" s="17"/>
    </row>
    <row r="3" spans="1:12" ht="15.6">
      <c r="A3" s="270" t="str">
        <f>'Date initiale'!B5&amp;" "&amp;'Date initiale'!C5</f>
        <v>Departamentul Bazele Proiectarii</v>
      </c>
      <c r="B3" s="270"/>
      <c r="C3" s="270"/>
      <c r="D3" s="17"/>
      <c r="E3" s="17"/>
      <c r="F3" s="17"/>
    </row>
    <row r="4" spans="1:12" ht="15.6">
      <c r="A4" s="271" t="str">
        <f>'Date initiale'!C6&amp;", "&amp;'Date initiale'!C7</f>
        <v>Simion Stefan, Conferentiar Universitar Poz.___</v>
      </c>
      <c r="B4" s="271"/>
      <c r="C4" s="271"/>
      <c r="D4" s="17"/>
      <c r="E4" s="17"/>
      <c r="F4" s="17"/>
    </row>
    <row r="5" spans="1:12" s="195" customFormat="1" ht="15.6">
      <c r="A5" s="271"/>
      <c r="B5" s="271"/>
      <c r="C5" s="271"/>
      <c r="D5" s="17"/>
      <c r="E5" s="17"/>
      <c r="F5" s="17"/>
    </row>
    <row r="6" spans="1:12" ht="15.6">
      <c r="A6" s="452" t="s">
        <v>110</v>
      </c>
      <c r="B6" s="452"/>
      <c r="C6" s="452"/>
      <c r="D6" s="452"/>
      <c r="E6" s="452"/>
      <c r="F6" s="452"/>
      <c r="G6" s="452"/>
      <c r="H6" s="452"/>
    </row>
    <row r="7" spans="1:12" ht="50.25" customHeight="1">
      <c r="A7" s="45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55"/>
      <c r="C7" s="455"/>
      <c r="D7" s="455"/>
      <c r="E7" s="455"/>
      <c r="F7" s="455"/>
      <c r="G7" s="455"/>
      <c r="H7" s="455"/>
      <c r="I7" s="33"/>
      <c r="K7" s="33"/>
    </row>
    <row r="8" spans="1:12" ht="16.2" thickBot="1">
      <c r="A8" s="54"/>
      <c r="B8" s="54"/>
      <c r="C8" s="54"/>
      <c r="D8" s="54"/>
      <c r="E8" s="54"/>
      <c r="F8" s="54"/>
      <c r="G8" s="54"/>
      <c r="H8" s="54"/>
    </row>
    <row r="9" spans="1:12" ht="46.5" customHeight="1" thickBot="1">
      <c r="A9" s="201" t="s">
        <v>55</v>
      </c>
      <c r="B9" s="227" t="s">
        <v>72</v>
      </c>
      <c r="C9" s="245" t="s">
        <v>70</v>
      </c>
      <c r="D9" s="245" t="s">
        <v>71</v>
      </c>
      <c r="E9" s="227" t="s">
        <v>139</v>
      </c>
      <c r="F9" s="227" t="s">
        <v>138</v>
      </c>
      <c r="G9" s="245" t="s">
        <v>87</v>
      </c>
      <c r="H9" s="246" t="s">
        <v>147</v>
      </c>
      <c r="J9" s="276" t="s">
        <v>108</v>
      </c>
    </row>
    <row r="10" spans="1:12">
      <c r="A10" s="210">
        <v>1</v>
      </c>
      <c r="B10" s="131"/>
      <c r="H10" s="352"/>
      <c r="J10" s="277" t="s">
        <v>164</v>
      </c>
      <c r="K10" s="391" t="s">
        <v>258</v>
      </c>
    </row>
    <row r="11" spans="1:12">
      <c r="A11" s="243">
        <f>A10+1</f>
        <v>2</v>
      </c>
      <c r="B11" s="136"/>
      <c r="C11" s="136"/>
      <c r="D11" s="136"/>
      <c r="E11" s="136"/>
      <c r="F11" s="136"/>
      <c r="G11" s="136"/>
      <c r="H11" s="337"/>
      <c r="J11" s="57"/>
      <c r="L11" s="417"/>
    </row>
    <row r="12" spans="1:12">
      <c r="A12" s="243">
        <f t="shared" ref="A12:A19" si="0">A11+1</f>
        <v>3</v>
      </c>
      <c r="B12" s="136"/>
      <c r="C12" s="136"/>
      <c r="D12" s="136"/>
      <c r="E12" s="136"/>
      <c r="F12" s="136"/>
      <c r="G12" s="136"/>
      <c r="H12" s="337"/>
      <c r="L12" s="417"/>
    </row>
    <row r="13" spans="1:12">
      <c r="A13" s="243">
        <f t="shared" si="0"/>
        <v>4</v>
      </c>
      <c r="B13" s="214"/>
      <c r="C13" s="136"/>
      <c r="D13" s="136"/>
      <c r="E13" s="136"/>
      <c r="F13" s="136"/>
      <c r="G13" s="136"/>
      <c r="H13" s="337"/>
      <c r="L13" s="417"/>
    </row>
    <row r="14" spans="1:12">
      <c r="A14" s="243">
        <f t="shared" si="0"/>
        <v>5</v>
      </c>
      <c r="B14" s="214"/>
      <c r="C14" s="136"/>
      <c r="D14" s="136"/>
      <c r="E14" s="136"/>
      <c r="F14" s="136"/>
      <c r="G14" s="136"/>
      <c r="H14" s="337"/>
      <c r="L14" s="417"/>
    </row>
    <row r="15" spans="1:12">
      <c r="A15" s="243">
        <f t="shared" si="0"/>
        <v>6</v>
      </c>
      <c r="B15" s="136"/>
      <c r="C15" s="136"/>
      <c r="D15" s="136"/>
      <c r="E15" s="136"/>
      <c r="F15" s="136"/>
      <c r="G15" s="136"/>
      <c r="H15" s="337"/>
      <c r="L15" s="417"/>
    </row>
    <row r="16" spans="1:12" s="195" customFormat="1">
      <c r="A16" s="243">
        <f t="shared" si="0"/>
        <v>7</v>
      </c>
      <c r="B16" s="214"/>
      <c r="C16" s="136"/>
      <c r="D16" s="136"/>
      <c r="E16" s="136"/>
      <c r="F16" s="136"/>
      <c r="G16" s="136"/>
      <c r="H16" s="337"/>
      <c r="L16" s="417"/>
    </row>
    <row r="17" spans="1:12" s="195" customFormat="1">
      <c r="A17" s="243">
        <f t="shared" si="0"/>
        <v>8</v>
      </c>
      <c r="B17" s="136"/>
      <c r="C17" s="136"/>
      <c r="D17" s="136"/>
      <c r="E17" s="136"/>
      <c r="F17" s="136"/>
      <c r="G17" s="136"/>
      <c r="H17" s="337"/>
      <c r="L17" s="417"/>
    </row>
    <row r="18" spans="1:12">
      <c r="A18" s="244">
        <f t="shared" si="0"/>
        <v>9</v>
      </c>
      <c r="B18" s="214"/>
      <c r="C18" s="136"/>
      <c r="D18" s="136"/>
      <c r="E18" s="136"/>
      <c r="F18" s="136"/>
      <c r="G18" s="136"/>
      <c r="H18" s="341"/>
      <c r="L18" s="417"/>
    </row>
    <row r="19" spans="1:12" ht="15" thickBot="1">
      <c r="A19" s="233">
        <f t="shared" si="0"/>
        <v>10</v>
      </c>
      <c r="B19" s="236"/>
      <c r="C19" s="234"/>
      <c r="D19" s="143"/>
      <c r="E19" s="143"/>
      <c r="F19" s="143"/>
      <c r="G19" s="143"/>
      <c r="H19" s="350"/>
    </row>
    <row r="20" spans="1:12" ht="15" thickBot="1">
      <c r="A20" s="367"/>
      <c r="B20" s="225"/>
      <c r="C20" s="225"/>
      <c r="D20" s="225"/>
      <c r="E20" s="225"/>
      <c r="F20" s="225"/>
      <c r="G20" s="167" t="str">
        <f>"Total "&amp;LEFT(A7,3)</f>
        <v>Total I12</v>
      </c>
      <c r="H20" s="168">
        <f>SUM(H10:H19)</f>
        <v>0</v>
      </c>
    </row>
    <row r="22" spans="1:12" ht="53.25" customHeight="1">
      <c r="A22"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4"/>
      <c r="C22" s="454"/>
      <c r="D22" s="454"/>
      <c r="E22" s="454"/>
      <c r="F22" s="454"/>
      <c r="G22" s="454"/>
      <c r="H22" s="45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7" sqref="C7"/>
    </sheetView>
  </sheetViews>
  <sheetFormatPr defaultRowHeight="14.4"/>
  <cols>
    <col min="1" max="1" width="9.109375" style="195"/>
    <col min="2" max="2" width="28.5546875" customWidth="1"/>
    <col min="3" max="3" width="39" customWidth="1"/>
  </cols>
  <sheetData>
    <row r="1" spans="2:3">
      <c r="B1" s="90" t="s">
        <v>101</v>
      </c>
    </row>
    <row r="3" spans="2:3" ht="31.2">
      <c r="B3" s="378" t="s">
        <v>91</v>
      </c>
      <c r="C3" s="73" t="s">
        <v>102</v>
      </c>
    </row>
    <row r="4" spans="2:3" ht="15.6">
      <c r="B4" s="378" t="s">
        <v>92</v>
      </c>
      <c r="C4" s="382" t="s">
        <v>51</v>
      </c>
    </row>
    <row r="5" spans="2:3" ht="15.6">
      <c r="B5" s="378" t="s">
        <v>93</v>
      </c>
      <c r="C5" s="382" t="s">
        <v>307</v>
      </c>
    </row>
    <row r="6" spans="2:3" ht="15.6">
      <c r="B6" s="379" t="s">
        <v>96</v>
      </c>
      <c r="C6" s="382" t="s">
        <v>272</v>
      </c>
    </row>
    <row r="7" spans="2:3" ht="15.6">
      <c r="B7" s="378" t="s">
        <v>176</v>
      </c>
      <c r="C7" s="382" t="s">
        <v>412</v>
      </c>
    </row>
    <row r="8" spans="2:3" ht="15.6">
      <c r="B8" s="378" t="s">
        <v>105</v>
      </c>
      <c r="C8" s="382"/>
    </row>
    <row r="9" spans="2:3" ht="15.6">
      <c r="B9" s="380" t="s">
        <v>95</v>
      </c>
      <c r="C9" s="383" t="s">
        <v>411</v>
      </c>
    </row>
    <row r="10" spans="2:3" ht="15" customHeight="1">
      <c r="B10" s="380" t="s">
        <v>94</v>
      </c>
      <c r="C10" s="384"/>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M19"/>
  <sheetViews>
    <sheetView workbookViewId="0">
      <selection activeCell="L12" sqref="L12"/>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5" customWidth="1"/>
    <col min="7" max="7" width="10" customWidth="1"/>
    <col min="8" max="8" width="9.6640625" customWidth="1"/>
  </cols>
  <sheetData>
    <row r="1" spans="1:13" ht="15.6">
      <c r="A1" s="270" t="str">
        <f>'Date initiale'!C3</f>
        <v>Universitatea de Arhitectură și Urbanism "Ion Mincu" București</v>
      </c>
      <c r="B1" s="270"/>
      <c r="C1" s="270"/>
      <c r="D1" s="17"/>
    </row>
    <row r="2" spans="1:13" ht="15.6">
      <c r="A2" s="270" t="str">
        <f>'Date initiale'!B4&amp;" "&amp;'Date initiale'!C4</f>
        <v>Facultatea ARHITECTURA</v>
      </c>
      <c r="B2" s="270"/>
      <c r="C2" s="270"/>
      <c r="D2" s="17"/>
    </row>
    <row r="3" spans="1:13" ht="15.6">
      <c r="A3" s="270" t="str">
        <f>'Date initiale'!B5&amp;" "&amp;'Date initiale'!C5</f>
        <v>Departamentul Bazele Proiectarii</v>
      </c>
      <c r="B3" s="270"/>
      <c r="C3" s="270"/>
      <c r="D3" s="17"/>
    </row>
    <row r="4" spans="1:13">
      <c r="A4" s="125" t="str">
        <f>'Date initiale'!C6&amp;", "&amp;'Date initiale'!C7</f>
        <v>Simion Stefan, Conferentiar Universitar Poz.___</v>
      </c>
      <c r="B4" s="125"/>
      <c r="C4" s="125"/>
    </row>
    <row r="5" spans="1:13" s="195" customFormat="1">
      <c r="A5" s="125"/>
      <c r="B5" s="125"/>
      <c r="C5" s="125"/>
    </row>
    <row r="6" spans="1:13" ht="15.6">
      <c r="A6" s="458" t="s">
        <v>110</v>
      </c>
      <c r="B6" s="458"/>
      <c r="C6" s="458"/>
      <c r="D6" s="458"/>
      <c r="E6" s="458"/>
      <c r="F6" s="458"/>
      <c r="G6" s="458"/>
      <c r="H6" s="458"/>
    </row>
    <row r="7" spans="1:13" ht="36" customHeight="1">
      <c r="A7" s="45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55"/>
      <c r="C7" s="455"/>
      <c r="D7" s="455"/>
      <c r="E7" s="455"/>
      <c r="F7" s="455"/>
      <c r="G7" s="455"/>
      <c r="H7" s="455"/>
    </row>
    <row r="8" spans="1:13" ht="16.2" thickBot="1">
      <c r="A8" s="54"/>
      <c r="B8" s="54"/>
      <c r="C8" s="54"/>
      <c r="D8" s="54"/>
      <c r="E8" s="54"/>
      <c r="F8" s="54"/>
      <c r="G8" s="54"/>
      <c r="H8" s="54"/>
    </row>
    <row r="9" spans="1:13" ht="54" customHeight="1" thickBot="1">
      <c r="A9" s="201" t="s">
        <v>55</v>
      </c>
      <c r="B9" s="227" t="s">
        <v>72</v>
      </c>
      <c r="C9" s="245" t="s">
        <v>70</v>
      </c>
      <c r="D9" s="245" t="s">
        <v>71</v>
      </c>
      <c r="E9" s="227" t="s">
        <v>139</v>
      </c>
      <c r="F9" s="227" t="s">
        <v>138</v>
      </c>
      <c r="G9" s="245" t="s">
        <v>87</v>
      </c>
      <c r="H9" s="246" t="s">
        <v>147</v>
      </c>
      <c r="J9" s="276" t="s">
        <v>108</v>
      </c>
    </row>
    <row r="10" spans="1:13">
      <c r="A10" s="256">
        <v>1</v>
      </c>
      <c r="B10" s="257"/>
      <c r="C10" s="131" t="s">
        <v>319</v>
      </c>
      <c r="D10" s="131" t="s">
        <v>320</v>
      </c>
      <c r="E10" s="131" t="s">
        <v>321</v>
      </c>
      <c r="F10" s="131" t="s">
        <v>279</v>
      </c>
      <c r="G10" s="131" t="s">
        <v>322</v>
      </c>
      <c r="H10" s="353">
        <v>15</v>
      </c>
      <c r="J10" s="277" t="s">
        <v>162</v>
      </c>
      <c r="K10" t="s">
        <v>258</v>
      </c>
    </row>
    <row r="11" spans="1:13">
      <c r="A11" s="244">
        <f>A10+1</f>
        <v>2</v>
      </c>
      <c r="B11" s="136"/>
      <c r="C11" s="136" t="s">
        <v>323</v>
      </c>
      <c r="D11" s="136" t="s">
        <v>320</v>
      </c>
      <c r="E11" s="136" t="s">
        <v>321</v>
      </c>
      <c r="F11" s="136" t="s">
        <v>279</v>
      </c>
      <c r="G11" s="136">
        <v>2010</v>
      </c>
      <c r="H11" s="341">
        <v>15</v>
      </c>
    </row>
    <row r="12" spans="1:13" ht="28.8">
      <c r="A12" s="244">
        <f t="shared" ref="A12:A14" si="0">A11+1</f>
        <v>3</v>
      </c>
      <c r="B12" s="136"/>
      <c r="C12" s="136" t="s">
        <v>324</v>
      </c>
      <c r="D12" s="136" t="s">
        <v>320</v>
      </c>
      <c r="E12" s="136" t="s">
        <v>321</v>
      </c>
      <c r="F12" s="136" t="s">
        <v>325</v>
      </c>
      <c r="G12" s="136">
        <v>2006</v>
      </c>
      <c r="H12" s="341">
        <v>7.5</v>
      </c>
    </row>
    <row r="13" spans="1:13" ht="28.8">
      <c r="A13" s="244">
        <f t="shared" si="0"/>
        <v>4</v>
      </c>
      <c r="B13" s="214"/>
      <c r="C13" s="136" t="s">
        <v>326</v>
      </c>
      <c r="D13" s="136" t="s">
        <v>320</v>
      </c>
      <c r="E13" s="136" t="s">
        <v>321</v>
      </c>
      <c r="F13" s="136" t="s">
        <v>325</v>
      </c>
      <c r="G13" s="136">
        <v>2008</v>
      </c>
      <c r="H13" s="341">
        <v>7.5</v>
      </c>
      <c r="M13" s="417"/>
    </row>
    <row r="14" spans="1:13" ht="28.8">
      <c r="A14" s="244">
        <f t="shared" si="0"/>
        <v>5</v>
      </c>
      <c r="B14" s="218"/>
      <c r="C14" s="136" t="s">
        <v>327</v>
      </c>
      <c r="D14" s="136" t="s">
        <v>320</v>
      </c>
      <c r="E14" s="136" t="s">
        <v>321</v>
      </c>
      <c r="F14" s="136" t="s">
        <v>325</v>
      </c>
      <c r="G14" s="136">
        <v>2008</v>
      </c>
      <c r="H14" s="341">
        <v>7.5</v>
      </c>
      <c r="L14" s="417"/>
    </row>
    <row r="15" spans="1:13" ht="28.8">
      <c r="A15" s="244">
        <f>A14+1</f>
        <v>6</v>
      </c>
      <c r="B15" s="214"/>
      <c r="C15" s="136" t="s">
        <v>328</v>
      </c>
      <c r="D15" s="136" t="s">
        <v>320</v>
      </c>
      <c r="E15" s="136" t="s">
        <v>321</v>
      </c>
      <c r="F15" s="136" t="s">
        <v>325</v>
      </c>
      <c r="G15" s="136">
        <v>2011</v>
      </c>
      <c r="H15" s="341">
        <v>7.5</v>
      </c>
      <c r="L15" s="417"/>
    </row>
    <row r="16" spans="1:13" s="62" customFormat="1" ht="29.4" thickBot="1">
      <c r="A16" s="255">
        <f>A15+1</f>
        <v>7</v>
      </c>
      <c r="B16" s="70"/>
      <c r="C16" s="136" t="s">
        <v>329</v>
      </c>
      <c r="D16" s="136" t="s">
        <v>320</v>
      </c>
      <c r="E16" s="136" t="s">
        <v>321</v>
      </c>
      <c r="F16" s="136" t="s">
        <v>325</v>
      </c>
      <c r="G16" s="136">
        <v>2012</v>
      </c>
      <c r="H16" s="341">
        <v>7.5</v>
      </c>
      <c r="L16" s="417"/>
    </row>
    <row r="17" spans="1:12" ht="15" thickBot="1">
      <c r="A17" s="370"/>
      <c r="B17" s="254"/>
      <c r="C17" s="225"/>
      <c r="D17" s="225"/>
      <c r="E17" s="225"/>
      <c r="F17" s="225"/>
      <c r="G17" s="167" t="str">
        <f>"Total "&amp;LEFT(A7,3)</f>
        <v>Total I13</v>
      </c>
      <c r="H17" s="168">
        <f>SUM(H10:H16)</f>
        <v>67.5</v>
      </c>
      <c r="L17" s="417"/>
    </row>
    <row r="19" spans="1:12" ht="53.25" customHeight="1">
      <c r="A19"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54"/>
      <c r="C19" s="454"/>
      <c r="D19" s="454"/>
      <c r="E19" s="454"/>
      <c r="F19" s="454"/>
      <c r="G19" s="454"/>
      <c r="H19" s="454"/>
    </row>
  </sheetData>
  <mergeCells count="3">
    <mergeCell ref="A7:H7"/>
    <mergeCell ref="A6:H6"/>
    <mergeCell ref="A19:H1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K10" sqref="K1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5" customWidth="1"/>
    <col min="7" max="7" width="10" customWidth="1"/>
    <col min="8" max="8" width="9.6640625" customWidth="1"/>
    <col min="10" max="10" width="10.44140625" customWidth="1"/>
  </cols>
  <sheetData>
    <row r="1" spans="1:11" ht="15.6">
      <c r="A1" s="270" t="str">
        <f>'Date initiale'!C3</f>
        <v>Universitatea de Arhitectură și Urbanism "Ion Mincu" București</v>
      </c>
      <c r="B1" s="270"/>
      <c r="C1" s="270"/>
      <c r="D1" s="17"/>
      <c r="E1" s="17"/>
      <c r="F1" s="17"/>
    </row>
    <row r="2" spans="1:11" ht="15.6">
      <c r="A2" s="270" t="str">
        <f>'Date initiale'!B4&amp;" "&amp;'Date initiale'!C4</f>
        <v>Facultatea ARHITECTURA</v>
      </c>
      <c r="B2" s="270"/>
      <c r="C2" s="270"/>
      <c r="D2" s="17"/>
      <c r="E2" s="17"/>
      <c r="F2" s="17"/>
    </row>
    <row r="3" spans="1:11" ht="15.6">
      <c r="A3" s="270" t="str">
        <f>'Date initiale'!B5&amp;" "&amp;'Date initiale'!C5</f>
        <v>Departamentul Bazele Proiectarii</v>
      </c>
      <c r="B3" s="270"/>
      <c r="C3" s="270"/>
      <c r="D3" s="17"/>
      <c r="E3" s="17"/>
      <c r="F3" s="17"/>
    </row>
    <row r="4" spans="1:11" ht="15.6">
      <c r="A4" s="271" t="str">
        <f>'Date initiale'!C6&amp;", "&amp;'Date initiale'!C7</f>
        <v>Simion Stefan, Conferentiar Universitar Poz.___</v>
      </c>
      <c r="B4" s="271"/>
      <c r="C4" s="271"/>
      <c r="D4" s="17"/>
      <c r="E4" s="17"/>
      <c r="F4" s="17"/>
    </row>
    <row r="5" spans="1:11" s="195" customFormat="1" ht="15.6">
      <c r="A5" s="271"/>
      <c r="B5" s="271"/>
      <c r="C5" s="271"/>
      <c r="D5" s="17"/>
      <c r="E5" s="17"/>
      <c r="F5" s="17"/>
    </row>
    <row r="6" spans="1:11" ht="15.6">
      <c r="A6" s="452" t="s">
        <v>110</v>
      </c>
      <c r="B6" s="452"/>
      <c r="C6" s="452"/>
      <c r="D6" s="452"/>
      <c r="E6" s="452"/>
      <c r="F6" s="452"/>
      <c r="G6" s="452"/>
      <c r="H6" s="452"/>
    </row>
    <row r="7" spans="1:11" ht="54" customHeight="1">
      <c r="A7" s="455"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55"/>
      <c r="C7" s="455"/>
      <c r="D7" s="455"/>
      <c r="E7" s="455"/>
      <c r="F7" s="455"/>
      <c r="G7" s="455"/>
      <c r="H7" s="455"/>
    </row>
    <row r="8" spans="1:11" s="195" customFormat="1" ht="16.2" thickBot="1">
      <c r="A8" s="59"/>
      <c r="B8" s="59"/>
      <c r="C8" s="59"/>
      <c r="D8" s="59"/>
      <c r="E8" s="59"/>
      <c r="F8" s="74"/>
      <c r="G8" s="74"/>
      <c r="H8" s="74"/>
    </row>
    <row r="9" spans="1:11" ht="43.8" thickBot="1">
      <c r="A9" s="201" t="s">
        <v>55</v>
      </c>
      <c r="B9" s="227" t="s">
        <v>72</v>
      </c>
      <c r="C9" s="245" t="s">
        <v>70</v>
      </c>
      <c r="D9" s="245" t="s">
        <v>71</v>
      </c>
      <c r="E9" s="227" t="s">
        <v>140</v>
      </c>
      <c r="F9" s="227" t="s">
        <v>138</v>
      </c>
      <c r="G9" s="245" t="s">
        <v>87</v>
      </c>
      <c r="H9" s="246" t="s">
        <v>147</v>
      </c>
      <c r="J9" s="276" t="s">
        <v>108</v>
      </c>
    </row>
    <row r="10" spans="1:11">
      <c r="A10" s="260">
        <v>1</v>
      </c>
      <c r="B10" s="261"/>
      <c r="C10" s="261"/>
      <c r="D10" s="261"/>
      <c r="E10" s="261"/>
      <c r="F10" s="261"/>
      <c r="G10" s="261"/>
      <c r="H10" s="262"/>
      <c r="J10" s="277" t="s">
        <v>165</v>
      </c>
      <c r="K10" s="391" t="s">
        <v>258</v>
      </c>
    </row>
    <row r="11" spans="1:11">
      <c r="A11" s="243">
        <f>A10+1</f>
        <v>2</v>
      </c>
      <c r="B11" s="258"/>
      <c r="C11" s="231"/>
      <c r="D11" s="231"/>
      <c r="E11" s="259"/>
      <c r="F11" s="259"/>
      <c r="G11" s="231"/>
      <c r="H11" s="216"/>
      <c r="J11" s="57"/>
    </row>
    <row r="12" spans="1:11">
      <c r="A12" s="243">
        <f t="shared" ref="A12:A19" si="0">A11+1</f>
        <v>3</v>
      </c>
      <c r="B12" s="214"/>
      <c r="C12" s="136"/>
      <c r="D12" s="136"/>
      <c r="E12" s="136"/>
      <c r="F12" s="136"/>
      <c r="G12" s="136"/>
      <c r="H12" s="216"/>
    </row>
    <row r="13" spans="1:11">
      <c r="A13" s="243">
        <f t="shared" si="0"/>
        <v>4</v>
      </c>
      <c r="B13" s="136"/>
      <c r="C13" s="136"/>
      <c r="D13" s="136"/>
      <c r="E13" s="136"/>
      <c r="F13" s="136"/>
      <c r="G13" s="136"/>
      <c r="H13" s="216"/>
    </row>
    <row r="14" spans="1:11" s="195" customFormat="1">
      <c r="A14" s="243">
        <f t="shared" si="0"/>
        <v>5</v>
      </c>
      <c r="B14" s="214"/>
      <c r="C14" s="136"/>
      <c r="D14" s="136"/>
      <c r="E14" s="136"/>
      <c r="F14" s="136"/>
      <c r="G14" s="136"/>
      <c r="H14" s="216"/>
    </row>
    <row r="15" spans="1:11" s="195" customFormat="1">
      <c r="A15" s="243">
        <f t="shared" si="0"/>
        <v>6</v>
      </c>
      <c r="B15" s="136"/>
      <c r="C15" s="136"/>
      <c r="D15" s="136"/>
      <c r="E15" s="136"/>
      <c r="F15" s="136"/>
      <c r="G15" s="136"/>
      <c r="H15" s="216"/>
    </row>
    <row r="16" spans="1:11" s="195" customFormat="1">
      <c r="A16" s="243">
        <f t="shared" si="0"/>
        <v>7</v>
      </c>
      <c r="B16" s="214"/>
      <c r="C16" s="136"/>
      <c r="D16" s="136"/>
      <c r="E16" s="136"/>
      <c r="F16" s="136"/>
      <c r="G16" s="136"/>
      <c r="H16" s="216"/>
    </row>
    <row r="17" spans="1:8" s="195" customFormat="1">
      <c r="A17" s="243">
        <f t="shared" si="0"/>
        <v>8</v>
      </c>
      <c r="B17" s="136"/>
      <c r="C17" s="136"/>
      <c r="D17" s="136"/>
      <c r="E17" s="136"/>
      <c r="F17" s="136"/>
      <c r="G17" s="136"/>
      <c r="H17" s="216"/>
    </row>
    <row r="18" spans="1:8" s="195" customFormat="1">
      <c r="A18" s="243">
        <f t="shared" si="0"/>
        <v>9</v>
      </c>
      <c r="B18" s="214"/>
      <c r="C18" s="136"/>
      <c r="D18" s="136"/>
      <c r="E18" s="136"/>
      <c r="F18" s="136"/>
      <c r="G18" s="136"/>
      <c r="H18" s="216"/>
    </row>
    <row r="19" spans="1:8" s="195" customFormat="1" ht="15" thickBot="1">
      <c r="A19" s="263">
        <f t="shared" si="0"/>
        <v>10</v>
      </c>
      <c r="B19" s="143"/>
      <c r="C19" s="143"/>
      <c r="D19" s="143"/>
      <c r="E19" s="143"/>
      <c r="F19" s="143"/>
      <c r="G19" s="143"/>
      <c r="H19" s="223"/>
    </row>
    <row r="20" spans="1:8" s="195" customFormat="1" ht="15" thickBot="1">
      <c r="A20" s="370"/>
      <c r="B20" s="254"/>
      <c r="C20" s="225"/>
      <c r="D20" s="225"/>
      <c r="E20" s="225"/>
      <c r="F20" s="225"/>
      <c r="G20" s="167" t="str">
        <f>"Total "&amp;LEFT(A7,4)</f>
        <v>Total I14a</v>
      </c>
      <c r="H20" s="168">
        <f>SUM(H10:H19)</f>
        <v>0</v>
      </c>
    </row>
    <row r="21" spans="1:8" s="195" customFormat="1"/>
    <row r="22" spans="1:8" s="195" customFormat="1" ht="53.25" customHeight="1">
      <c r="A22"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4"/>
      <c r="C22" s="454"/>
      <c r="D22" s="454"/>
      <c r="E22" s="454"/>
      <c r="F22" s="454"/>
      <c r="G22" s="454"/>
      <c r="H22" s="454"/>
    </row>
    <row r="40" spans="1:9" ht="15" thickBot="1"/>
    <row r="41" spans="1:9" s="195" customFormat="1" ht="54" customHeight="1" thickBot="1">
      <c r="A41" s="226" t="s">
        <v>69</v>
      </c>
      <c r="B41" s="227" t="s">
        <v>72</v>
      </c>
      <c r="C41" s="245" t="s">
        <v>70</v>
      </c>
      <c r="D41" s="245" t="s">
        <v>71</v>
      </c>
      <c r="E41" s="227" t="s">
        <v>139</v>
      </c>
      <c r="F41" s="227" t="s">
        <v>139</v>
      </c>
      <c r="G41" s="227" t="s">
        <v>138</v>
      </c>
      <c r="H41" s="245" t="s">
        <v>87</v>
      </c>
      <c r="I41" s="24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M17" sqref="M17"/>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95" customWidth="1"/>
    <col min="7" max="7" width="10" customWidth="1"/>
    <col min="8" max="8" width="9.6640625" customWidth="1"/>
  </cols>
  <sheetData>
    <row r="1" spans="1:11" ht="15.6">
      <c r="A1" s="273" t="str">
        <f>'Date initiale'!C3</f>
        <v>Universitatea de Arhitectură și Urbanism "Ion Mincu" București</v>
      </c>
      <c r="B1" s="273"/>
      <c r="C1" s="273"/>
      <c r="D1" s="47"/>
      <c r="E1" s="47"/>
      <c r="F1" s="47"/>
      <c r="G1" s="47"/>
      <c r="H1" s="47"/>
    </row>
    <row r="2" spans="1:11" ht="15.6">
      <c r="A2" s="273" t="str">
        <f>'Date initiale'!B4&amp;" "&amp;'Date initiale'!C4</f>
        <v>Facultatea ARHITECTURA</v>
      </c>
      <c r="B2" s="273"/>
      <c r="C2" s="273"/>
      <c r="D2" s="47"/>
      <c r="E2" s="47"/>
      <c r="F2" s="47"/>
      <c r="G2" s="47"/>
      <c r="H2" s="47"/>
    </row>
    <row r="3" spans="1:11" ht="15.6">
      <c r="A3" s="273" t="str">
        <f>'Date initiale'!B5&amp;" "&amp;'Date initiale'!C5</f>
        <v>Departamentul Bazele Proiectarii</v>
      </c>
      <c r="B3" s="273"/>
      <c r="C3" s="273"/>
      <c r="D3" s="47"/>
      <c r="E3" s="47"/>
      <c r="F3" s="47"/>
      <c r="G3" s="47"/>
      <c r="H3" s="47"/>
    </row>
    <row r="4" spans="1:11" ht="15.6">
      <c r="A4" s="274" t="str">
        <f>'Date initiale'!C6&amp;", "&amp;'Date initiale'!C7</f>
        <v>Simion Stefan, Conferentiar Universitar Poz.___</v>
      </c>
      <c r="B4" s="274"/>
      <c r="C4" s="274"/>
      <c r="D4" s="47"/>
      <c r="E4" s="47"/>
      <c r="F4" s="47"/>
      <c r="G4" s="47"/>
      <c r="H4" s="47"/>
    </row>
    <row r="5" spans="1:11" s="195" customFormat="1" ht="15.6">
      <c r="A5" s="274"/>
      <c r="B5" s="274"/>
      <c r="C5" s="274"/>
      <c r="D5" s="47"/>
      <c r="E5" s="47"/>
      <c r="F5" s="47"/>
      <c r="G5" s="47"/>
      <c r="H5" s="47"/>
    </row>
    <row r="6" spans="1:11" ht="15.6">
      <c r="A6" s="459" t="s">
        <v>110</v>
      </c>
      <c r="B6" s="459"/>
      <c r="C6" s="459"/>
      <c r="D6" s="459"/>
      <c r="E6" s="459"/>
      <c r="F6" s="459"/>
      <c r="G6" s="459"/>
      <c r="H6" s="459"/>
    </row>
    <row r="7" spans="1:11" ht="36.75" customHeight="1">
      <c r="A7" s="455" t="str">
        <f>'Descriere indicatori'!B19&amp;"b. "&amp;'Descriere indicatori'!C20</f>
        <v xml:space="preserve">I14b. Proiect urbanistic şi peisagistic la nivelul Planurilor Generale / Zonale ale Localităţilor (inclusiv studii de fundamentare, de inserţie, de oportunitate) avizate** </v>
      </c>
      <c r="B7" s="455"/>
      <c r="C7" s="455"/>
      <c r="D7" s="455"/>
      <c r="E7" s="455"/>
      <c r="F7" s="455"/>
      <c r="G7" s="455"/>
      <c r="H7" s="455"/>
    </row>
    <row r="8" spans="1:11" ht="19.5" customHeight="1" thickBot="1">
      <c r="A8" s="60"/>
      <c r="B8" s="60"/>
      <c r="C8" s="60"/>
      <c r="D8" s="60"/>
      <c r="E8" s="60"/>
      <c r="F8" s="60"/>
      <c r="G8" s="60"/>
      <c r="H8" s="60"/>
    </row>
    <row r="9" spans="1:11" ht="43.8" thickBot="1">
      <c r="A9" s="163" t="s">
        <v>55</v>
      </c>
      <c r="B9" s="227" t="s">
        <v>72</v>
      </c>
      <c r="C9" s="245" t="s">
        <v>70</v>
      </c>
      <c r="D9" s="245" t="s">
        <v>71</v>
      </c>
      <c r="E9" s="227" t="s">
        <v>140</v>
      </c>
      <c r="F9" s="227" t="s">
        <v>138</v>
      </c>
      <c r="G9" s="245" t="s">
        <v>87</v>
      </c>
      <c r="H9" s="246" t="s">
        <v>147</v>
      </c>
      <c r="J9" s="276" t="s">
        <v>108</v>
      </c>
    </row>
    <row r="10" spans="1:11">
      <c r="A10" s="264">
        <v>1</v>
      </c>
      <c r="B10" s="265"/>
      <c r="C10" s="266"/>
      <c r="D10" s="212"/>
      <c r="E10" s="132"/>
      <c r="F10" s="132"/>
      <c r="G10" s="212"/>
      <c r="H10" s="352"/>
      <c r="J10" s="277" t="s">
        <v>166</v>
      </c>
      <c r="K10" s="391" t="s">
        <v>258</v>
      </c>
    </row>
    <row r="11" spans="1:11" s="195" customFormat="1">
      <c r="A11" s="213">
        <f>A10+1</f>
        <v>2</v>
      </c>
      <c r="B11" s="214"/>
      <c r="C11" s="253"/>
      <c r="D11" s="136"/>
      <c r="E11" s="136"/>
      <c r="F11" s="136"/>
      <c r="G11" s="224"/>
      <c r="H11" s="337"/>
    </row>
    <row r="12" spans="1:11" s="195" customFormat="1">
      <c r="A12" s="213">
        <f t="shared" ref="A12:A19" si="0">A11+1</f>
        <v>3</v>
      </c>
      <c r="B12" s="214"/>
      <c r="C12" s="267"/>
      <c r="D12" s="136"/>
      <c r="E12" s="268"/>
      <c r="F12" s="268"/>
      <c r="G12" s="268"/>
      <c r="H12" s="337"/>
    </row>
    <row r="13" spans="1:11" s="195" customFormat="1">
      <c r="A13" s="213">
        <f t="shared" si="0"/>
        <v>4</v>
      </c>
      <c r="B13" s="214"/>
      <c r="C13" s="253"/>
      <c r="D13" s="136"/>
      <c r="E13" s="136"/>
      <c r="F13" s="136"/>
      <c r="G13" s="224"/>
      <c r="H13" s="337"/>
    </row>
    <row r="14" spans="1:11" s="195" customFormat="1">
      <c r="A14" s="213">
        <f t="shared" si="0"/>
        <v>5</v>
      </c>
      <c r="B14" s="214"/>
      <c r="C14" s="267"/>
      <c r="D14" s="136"/>
      <c r="E14" s="268"/>
      <c r="F14" s="268"/>
      <c r="G14" s="268"/>
      <c r="H14" s="337"/>
    </row>
    <row r="15" spans="1:11" s="195" customFormat="1">
      <c r="A15" s="213">
        <f t="shared" si="0"/>
        <v>6</v>
      </c>
      <c r="B15" s="214"/>
      <c r="C15" s="267"/>
      <c r="D15" s="136"/>
      <c r="E15" s="268"/>
      <c r="F15" s="268"/>
      <c r="G15" s="268"/>
      <c r="H15" s="337"/>
    </row>
    <row r="16" spans="1:11">
      <c r="A16" s="213">
        <f t="shared" si="0"/>
        <v>7</v>
      </c>
      <c r="B16" s="214"/>
      <c r="C16" s="253"/>
      <c r="D16" s="136"/>
      <c r="E16" s="136"/>
      <c r="F16" s="136"/>
      <c r="G16" s="224"/>
      <c r="H16" s="337"/>
    </row>
    <row r="17" spans="1:8">
      <c r="A17" s="213">
        <f t="shared" si="0"/>
        <v>8</v>
      </c>
      <c r="B17" s="214"/>
      <c r="C17" s="267"/>
      <c r="D17" s="136"/>
      <c r="E17" s="268"/>
      <c r="F17" s="268"/>
      <c r="G17" s="268"/>
      <c r="H17" s="337"/>
    </row>
    <row r="18" spans="1:8">
      <c r="A18" s="213">
        <f t="shared" si="0"/>
        <v>9</v>
      </c>
      <c r="B18" s="214"/>
      <c r="C18" s="267"/>
      <c r="D18" s="136"/>
      <c r="E18" s="268"/>
      <c r="F18" s="268"/>
      <c r="G18" s="268"/>
      <c r="H18" s="337"/>
    </row>
    <row r="19" spans="1:8" ht="15" thickBot="1">
      <c r="A19" s="220">
        <f t="shared" si="0"/>
        <v>10</v>
      </c>
      <c r="B19" s="143"/>
      <c r="C19" s="269"/>
      <c r="D19" s="143"/>
      <c r="E19" s="143"/>
      <c r="F19" s="143"/>
      <c r="G19" s="143"/>
      <c r="H19" s="350"/>
    </row>
    <row r="20" spans="1:8" ht="16.2" thickBot="1">
      <c r="A20" s="371"/>
      <c r="G20" s="167" t="str">
        <f>"Total "&amp;LEFT(A7,4)</f>
        <v>Total I14b</v>
      </c>
      <c r="H20" s="288">
        <f>SUM(H10:H19)</f>
        <v>0</v>
      </c>
    </row>
    <row r="22" spans="1:8" ht="53.25" customHeight="1">
      <c r="A22"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4"/>
      <c r="C22" s="454"/>
      <c r="D22" s="454"/>
      <c r="E22" s="454"/>
      <c r="F22" s="454"/>
      <c r="G22" s="454"/>
      <c r="H22" s="45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topLeftCell="A7" workbookViewId="0">
      <selection activeCell="C13" sqref="C13"/>
    </sheetView>
  </sheetViews>
  <sheetFormatPr defaultColWidth="9.109375" defaultRowHeight="14.4"/>
  <cols>
    <col min="1" max="1" width="5.109375" style="195" customWidth="1"/>
    <col min="2" max="2" width="10.5546875" style="195" customWidth="1"/>
    <col min="3" max="3" width="43.109375" style="195" customWidth="1"/>
    <col min="4" max="4" width="24" style="195" customWidth="1"/>
    <col min="5" max="5" width="14.33203125" style="195" customWidth="1"/>
    <col min="6" max="6" width="11.88671875" style="195" customWidth="1"/>
    <col min="7" max="7" width="10" style="195" customWidth="1"/>
    <col min="8" max="8" width="9.6640625" style="195" customWidth="1"/>
    <col min="9" max="9" width="9.109375" style="195"/>
    <col min="10" max="10" width="10.33203125" style="195" customWidth="1"/>
    <col min="11" max="16384" width="9.109375" style="195"/>
  </cols>
  <sheetData>
    <row r="1" spans="1:11" ht="15.6">
      <c r="A1" s="270" t="str">
        <f>'Date initiale'!C3</f>
        <v>Universitatea de Arhitectură și Urbanism "Ion Mincu" București</v>
      </c>
      <c r="B1" s="270"/>
      <c r="C1" s="270"/>
      <c r="D1" s="17"/>
      <c r="E1" s="17"/>
      <c r="F1" s="17"/>
    </row>
    <row r="2" spans="1:11" ht="15.6">
      <c r="A2" s="270" t="str">
        <f>'Date initiale'!B4&amp;" "&amp;'Date initiale'!C4</f>
        <v>Facultatea ARHITECTURA</v>
      </c>
      <c r="B2" s="270"/>
      <c r="C2" s="270"/>
      <c r="D2" s="17"/>
      <c r="E2" s="17"/>
      <c r="F2" s="17"/>
    </row>
    <row r="3" spans="1:11" ht="15.6">
      <c r="A3" s="270" t="str">
        <f>'Date initiale'!B5&amp;" "&amp;'Date initiale'!C5</f>
        <v>Departamentul Bazele Proiectarii</v>
      </c>
      <c r="B3" s="270"/>
      <c r="C3" s="270"/>
      <c r="D3" s="17"/>
      <c r="E3" s="17"/>
      <c r="F3" s="17"/>
    </row>
    <row r="4" spans="1:11" ht="15.6">
      <c r="A4" s="271" t="str">
        <f>'Date initiale'!C6&amp;", "&amp;'Date initiale'!C7</f>
        <v>Simion Stefan, Conferentiar Universitar Poz.___</v>
      </c>
      <c r="B4" s="271"/>
      <c r="C4" s="271"/>
      <c r="D4" s="17"/>
      <c r="E4" s="17"/>
      <c r="F4" s="17"/>
    </row>
    <row r="5" spans="1:11" ht="15.6">
      <c r="A5" s="271"/>
      <c r="B5" s="271"/>
      <c r="C5" s="271"/>
      <c r="D5" s="17"/>
      <c r="E5" s="17"/>
      <c r="F5" s="17"/>
    </row>
    <row r="6" spans="1:11" ht="15.6">
      <c r="A6" s="452" t="s">
        <v>110</v>
      </c>
      <c r="B6" s="452"/>
      <c r="C6" s="452"/>
      <c r="D6" s="452"/>
      <c r="E6" s="452"/>
      <c r="F6" s="452"/>
      <c r="G6" s="452"/>
      <c r="H6" s="452"/>
    </row>
    <row r="7" spans="1:11" ht="52.5" customHeight="1">
      <c r="A7" s="455"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55"/>
      <c r="C7" s="455"/>
      <c r="D7" s="455"/>
      <c r="E7" s="455"/>
      <c r="F7" s="455"/>
      <c r="G7" s="455"/>
      <c r="H7" s="455"/>
    </row>
    <row r="8" spans="1:11" ht="16.2" thickBot="1">
      <c r="A8" s="59"/>
      <c r="B8" s="59"/>
      <c r="C8" s="59"/>
      <c r="D8" s="59"/>
      <c r="E8" s="59"/>
      <c r="F8" s="74"/>
      <c r="G8" s="74"/>
      <c r="H8" s="74"/>
    </row>
    <row r="9" spans="1:11" ht="43.8" thickBot="1">
      <c r="A9" s="201" t="s">
        <v>55</v>
      </c>
      <c r="B9" s="227" t="s">
        <v>72</v>
      </c>
      <c r="C9" s="245" t="s">
        <v>141</v>
      </c>
      <c r="D9" s="245" t="s">
        <v>71</v>
      </c>
      <c r="E9" s="227" t="s">
        <v>140</v>
      </c>
      <c r="F9" s="227" t="s">
        <v>138</v>
      </c>
      <c r="G9" s="245" t="s">
        <v>87</v>
      </c>
      <c r="H9" s="246" t="s">
        <v>147</v>
      </c>
      <c r="J9" s="276" t="s">
        <v>108</v>
      </c>
    </row>
    <row r="10" spans="1:11" ht="43.2">
      <c r="A10" s="260">
        <v>1</v>
      </c>
      <c r="B10" s="261"/>
      <c r="C10" s="431" t="s">
        <v>378</v>
      </c>
      <c r="D10" s="429" t="s">
        <v>377</v>
      </c>
      <c r="E10" s="429" t="s">
        <v>379</v>
      </c>
      <c r="F10" s="257" t="s">
        <v>380</v>
      </c>
      <c r="G10" s="429">
        <v>2018</v>
      </c>
      <c r="H10" s="430">
        <v>15</v>
      </c>
      <c r="J10" s="277" t="s">
        <v>167</v>
      </c>
      <c r="K10" s="391" t="s">
        <v>258</v>
      </c>
    </row>
    <row r="11" spans="1:11" ht="57.6">
      <c r="A11" s="243">
        <f>A10+1</f>
        <v>2</v>
      </c>
      <c r="B11" s="258"/>
      <c r="C11" s="136" t="s">
        <v>381</v>
      </c>
      <c r="D11" s="140" t="s">
        <v>377</v>
      </c>
      <c r="E11" s="136" t="s">
        <v>379</v>
      </c>
      <c r="F11" s="136" t="s">
        <v>380</v>
      </c>
      <c r="G11" s="140">
        <v>2019</v>
      </c>
      <c r="H11" s="337">
        <v>15</v>
      </c>
    </row>
    <row r="12" spans="1:11" ht="28.8">
      <c r="A12" s="243">
        <f t="shared" ref="A12:A19" si="0">A11+1</f>
        <v>3</v>
      </c>
      <c r="B12" s="214"/>
      <c r="C12" s="136" t="s">
        <v>407</v>
      </c>
      <c r="D12" s="136" t="s">
        <v>377</v>
      </c>
      <c r="E12" s="136" t="s">
        <v>379</v>
      </c>
      <c r="F12" s="136" t="s">
        <v>406</v>
      </c>
      <c r="G12" s="136">
        <v>2019</v>
      </c>
      <c r="H12" s="337">
        <v>15</v>
      </c>
    </row>
    <row r="13" spans="1:11">
      <c r="A13" s="243">
        <f t="shared" si="0"/>
        <v>4</v>
      </c>
      <c r="B13" s="136"/>
      <c r="C13" s="136"/>
      <c r="D13" s="136"/>
      <c r="E13" s="136"/>
      <c r="F13" s="136"/>
      <c r="G13" s="136"/>
      <c r="H13" s="337"/>
    </row>
    <row r="14" spans="1:11">
      <c r="A14" s="243">
        <f t="shared" si="0"/>
        <v>5</v>
      </c>
      <c r="B14" s="214"/>
      <c r="C14" s="136"/>
      <c r="D14" s="136"/>
      <c r="E14" s="136"/>
      <c r="F14" s="136"/>
      <c r="G14" s="136"/>
      <c r="H14" s="337"/>
    </row>
    <row r="15" spans="1:11">
      <c r="A15" s="243">
        <f t="shared" si="0"/>
        <v>6</v>
      </c>
      <c r="B15" s="136"/>
      <c r="C15" s="136"/>
      <c r="D15" s="136"/>
      <c r="E15" s="136"/>
      <c r="F15" s="136"/>
      <c r="G15" s="136"/>
      <c r="H15" s="337"/>
    </row>
    <row r="16" spans="1:11">
      <c r="A16" s="243">
        <f t="shared" si="0"/>
        <v>7</v>
      </c>
      <c r="B16" s="214"/>
      <c r="C16" s="136"/>
      <c r="D16" s="136"/>
      <c r="E16" s="136"/>
      <c r="F16" s="136"/>
      <c r="G16" s="136"/>
      <c r="H16" s="337"/>
    </row>
    <row r="17" spans="1:8">
      <c r="A17" s="243">
        <f t="shared" si="0"/>
        <v>8</v>
      </c>
      <c r="B17" s="136"/>
      <c r="C17" s="136"/>
      <c r="D17" s="136"/>
      <c r="E17" s="136"/>
      <c r="F17" s="136"/>
      <c r="G17" s="136"/>
      <c r="H17" s="337"/>
    </row>
    <row r="18" spans="1:8">
      <c r="A18" s="243">
        <f t="shared" si="0"/>
        <v>9</v>
      </c>
      <c r="B18" s="214"/>
      <c r="C18" s="136"/>
      <c r="D18" s="136"/>
      <c r="E18" s="136"/>
      <c r="F18" s="136"/>
      <c r="G18" s="136"/>
      <c r="H18" s="337"/>
    </row>
    <row r="19" spans="1:8" ht="15" thickBot="1">
      <c r="A19" s="263">
        <f t="shared" si="0"/>
        <v>10</v>
      </c>
      <c r="B19" s="143"/>
      <c r="C19" s="143"/>
      <c r="D19" s="143"/>
      <c r="E19" s="143"/>
      <c r="F19" s="143"/>
      <c r="G19" s="143"/>
      <c r="H19" s="350"/>
    </row>
    <row r="20" spans="1:8" ht="15" thickBot="1">
      <c r="A20" s="370"/>
      <c r="B20" s="254"/>
      <c r="C20" s="225"/>
      <c r="D20" s="225"/>
      <c r="E20" s="225"/>
      <c r="F20" s="225"/>
      <c r="G20" s="167" t="str">
        <f>"Total "&amp;LEFT(A7,4)</f>
        <v>Total I14c</v>
      </c>
      <c r="H20" s="168">
        <f>SUM(H10:H19)</f>
        <v>45</v>
      </c>
    </row>
    <row r="22" spans="1:8" ht="53.25" customHeight="1">
      <c r="A22" s="45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54"/>
      <c r="C22" s="454"/>
      <c r="D22" s="454"/>
      <c r="E22" s="454"/>
      <c r="F22" s="454"/>
      <c r="G22" s="454"/>
      <c r="H22" s="454"/>
    </row>
    <row r="40" spans="1:9" ht="15" thickBot="1"/>
    <row r="41" spans="1:9" ht="54" customHeight="1" thickBot="1">
      <c r="A41" s="226" t="s">
        <v>69</v>
      </c>
      <c r="B41" s="227" t="s">
        <v>72</v>
      </c>
      <c r="C41" s="245" t="s">
        <v>70</v>
      </c>
      <c r="D41" s="245" t="s">
        <v>71</v>
      </c>
      <c r="E41" s="227" t="s">
        <v>139</v>
      </c>
      <c r="F41" s="227" t="s">
        <v>139</v>
      </c>
      <c r="G41" s="227"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topLeftCell="A4" workbookViewId="0">
      <selection activeCell="H13" sqref="H13"/>
    </sheetView>
  </sheetViews>
  <sheetFormatPr defaultColWidth="9.109375" defaultRowHeight="14.4"/>
  <cols>
    <col min="1" max="1" width="5.109375" style="195" customWidth="1"/>
    <col min="2" max="2" width="10.5546875" style="195" customWidth="1"/>
    <col min="3" max="3" width="43.109375" style="195" customWidth="1"/>
    <col min="4" max="4" width="24" style="195" customWidth="1"/>
    <col min="5" max="5" width="14.33203125" style="195" customWidth="1"/>
    <col min="6" max="6" width="11.88671875" style="195" customWidth="1"/>
    <col min="7" max="7" width="10" style="195" customWidth="1"/>
    <col min="8" max="8" width="9.6640625" style="195" customWidth="1"/>
    <col min="9" max="9" width="9.109375" style="195"/>
    <col min="10" max="10" width="10.33203125" style="195" customWidth="1"/>
    <col min="11" max="16384" width="9.109375" style="195"/>
  </cols>
  <sheetData>
    <row r="1" spans="1:11" ht="15.6">
      <c r="A1" s="270" t="str">
        <f>'Date initiale'!C3</f>
        <v>Universitatea de Arhitectură și Urbanism "Ion Mincu" București</v>
      </c>
      <c r="B1" s="270"/>
      <c r="C1" s="270"/>
      <c r="D1" s="387"/>
      <c r="E1" s="387"/>
      <c r="F1" s="387"/>
    </row>
    <row r="2" spans="1:11" ht="15.6">
      <c r="A2" s="270" t="str">
        <f>'Date initiale'!B4&amp;" "&amp;'Date initiale'!C4</f>
        <v>Facultatea ARHITECTURA</v>
      </c>
      <c r="B2" s="270"/>
      <c r="C2" s="270"/>
      <c r="D2" s="387"/>
      <c r="E2" s="387"/>
      <c r="F2" s="387"/>
    </row>
    <row r="3" spans="1:11" ht="15.6">
      <c r="A3" s="270" t="str">
        <f>'Date initiale'!B5&amp;" "&amp;'Date initiale'!C5</f>
        <v>Departamentul Bazele Proiectarii</v>
      </c>
      <c r="B3" s="270"/>
      <c r="C3" s="270"/>
      <c r="D3" s="387"/>
      <c r="E3" s="387"/>
      <c r="F3" s="387"/>
    </row>
    <row r="4" spans="1:11" ht="15.6">
      <c r="A4" s="386" t="str">
        <f>'Date initiale'!C6&amp;", "&amp;'Date initiale'!C7</f>
        <v>Simion Stefan, Conferentiar Universitar Poz.___</v>
      </c>
      <c r="B4" s="386"/>
      <c r="C4" s="386"/>
      <c r="D4" s="387"/>
      <c r="E4" s="387"/>
      <c r="F4" s="387"/>
    </row>
    <row r="5" spans="1:11" ht="15.6">
      <c r="A5" s="386"/>
      <c r="B5" s="386"/>
      <c r="C5" s="386"/>
      <c r="D5" s="387"/>
      <c r="E5" s="387"/>
      <c r="F5" s="387"/>
    </row>
    <row r="6" spans="1:11" ht="15.6">
      <c r="A6" s="452" t="s">
        <v>110</v>
      </c>
      <c r="B6" s="452"/>
      <c r="C6" s="452"/>
      <c r="D6" s="452"/>
      <c r="E6" s="452"/>
      <c r="F6" s="452"/>
      <c r="G6" s="452"/>
      <c r="H6" s="452"/>
    </row>
    <row r="7" spans="1:11" ht="52.5" customHeight="1">
      <c r="A7" s="45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55"/>
      <c r="C7" s="455"/>
      <c r="D7" s="455"/>
      <c r="E7" s="455"/>
      <c r="F7" s="455"/>
      <c r="G7" s="455"/>
      <c r="H7" s="455"/>
    </row>
    <row r="8" spans="1:11" ht="16.2" thickBot="1">
      <c r="A8" s="59"/>
      <c r="B8" s="59"/>
      <c r="C8" s="59"/>
      <c r="D8" s="59"/>
      <c r="E8" s="59"/>
      <c r="F8" s="74"/>
      <c r="G8" s="74"/>
      <c r="H8" s="74"/>
    </row>
    <row r="9" spans="1:11" ht="43.8" thickBot="1">
      <c r="A9" s="201" t="s">
        <v>55</v>
      </c>
      <c r="B9" s="227" t="s">
        <v>72</v>
      </c>
      <c r="C9" s="245" t="s">
        <v>141</v>
      </c>
      <c r="D9" s="245" t="s">
        <v>71</v>
      </c>
      <c r="E9" s="227" t="s">
        <v>140</v>
      </c>
      <c r="F9" s="227" t="s">
        <v>138</v>
      </c>
      <c r="G9" s="245" t="s">
        <v>87</v>
      </c>
      <c r="H9" s="246" t="s">
        <v>147</v>
      </c>
      <c r="J9" s="276" t="s">
        <v>108</v>
      </c>
    </row>
    <row r="10" spans="1:11" ht="28.8">
      <c r="A10" s="260">
        <v>1</v>
      </c>
      <c r="B10" s="257"/>
      <c r="C10" s="257" t="s">
        <v>277</v>
      </c>
      <c r="D10" s="257" t="s">
        <v>280</v>
      </c>
      <c r="E10" s="257" t="s">
        <v>278</v>
      </c>
      <c r="F10" s="257" t="s">
        <v>279</v>
      </c>
      <c r="G10" s="257">
        <v>2016</v>
      </c>
      <c r="H10" s="418">
        <v>5</v>
      </c>
      <c r="J10" s="277">
        <v>20</v>
      </c>
      <c r="K10" s="391" t="s">
        <v>258</v>
      </c>
    </row>
    <row r="11" spans="1:11" ht="28.8">
      <c r="A11" s="243">
        <f>A10+1</f>
        <v>2</v>
      </c>
      <c r="B11" s="214"/>
      <c r="C11" s="136" t="s">
        <v>330</v>
      </c>
      <c r="D11" s="136" t="s">
        <v>331</v>
      </c>
      <c r="E11" s="136" t="s">
        <v>332</v>
      </c>
      <c r="F11" s="136" t="s">
        <v>325</v>
      </c>
      <c r="G11" s="136">
        <v>2017</v>
      </c>
      <c r="H11" s="337">
        <v>10</v>
      </c>
    </row>
    <row r="12" spans="1:11" ht="28.8">
      <c r="A12" s="243">
        <f t="shared" ref="A12:A19" si="0">A11+1</f>
        <v>3</v>
      </c>
      <c r="B12" s="214"/>
      <c r="C12" s="136" t="s">
        <v>334</v>
      </c>
      <c r="D12" s="136" t="s">
        <v>333</v>
      </c>
      <c r="E12" s="136" t="s">
        <v>332</v>
      </c>
      <c r="F12" s="136" t="s">
        <v>325</v>
      </c>
      <c r="G12" s="136">
        <v>2017</v>
      </c>
      <c r="H12" s="337">
        <v>10</v>
      </c>
    </row>
    <row r="13" spans="1:11" ht="28.8">
      <c r="A13" s="243">
        <f t="shared" si="0"/>
        <v>4</v>
      </c>
      <c r="B13" s="136"/>
      <c r="C13" s="136" t="s">
        <v>401</v>
      </c>
      <c r="D13" s="136" t="s">
        <v>402</v>
      </c>
      <c r="E13" s="136" t="s">
        <v>403</v>
      </c>
      <c r="F13" s="136" t="s">
        <v>325</v>
      </c>
      <c r="G13" s="136">
        <v>2010</v>
      </c>
      <c r="H13" s="337">
        <v>5</v>
      </c>
    </row>
    <row r="14" spans="1:11">
      <c r="A14" s="243">
        <f t="shared" si="0"/>
        <v>5</v>
      </c>
      <c r="B14" s="214"/>
      <c r="C14" s="136"/>
      <c r="D14" s="136"/>
      <c r="E14" s="136"/>
      <c r="F14" s="136"/>
      <c r="G14" s="136"/>
      <c r="H14" s="337"/>
    </row>
    <row r="15" spans="1:11">
      <c r="A15" s="243">
        <f t="shared" si="0"/>
        <v>6</v>
      </c>
      <c r="B15" s="136"/>
      <c r="C15" s="136"/>
      <c r="D15" s="136"/>
      <c r="E15" s="136"/>
      <c r="F15" s="136"/>
      <c r="G15" s="136"/>
      <c r="H15" s="337"/>
    </row>
    <row r="16" spans="1:11">
      <c r="A16" s="243">
        <f t="shared" si="0"/>
        <v>7</v>
      </c>
      <c r="B16" s="214"/>
      <c r="C16" s="136"/>
      <c r="D16" s="136"/>
      <c r="E16" s="136"/>
      <c r="F16" s="136"/>
      <c r="G16" s="136"/>
      <c r="H16" s="337"/>
    </row>
    <row r="17" spans="1:8">
      <c r="A17" s="243">
        <f t="shared" si="0"/>
        <v>8</v>
      </c>
      <c r="B17" s="136"/>
      <c r="C17" s="136"/>
      <c r="D17" s="136"/>
      <c r="E17" s="136"/>
      <c r="F17" s="136"/>
      <c r="G17" s="136"/>
      <c r="H17" s="337"/>
    </row>
    <row r="18" spans="1:8">
      <c r="A18" s="243">
        <f t="shared" si="0"/>
        <v>9</v>
      </c>
      <c r="B18" s="214"/>
      <c r="C18" s="136"/>
      <c r="D18" s="136"/>
      <c r="E18" s="136"/>
      <c r="F18" s="136"/>
      <c r="G18" s="136"/>
      <c r="H18" s="337"/>
    </row>
    <row r="19" spans="1:8" ht="15" thickBot="1">
      <c r="A19" s="263">
        <f t="shared" si="0"/>
        <v>10</v>
      </c>
      <c r="B19" s="143"/>
      <c r="C19" s="143"/>
      <c r="D19" s="143"/>
      <c r="E19" s="143"/>
      <c r="F19" s="143"/>
      <c r="G19" s="143"/>
      <c r="H19" s="350"/>
    </row>
    <row r="20" spans="1:8" ht="15" thickBot="1">
      <c r="A20" s="370"/>
      <c r="B20" s="254"/>
      <c r="C20" s="225"/>
      <c r="D20" s="225"/>
      <c r="E20" s="225"/>
      <c r="F20" s="225"/>
      <c r="G20" s="167" t="str">
        <f>"Total "&amp;LEFT(A7,4)</f>
        <v>Total I15.</v>
      </c>
      <c r="H20" s="168">
        <f>SUM(H10:H19)</f>
        <v>30</v>
      </c>
    </row>
    <row r="22" spans="1:8" ht="53.25" customHeight="1">
      <c r="A22" s="454"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54"/>
      <c r="C22" s="454"/>
      <c r="D22" s="454"/>
      <c r="E22" s="454"/>
      <c r="F22" s="454"/>
      <c r="G22" s="454"/>
      <c r="H22" s="454"/>
    </row>
    <row r="40" spans="1:9" ht="15" thickBot="1"/>
    <row r="41" spans="1:9" ht="54" customHeight="1" thickBot="1">
      <c r="A41" s="226" t="s">
        <v>69</v>
      </c>
      <c r="B41" s="227" t="s">
        <v>72</v>
      </c>
      <c r="C41" s="245" t="s">
        <v>70</v>
      </c>
      <c r="D41" s="245" t="s">
        <v>71</v>
      </c>
      <c r="E41" s="227" t="s">
        <v>139</v>
      </c>
      <c r="F41" s="227" t="s">
        <v>139</v>
      </c>
      <c r="G41" s="227" t="s">
        <v>138</v>
      </c>
      <c r="H41" s="245" t="s">
        <v>87</v>
      </c>
      <c r="I41" s="24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G10" sqref="G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70" t="str">
        <f>'Date initiale'!C3</f>
        <v>Universitatea de Arhitectură și Urbanism "Ion Mincu" București</v>
      </c>
      <c r="B1" s="270"/>
      <c r="C1" s="270"/>
      <c r="D1" s="17"/>
      <c r="E1" s="43"/>
    </row>
    <row r="2" spans="1:8" ht="15.6">
      <c r="A2" s="270" t="str">
        <f>'Date initiale'!B4&amp;" "&amp;'Date initiale'!C4</f>
        <v>Facultatea ARHITECTURA</v>
      </c>
      <c r="B2" s="270"/>
      <c r="C2" s="270"/>
      <c r="D2" s="2"/>
      <c r="E2" s="43"/>
    </row>
    <row r="3" spans="1:8" ht="15.6">
      <c r="A3" s="270" t="str">
        <f>'Date initiale'!B5&amp;" "&amp;'Date initiale'!C5</f>
        <v>Departamentul Bazele Proiectarii</v>
      </c>
      <c r="B3" s="270"/>
      <c r="C3" s="270"/>
      <c r="D3" s="17"/>
      <c r="E3" s="43"/>
    </row>
    <row r="4" spans="1:8">
      <c r="A4" s="125" t="str">
        <f>'Date initiale'!C6&amp;", "&amp;'Date initiale'!C7</f>
        <v>Simion Stefan, Conferentiar Universitar Poz.___</v>
      </c>
      <c r="B4" s="125"/>
      <c r="C4" s="125"/>
    </row>
    <row r="5" spans="1:8" s="195" customFormat="1">
      <c r="A5" s="125"/>
      <c r="B5" s="125"/>
      <c r="C5" s="125"/>
    </row>
    <row r="6" spans="1:8" ht="15.6">
      <c r="A6" s="460" t="s">
        <v>110</v>
      </c>
      <c r="B6" s="460"/>
      <c r="C6" s="460"/>
      <c r="D6" s="460"/>
    </row>
    <row r="7" spans="1:8" s="195" customFormat="1" ht="90.75" customHeight="1">
      <c r="A7" s="45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55"/>
      <c r="C7" s="455"/>
      <c r="D7" s="455"/>
      <c r="E7" s="196"/>
      <c r="F7" s="196"/>
      <c r="G7" s="196"/>
      <c r="H7" s="196"/>
    </row>
    <row r="8" spans="1:8" ht="18.75" customHeight="1" thickBot="1">
      <c r="A8" s="72"/>
      <c r="B8" s="72"/>
      <c r="C8" s="72"/>
      <c r="D8" s="72"/>
    </row>
    <row r="9" spans="1:8" ht="45.75" customHeight="1" thickBot="1">
      <c r="A9" s="201" t="s">
        <v>55</v>
      </c>
      <c r="B9" s="227" t="s">
        <v>77</v>
      </c>
      <c r="C9" s="227" t="s">
        <v>87</v>
      </c>
      <c r="D9" s="228" t="s">
        <v>147</v>
      </c>
      <c r="E9" s="34"/>
      <c r="F9" s="276" t="s">
        <v>108</v>
      </c>
    </row>
    <row r="10" spans="1:8">
      <c r="A10" s="260">
        <v>1</v>
      </c>
      <c r="B10" s="282"/>
      <c r="C10" s="283"/>
      <c r="D10" s="355"/>
      <c r="F10" s="277" t="s">
        <v>168</v>
      </c>
      <c r="G10" s="391" t="s">
        <v>259</v>
      </c>
    </row>
    <row r="11" spans="1:8">
      <c r="A11" s="243">
        <f>A10+1</f>
        <v>2</v>
      </c>
      <c r="B11" s="280"/>
      <c r="C11" s="231"/>
      <c r="D11" s="351"/>
    </row>
    <row r="12" spans="1:8" s="195" customFormat="1">
      <c r="A12" s="243">
        <f t="shared" ref="A12:A19" si="0">A11+1</f>
        <v>3</v>
      </c>
      <c r="B12" s="253"/>
      <c r="C12" s="136"/>
      <c r="D12" s="337"/>
    </row>
    <row r="13" spans="1:8" s="195" customFormat="1">
      <c r="A13" s="243">
        <f t="shared" si="0"/>
        <v>4</v>
      </c>
      <c r="B13" s="281"/>
      <c r="C13" s="136"/>
      <c r="D13" s="337"/>
    </row>
    <row r="14" spans="1:8" s="195" customFormat="1">
      <c r="A14" s="243">
        <f t="shared" si="0"/>
        <v>5</v>
      </c>
      <c r="B14" s="281"/>
      <c r="C14" s="136"/>
      <c r="D14" s="337"/>
    </row>
    <row r="15" spans="1:8">
      <c r="A15" s="243">
        <f t="shared" si="0"/>
        <v>6</v>
      </c>
      <c r="B15" s="253"/>
      <c r="C15" s="136"/>
      <c r="D15" s="337"/>
    </row>
    <row r="16" spans="1:8">
      <c r="A16" s="243">
        <f t="shared" si="0"/>
        <v>7</v>
      </c>
      <c r="B16" s="281"/>
      <c r="C16" s="136"/>
      <c r="D16" s="337"/>
    </row>
    <row r="17" spans="1:4">
      <c r="A17" s="243">
        <f t="shared" si="0"/>
        <v>8</v>
      </c>
      <c r="B17" s="281"/>
      <c r="C17" s="136"/>
      <c r="D17" s="337"/>
    </row>
    <row r="18" spans="1:4">
      <c r="A18" s="243">
        <f t="shared" si="0"/>
        <v>9</v>
      </c>
      <c r="B18" s="281"/>
      <c r="C18" s="136"/>
      <c r="D18" s="337"/>
    </row>
    <row r="19" spans="1:4" ht="15" thickBot="1">
      <c r="A19" s="263">
        <f t="shared" si="0"/>
        <v>10</v>
      </c>
      <c r="B19" s="284"/>
      <c r="C19" s="143"/>
      <c r="D19" s="350"/>
    </row>
    <row r="20" spans="1:4" ht="15" thickBot="1">
      <c r="A20" s="369"/>
      <c r="B20" s="224"/>
      <c r="C20" s="167" t="str">
        <f>"Total "&amp;LEFT(A7,3)</f>
        <v>Total I16</v>
      </c>
      <c r="D20" s="285">
        <f>SUM(D10:D19)</f>
        <v>0</v>
      </c>
    </row>
    <row r="21" spans="1:4" ht="15.6">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F14" sqref="F14"/>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11" ht="15.6">
      <c r="A1" s="270" t="str">
        <f>'Date initiale'!C3</f>
        <v>Universitatea de Arhitectură și Urbanism "Ion Mincu" București</v>
      </c>
      <c r="B1" s="270"/>
      <c r="C1" s="270"/>
      <c r="D1" s="17"/>
    </row>
    <row r="2" spans="1:11" ht="15.6">
      <c r="A2" s="270" t="str">
        <f>'Date initiale'!B4&amp;" "&amp;'Date initiale'!C4</f>
        <v>Facultatea ARHITECTURA</v>
      </c>
      <c r="B2" s="270"/>
      <c r="C2" s="270"/>
      <c r="D2" s="2"/>
    </row>
    <row r="3" spans="1:11" ht="15.6">
      <c r="A3" s="270" t="str">
        <f>'Date initiale'!B5&amp;" "&amp;'Date initiale'!C5</f>
        <v>Departamentul Bazele Proiectarii</v>
      </c>
      <c r="B3" s="270"/>
      <c r="C3" s="270"/>
      <c r="D3" s="17"/>
    </row>
    <row r="4" spans="1:11">
      <c r="A4" s="125" t="str">
        <f>'Date initiale'!C6&amp;", "&amp;'Date initiale'!C7</f>
        <v>Simion Stefan, Conferentiar Universitar Poz.___</v>
      </c>
      <c r="B4" s="125"/>
      <c r="C4" s="125"/>
    </row>
    <row r="5" spans="1:11" s="195" customFormat="1">
      <c r="A5" s="125"/>
      <c r="B5" s="125"/>
      <c r="C5" s="125"/>
    </row>
    <row r="6" spans="1:11">
      <c r="A6" s="461" t="s">
        <v>110</v>
      </c>
      <c r="B6" s="461"/>
      <c r="C6" s="461"/>
      <c r="D6" s="461"/>
    </row>
    <row r="7" spans="1:11" s="195" customFormat="1" ht="40.5" customHeight="1">
      <c r="A7" s="46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62"/>
      <c r="C7" s="462"/>
      <c r="D7" s="462"/>
    </row>
    <row r="8" spans="1:11" ht="15" thickBot="1"/>
    <row r="9" spans="1:11" ht="48.75" customHeight="1" thickBot="1">
      <c r="A9" s="201" t="s">
        <v>55</v>
      </c>
      <c r="B9" s="164" t="s">
        <v>77</v>
      </c>
      <c r="C9" s="164" t="s">
        <v>87</v>
      </c>
      <c r="D9" s="297" t="s">
        <v>147</v>
      </c>
      <c r="F9" s="276" t="s">
        <v>108</v>
      </c>
    </row>
    <row r="10" spans="1:11">
      <c r="A10" s="324">
        <v>1</v>
      </c>
      <c r="B10" s="317" t="s">
        <v>335</v>
      </c>
      <c r="C10" s="170">
        <v>2016</v>
      </c>
      <c r="D10" s="356">
        <v>15</v>
      </c>
      <c r="F10" s="277" t="s">
        <v>169</v>
      </c>
      <c r="G10" s="391" t="s">
        <v>260</v>
      </c>
      <c r="K10" s="22"/>
    </row>
    <row r="11" spans="1:11" s="195" customFormat="1" ht="28.8">
      <c r="A11" s="325">
        <f>A10+1</f>
        <v>2</v>
      </c>
      <c r="B11" s="306" t="s">
        <v>336</v>
      </c>
      <c r="C11" s="42">
        <v>2012</v>
      </c>
      <c r="D11" s="349">
        <v>5</v>
      </c>
      <c r="K11" s="22"/>
    </row>
    <row r="12" spans="1:11" s="195" customFormat="1" ht="28.8">
      <c r="A12" s="325">
        <f t="shared" ref="A12:A19" si="0">A11+1</f>
        <v>3</v>
      </c>
      <c r="B12" s="306" t="s">
        <v>337</v>
      </c>
      <c r="C12" s="42">
        <v>2013</v>
      </c>
      <c r="D12" s="349">
        <v>5</v>
      </c>
      <c r="K12" s="22"/>
    </row>
    <row r="13" spans="1:11" s="195" customFormat="1">
      <c r="A13" s="325">
        <f t="shared" si="0"/>
        <v>4</v>
      </c>
      <c r="B13" s="306" t="s">
        <v>376</v>
      </c>
      <c r="C13" s="42">
        <v>2019</v>
      </c>
      <c r="D13" s="349">
        <v>15</v>
      </c>
      <c r="F13" s="417"/>
      <c r="K13" s="22"/>
    </row>
    <row r="14" spans="1:11" s="195" customFormat="1" ht="43.2">
      <c r="A14" s="325">
        <f t="shared" si="0"/>
        <v>5</v>
      </c>
      <c r="B14" s="306" t="s">
        <v>408</v>
      </c>
      <c r="C14" s="42">
        <v>2020</v>
      </c>
      <c r="D14" s="349">
        <v>15</v>
      </c>
      <c r="F14" s="417"/>
      <c r="K14" s="22"/>
    </row>
    <row r="15" spans="1:11" s="195" customFormat="1">
      <c r="A15" s="325">
        <f t="shared" si="0"/>
        <v>6</v>
      </c>
      <c r="B15" s="306"/>
      <c r="C15" s="42"/>
      <c r="D15" s="349"/>
      <c r="F15" s="417"/>
      <c r="K15" s="22"/>
    </row>
    <row r="16" spans="1:11" s="195" customFormat="1">
      <c r="A16" s="325">
        <f t="shared" si="0"/>
        <v>7</v>
      </c>
      <c r="B16" s="306"/>
      <c r="C16" s="42"/>
      <c r="D16" s="349"/>
      <c r="K16" s="22"/>
    </row>
    <row r="17" spans="1:11" s="195" customFormat="1">
      <c r="A17" s="325">
        <f t="shared" si="0"/>
        <v>8</v>
      </c>
      <c r="B17" s="306"/>
      <c r="C17" s="42"/>
      <c r="D17" s="349"/>
      <c r="K17" s="22"/>
    </row>
    <row r="18" spans="1:11" s="195" customFormat="1">
      <c r="A18" s="325">
        <f t="shared" si="0"/>
        <v>9</v>
      </c>
      <c r="B18" s="306"/>
      <c r="C18" s="42"/>
      <c r="D18" s="349"/>
      <c r="K18" s="22"/>
    </row>
    <row r="19" spans="1:11" ht="15" thickBot="1">
      <c r="A19" s="326">
        <f t="shared" si="0"/>
        <v>10</v>
      </c>
      <c r="B19" s="320"/>
      <c r="C19" s="160"/>
      <c r="D19" s="354"/>
      <c r="K19" s="22"/>
    </row>
    <row r="20" spans="1:11" ht="15" thickBot="1">
      <c r="A20" s="365"/>
      <c r="B20" s="125"/>
      <c r="C20" s="128" t="str">
        <f>"Total "&amp;LEFT(A7,3)</f>
        <v>Total I17</v>
      </c>
      <c r="D20" s="129">
        <f>SUM(D10:D19)</f>
        <v>55</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topLeftCell="A4" workbookViewId="0">
      <selection activeCell="G15" sqref="G15"/>
    </sheetView>
  </sheetViews>
  <sheetFormatPr defaultRowHeight="14.4"/>
  <cols>
    <col min="1" max="1" width="5.109375" customWidth="1"/>
    <col min="2" max="2" width="103.109375" customWidth="1"/>
    <col min="3" max="3" width="10.5546875" customWidth="1"/>
    <col min="4" max="4" width="9.6640625" customWidth="1"/>
  </cols>
  <sheetData>
    <row r="1" spans="1:11" ht="15.6">
      <c r="A1" s="270" t="str">
        <f>'Date initiale'!C3</f>
        <v>Universitatea de Arhitectură și Urbanism "Ion Mincu" București</v>
      </c>
      <c r="B1" s="270"/>
      <c r="C1" s="270"/>
      <c r="D1" s="17"/>
      <c r="E1" s="43"/>
    </row>
    <row r="2" spans="1:11" ht="15.6">
      <c r="A2" s="270" t="str">
        <f>'Date initiale'!B4&amp;" "&amp;'Date initiale'!C4</f>
        <v>Facultatea ARHITECTURA</v>
      </c>
      <c r="B2" s="270"/>
      <c r="C2" s="270"/>
      <c r="D2" s="43"/>
      <c r="E2" s="43"/>
    </row>
    <row r="3" spans="1:11" ht="15.6">
      <c r="A3" s="270" t="str">
        <f>'Date initiale'!B5&amp;" "&amp;'Date initiale'!C5</f>
        <v>Departamentul Bazele Proiectarii</v>
      </c>
      <c r="B3" s="270"/>
      <c r="C3" s="270"/>
      <c r="D3" s="17"/>
      <c r="E3" s="43"/>
    </row>
    <row r="4" spans="1:11">
      <c r="A4" s="125" t="str">
        <f>'Date initiale'!C6&amp;", "&amp;'Date initiale'!C7</f>
        <v>Simion Stefan, Conferentiar Universitar Poz.___</v>
      </c>
      <c r="B4" s="125"/>
      <c r="C4" s="125"/>
    </row>
    <row r="5" spans="1:11" s="195" customFormat="1">
      <c r="A5" s="125"/>
      <c r="B5" s="125"/>
      <c r="C5" s="125"/>
    </row>
    <row r="6" spans="1:11" ht="34.5" customHeight="1">
      <c r="A6" s="460" t="s">
        <v>110</v>
      </c>
      <c r="B6" s="460"/>
      <c r="C6" s="460"/>
      <c r="D6" s="460"/>
    </row>
    <row r="7" spans="1:11" s="195" customFormat="1" ht="34.5" customHeight="1">
      <c r="A7" s="46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62"/>
      <c r="C7" s="462"/>
      <c r="D7" s="462"/>
    </row>
    <row r="8" spans="1:11" ht="16.5" customHeight="1" thickBot="1">
      <c r="A8" s="60"/>
      <c r="B8" s="60"/>
      <c r="C8" s="60"/>
      <c r="D8" s="60"/>
    </row>
    <row r="9" spans="1:11" ht="42.75" customHeight="1" thickBot="1">
      <c r="A9" s="201" t="s">
        <v>55</v>
      </c>
      <c r="B9" s="164" t="s">
        <v>77</v>
      </c>
      <c r="C9" s="164" t="s">
        <v>87</v>
      </c>
      <c r="D9" s="297" t="s">
        <v>78</v>
      </c>
      <c r="E9" s="34"/>
      <c r="F9" s="276" t="s">
        <v>108</v>
      </c>
    </row>
    <row r="10" spans="1:11" ht="28.8">
      <c r="A10" s="169">
        <v>1</v>
      </c>
      <c r="B10" s="327" t="s">
        <v>338</v>
      </c>
      <c r="C10" s="170">
        <v>2009</v>
      </c>
      <c r="D10" s="344">
        <v>5</v>
      </c>
      <c r="E10" s="34"/>
      <c r="F10" s="277" t="s">
        <v>170</v>
      </c>
      <c r="G10" s="391" t="s">
        <v>261</v>
      </c>
      <c r="K10" s="22"/>
    </row>
    <row r="11" spans="1:11" ht="28.8">
      <c r="A11" s="171">
        <f>A10+1</f>
        <v>2</v>
      </c>
      <c r="B11" s="306" t="s">
        <v>339</v>
      </c>
      <c r="C11" s="42">
        <v>2008</v>
      </c>
      <c r="D11" s="337">
        <v>3.33</v>
      </c>
      <c r="K11" s="22"/>
    </row>
    <row r="12" spans="1:11" ht="28.8">
      <c r="A12" s="171">
        <f t="shared" ref="A12:A19" si="0">A11+1</f>
        <v>3</v>
      </c>
      <c r="B12" s="306" t="s">
        <v>340</v>
      </c>
      <c r="C12" s="42">
        <v>2008</v>
      </c>
      <c r="D12" s="337">
        <v>1.66</v>
      </c>
      <c r="K12" s="57"/>
    </row>
    <row r="13" spans="1:11" ht="28.8">
      <c r="A13" s="171">
        <f t="shared" si="0"/>
        <v>4</v>
      </c>
      <c r="B13" s="306" t="s">
        <v>341</v>
      </c>
      <c r="C13" s="42">
        <v>2017</v>
      </c>
      <c r="D13" s="337">
        <v>10</v>
      </c>
    </row>
    <row r="14" spans="1:11" ht="28.8">
      <c r="A14" s="171">
        <v>5</v>
      </c>
      <c r="B14" s="306" t="s">
        <v>404</v>
      </c>
      <c r="C14" s="42">
        <v>2017</v>
      </c>
      <c r="D14" s="337">
        <v>5</v>
      </c>
    </row>
    <row r="15" spans="1:11" ht="28.8">
      <c r="A15" s="171">
        <v>6</v>
      </c>
      <c r="B15" s="306" t="s">
        <v>342</v>
      </c>
      <c r="C15" s="42">
        <v>2013</v>
      </c>
      <c r="D15" s="337">
        <v>10</v>
      </c>
    </row>
    <row r="16" spans="1:11">
      <c r="A16" s="171">
        <v>7</v>
      </c>
      <c r="B16" s="306"/>
      <c r="C16" s="42"/>
      <c r="D16" s="337"/>
    </row>
    <row r="17" spans="1:8" s="38" customFormat="1">
      <c r="A17" s="171">
        <f t="shared" si="0"/>
        <v>8</v>
      </c>
      <c r="B17" s="306"/>
      <c r="C17" s="42"/>
      <c r="D17" s="337"/>
    </row>
    <row r="18" spans="1:8">
      <c r="A18" s="171">
        <f t="shared" si="0"/>
        <v>9</v>
      </c>
      <c r="B18" s="306"/>
      <c r="C18" s="42"/>
      <c r="D18" s="337"/>
    </row>
    <row r="19" spans="1:8" ht="15" thickBot="1">
      <c r="A19" s="319">
        <f t="shared" si="0"/>
        <v>10</v>
      </c>
      <c r="B19" s="320"/>
      <c r="C19" s="160"/>
      <c r="D19" s="350"/>
    </row>
    <row r="20" spans="1:8" s="22" customFormat="1" ht="15" thickBot="1">
      <c r="A20" s="368"/>
      <c r="B20" s="328"/>
      <c r="C20" s="128" t="str">
        <f>"Total "&amp;LEFT(A7,3)</f>
        <v>Total I18</v>
      </c>
      <c r="D20" s="329">
        <f>SUM(D10:D19)</f>
        <v>34.99</v>
      </c>
    </row>
    <row r="21" spans="1:8">
      <c r="B21" s="18"/>
    </row>
    <row r="22" spans="1:8" ht="53.25" customHeight="1">
      <c r="A22" s="42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25"/>
      <c r="C22" s="425"/>
      <c r="D22" s="425"/>
      <c r="E22" s="279"/>
      <c r="F22" s="279"/>
      <c r="G22" s="279"/>
      <c r="H22" s="279"/>
    </row>
    <row r="23" spans="1:8">
      <c r="B23" s="18"/>
    </row>
    <row r="24" spans="1:8">
      <c r="B24" s="18"/>
    </row>
    <row r="25" spans="1:8">
      <c r="B25" s="18"/>
    </row>
    <row r="26" spans="1:8">
      <c r="A26" s="22"/>
      <c r="B26" s="18"/>
      <c r="C26" s="22"/>
      <c r="D26" s="22"/>
      <c r="E26" s="22"/>
    </row>
    <row r="27" spans="1:8">
      <c r="A27" s="22"/>
      <c r="B27" s="434"/>
      <c r="C27" s="224"/>
      <c r="D27" s="22"/>
      <c r="E27" s="22"/>
    </row>
    <row r="28" spans="1:8">
      <c r="A28" s="22"/>
      <c r="B28" s="18"/>
      <c r="C28" s="22"/>
      <c r="D28" s="22"/>
      <c r="E28" s="22"/>
    </row>
    <row r="29" spans="1:8">
      <c r="A29" s="22"/>
      <c r="B29" s="18"/>
      <c r="C29" s="22"/>
      <c r="D29" s="22"/>
      <c r="E29" s="22"/>
    </row>
    <row r="30" spans="1:8">
      <c r="A30" s="22"/>
      <c r="B30" s="18"/>
      <c r="C30" s="22"/>
      <c r="D30" s="22"/>
      <c r="E30" s="22"/>
    </row>
    <row r="31" spans="1:8">
      <c r="B31" s="1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topLeftCell="A7" workbookViewId="0">
      <selection activeCell="H14" sqref="H14"/>
    </sheetView>
  </sheetViews>
  <sheetFormatPr defaultRowHeight="14.4"/>
  <cols>
    <col min="1" max="1" width="5.109375" customWidth="1"/>
    <col min="2" max="2" width="27.109375" customWidth="1"/>
    <col min="3" max="3" width="75.6640625" customWidth="1"/>
    <col min="4" max="4" width="10.5546875" style="195" customWidth="1"/>
    <col min="5" max="5" width="9.6640625" customWidth="1"/>
    <col min="7" max="7" width="14.109375" customWidth="1"/>
  </cols>
  <sheetData>
    <row r="1" spans="1:11">
      <c r="A1" s="272" t="str">
        <f>'Date initiale'!C3</f>
        <v>Universitatea de Arhitectură și Urbanism "Ion Mincu" București</v>
      </c>
      <c r="B1" s="272"/>
      <c r="D1" s="272"/>
    </row>
    <row r="2" spans="1:11" ht="15.6">
      <c r="A2" s="270" t="str">
        <f>'Date initiale'!B4&amp;" "&amp;'Date initiale'!C4</f>
        <v>Facultatea ARHITECTURA</v>
      </c>
      <c r="B2" s="270"/>
      <c r="C2" s="17"/>
      <c r="D2" s="270"/>
      <c r="E2" s="17"/>
    </row>
    <row r="3" spans="1:11" ht="15.6">
      <c r="A3" s="270" t="str">
        <f>'Date initiale'!B5&amp;" "&amp;'Date initiale'!C5</f>
        <v>Departamentul Bazele Proiectarii</v>
      </c>
      <c r="B3" s="270"/>
      <c r="C3" s="17"/>
      <c r="D3" s="270"/>
      <c r="E3" s="17"/>
    </row>
    <row r="4" spans="1:11" ht="15.6">
      <c r="A4" s="453" t="str">
        <f>'Date initiale'!C6&amp;", "&amp;'Date initiale'!C7</f>
        <v>Simion Stefan, Conferentiar Universitar Poz.___</v>
      </c>
      <c r="B4" s="453"/>
      <c r="C4" s="463"/>
      <c r="D4" s="463"/>
      <c r="E4" s="463"/>
    </row>
    <row r="5" spans="1:11" s="195" customFormat="1" ht="15.6">
      <c r="A5" s="271"/>
      <c r="B5" s="271"/>
      <c r="C5" s="17"/>
      <c r="D5" s="271"/>
      <c r="E5" s="17"/>
    </row>
    <row r="6" spans="1:11" ht="15.6">
      <c r="A6" s="458" t="s">
        <v>110</v>
      </c>
      <c r="B6" s="458"/>
      <c r="C6" s="458"/>
      <c r="D6" s="458"/>
      <c r="E6" s="458"/>
    </row>
    <row r="7" spans="1:11" ht="67.5" customHeight="1">
      <c r="A7" s="46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2"/>
      <c r="C7" s="462"/>
      <c r="D7" s="462"/>
      <c r="E7" s="462"/>
      <c r="F7" s="41"/>
      <c r="G7" s="41"/>
      <c r="H7" s="41"/>
      <c r="I7" s="41"/>
    </row>
    <row r="8" spans="1:11" s="22" customFormat="1" ht="20.25" customHeight="1" thickBot="1">
      <c r="A8" s="60"/>
      <c r="B8" s="60"/>
      <c r="C8" s="60"/>
      <c r="D8" s="60"/>
      <c r="E8" s="60"/>
      <c r="F8" s="69"/>
      <c r="G8" s="69"/>
      <c r="H8" s="69"/>
      <c r="I8" s="69"/>
    </row>
    <row r="9" spans="1:11" ht="29.4" thickBot="1">
      <c r="A9" s="163" t="s">
        <v>55</v>
      </c>
      <c r="B9" s="227" t="s">
        <v>150</v>
      </c>
      <c r="C9" s="227" t="s">
        <v>82</v>
      </c>
      <c r="D9" s="227" t="s">
        <v>81</v>
      </c>
      <c r="E9" s="246" t="s">
        <v>147</v>
      </c>
      <c r="G9" s="276" t="s">
        <v>108</v>
      </c>
      <c r="K9" s="22"/>
    </row>
    <row r="10" spans="1:11" s="195" customFormat="1" ht="43.2">
      <c r="A10" s="293">
        <v>1</v>
      </c>
      <c r="B10" s="257" t="s">
        <v>344</v>
      </c>
      <c r="C10" s="419" t="s">
        <v>343</v>
      </c>
      <c r="D10" s="257" t="s">
        <v>345</v>
      </c>
      <c r="E10" s="344">
        <v>5</v>
      </c>
      <c r="G10" s="277" t="s">
        <v>171</v>
      </c>
      <c r="H10" s="391" t="s">
        <v>262</v>
      </c>
      <c r="K10" s="22"/>
    </row>
    <row r="11" spans="1:11" s="195" customFormat="1" ht="28.8">
      <c r="A11" s="213">
        <f>A10+1</f>
        <v>2</v>
      </c>
      <c r="B11" s="136" t="s">
        <v>344</v>
      </c>
      <c r="C11" s="138" t="s">
        <v>346</v>
      </c>
      <c r="D11" s="136" t="s">
        <v>347</v>
      </c>
      <c r="E11" s="337">
        <v>5</v>
      </c>
      <c r="K11" s="22"/>
    </row>
    <row r="12" spans="1:11" s="195" customFormat="1" ht="43.2">
      <c r="A12" s="213">
        <f t="shared" ref="A12:A19" si="0">A11+1</f>
        <v>3</v>
      </c>
      <c r="B12" s="136" t="s">
        <v>349</v>
      </c>
      <c r="C12" s="138" t="s">
        <v>348</v>
      </c>
      <c r="D12" s="136" t="s">
        <v>350</v>
      </c>
      <c r="E12" s="337">
        <v>5</v>
      </c>
      <c r="K12" s="22"/>
    </row>
    <row r="13" spans="1:11" s="195" customFormat="1" ht="28.8">
      <c r="A13" s="213">
        <f t="shared" si="0"/>
        <v>4</v>
      </c>
      <c r="B13" s="136" t="s">
        <v>351</v>
      </c>
      <c r="C13" s="138" t="s">
        <v>352</v>
      </c>
      <c r="D13" s="136">
        <v>2017</v>
      </c>
      <c r="E13" s="337">
        <v>5</v>
      </c>
      <c r="K13" s="22"/>
    </row>
    <row r="14" spans="1:11" ht="28.8">
      <c r="A14" s="213">
        <f t="shared" si="0"/>
        <v>5</v>
      </c>
      <c r="B14" s="253" t="s">
        <v>382</v>
      </c>
      <c r="C14" s="291" t="s">
        <v>383</v>
      </c>
      <c r="D14" s="136" t="s">
        <v>384</v>
      </c>
      <c r="E14" s="337">
        <v>5</v>
      </c>
      <c r="K14" s="22"/>
    </row>
    <row r="15" spans="1:11" s="195" customFormat="1">
      <c r="A15" s="213">
        <f t="shared" si="0"/>
        <v>6</v>
      </c>
      <c r="B15" s="253"/>
      <c r="C15" s="291"/>
      <c r="D15" s="136"/>
      <c r="E15" s="337"/>
      <c r="K15" s="22"/>
    </row>
    <row r="16" spans="1:11" s="195" customFormat="1">
      <c r="A16" s="213">
        <f t="shared" si="0"/>
        <v>7</v>
      </c>
      <c r="B16" s="253"/>
      <c r="C16" s="291"/>
      <c r="D16" s="136"/>
      <c r="E16" s="337"/>
      <c r="K16" s="22"/>
    </row>
    <row r="17" spans="1:11" s="195" customFormat="1">
      <c r="A17" s="213">
        <f t="shared" si="0"/>
        <v>8</v>
      </c>
      <c r="B17" s="253"/>
      <c r="C17" s="291"/>
      <c r="D17" s="136"/>
      <c r="E17" s="337"/>
      <c r="K17" s="22"/>
    </row>
    <row r="18" spans="1:11" s="195" customFormat="1">
      <c r="A18" s="213">
        <f t="shared" si="0"/>
        <v>9</v>
      </c>
      <c r="B18" s="253"/>
      <c r="C18" s="291"/>
      <c r="D18" s="136"/>
      <c r="E18" s="337"/>
      <c r="K18" s="22"/>
    </row>
    <row r="19" spans="1:11" s="195" customFormat="1" ht="15" thickBot="1">
      <c r="A19" s="220">
        <f t="shared" si="0"/>
        <v>10</v>
      </c>
      <c r="B19" s="294"/>
      <c r="C19" s="295"/>
      <c r="D19" s="143"/>
      <c r="E19" s="350"/>
      <c r="K19" s="22"/>
    </row>
    <row r="20" spans="1:11" ht="15" thickBot="1">
      <c r="A20" s="367"/>
      <c r="B20" s="225"/>
      <c r="C20" s="292"/>
      <c r="D20" s="167" t="str">
        <f>"Total "&amp;LEFT(A7,3)</f>
        <v>Total I19</v>
      </c>
      <c r="E20" s="168">
        <f>SUM(E10:E19)</f>
        <v>25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25"/>
  <sheetViews>
    <sheetView workbookViewId="0">
      <selection activeCell="G13" sqref="G13"/>
    </sheetView>
  </sheetViews>
  <sheetFormatPr defaultRowHeight="14.4"/>
  <cols>
    <col min="1" max="1" width="5.109375" customWidth="1"/>
    <col min="2" max="2" width="86.33203125" customWidth="1"/>
    <col min="3" max="3" width="17.109375" style="195" customWidth="1"/>
    <col min="4" max="4" width="10.5546875" customWidth="1"/>
    <col min="5" max="5" width="9.6640625" customWidth="1"/>
    <col min="7" max="7" width="13.44140625" customWidth="1"/>
  </cols>
  <sheetData>
    <row r="1" spans="1:8" ht="15.6">
      <c r="A1" s="270" t="str">
        <f>'Date initiale'!C3</f>
        <v>Universitatea de Arhitectură și Urbanism "Ion Mincu" București</v>
      </c>
      <c r="B1" s="270"/>
      <c r="C1" s="270"/>
      <c r="D1" s="270"/>
      <c r="E1" s="17"/>
    </row>
    <row r="2" spans="1:8" ht="15.6">
      <c r="A2" s="270" t="str">
        <f>'Date initiale'!B4&amp;" "&amp;'Date initiale'!C4</f>
        <v>Facultatea ARHITECTURA</v>
      </c>
      <c r="B2" s="270"/>
      <c r="C2" s="270"/>
      <c r="D2" s="270"/>
      <c r="E2" s="17"/>
    </row>
    <row r="3" spans="1:8" ht="15.6">
      <c r="A3" s="270" t="str">
        <f>'Date initiale'!B5&amp;" "&amp;'Date initiale'!C5</f>
        <v>Departamentul Bazele Proiectarii</v>
      </c>
      <c r="B3" s="270"/>
      <c r="C3" s="270"/>
      <c r="D3" s="270"/>
      <c r="E3" s="17"/>
    </row>
    <row r="4" spans="1:8">
      <c r="A4" s="125" t="str">
        <f>'Date initiale'!C6&amp;", "&amp;'Date initiale'!C7</f>
        <v>Simion Stefan, Conferentiar Universitar Poz.___</v>
      </c>
      <c r="B4" s="125"/>
      <c r="C4" s="125"/>
      <c r="D4" s="125"/>
    </row>
    <row r="5" spans="1:8" s="195" customFormat="1">
      <c r="A5" s="125"/>
      <c r="B5" s="125"/>
      <c r="C5" s="125"/>
      <c r="D5" s="125"/>
    </row>
    <row r="6" spans="1:8" ht="15.6">
      <c r="A6" s="464" t="s">
        <v>110</v>
      </c>
      <c r="B6" s="465"/>
      <c r="C6" s="465"/>
      <c r="D6" s="465"/>
      <c r="E6" s="466"/>
    </row>
    <row r="7" spans="1:8" s="195" customFormat="1" ht="15.6">
      <c r="A7" s="462" t="str">
        <f>'Descriere indicatori'!B27&amp;". "&amp;'Descriere indicatori'!C27</f>
        <v xml:space="preserve">I20. Expoziţii profesionale în domeniu organizate la nivel internaţional / naţional sau local în calitate de autor, coautor, curator </v>
      </c>
      <c r="B7" s="462"/>
      <c r="C7" s="462"/>
      <c r="D7" s="462"/>
      <c r="E7" s="462"/>
      <c r="F7" s="290"/>
    </row>
    <row r="8" spans="1:8" s="195" customFormat="1" ht="32.25" customHeight="1" thickBot="1">
      <c r="A8" s="59"/>
      <c r="B8" s="59"/>
      <c r="C8" s="59"/>
      <c r="D8" s="59"/>
      <c r="E8" s="59"/>
    </row>
    <row r="9" spans="1:8" ht="29.4" thickBot="1">
      <c r="A9" s="163" t="s">
        <v>55</v>
      </c>
      <c r="B9" s="296" t="s">
        <v>152</v>
      </c>
      <c r="C9" s="164" t="s">
        <v>151</v>
      </c>
      <c r="D9" s="164" t="s">
        <v>87</v>
      </c>
      <c r="E9" s="297" t="s">
        <v>147</v>
      </c>
      <c r="G9" s="276" t="s">
        <v>108</v>
      </c>
    </row>
    <row r="10" spans="1:8" ht="43.2">
      <c r="A10" s="301">
        <v>1</v>
      </c>
      <c r="B10" s="420" t="s">
        <v>363</v>
      </c>
      <c r="C10" s="420" t="s">
        <v>364</v>
      </c>
      <c r="D10" s="421">
        <v>2012</v>
      </c>
      <c r="E10" s="422">
        <v>10</v>
      </c>
      <c r="G10" s="277" t="s">
        <v>170</v>
      </c>
      <c r="H10" s="391" t="s">
        <v>263</v>
      </c>
    </row>
    <row r="11" spans="1:8" ht="57.6">
      <c r="A11" s="304">
        <f>A10+1</f>
        <v>2</v>
      </c>
      <c r="B11" s="42" t="s">
        <v>365</v>
      </c>
      <c r="C11" s="42" t="s">
        <v>325</v>
      </c>
      <c r="D11" s="42">
        <v>2010</v>
      </c>
      <c r="E11" s="423">
        <v>2.5</v>
      </c>
      <c r="G11" s="277" t="s">
        <v>172</v>
      </c>
    </row>
    <row r="12" spans="1:8" ht="28.8">
      <c r="A12" s="304">
        <f t="shared" ref="A12:A19" si="0">A11+1</f>
        <v>3</v>
      </c>
      <c r="B12" s="42" t="s">
        <v>366</v>
      </c>
      <c r="C12" s="42" t="s">
        <v>325</v>
      </c>
      <c r="D12" s="42">
        <v>2007</v>
      </c>
      <c r="E12" s="423">
        <v>2.5</v>
      </c>
      <c r="G12" s="277" t="s">
        <v>173</v>
      </c>
    </row>
    <row r="13" spans="1:8">
      <c r="A13" s="304">
        <f t="shared" si="0"/>
        <v>4</v>
      </c>
      <c r="B13" s="189"/>
      <c r="C13" s="42"/>
      <c r="D13" s="42"/>
      <c r="E13" s="423"/>
    </row>
    <row r="14" spans="1:8">
      <c r="A14" s="304">
        <f t="shared" si="0"/>
        <v>5</v>
      </c>
      <c r="B14" s="42"/>
      <c r="C14" s="42"/>
      <c r="D14" s="42"/>
      <c r="E14" s="357"/>
    </row>
    <row r="15" spans="1:8">
      <c r="A15" s="304">
        <f t="shared" si="0"/>
        <v>6</v>
      </c>
      <c r="B15" s="42"/>
      <c r="C15" s="42"/>
      <c r="D15" s="42"/>
      <c r="E15" s="357"/>
    </row>
    <row r="16" spans="1:8">
      <c r="A16" s="304">
        <f t="shared" si="0"/>
        <v>7</v>
      </c>
      <c r="B16" s="42"/>
      <c r="C16" s="42"/>
      <c r="D16" s="42"/>
      <c r="E16" s="357"/>
    </row>
    <row r="17" spans="1:5">
      <c r="A17" s="304">
        <f t="shared" si="0"/>
        <v>8</v>
      </c>
      <c r="B17" s="42"/>
      <c r="C17" s="42"/>
      <c r="D17" s="42"/>
      <c r="E17" s="337"/>
    </row>
    <row r="18" spans="1:5" s="57" customFormat="1">
      <c r="A18" s="304">
        <f t="shared" si="0"/>
        <v>9</v>
      </c>
      <c r="B18" s="308"/>
      <c r="C18" s="190"/>
      <c r="D18" s="190"/>
      <c r="E18" s="358"/>
    </row>
    <row r="19" spans="1:5" s="57" customFormat="1" ht="15" thickBot="1">
      <c r="A19" s="310">
        <f t="shared" si="0"/>
        <v>10</v>
      </c>
      <c r="B19" s="311"/>
      <c r="C19" s="312"/>
      <c r="D19" s="312"/>
      <c r="E19" s="359"/>
    </row>
    <row r="20" spans="1:5" ht="15" thickBot="1">
      <c r="A20" s="366"/>
      <c r="B20" s="299"/>
      <c r="C20" s="300"/>
      <c r="D20" s="167" t="str">
        <f>"Total "&amp;LEFT(A7,3)</f>
        <v>Total I20</v>
      </c>
      <c r="E20" s="129">
        <f>SUM(E10:E19)</f>
        <v>15</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zoomScaleNormal="100" workbookViewId="0">
      <selection activeCell="B1" sqref="B1:D47"/>
    </sheetView>
  </sheetViews>
  <sheetFormatPr defaultRowHeight="14.4"/>
  <cols>
    <col min="1" max="1" width="4.33203125" style="195" customWidth="1"/>
    <col min="2" max="2" width="8.6640625" customWidth="1"/>
    <col min="3" max="3" width="72" customWidth="1"/>
    <col min="4" max="4" width="7.6640625" customWidth="1"/>
  </cols>
  <sheetData>
    <row r="1" spans="2:4">
      <c r="B1" s="439" t="s">
        <v>102</v>
      </c>
      <c r="C1" s="439"/>
      <c r="D1" s="439"/>
    </row>
    <row r="2" spans="2:4" s="195" customFormat="1">
      <c r="B2" s="381" t="str">
        <f>"Facultatea de "&amp;'Date initiale'!C4</f>
        <v>Facultatea de ARHITECTURA</v>
      </c>
      <c r="C2" s="381"/>
      <c r="D2" s="381"/>
    </row>
    <row r="3" spans="2:4">
      <c r="B3" s="439" t="str">
        <f>"Departamentul "&amp;'Date initiale'!C5</f>
        <v>Departamentul Bazele Proiectarii</v>
      </c>
      <c r="C3" s="439"/>
      <c r="D3" s="439"/>
    </row>
    <row r="4" spans="2:4">
      <c r="B4" s="381" t="str">
        <f>"Nume și prenume: "&amp;'Date initiale'!C6</f>
        <v>Nume și prenume: Simion Stefan</v>
      </c>
      <c r="C4" s="381"/>
      <c r="D4" s="381"/>
    </row>
    <row r="5" spans="2:4" s="195" customFormat="1">
      <c r="B5" s="381" t="str">
        <f>"Post: "&amp;'Date initiale'!C7</f>
        <v>Post: Conferentiar Universitar Poz.___</v>
      </c>
      <c r="C5" s="381"/>
      <c r="D5" s="381"/>
    </row>
    <row r="6" spans="2:4">
      <c r="B6" s="381" t="str">
        <f>"Standard de referință: "&amp;'Date initiale'!C8</f>
        <v xml:space="preserve">Standard de referință: </v>
      </c>
      <c r="C6" s="381"/>
      <c r="D6" s="381"/>
    </row>
    <row r="7" spans="2:4">
      <c r="B7" s="195"/>
      <c r="C7" s="195"/>
      <c r="D7" s="195"/>
    </row>
    <row r="8" spans="2:4" s="195" customFormat="1" ht="15.6">
      <c r="B8" s="442" t="s">
        <v>178</v>
      </c>
      <c r="C8" s="442"/>
      <c r="D8" s="442"/>
    </row>
    <row r="9" spans="2:4" ht="34.5" customHeight="1">
      <c r="B9" s="440" t="s">
        <v>186</v>
      </c>
      <c r="C9" s="441"/>
      <c r="D9" s="441"/>
    </row>
    <row r="10" spans="2:4" ht="28.8">
      <c r="B10" s="94" t="s">
        <v>63</v>
      </c>
      <c r="C10" s="94" t="s">
        <v>177</v>
      </c>
      <c r="D10" s="94" t="s">
        <v>147</v>
      </c>
    </row>
    <row r="11" spans="2:4">
      <c r="B11" s="95" t="s">
        <v>19</v>
      </c>
      <c r="C11" s="11" t="s">
        <v>20</v>
      </c>
      <c r="D11" s="104">
        <f>'I1'!I20</f>
        <v>0</v>
      </c>
    </row>
    <row r="12" spans="2:4" ht="15" customHeight="1">
      <c r="B12" s="96" t="s">
        <v>21</v>
      </c>
      <c r="C12" s="11" t="s">
        <v>22</v>
      </c>
      <c r="D12" s="105">
        <f>'I2'!I20</f>
        <v>15</v>
      </c>
    </row>
    <row r="13" spans="2:4">
      <c r="B13" s="96" t="s">
        <v>23</v>
      </c>
      <c r="C13" s="32" t="s">
        <v>24</v>
      </c>
      <c r="D13" s="105">
        <f>'I3'!I20</f>
        <v>0</v>
      </c>
    </row>
    <row r="14" spans="2:4">
      <c r="B14" s="96" t="s">
        <v>26</v>
      </c>
      <c r="C14" s="11" t="s">
        <v>199</v>
      </c>
      <c r="D14" s="105">
        <f>'I4'!I25</f>
        <v>75.8</v>
      </c>
    </row>
    <row r="15" spans="2:4" ht="43.2">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0</v>
      </c>
    </row>
    <row r="18" spans="2:4" ht="28.8">
      <c r="B18" s="96" t="s">
        <v>31</v>
      </c>
      <c r="C18" s="15" t="s">
        <v>204</v>
      </c>
      <c r="D18" s="105">
        <f>'I8'!I20</f>
        <v>10</v>
      </c>
    </row>
    <row r="19" spans="2:4" ht="28.8">
      <c r="B19" s="96" t="s">
        <v>33</v>
      </c>
      <c r="C19" s="11" t="s">
        <v>205</v>
      </c>
      <c r="D19" s="105">
        <f>'I9'!I20</f>
        <v>0</v>
      </c>
    </row>
    <row r="20" spans="2:4" ht="28.8">
      <c r="B20" s="96" t="s">
        <v>34</v>
      </c>
      <c r="C20" s="77" t="s">
        <v>207</v>
      </c>
      <c r="D20" s="105">
        <f>'I10'!I20</f>
        <v>0</v>
      </c>
    </row>
    <row r="21" spans="2:4" ht="43.2">
      <c r="B21" s="97" t="s">
        <v>36</v>
      </c>
      <c r="C21" s="15" t="s">
        <v>209</v>
      </c>
      <c r="D21" s="105">
        <f>I11a!I20</f>
        <v>15</v>
      </c>
    </row>
    <row r="22" spans="2:4" ht="60" customHeight="1">
      <c r="B22" s="98"/>
      <c r="C22" s="15" t="s">
        <v>211</v>
      </c>
      <c r="D22" s="105">
        <f>I11b!H20</f>
        <v>50</v>
      </c>
    </row>
    <row r="23" spans="2:4" ht="28.8">
      <c r="B23" s="95"/>
      <c r="C23" s="36" t="s">
        <v>213</v>
      </c>
      <c r="D23" s="105">
        <f>I11c!G20</f>
        <v>34</v>
      </c>
    </row>
    <row r="24" spans="2:4" ht="72">
      <c r="B24" s="96" t="s">
        <v>40</v>
      </c>
      <c r="C24" s="15" t="s">
        <v>215</v>
      </c>
      <c r="D24" s="105">
        <f>'I12'!H20</f>
        <v>0</v>
      </c>
    </row>
    <row r="25" spans="2:4" ht="48" customHeight="1">
      <c r="B25" s="96" t="s">
        <v>60</v>
      </c>
      <c r="C25" s="15" t="s">
        <v>217</v>
      </c>
      <c r="D25" s="105">
        <f>'I13'!H17</f>
        <v>67.5</v>
      </c>
    </row>
    <row r="26" spans="2:4" ht="57.6">
      <c r="B26" s="97" t="s">
        <v>61</v>
      </c>
      <c r="C26" s="11" t="s">
        <v>219</v>
      </c>
      <c r="D26" s="105">
        <f>I14a!H20</f>
        <v>0</v>
      </c>
    </row>
    <row r="27" spans="2:4" ht="30" customHeight="1">
      <c r="B27" s="95"/>
      <c r="C27" s="11" t="s">
        <v>221</v>
      </c>
      <c r="D27" s="105">
        <f>I14b!H20</f>
        <v>0</v>
      </c>
    </row>
    <row r="28" spans="2:4" ht="43.2">
      <c r="B28" s="96" t="s">
        <v>61</v>
      </c>
      <c r="C28" s="11" t="s">
        <v>62</v>
      </c>
      <c r="D28" s="105">
        <f>I14c!H20</f>
        <v>45</v>
      </c>
    </row>
    <row r="29" spans="2:4" s="195" customFormat="1" ht="57.6">
      <c r="B29" s="385" t="s">
        <v>0</v>
      </c>
      <c r="C29" s="11" t="s">
        <v>224</v>
      </c>
      <c r="D29" s="106">
        <f>'I15'!H20</f>
        <v>30</v>
      </c>
    </row>
    <row r="30" spans="2:4" ht="100.8">
      <c r="B30" s="99" t="s">
        <v>64</v>
      </c>
      <c r="C30" s="85" t="s">
        <v>226</v>
      </c>
      <c r="D30" s="106">
        <f>'I16'!D20</f>
        <v>0</v>
      </c>
    </row>
    <row r="31" spans="2:4" ht="43.2">
      <c r="B31" s="99" t="s">
        <v>66</v>
      </c>
      <c r="C31" s="71" t="s">
        <v>229</v>
      </c>
      <c r="D31" s="105">
        <f>'I17'!D20</f>
        <v>55</v>
      </c>
    </row>
    <row r="32" spans="2:4" ht="45" customHeight="1">
      <c r="B32" s="95" t="s">
        <v>68</v>
      </c>
      <c r="C32" s="15" t="s">
        <v>231</v>
      </c>
      <c r="D32" s="104">
        <f>'I18'!D20</f>
        <v>34.99</v>
      </c>
    </row>
    <row r="33" spans="2:4" ht="75" customHeight="1">
      <c r="B33" s="96" t="s">
        <v>42</v>
      </c>
      <c r="C33" s="89" t="s">
        <v>233</v>
      </c>
      <c r="D33" s="105">
        <f>'I19'!E20</f>
        <v>25</v>
      </c>
    </row>
    <row r="34" spans="2:4" ht="28.8">
      <c r="B34" s="100" t="s">
        <v>44</v>
      </c>
      <c r="C34" s="88" t="s">
        <v>234</v>
      </c>
      <c r="D34" s="105">
        <f>'I20'!E20</f>
        <v>15</v>
      </c>
    </row>
    <row r="35" spans="2:4">
      <c r="B35" s="96" t="s">
        <v>45</v>
      </c>
      <c r="C35" s="80" t="s">
        <v>236</v>
      </c>
      <c r="D35" s="105">
        <f>'I21'!D20</f>
        <v>0</v>
      </c>
    </row>
    <row r="36" spans="2:4" ht="72">
      <c r="B36" s="96" t="s">
        <v>47</v>
      </c>
      <c r="C36" s="79" t="s">
        <v>271</v>
      </c>
      <c r="D36" s="105">
        <f>'I22'!D20</f>
        <v>10</v>
      </c>
    </row>
    <row r="37" spans="2:4" ht="43.2">
      <c r="B37" s="96" t="s">
        <v>48</v>
      </c>
      <c r="C37" s="78" t="s">
        <v>237</v>
      </c>
      <c r="D37" s="105">
        <f>'I23'!D20</f>
        <v>0</v>
      </c>
    </row>
    <row r="38" spans="2:4">
      <c r="B38" s="96" t="s">
        <v>239</v>
      </c>
      <c r="C38" s="78" t="s">
        <v>49</v>
      </c>
      <c r="D38" s="105">
        <f>'I24'!F20</f>
        <v>0</v>
      </c>
    </row>
    <row r="39" spans="2:4">
      <c r="B39" s="195"/>
      <c r="C39" s="195"/>
      <c r="D39" s="195"/>
    </row>
    <row r="40" spans="2:4">
      <c r="B40" s="286" t="s">
        <v>2</v>
      </c>
      <c r="C40" s="1" t="s">
        <v>104</v>
      </c>
      <c r="D40" s="195"/>
    </row>
    <row r="41" spans="2:4">
      <c r="B41" s="19" t="s">
        <v>5</v>
      </c>
      <c r="C41" s="13" t="s">
        <v>242</v>
      </c>
      <c r="D41" s="107">
        <f>SUM(D11:D20)+SUM(D33:D38)</f>
        <v>150.80000000000001</v>
      </c>
    </row>
    <row r="42" spans="2:4">
      <c r="B42" s="19" t="s">
        <v>6</v>
      </c>
      <c r="C42" s="13" t="s">
        <v>243</v>
      </c>
      <c r="D42" s="107">
        <f>SUM(D24:D33)</f>
        <v>257.49</v>
      </c>
    </row>
    <row r="43" spans="2:4" ht="15" thickBot="1">
      <c r="B43" s="101" t="s">
        <v>7</v>
      </c>
      <c r="C43" s="14" t="s">
        <v>9</v>
      </c>
      <c r="D43" s="108">
        <f>SUM(D21:D23)</f>
        <v>99</v>
      </c>
    </row>
    <row r="44" spans="2:4" ht="15.6" thickTop="1" thickBot="1">
      <c r="B44" s="102" t="s">
        <v>8</v>
      </c>
      <c r="C44" s="103" t="s">
        <v>244</v>
      </c>
      <c r="D44" s="109">
        <f>D41+D42+D43</f>
        <v>507.29</v>
      </c>
    </row>
    <row r="45" spans="2:4" ht="15" thickTop="1">
      <c r="B45" s="195"/>
      <c r="C45" s="195"/>
      <c r="D45" s="195"/>
    </row>
    <row r="46" spans="2:4">
      <c r="B46" s="287" t="s">
        <v>148</v>
      </c>
      <c r="C46" s="195" t="s">
        <v>149</v>
      </c>
      <c r="D46" s="195"/>
    </row>
    <row r="47" spans="2:4">
      <c r="B47" s="322" t="str">
        <f>'Date initiale'!C9</f>
        <v>01/2020</v>
      </c>
      <c r="C47" s="195"/>
      <c r="D47" s="195"/>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G10" sqref="G10"/>
    </sheetView>
  </sheetViews>
  <sheetFormatPr defaultRowHeight="14.4"/>
  <cols>
    <col min="1" max="1" width="5.109375" customWidth="1"/>
    <col min="2" max="2" width="104.33203125" customWidth="1"/>
    <col min="3" max="3" width="10.5546875" customWidth="1"/>
    <col min="4" max="4" width="9.6640625" customWidth="1"/>
  </cols>
  <sheetData>
    <row r="1" spans="1:10">
      <c r="A1" s="272" t="str">
        <f>'Date initiale'!C3</f>
        <v>Universitatea de Arhitectură și Urbanism "Ion Mincu" București</v>
      </c>
      <c r="B1" s="272"/>
    </row>
    <row r="2" spans="1:10">
      <c r="A2" s="272" t="str">
        <f>'Date initiale'!B4&amp;" "&amp;'Date initiale'!C4</f>
        <v>Facultatea ARHITECTURA</v>
      </c>
      <c r="B2" s="272"/>
    </row>
    <row r="3" spans="1:10">
      <c r="A3" s="272" t="str">
        <f>'Date initiale'!B5&amp;" "&amp;'Date initiale'!C5</f>
        <v>Departamentul Bazele Proiectarii</v>
      </c>
      <c r="B3" s="272"/>
    </row>
    <row r="4" spans="1:10">
      <c r="A4" s="125" t="str">
        <f>'Date initiale'!C6&amp;", "&amp;'Date initiale'!C7</f>
        <v>Simion Stefan, Conferentiar Universitar Poz.___</v>
      </c>
      <c r="B4" s="125"/>
    </row>
    <row r="5" spans="1:10" s="195" customFormat="1">
      <c r="A5" s="125"/>
      <c r="B5" s="125"/>
    </row>
    <row r="6" spans="1:10" ht="15.6">
      <c r="A6" s="458" t="s">
        <v>110</v>
      </c>
      <c r="B6" s="458"/>
      <c r="C6" s="458"/>
      <c r="D6" s="458"/>
    </row>
    <row r="7" spans="1:10" ht="24" customHeight="1">
      <c r="A7" s="462" t="str">
        <f>'Descriere indicatori'!B28&amp;". "&amp;'Descriere indicatori'!C28</f>
        <v xml:space="preserve">I21. Organizator / curator expoziţii la nivel internaţional/naţional </v>
      </c>
      <c r="B7" s="462"/>
      <c r="C7" s="462"/>
      <c r="D7" s="462"/>
    </row>
    <row r="8" spans="1:10" ht="15" thickBot="1"/>
    <row r="9" spans="1:10" ht="29.4" thickBot="1">
      <c r="A9" s="163" t="s">
        <v>55</v>
      </c>
      <c r="B9" s="296" t="s">
        <v>152</v>
      </c>
      <c r="C9" s="164" t="s">
        <v>87</v>
      </c>
      <c r="D9" s="297" t="s">
        <v>147</v>
      </c>
      <c r="F9" s="276" t="s">
        <v>108</v>
      </c>
      <c r="J9" s="14"/>
    </row>
    <row r="10" spans="1:10">
      <c r="A10" s="301">
        <v>1</v>
      </c>
      <c r="B10" s="302"/>
      <c r="C10" s="302"/>
      <c r="D10" s="303"/>
      <c r="F10" s="277" t="s">
        <v>170</v>
      </c>
      <c r="G10" s="391" t="s">
        <v>263</v>
      </c>
      <c r="J10" s="278"/>
    </row>
    <row r="11" spans="1:10">
      <c r="A11" s="304">
        <f>A10+1</f>
        <v>2</v>
      </c>
      <c r="B11" s="298"/>
      <c r="C11" s="42"/>
      <c r="D11" s="305"/>
      <c r="J11" s="57"/>
    </row>
    <row r="12" spans="1:10">
      <c r="A12" s="304">
        <f t="shared" ref="A12:A19" si="0">A11+1</f>
        <v>3</v>
      </c>
      <c r="B12" s="298"/>
      <c r="C12" s="42"/>
      <c r="D12" s="305"/>
    </row>
    <row r="13" spans="1:10">
      <c r="A13" s="304">
        <f t="shared" si="0"/>
        <v>4</v>
      </c>
      <c r="B13" s="298"/>
      <c r="C13" s="42"/>
      <c r="D13" s="305"/>
    </row>
    <row r="14" spans="1:10">
      <c r="A14" s="304">
        <f t="shared" si="0"/>
        <v>5</v>
      </c>
      <c r="B14" s="306"/>
      <c r="C14" s="42"/>
      <c r="D14" s="307"/>
    </row>
    <row r="15" spans="1:10">
      <c r="A15" s="304">
        <f t="shared" si="0"/>
        <v>6</v>
      </c>
      <c r="B15" s="306"/>
      <c r="C15" s="42"/>
      <c r="D15" s="307"/>
    </row>
    <row r="16" spans="1:10">
      <c r="A16" s="304">
        <f t="shared" si="0"/>
        <v>7</v>
      </c>
      <c r="B16" s="306"/>
      <c r="C16" s="42"/>
      <c r="D16" s="307"/>
    </row>
    <row r="17" spans="1:4">
      <c r="A17" s="304">
        <f t="shared" si="0"/>
        <v>8</v>
      </c>
      <c r="B17" s="306"/>
      <c r="C17" s="42"/>
      <c r="D17" s="155"/>
    </row>
    <row r="18" spans="1:4">
      <c r="A18" s="304">
        <f t="shared" si="0"/>
        <v>9</v>
      </c>
      <c r="B18" s="308"/>
      <c r="C18" s="190"/>
      <c r="D18" s="309"/>
    </row>
    <row r="19" spans="1:4" ht="15" thickBot="1">
      <c r="A19" s="310">
        <f t="shared" si="0"/>
        <v>10</v>
      </c>
      <c r="B19" s="311"/>
      <c r="C19" s="312"/>
      <c r="D19" s="313"/>
    </row>
    <row r="20" spans="1:4" ht="15" thickBot="1">
      <c r="A20" s="366"/>
      <c r="B20" s="299"/>
      <c r="C20" s="167" t="str">
        <f>"Total "&amp;LEFT(A7,3)</f>
        <v>Total I21</v>
      </c>
      <c r="D20" s="129">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B4" sqref="B4"/>
    </sheetView>
  </sheetViews>
  <sheetFormatPr defaultRowHeight="14.4"/>
  <cols>
    <col min="1" max="1" width="5.109375" customWidth="1"/>
    <col min="2" max="2" width="98.33203125" customWidth="1"/>
    <col min="3" max="3" width="15.6640625" customWidth="1"/>
    <col min="4" max="4" width="9.6640625" customWidth="1"/>
  </cols>
  <sheetData>
    <row r="1" spans="1:7" ht="15.6">
      <c r="A1" s="270" t="str">
        <f>'Date initiale'!C3</f>
        <v>Universitatea de Arhitectură și Urbanism "Ion Mincu" București</v>
      </c>
      <c r="B1" s="270"/>
      <c r="C1" s="270"/>
      <c r="D1" s="17"/>
    </row>
    <row r="2" spans="1:7" ht="15.6">
      <c r="A2" s="270" t="str">
        <f>'Date initiale'!B4&amp;" "&amp;'Date initiale'!C4</f>
        <v>Facultatea ARHITECTURA</v>
      </c>
      <c r="B2" s="270"/>
      <c r="C2" s="270"/>
      <c r="D2" s="17"/>
    </row>
    <row r="3" spans="1:7" ht="15.6">
      <c r="A3" s="270" t="str">
        <f>'Date initiale'!B5&amp;" "&amp;'Date initiale'!C5</f>
        <v>Departamentul Bazele Proiectarii</v>
      </c>
      <c r="B3" s="270"/>
      <c r="C3" s="270"/>
      <c r="D3" s="17"/>
    </row>
    <row r="4" spans="1:7">
      <c r="A4" s="125" t="str">
        <f>'Date initiale'!C6&amp;", "&amp;'Date initiale'!C7</f>
        <v>Simion Stefan, Conferentiar Universitar Poz.___</v>
      </c>
      <c r="B4" s="125"/>
      <c r="C4" s="125"/>
    </row>
    <row r="5" spans="1:7" s="195" customFormat="1">
      <c r="A5" s="125"/>
      <c r="B5" s="125"/>
      <c r="C5" s="125"/>
    </row>
    <row r="6" spans="1:7" ht="15.6">
      <c r="A6" s="460" t="s">
        <v>110</v>
      </c>
      <c r="B6" s="460"/>
      <c r="C6" s="460"/>
      <c r="D6" s="460"/>
    </row>
    <row r="7" spans="1:7" s="195" customFormat="1" ht="66.75" customHeight="1">
      <c r="A7" s="46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62"/>
      <c r="C7" s="462"/>
      <c r="D7" s="462"/>
    </row>
    <row r="8" spans="1:7" ht="16.2" thickBot="1">
      <c r="A8" s="60"/>
      <c r="B8" s="60"/>
      <c r="C8" s="60"/>
      <c r="D8" s="60"/>
    </row>
    <row r="9" spans="1:7" ht="29.4" thickBot="1">
      <c r="A9" s="163" t="s">
        <v>55</v>
      </c>
      <c r="B9" s="315" t="s">
        <v>158</v>
      </c>
      <c r="C9" s="315" t="s">
        <v>81</v>
      </c>
      <c r="D9" s="316" t="s">
        <v>147</v>
      </c>
      <c r="F9" s="276" t="s">
        <v>108</v>
      </c>
    </row>
    <row r="10" spans="1:7" ht="28.8">
      <c r="A10" s="169">
        <v>1</v>
      </c>
      <c r="B10" s="317" t="s">
        <v>409</v>
      </c>
      <c r="C10" s="318" t="s">
        <v>410</v>
      </c>
      <c r="D10" s="344">
        <v>10</v>
      </c>
      <c r="E10" s="47"/>
      <c r="F10" s="277" t="s">
        <v>174</v>
      </c>
      <c r="G10" s="391" t="s">
        <v>265</v>
      </c>
    </row>
    <row r="11" spans="1:7" ht="15.6">
      <c r="A11" s="171">
        <f>A10+1</f>
        <v>2</v>
      </c>
      <c r="B11" s="299"/>
      <c r="C11" s="42"/>
      <c r="D11" s="337"/>
      <c r="E11" s="47"/>
      <c r="F11" s="277" t="s">
        <v>170</v>
      </c>
    </row>
    <row r="12" spans="1:7" ht="15.6">
      <c r="A12" s="171">
        <f t="shared" ref="A12:A19" si="0">A11+1</f>
        <v>3</v>
      </c>
      <c r="B12" s="306"/>
      <c r="C12" s="314"/>
      <c r="D12" s="360"/>
      <c r="E12" s="47"/>
      <c r="F12" s="277" t="s">
        <v>170</v>
      </c>
    </row>
    <row r="13" spans="1:7" ht="15.6">
      <c r="A13" s="171">
        <f t="shared" si="0"/>
        <v>4</v>
      </c>
      <c r="B13" s="306"/>
      <c r="C13" s="42"/>
      <c r="D13" s="360"/>
      <c r="E13" s="47"/>
      <c r="F13" s="277">
        <v>20</v>
      </c>
    </row>
    <row r="14" spans="1:7" ht="15.6">
      <c r="A14" s="171">
        <f t="shared" si="0"/>
        <v>5</v>
      </c>
      <c r="B14" s="306"/>
      <c r="C14" s="42"/>
      <c r="D14" s="360"/>
      <c r="E14" s="47"/>
    </row>
    <row r="15" spans="1:7" ht="15.6">
      <c r="A15" s="171">
        <f t="shared" si="0"/>
        <v>6</v>
      </c>
      <c r="B15" s="306"/>
      <c r="C15" s="42"/>
      <c r="D15" s="360"/>
      <c r="E15" s="47"/>
    </row>
    <row r="16" spans="1:7" ht="15.6">
      <c r="A16" s="171">
        <f t="shared" si="0"/>
        <v>7</v>
      </c>
      <c r="B16" s="306"/>
      <c r="C16" s="42"/>
      <c r="D16" s="360"/>
      <c r="E16" s="47"/>
    </row>
    <row r="17" spans="1:5" ht="15.6">
      <c r="A17" s="171">
        <f t="shared" si="0"/>
        <v>8</v>
      </c>
      <c r="B17" s="306"/>
      <c r="C17" s="42"/>
      <c r="D17" s="360"/>
      <c r="E17" s="47"/>
    </row>
    <row r="18" spans="1:5" ht="15.6">
      <c r="A18" s="171">
        <f t="shared" si="0"/>
        <v>9</v>
      </c>
      <c r="B18" s="306"/>
      <c r="C18" s="42"/>
      <c r="D18" s="360"/>
      <c r="E18" s="47"/>
    </row>
    <row r="19" spans="1:5" ht="16.2" thickBot="1">
      <c r="A19" s="319">
        <f t="shared" si="0"/>
        <v>10</v>
      </c>
      <c r="B19" s="320"/>
      <c r="C19" s="160"/>
      <c r="D19" s="361"/>
      <c r="E19" s="47"/>
    </row>
    <row r="20" spans="1:5" ht="16.2" thickBot="1">
      <c r="A20" s="366"/>
      <c r="B20" s="299"/>
      <c r="C20" s="128" t="str">
        <f>"Total "&amp;LEFT(A7,3)</f>
        <v>Total I22</v>
      </c>
      <c r="D20" s="129">
        <f>SUM(D10:D19)</f>
        <v>10</v>
      </c>
      <c r="E20" s="47"/>
    </row>
    <row r="21" spans="1:5" ht="15.6">
      <c r="A21" s="47"/>
      <c r="B21" s="48"/>
      <c r="C21" s="47"/>
      <c r="D21" s="47"/>
      <c r="E21" s="47"/>
    </row>
    <row r="22" spans="1:5" ht="15.6">
      <c r="A22" s="47"/>
      <c r="B22" s="48"/>
      <c r="C22" s="47"/>
      <c r="D22" s="47"/>
      <c r="E22" s="47"/>
    </row>
    <row r="23" spans="1:5" ht="15.6">
      <c r="A23" s="47"/>
      <c r="B23" s="48"/>
      <c r="C23" s="47"/>
      <c r="D23" s="47"/>
      <c r="E23" s="47"/>
    </row>
    <row r="24" spans="1:5" ht="15.6">
      <c r="A24" s="47"/>
      <c r="B24" s="48"/>
      <c r="C24" s="47"/>
      <c r="D24" s="47"/>
      <c r="E24" s="47"/>
    </row>
    <row r="25" spans="1:5" ht="15.6">
      <c r="A25" s="47"/>
      <c r="B25" s="48"/>
      <c r="C25" s="47"/>
      <c r="D25" s="47"/>
      <c r="E25" s="47"/>
    </row>
    <row r="26" spans="1:5" ht="15.6">
      <c r="A26" s="47"/>
      <c r="B26" s="48"/>
      <c r="C26" s="47"/>
      <c r="D26" s="47"/>
      <c r="E26" s="47"/>
    </row>
    <row r="27" spans="1:5" ht="15.6">
      <c r="A27" s="47"/>
      <c r="B27" s="49"/>
      <c r="C27" s="47"/>
      <c r="D27" s="47"/>
      <c r="E27" s="47"/>
    </row>
    <row r="28" spans="1:5" ht="15.6">
      <c r="A28" s="47"/>
      <c r="B28" s="48"/>
      <c r="C28" s="47"/>
      <c r="D28" s="47"/>
      <c r="E28" s="47"/>
    </row>
    <row r="29" spans="1:5" ht="15.6">
      <c r="A29" s="47"/>
      <c r="B29" s="48"/>
      <c r="C29" s="47"/>
      <c r="D29" s="47"/>
      <c r="E29" s="47"/>
    </row>
    <row r="30" spans="1:5" ht="15.6">
      <c r="A30" s="47"/>
      <c r="B30" s="50"/>
      <c r="C30" s="47"/>
      <c r="D30" s="47"/>
      <c r="E30" s="47"/>
    </row>
    <row r="31" spans="1:5" ht="15.6">
      <c r="A31" s="47"/>
      <c r="B31" s="37"/>
      <c r="C31" s="47"/>
      <c r="D31" s="47"/>
      <c r="E31" s="47"/>
    </row>
    <row r="32" spans="1:5" ht="15.6">
      <c r="A32" s="47"/>
      <c r="B32" s="37"/>
      <c r="C32" s="47"/>
      <c r="D32" s="47"/>
      <c r="E32" s="47"/>
    </row>
    <row r="33" spans="1:5" ht="15.6">
      <c r="A33" s="47"/>
      <c r="B33" s="47"/>
      <c r="C33" s="47"/>
      <c r="D33" s="47"/>
      <c r="E33" s="47"/>
    </row>
    <row r="34" spans="1:5" ht="15.6">
      <c r="A34" s="47"/>
      <c r="B34" s="47"/>
      <c r="C34" s="47"/>
      <c r="D34" s="47"/>
      <c r="E34" s="47"/>
    </row>
    <row r="35" spans="1:5" ht="15.6">
      <c r="A35" s="47"/>
      <c r="B35" s="47"/>
      <c r="C35" s="47"/>
      <c r="D35" s="47"/>
      <c r="E35" s="47"/>
    </row>
    <row r="36" spans="1:5" ht="15.6">
      <c r="A36" s="47"/>
      <c r="B36" s="47"/>
      <c r="C36" s="47"/>
      <c r="D36" s="47"/>
      <c r="E36" s="47"/>
    </row>
    <row r="37" spans="1:5" ht="15.6">
      <c r="A37" s="47"/>
      <c r="B37" s="47"/>
      <c r="C37" s="47"/>
      <c r="D37" s="47"/>
      <c r="E37" s="47"/>
    </row>
    <row r="38" spans="1:5" ht="15.6">
      <c r="A38" s="47"/>
      <c r="B38" s="47"/>
      <c r="C38" s="47"/>
      <c r="D38" s="47"/>
      <c r="E38" s="47"/>
    </row>
    <row r="39" spans="1:5" ht="15.6">
      <c r="A39" s="47"/>
      <c r="B39" s="47"/>
      <c r="C39" s="47"/>
      <c r="D39" s="47"/>
      <c r="E39" s="47"/>
    </row>
    <row r="40" spans="1:5" ht="15.6">
      <c r="A40" s="47"/>
      <c r="B40" s="47"/>
      <c r="C40" s="47"/>
      <c r="D40" s="47"/>
      <c r="E40" s="47"/>
    </row>
    <row r="41" spans="1:5" ht="15.6">
      <c r="A41" s="47"/>
      <c r="B41" s="47"/>
      <c r="C41" s="47"/>
      <c r="D41" s="47"/>
      <c r="E41" s="47"/>
    </row>
    <row r="42" spans="1:5" ht="15.6">
      <c r="A42" s="47"/>
      <c r="B42" s="47"/>
      <c r="C42" s="47"/>
      <c r="D42" s="47"/>
      <c r="E42" s="47"/>
    </row>
    <row r="43" spans="1:5" ht="15.6">
      <c r="A43" s="47"/>
      <c r="B43" s="47"/>
      <c r="C43" s="47"/>
      <c r="D43" s="47"/>
      <c r="E43" s="47"/>
    </row>
    <row r="44" spans="1:5" ht="15.6">
      <c r="A44" s="47"/>
      <c r="B44" s="47"/>
      <c r="C44" s="47"/>
      <c r="D44" s="47"/>
      <c r="E44" s="47"/>
    </row>
    <row r="45" spans="1:5" ht="15.6">
      <c r="A45" s="47"/>
      <c r="B45" s="47"/>
      <c r="C45" s="47"/>
      <c r="D45" s="47"/>
      <c r="E45" s="47"/>
    </row>
    <row r="46" spans="1:5" ht="15.6">
      <c r="A46" s="47"/>
      <c r="B46" s="47"/>
      <c r="C46" s="47"/>
      <c r="D46" s="47"/>
      <c r="E46" s="47"/>
    </row>
    <row r="47" spans="1:5" ht="15.6">
      <c r="A47" s="47"/>
      <c r="B47" s="47"/>
      <c r="C47" s="47"/>
      <c r="D47" s="47"/>
      <c r="E47" s="47"/>
    </row>
    <row r="48" spans="1:5" ht="15.6">
      <c r="A48" s="47"/>
      <c r="B48" s="47"/>
      <c r="C48" s="47"/>
      <c r="D48" s="47"/>
      <c r="E48" s="47"/>
    </row>
    <row r="49" spans="1:5" ht="15.6">
      <c r="A49" s="47"/>
      <c r="B49" s="47"/>
      <c r="C49" s="47"/>
      <c r="D49" s="47"/>
      <c r="E49" s="47"/>
    </row>
    <row r="50" spans="1:5" ht="15.6">
      <c r="A50" s="47"/>
      <c r="B50" s="47"/>
      <c r="C50" s="47"/>
      <c r="D50" s="47"/>
      <c r="E50" s="47"/>
    </row>
    <row r="51" spans="1:5" ht="15.6">
      <c r="A51" s="47"/>
      <c r="B51" s="47"/>
      <c r="C51" s="47"/>
      <c r="D51" s="47"/>
      <c r="E51" s="47"/>
    </row>
    <row r="52" spans="1:5" ht="15.6">
      <c r="A52" s="47"/>
      <c r="B52" s="47"/>
      <c r="C52" s="47"/>
      <c r="D52" s="47"/>
      <c r="E52" s="47"/>
    </row>
    <row r="53" spans="1:5" ht="15.6">
      <c r="A53" s="47"/>
      <c r="B53" s="47"/>
      <c r="C53" s="47"/>
      <c r="D53" s="47"/>
      <c r="E53" s="47"/>
    </row>
    <row r="54" spans="1:5" ht="15.6">
      <c r="A54" s="47"/>
      <c r="B54" s="47"/>
      <c r="C54" s="47"/>
      <c r="D54" s="47"/>
      <c r="E54" s="47"/>
    </row>
    <row r="55" spans="1:5" ht="15.6">
      <c r="A55" s="47"/>
      <c r="B55" s="47"/>
      <c r="C55" s="47"/>
      <c r="D55" s="47"/>
      <c r="E55" s="47"/>
    </row>
    <row r="56" spans="1:5" ht="15.6">
      <c r="A56" s="47"/>
      <c r="B56" s="47"/>
      <c r="C56" s="47"/>
      <c r="D56" s="47"/>
      <c r="E56" s="47"/>
    </row>
    <row r="57" spans="1:5" ht="15.6">
      <c r="A57" s="47"/>
      <c r="B57" s="47"/>
      <c r="C57" s="47"/>
      <c r="D57" s="47"/>
      <c r="E57" s="47"/>
    </row>
    <row r="58" spans="1:5" ht="15.6">
      <c r="A58" s="47"/>
      <c r="B58" s="47"/>
      <c r="C58" s="47"/>
      <c r="D58" s="47"/>
      <c r="E58" s="47"/>
    </row>
    <row r="59" spans="1:5" ht="15.6">
      <c r="A59" s="47"/>
      <c r="B59" s="47"/>
      <c r="C59" s="47"/>
      <c r="D59" s="47"/>
      <c r="E59" s="47"/>
    </row>
    <row r="60" spans="1:5" ht="15.6">
      <c r="A60" s="47"/>
      <c r="B60" s="47"/>
      <c r="C60" s="47"/>
      <c r="D60" s="47"/>
      <c r="E60" s="47"/>
    </row>
    <row r="61" spans="1:5" ht="15.6">
      <c r="A61" s="47"/>
      <c r="B61" s="47"/>
      <c r="C61" s="47"/>
      <c r="D61" s="47"/>
      <c r="E61" s="47"/>
    </row>
    <row r="62" spans="1:5" ht="15.6">
      <c r="A62" s="47"/>
      <c r="B62" s="47"/>
      <c r="C62" s="47"/>
      <c r="D62" s="47"/>
      <c r="E62" s="47"/>
    </row>
    <row r="63" spans="1:5" ht="15.6">
      <c r="A63" s="47"/>
      <c r="B63" s="47"/>
      <c r="C63" s="47"/>
      <c r="D63" s="47"/>
      <c r="E63" s="47"/>
    </row>
    <row r="64" spans="1:5" ht="15.6">
      <c r="A64" s="47"/>
      <c r="B64" s="47"/>
      <c r="C64" s="47"/>
      <c r="D64" s="47"/>
      <c r="E64" s="47"/>
    </row>
    <row r="65" spans="1:5" ht="15.6">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0"/>
  <sheetViews>
    <sheetView workbookViewId="0">
      <selection activeCell="G10" sqref="G10"/>
    </sheetView>
  </sheetViews>
  <sheetFormatPr defaultRowHeight="14.4"/>
  <cols>
    <col min="1" max="1" width="5.109375" customWidth="1"/>
    <col min="2" max="2" width="98.33203125" customWidth="1"/>
    <col min="3" max="3" width="15.6640625" customWidth="1"/>
    <col min="4" max="4" width="9.6640625" customWidth="1"/>
  </cols>
  <sheetData>
    <row r="1" spans="1:7" ht="15.6">
      <c r="A1" s="270" t="str">
        <f>'Date initiale'!C3</f>
        <v>Universitatea de Arhitectură și Urbanism "Ion Mincu" București</v>
      </c>
      <c r="B1" s="270"/>
      <c r="C1" s="270"/>
      <c r="D1" s="43"/>
    </row>
    <row r="2" spans="1:7" ht="15.6">
      <c r="A2" s="270" t="str">
        <f>'Date initiale'!B4&amp;" "&amp;'Date initiale'!C4</f>
        <v>Facultatea ARHITECTURA</v>
      </c>
      <c r="B2" s="270"/>
      <c r="C2" s="270"/>
      <c r="D2" s="17"/>
    </row>
    <row r="3" spans="1:7" ht="15.6">
      <c r="A3" s="270" t="str">
        <f>'Date initiale'!B5&amp;" "&amp;'Date initiale'!C5</f>
        <v>Departamentul Bazele Proiectarii</v>
      </c>
      <c r="B3" s="270"/>
      <c r="C3" s="270"/>
      <c r="D3" s="17"/>
    </row>
    <row r="4" spans="1:7">
      <c r="A4" s="125" t="str">
        <f>'Date initiale'!C6&amp;", "&amp;'Date initiale'!C7</f>
        <v>Simion Stefan, Conferentiar Universitar Poz.___</v>
      </c>
      <c r="B4" s="125"/>
      <c r="C4" s="125"/>
    </row>
    <row r="5" spans="1:7" s="195" customFormat="1">
      <c r="A5" s="125"/>
      <c r="B5" s="125"/>
      <c r="C5" s="125"/>
    </row>
    <row r="6" spans="1:7" ht="15.6">
      <c r="A6" s="458" t="s">
        <v>110</v>
      </c>
      <c r="B6" s="458"/>
      <c r="C6" s="458"/>
      <c r="D6" s="458"/>
    </row>
    <row r="7" spans="1:7" ht="39.75" customHeight="1">
      <c r="A7" s="46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62"/>
      <c r="C7" s="462"/>
      <c r="D7" s="462"/>
    </row>
    <row r="8" spans="1:7" ht="15.75" customHeight="1" thickBot="1">
      <c r="A8" s="60"/>
      <c r="B8" s="60"/>
      <c r="C8" s="60"/>
      <c r="D8" s="60"/>
    </row>
    <row r="9" spans="1:7" ht="29.4" thickBot="1">
      <c r="A9" s="163" t="s">
        <v>55</v>
      </c>
      <c r="B9" s="164" t="s">
        <v>159</v>
      </c>
      <c r="C9" s="164" t="s">
        <v>81</v>
      </c>
      <c r="D9" s="297" t="s">
        <v>147</v>
      </c>
      <c r="F9" s="276" t="s">
        <v>108</v>
      </c>
    </row>
    <row r="10" spans="1:7" s="195" customFormat="1">
      <c r="A10" s="169">
        <v>1</v>
      </c>
      <c r="B10" s="317"/>
      <c r="C10" s="170"/>
      <c r="D10" s="362"/>
      <c r="F10" s="277" t="s">
        <v>170</v>
      </c>
      <c r="G10" s="391" t="s">
        <v>262</v>
      </c>
    </row>
    <row r="11" spans="1:7" s="195" customFormat="1">
      <c r="A11" s="171">
        <f>A10+1</f>
        <v>2</v>
      </c>
      <c r="B11" s="306"/>
      <c r="C11" s="42"/>
      <c r="D11" s="363"/>
      <c r="F11" s="277" t="s">
        <v>172</v>
      </c>
    </row>
    <row r="12" spans="1:7">
      <c r="A12" s="171">
        <f t="shared" ref="A12:A19" si="0">A11+1</f>
        <v>3</v>
      </c>
      <c r="B12" s="306"/>
      <c r="C12" s="42"/>
      <c r="D12" s="363"/>
      <c r="F12" s="277" t="s">
        <v>173</v>
      </c>
    </row>
    <row r="13" spans="1:7" s="195" customFormat="1">
      <c r="A13" s="171">
        <f t="shared" si="0"/>
        <v>4</v>
      </c>
      <c r="B13" s="306"/>
      <c r="C13" s="42"/>
      <c r="D13" s="363"/>
    </row>
    <row r="14" spans="1:7" s="195" customFormat="1">
      <c r="A14" s="171">
        <f t="shared" si="0"/>
        <v>5</v>
      </c>
      <c r="B14" s="306"/>
      <c r="C14" s="42"/>
      <c r="D14" s="363"/>
    </row>
    <row r="15" spans="1:7" s="195" customFormat="1">
      <c r="A15" s="171">
        <f t="shared" si="0"/>
        <v>6</v>
      </c>
      <c r="B15" s="306"/>
      <c r="C15" s="42"/>
      <c r="D15" s="363"/>
    </row>
    <row r="16" spans="1:7" s="195" customFormat="1">
      <c r="A16" s="171">
        <f t="shared" si="0"/>
        <v>7</v>
      </c>
      <c r="B16" s="306"/>
      <c r="C16" s="42"/>
      <c r="D16" s="363"/>
    </row>
    <row r="17" spans="1:4" s="195" customFormat="1">
      <c r="A17" s="171">
        <f t="shared" si="0"/>
        <v>8</v>
      </c>
      <c r="B17" s="306"/>
      <c r="C17" s="42"/>
      <c r="D17" s="363"/>
    </row>
    <row r="18" spans="1:4" s="195" customFormat="1">
      <c r="A18" s="171">
        <f t="shared" si="0"/>
        <v>9</v>
      </c>
      <c r="B18" s="306"/>
      <c r="C18" s="42"/>
      <c r="D18" s="363"/>
    </row>
    <row r="19" spans="1:4" ht="15" thickBot="1">
      <c r="A19" s="319">
        <f t="shared" si="0"/>
        <v>10</v>
      </c>
      <c r="B19" s="320"/>
      <c r="C19" s="160"/>
      <c r="D19" s="364"/>
    </row>
    <row r="20" spans="1:4" ht="15" thickBot="1">
      <c r="A20" s="365"/>
      <c r="B20" s="125"/>
      <c r="C20" s="128" t="str">
        <f>"Total "&amp;LEFT(A7,3)</f>
        <v>Total I23</v>
      </c>
      <c r="D20" s="321">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M14" sqref="M14"/>
    </sheetView>
  </sheetViews>
  <sheetFormatPr defaultRowHeight="14.4"/>
  <cols>
    <col min="1" max="1" width="5.109375" customWidth="1"/>
    <col min="2" max="2" width="27.5546875" customWidth="1"/>
    <col min="3" max="3" width="46.88671875" style="195" customWidth="1"/>
    <col min="4" max="4" width="30" style="195" customWidth="1"/>
    <col min="5" max="5" width="10.5546875" customWidth="1"/>
    <col min="6" max="6" width="9.6640625" customWidth="1"/>
  </cols>
  <sheetData>
    <row r="1" spans="1:9">
      <c r="A1" s="272" t="str">
        <f>'Date initiale'!C3</f>
        <v>Universitatea de Arhitectură și Urbanism "Ion Mincu" București</v>
      </c>
      <c r="B1" s="272"/>
      <c r="C1" s="272"/>
      <c r="D1" s="272"/>
      <c r="E1" s="272"/>
    </row>
    <row r="2" spans="1:9">
      <c r="A2" s="272" t="str">
        <f>'Date initiale'!B4&amp;" "&amp;'Date initiale'!C4</f>
        <v>Facultatea ARHITECTURA</v>
      </c>
      <c r="B2" s="272"/>
      <c r="C2" s="272"/>
      <c r="D2" s="272"/>
      <c r="E2" s="272"/>
    </row>
    <row r="3" spans="1:9">
      <c r="A3" s="272" t="str">
        <f>'Date initiale'!B5&amp;" "&amp;'Date initiale'!C5</f>
        <v>Departamentul Bazele Proiectarii</v>
      </c>
      <c r="B3" s="272"/>
      <c r="C3" s="272"/>
      <c r="D3" s="272"/>
      <c r="E3" s="272"/>
    </row>
    <row r="4" spans="1:9">
      <c r="A4" s="125" t="str">
        <f>'Date initiale'!C6&amp;", "&amp;'Date initiale'!C7</f>
        <v>Simion Stefan, Conferentiar Universitar Poz.___</v>
      </c>
      <c r="B4" s="125"/>
      <c r="C4" s="125"/>
      <c r="D4" s="125"/>
      <c r="E4" s="125"/>
    </row>
    <row r="5" spans="1:9" s="195" customFormat="1">
      <c r="A5" s="125"/>
      <c r="B5" s="125"/>
      <c r="C5" s="125"/>
      <c r="D5" s="125"/>
      <c r="E5" s="125"/>
    </row>
    <row r="6" spans="1:9" ht="15.6">
      <c r="A6" s="289" t="s">
        <v>110</v>
      </c>
    </row>
    <row r="7" spans="1:9" ht="15.6">
      <c r="A7" s="462" t="str">
        <f>'Descriere indicatori'!B31&amp;". "&amp;'Descriere indicatori'!C31</f>
        <v xml:space="preserve">I24. Îndrumare de doctorat sau în co-tutelă la nivel internaţional/naţional </v>
      </c>
      <c r="B7" s="462"/>
      <c r="C7" s="462"/>
      <c r="D7" s="462"/>
      <c r="E7" s="462"/>
      <c r="F7" s="462"/>
    </row>
    <row r="8" spans="1:9" ht="15" thickBot="1"/>
    <row r="9" spans="1:9" ht="29.4" thickBot="1">
      <c r="A9" s="163" t="s">
        <v>55</v>
      </c>
      <c r="B9" s="164" t="s">
        <v>153</v>
      </c>
      <c r="C9" s="164" t="s">
        <v>155</v>
      </c>
      <c r="D9" s="164" t="s">
        <v>154</v>
      </c>
      <c r="E9" s="164" t="s">
        <v>81</v>
      </c>
      <c r="F9" s="297" t="s">
        <v>147</v>
      </c>
      <c r="H9" s="276" t="s">
        <v>108</v>
      </c>
    </row>
    <row r="10" spans="1:9">
      <c r="A10" s="169">
        <v>1</v>
      </c>
      <c r="B10" s="317"/>
      <c r="C10" s="317"/>
      <c r="D10" s="317"/>
      <c r="E10" s="170"/>
      <c r="F10" s="362"/>
      <c r="H10" s="277" t="s">
        <v>266</v>
      </c>
      <c r="I10" s="391" t="s">
        <v>267</v>
      </c>
    </row>
    <row r="11" spans="1:9">
      <c r="A11" s="171">
        <f>A10+1</f>
        <v>2</v>
      </c>
      <c r="B11" s="306"/>
      <c r="C11" s="306"/>
      <c r="D11" s="306"/>
      <c r="E11" s="42"/>
      <c r="F11" s="363"/>
      <c r="H11" s="195"/>
      <c r="I11" s="391" t="s">
        <v>268</v>
      </c>
    </row>
    <row r="12" spans="1:9">
      <c r="A12" s="171">
        <f t="shared" ref="A12:A19" si="0">A11+1</f>
        <v>3</v>
      </c>
      <c r="B12" s="306"/>
      <c r="C12" s="306"/>
      <c r="D12" s="306"/>
      <c r="E12" s="42"/>
      <c r="F12" s="363"/>
    </row>
    <row r="13" spans="1:9">
      <c r="A13" s="171">
        <f t="shared" si="0"/>
        <v>4</v>
      </c>
      <c r="B13" s="306"/>
      <c r="C13" s="306"/>
      <c r="D13" s="306"/>
      <c r="E13" s="42"/>
      <c r="F13" s="363"/>
    </row>
    <row r="14" spans="1:9">
      <c r="A14" s="171">
        <f t="shared" si="0"/>
        <v>5</v>
      </c>
      <c r="B14" s="306"/>
      <c r="C14" s="306"/>
      <c r="D14" s="306"/>
      <c r="E14" s="42"/>
      <c r="F14" s="363"/>
    </row>
    <row r="15" spans="1:9">
      <c r="A15" s="171">
        <f t="shared" si="0"/>
        <v>6</v>
      </c>
      <c r="B15" s="306"/>
      <c r="C15" s="306"/>
      <c r="D15" s="306"/>
      <c r="E15" s="42"/>
      <c r="F15" s="363"/>
    </row>
    <row r="16" spans="1:9">
      <c r="A16" s="171">
        <f t="shared" si="0"/>
        <v>7</v>
      </c>
      <c r="B16" s="306"/>
      <c r="C16" s="306"/>
      <c r="D16" s="306"/>
      <c r="E16" s="42"/>
      <c r="F16" s="363"/>
    </row>
    <row r="17" spans="1:6">
      <c r="A17" s="171">
        <f t="shared" si="0"/>
        <v>8</v>
      </c>
      <c r="B17" s="306"/>
      <c r="C17" s="306"/>
      <c r="D17" s="306"/>
      <c r="E17" s="42"/>
      <c r="F17" s="363"/>
    </row>
    <row r="18" spans="1:6">
      <c r="A18" s="171">
        <f t="shared" si="0"/>
        <v>9</v>
      </c>
      <c r="B18" s="306"/>
      <c r="C18" s="306"/>
      <c r="D18" s="306"/>
      <c r="E18" s="42"/>
      <c r="F18" s="363"/>
    </row>
    <row r="19" spans="1:6" ht="15" thickBot="1">
      <c r="A19" s="319">
        <f t="shared" si="0"/>
        <v>10</v>
      </c>
      <c r="B19" s="320"/>
      <c r="C19" s="320"/>
      <c r="D19" s="320"/>
      <c r="E19" s="160"/>
      <c r="F19" s="364"/>
    </row>
    <row r="20" spans="1:6" ht="15" thickBot="1">
      <c r="A20" s="365"/>
      <c r="B20" s="125"/>
      <c r="C20" s="125"/>
      <c r="D20" s="125"/>
      <c r="E20" s="128" t="str">
        <f>"Total "&amp;LEFT(A7,3)</f>
        <v>Total I24</v>
      </c>
      <c r="F20" s="32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4.4"/>
  <sheetData>
    <row r="1" spans="1:28">
      <c r="A1" t="s">
        <v>106</v>
      </c>
      <c r="AA1" s="32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B42" sqref="B42:E42"/>
    </sheetView>
  </sheetViews>
  <sheetFormatPr defaultRowHeight="14.4"/>
  <cols>
    <col min="1" max="1" width="3.88671875" style="195" customWidth="1"/>
    <col min="2" max="2" width="9.109375" customWidth="1"/>
    <col min="3" max="3" width="55" customWidth="1"/>
    <col min="4" max="4" width="9.44140625" style="76" customWidth="1"/>
    <col min="5" max="5" width="14.33203125" customWidth="1"/>
  </cols>
  <sheetData>
    <row r="1" spans="2:5">
      <c r="B1" s="90" t="s">
        <v>187</v>
      </c>
      <c r="D1"/>
    </row>
    <row r="2" spans="2:5">
      <c r="B2" s="90"/>
      <c r="D2"/>
    </row>
    <row r="3" spans="2:5" ht="43.2">
      <c r="B3" s="75" t="s">
        <v>63</v>
      </c>
      <c r="C3" s="12" t="s">
        <v>17</v>
      </c>
      <c r="D3" s="75" t="s">
        <v>18</v>
      </c>
      <c r="E3" s="12" t="s">
        <v>97</v>
      </c>
    </row>
    <row r="4" spans="2:5" ht="28.8">
      <c r="B4" s="81" t="s">
        <v>112</v>
      </c>
      <c r="C4" s="11" t="s">
        <v>20</v>
      </c>
      <c r="D4" s="81" t="s">
        <v>196</v>
      </c>
      <c r="E4" s="78" t="s">
        <v>98</v>
      </c>
    </row>
    <row r="5" spans="2:5">
      <c r="B5" s="81" t="s">
        <v>113</v>
      </c>
      <c r="C5" s="11" t="s">
        <v>22</v>
      </c>
      <c r="D5" s="81" t="s">
        <v>197</v>
      </c>
      <c r="E5" s="78" t="s">
        <v>16</v>
      </c>
    </row>
    <row r="6" spans="2:5" ht="28.8">
      <c r="B6" s="81" t="s">
        <v>114</v>
      </c>
      <c r="C6" s="32" t="s">
        <v>24</v>
      </c>
      <c r="D6" s="81" t="s">
        <v>198</v>
      </c>
      <c r="E6" s="78" t="s">
        <v>25</v>
      </c>
    </row>
    <row r="7" spans="2:5">
      <c r="B7" s="81" t="s">
        <v>115</v>
      </c>
      <c r="C7" s="11" t="s">
        <v>199</v>
      </c>
      <c r="D7" s="81" t="s">
        <v>198</v>
      </c>
      <c r="E7" s="78" t="s">
        <v>27</v>
      </c>
    </row>
    <row r="8" spans="2:5" s="56" customFormat="1" ht="57.6">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28.8">
      <c r="B11" s="81" t="s">
        <v>119</v>
      </c>
      <c r="C11" s="15" t="s">
        <v>204</v>
      </c>
      <c r="D11" s="81" t="s">
        <v>198</v>
      </c>
      <c r="E11" s="78" t="s">
        <v>32</v>
      </c>
    </row>
    <row r="12" spans="2:5" ht="28.8">
      <c r="B12" s="81" t="s">
        <v>120</v>
      </c>
      <c r="C12" s="11" t="s">
        <v>205</v>
      </c>
      <c r="D12" s="81" t="s">
        <v>206</v>
      </c>
      <c r="E12" s="78" t="s">
        <v>32</v>
      </c>
    </row>
    <row r="13" spans="2:5" ht="62.25" customHeight="1">
      <c r="B13" s="81" t="s">
        <v>121</v>
      </c>
      <c r="C13" s="77" t="s">
        <v>207</v>
      </c>
      <c r="D13" s="81" t="s">
        <v>208</v>
      </c>
      <c r="E13" s="78" t="s">
        <v>35</v>
      </c>
    </row>
    <row r="14" spans="2:5" ht="57.6">
      <c r="B14" s="82" t="s">
        <v>122</v>
      </c>
      <c r="C14" s="15" t="s">
        <v>209</v>
      </c>
      <c r="D14" s="81" t="s">
        <v>210</v>
      </c>
      <c r="E14" s="78" t="s">
        <v>37</v>
      </c>
    </row>
    <row r="15" spans="2:5" ht="76.5" customHeight="1">
      <c r="B15" s="83"/>
      <c r="C15" s="15" t="s">
        <v>211</v>
      </c>
      <c r="D15" s="81" t="s">
        <v>212</v>
      </c>
      <c r="E15" s="78" t="s">
        <v>38</v>
      </c>
    </row>
    <row r="16" spans="2:5" ht="28.8">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48" t="s">
        <v>125</v>
      </c>
      <c r="C19" s="11" t="s">
        <v>219</v>
      </c>
      <c r="D19" s="81" t="s">
        <v>220</v>
      </c>
      <c r="E19" s="78" t="s">
        <v>59</v>
      </c>
    </row>
    <row r="20" spans="2:5" ht="43.2">
      <c r="B20" s="449"/>
      <c r="C20" s="11" t="s">
        <v>221</v>
      </c>
      <c r="D20" s="81" t="s">
        <v>222</v>
      </c>
      <c r="E20" s="78" t="s">
        <v>59</v>
      </c>
    </row>
    <row r="21" spans="2:5" ht="57.6">
      <c r="B21" s="242"/>
      <c r="C21" s="11" t="s">
        <v>62</v>
      </c>
      <c r="D21" s="81" t="s">
        <v>223</v>
      </c>
      <c r="E21" s="78" t="s">
        <v>59</v>
      </c>
    </row>
    <row r="22" spans="2:5" s="195" customFormat="1" ht="57.6">
      <c r="B22" s="81" t="s">
        <v>0</v>
      </c>
      <c r="C22" s="11" t="s">
        <v>224</v>
      </c>
      <c r="D22" s="81" t="s">
        <v>225</v>
      </c>
      <c r="E22" s="78" t="s">
        <v>59</v>
      </c>
    </row>
    <row r="23" spans="2:5" ht="135.75" customHeight="1">
      <c r="B23" s="87" t="s">
        <v>126</v>
      </c>
      <c r="C23" s="85" t="s">
        <v>226</v>
      </c>
      <c r="D23" s="86" t="s">
        <v>227</v>
      </c>
      <c r="E23" s="85" t="s">
        <v>228</v>
      </c>
    </row>
    <row r="24" spans="2:5" ht="57.6">
      <c r="B24" s="84" t="s">
        <v>127</v>
      </c>
      <c r="C24" s="71" t="s">
        <v>229</v>
      </c>
      <c r="D24" s="84" t="s">
        <v>230</v>
      </c>
      <c r="E24" s="80" t="s">
        <v>65</v>
      </c>
    </row>
    <row r="25" spans="2:5" ht="57.6">
      <c r="B25" s="81" t="s">
        <v>128</v>
      </c>
      <c r="C25" s="15" t="s">
        <v>231</v>
      </c>
      <c r="D25" s="81" t="s">
        <v>232</v>
      </c>
      <c r="E25" s="78" t="s">
        <v>67</v>
      </c>
    </row>
    <row r="26" spans="2:5" ht="106.5" customHeight="1">
      <c r="B26" s="81" t="s">
        <v>129</v>
      </c>
      <c r="C26" s="89" t="s">
        <v>233</v>
      </c>
      <c r="D26" s="81" t="s">
        <v>99</v>
      </c>
      <c r="E26" s="78" t="s">
        <v>41</v>
      </c>
    </row>
    <row r="27" spans="2:5" ht="43.2">
      <c r="B27" s="81" t="s">
        <v>130</v>
      </c>
      <c r="C27" s="88" t="s">
        <v>234</v>
      </c>
      <c r="D27" s="81" t="s">
        <v>235</v>
      </c>
      <c r="E27" s="78" t="s">
        <v>43</v>
      </c>
    </row>
    <row r="28" spans="2:5" ht="28.8">
      <c r="B28" s="81" t="s">
        <v>131</v>
      </c>
      <c r="C28" s="80" t="s">
        <v>236</v>
      </c>
      <c r="D28" s="81" t="s">
        <v>232</v>
      </c>
      <c r="E28" s="78" t="s">
        <v>43</v>
      </c>
    </row>
    <row r="29" spans="2:5" ht="107.25" customHeight="1">
      <c r="B29" s="81" t="s">
        <v>132</v>
      </c>
      <c r="C29" s="79" t="s">
        <v>264</v>
      </c>
      <c r="D29" s="81" t="s">
        <v>100</v>
      </c>
      <c r="E29" s="78" t="s">
        <v>46</v>
      </c>
    </row>
    <row r="30" spans="2:5" ht="57.6">
      <c r="B30" s="81" t="s">
        <v>133</v>
      </c>
      <c r="C30" s="78" t="s">
        <v>237</v>
      </c>
      <c r="D30" s="81" t="s">
        <v>238</v>
      </c>
      <c r="E30" s="78" t="s">
        <v>41</v>
      </c>
    </row>
    <row r="31" spans="2:5" ht="57.6">
      <c r="B31" s="81" t="s">
        <v>239</v>
      </c>
      <c r="C31" s="78" t="s">
        <v>49</v>
      </c>
      <c r="D31" s="81" t="s">
        <v>240</v>
      </c>
      <c r="E31" s="78" t="s">
        <v>241</v>
      </c>
    </row>
    <row r="33" spans="2:5" s="195" customFormat="1">
      <c r="B33" s="451" t="s">
        <v>193</v>
      </c>
      <c r="C33" s="447"/>
      <c r="D33" s="447"/>
      <c r="E33" s="447"/>
    </row>
    <row r="34" spans="2:5" s="195" customFormat="1">
      <c r="B34" s="447"/>
      <c r="C34" s="447"/>
      <c r="D34" s="447"/>
      <c r="E34" s="447"/>
    </row>
    <row r="35" spans="2:5" s="195" customFormat="1">
      <c r="B35" s="447"/>
      <c r="C35" s="447"/>
      <c r="D35" s="447"/>
      <c r="E35" s="447"/>
    </row>
    <row r="36" spans="2:5" s="195" customFormat="1">
      <c r="B36" s="447"/>
      <c r="C36" s="447"/>
      <c r="D36" s="447"/>
      <c r="E36" s="447"/>
    </row>
    <row r="37" spans="2:5" s="195" customFormat="1">
      <c r="B37" s="447"/>
      <c r="C37" s="447"/>
      <c r="D37" s="447"/>
      <c r="E37" s="447"/>
    </row>
    <row r="38" spans="2:5" s="195" customFormat="1">
      <c r="B38" s="447"/>
      <c r="C38" s="447"/>
      <c r="D38" s="447"/>
      <c r="E38" s="447"/>
    </row>
    <row r="39" spans="2:5" s="195" customFormat="1">
      <c r="B39" s="447"/>
      <c r="C39" s="447"/>
      <c r="D39" s="447"/>
      <c r="E39" s="447"/>
    </row>
    <row r="40" spans="2:5" s="195" customFormat="1" ht="128.25" customHeight="1">
      <c r="B40" s="447"/>
      <c r="C40" s="447"/>
      <c r="D40" s="447"/>
      <c r="E40" s="447"/>
    </row>
    <row r="41" spans="2:5" s="195" customFormat="1">
      <c r="B41" s="450" t="s">
        <v>191</v>
      </c>
      <c r="C41" s="450"/>
      <c r="D41" s="450"/>
      <c r="E41" s="450"/>
    </row>
    <row r="42" spans="2:5" ht="48.75" customHeight="1">
      <c r="B42" s="445" t="s">
        <v>50</v>
      </c>
      <c r="C42" s="445"/>
      <c r="D42" s="445"/>
      <c r="E42" s="445"/>
    </row>
    <row r="43" spans="2:5" ht="64.5" customHeight="1">
      <c r="B43" s="445" t="s">
        <v>188</v>
      </c>
      <c r="C43" s="445"/>
      <c r="D43" s="445"/>
      <c r="E43" s="445"/>
    </row>
    <row r="44" spans="2:5" ht="59.25" customHeight="1">
      <c r="B44" s="445" t="s">
        <v>189</v>
      </c>
      <c r="C44" s="445"/>
      <c r="D44" s="445"/>
      <c r="E44" s="445"/>
    </row>
    <row r="45" spans="2:5" s="195" customFormat="1" ht="46.5" customHeight="1">
      <c r="B45" s="445" t="s">
        <v>190</v>
      </c>
      <c r="C45" s="445"/>
      <c r="D45" s="445"/>
      <c r="E45" s="445"/>
    </row>
    <row r="46" spans="2:5" ht="32.25" customHeight="1">
      <c r="B46" s="447" t="s">
        <v>192</v>
      </c>
      <c r="C46" s="447"/>
      <c r="D46" s="447"/>
      <c r="E46" s="447"/>
    </row>
    <row r="47" spans="2:5">
      <c r="B47" s="446" t="s">
        <v>179</v>
      </c>
      <c r="C47" s="447"/>
      <c r="D47" s="447"/>
      <c r="E47" s="447"/>
    </row>
    <row r="48" spans="2:5">
      <c r="B48" s="447"/>
      <c r="C48" s="447"/>
      <c r="D48" s="447"/>
      <c r="E48" s="447"/>
    </row>
    <row r="49" spans="2:5">
      <c r="B49" s="447"/>
      <c r="C49" s="447"/>
      <c r="D49" s="447"/>
      <c r="E49" s="447"/>
    </row>
    <row r="50" spans="2:5">
      <c r="B50" s="447"/>
      <c r="C50" s="447"/>
      <c r="D50" s="447"/>
      <c r="E50" s="447"/>
    </row>
    <row r="51" spans="2:5">
      <c r="B51" s="447"/>
      <c r="C51" s="447"/>
      <c r="D51" s="447"/>
      <c r="E51" s="447"/>
    </row>
    <row r="52" spans="2:5">
      <c r="B52" s="447"/>
      <c r="C52" s="447"/>
      <c r="D52" s="447"/>
      <c r="E52" s="447"/>
    </row>
    <row r="53" spans="2:5">
      <c r="B53" s="447"/>
      <c r="C53" s="447"/>
      <c r="D53" s="447"/>
      <c r="E53" s="447"/>
    </row>
    <row r="54" spans="2:5" ht="114" customHeight="1">
      <c r="B54" s="447"/>
      <c r="C54" s="447"/>
      <c r="D54" s="447"/>
      <c r="E54" s="447"/>
    </row>
    <row r="56" spans="2:5">
      <c r="B56" s="391" t="s">
        <v>194</v>
      </c>
    </row>
    <row r="57" spans="2:5" ht="63" customHeight="1">
      <c r="B57" s="443" t="s">
        <v>195</v>
      </c>
      <c r="C57" s="444"/>
      <c r="D57" s="444"/>
      <c r="E57" s="444"/>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4.4"/>
  <cols>
    <col min="2" max="2" width="46.5546875" customWidth="1"/>
    <col min="3" max="4" width="14.332031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3" t="s">
        <v>8</v>
      </c>
      <c r="B7" s="392" t="s">
        <v>244</v>
      </c>
      <c r="C7" s="393" t="s">
        <v>12</v>
      </c>
      <c r="D7" s="39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workbookViewId="0">
      <selection activeCell="M17" sqref="M17"/>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270" t="str">
        <f>'Date initiale'!C3</f>
        <v>Universitatea de Arhitectură și Urbanism "Ion Mincu" București</v>
      </c>
      <c r="B1" s="270"/>
      <c r="C1" s="270"/>
      <c r="D1" s="2"/>
      <c r="E1" s="2"/>
      <c r="F1" s="3"/>
      <c r="G1" s="3"/>
      <c r="H1" s="3"/>
      <c r="I1" s="3"/>
    </row>
    <row r="2" spans="1:31" ht="15.6">
      <c r="A2" s="270" t="str">
        <f>'Date initiale'!B4&amp;" "&amp;'Date initiale'!C4</f>
        <v>Facultatea ARHITECTURA</v>
      </c>
      <c r="B2" s="270"/>
      <c r="C2" s="270"/>
      <c r="D2" s="2"/>
      <c r="E2" s="2"/>
      <c r="F2" s="3"/>
      <c r="G2" s="3"/>
      <c r="H2" s="3"/>
      <c r="I2" s="3"/>
    </row>
    <row r="3" spans="1:31" ht="15.6">
      <c r="A3" s="270" t="str">
        <f>'Date initiale'!B5&amp;" "&amp;'Date initiale'!C5</f>
        <v>Departamentul Bazele Proiectarii</v>
      </c>
      <c r="B3" s="270"/>
      <c r="C3" s="270"/>
      <c r="D3" s="2"/>
      <c r="E3" s="2"/>
      <c r="F3" s="2"/>
      <c r="G3" s="2"/>
      <c r="H3" s="2"/>
      <c r="I3" s="2"/>
    </row>
    <row r="4" spans="1:31" ht="15.6">
      <c r="A4" s="453" t="str">
        <f>'Date initiale'!C6&amp;", "&amp;'Date initiale'!C7</f>
        <v>Simion Stefan, Conferentiar Universitar Poz.___</v>
      </c>
      <c r="B4" s="453"/>
      <c r="C4" s="453"/>
      <c r="D4" s="2"/>
      <c r="E4" s="2"/>
      <c r="F4" s="3"/>
      <c r="G4" s="3"/>
      <c r="H4" s="3"/>
      <c r="I4" s="3"/>
    </row>
    <row r="5" spans="1:31" s="195" customFormat="1" ht="15.6">
      <c r="A5" s="271"/>
      <c r="B5" s="271"/>
      <c r="C5" s="271"/>
      <c r="D5" s="2"/>
      <c r="E5" s="2"/>
      <c r="F5" s="3"/>
      <c r="G5" s="3"/>
      <c r="H5" s="3"/>
      <c r="I5" s="3"/>
    </row>
    <row r="6" spans="1:31" ht="15.6">
      <c r="A6" s="452" t="s">
        <v>110</v>
      </c>
      <c r="B6" s="452"/>
      <c r="C6" s="452"/>
      <c r="D6" s="452"/>
      <c r="E6" s="452"/>
      <c r="F6" s="452"/>
      <c r="G6" s="452"/>
      <c r="H6" s="452"/>
      <c r="I6" s="452"/>
    </row>
    <row r="7" spans="1:31" ht="15.6">
      <c r="A7" s="452" t="str">
        <f>'Descriere indicatori'!B4&amp;". "&amp;'Descriere indicatori'!C4</f>
        <v xml:space="preserve">I1. Cărţi de autor/capitole publicate la edituri cu prestigiu internaţional* </v>
      </c>
      <c r="B7" s="452"/>
      <c r="C7" s="452"/>
      <c r="D7" s="452"/>
      <c r="E7" s="452"/>
      <c r="F7" s="452"/>
      <c r="G7" s="452"/>
      <c r="H7" s="452"/>
      <c r="I7" s="452"/>
    </row>
    <row r="8" spans="1:31" ht="16.2" thickBot="1">
      <c r="A8" s="39"/>
      <c r="B8" s="39"/>
      <c r="C8" s="39"/>
      <c r="D8" s="39"/>
      <c r="E8" s="39"/>
      <c r="F8" s="39"/>
      <c r="G8" s="39"/>
      <c r="H8" s="39"/>
      <c r="I8" s="39"/>
    </row>
    <row r="9" spans="1:31" s="6" customFormat="1" ht="58.2" thickBot="1">
      <c r="A9" s="201" t="s">
        <v>55</v>
      </c>
      <c r="B9" s="401" t="s">
        <v>83</v>
      </c>
      <c r="C9" s="403" t="s">
        <v>175</v>
      </c>
      <c r="D9" s="402" t="s">
        <v>85</v>
      </c>
      <c r="E9" s="202" t="s">
        <v>86</v>
      </c>
      <c r="F9" s="203" t="s">
        <v>87</v>
      </c>
      <c r="G9" s="202" t="s">
        <v>88</v>
      </c>
      <c r="H9" s="202" t="s">
        <v>89</v>
      </c>
      <c r="I9" s="204" t="s">
        <v>90</v>
      </c>
      <c r="J9" s="4"/>
      <c r="K9" s="276" t="s">
        <v>108</v>
      </c>
      <c r="L9" s="5"/>
      <c r="M9" s="5"/>
      <c r="N9" s="5"/>
      <c r="O9" s="5"/>
      <c r="P9" s="5"/>
      <c r="Q9" s="5"/>
      <c r="R9" s="5"/>
      <c r="S9" s="5"/>
      <c r="T9" s="5"/>
      <c r="U9" s="5"/>
      <c r="V9" s="5"/>
      <c r="W9" s="5"/>
      <c r="X9" s="5"/>
      <c r="Y9" s="5"/>
      <c r="Z9" s="5"/>
      <c r="AA9" s="5"/>
      <c r="AB9" s="5"/>
      <c r="AC9" s="5"/>
      <c r="AD9" s="5"/>
      <c r="AE9" s="5"/>
    </row>
    <row r="10" spans="1:31" s="6" customFormat="1" ht="15.6">
      <c r="A10" s="110">
        <v>1</v>
      </c>
      <c r="J10" s="8"/>
      <c r="K10" s="277" t="s">
        <v>109</v>
      </c>
      <c r="L10" s="394" t="s">
        <v>245</v>
      </c>
      <c r="M10" s="9"/>
      <c r="N10" s="9"/>
      <c r="O10" s="9"/>
      <c r="P10" s="9"/>
      <c r="Q10" s="9"/>
      <c r="R10" s="9"/>
      <c r="S10" s="9"/>
      <c r="T10" s="9"/>
      <c r="U10" s="10"/>
      <c r="V10" s="10"/>
      <c r="W10" s="10"/>
      <c r="X10" s="10"/>
      <c r="Y10" s="10"/>
      <c r="Z10" s="10"/>
      <c r="AA10" s="10"/>
      <c r="AB10" s="10"/>
      <c r="AC10" s="10"/>
      <c r="AD10" s="10"/>
      <c r="AE10" s="10"/>
    </row>
    <row r="11" spans="1:31" s="6" customFormat="1" ht="15.6">
      <c r="A11" s="114">
        <f>A10+1</f>
        <v>2</v>
      </c>
      <c r="B11" s="115"/>
      <c r="C11" s="116"/>
      <c r="D11" s="115"/>
      <c r="E11" s="117"/>
      <c r="F11" s="118"/>
      <c r="G11" s="119"/>
      <c r="H11" s="119"/>
      <c r="I11" s="331"/>
      <c r="J11" s="8"/>
      <c r="K11" s="275"/>
      <c r="L11" s="9"/>
      <c r="M11" s="9"/>
      <c r="N11" s="9"/>
      <c r="O11" s="9"/>
      <c r="P11" s="9"/>
      <c r="Q11" s="9"/>
      <c r="R11" s="9"/>
      <c r="S11" s="9"/>
      <c r="T11" s="9"/>
      <c r="U11" s="10"/>
      <c r="V11" s="10"/>
      <c r="W11" s="10"/>
      <c r="X11" s="10"/>
      <c r="Y11" s="10"/>
      <c r="Z11" s="10"/>
      <c r="AA11" s="10"/>
      <c r="AB11" s="10"/>
      <c r="AC11" s="10"/>
      <c r="AD11" s="10"/>
      <c r="AE11" s="10"/>
    </row>
    <row r="12" spans="1:31" s="6" customFormat="1" ht="15.6">
      <c r="A12" s="114">
        <f t="shared" ref="A12:A19" si="0">A11+1</f>
        <v>3</v>
      </c>
      <c r="B12" s="116"/>
      <c r="C12" s="116"/>
      <c r="D12" s="116"/>
      <c r="E12" s="117"/>
      <c r="F12" s="118"/>
      <c r="G12" s="119"/>
      <c r="H12" s="119"/>
      <c r="I12" s="331"/>
      <c r="J12" s="8"/>
      <c r="K12" s="9"/>
      <c r="L12" s="9"/>
      <c r="M12" s="9"/>
      <c r="N12" s="9"/>
      <c r="O12" s="9"/>
      <c r="P12" s="9"/>
      <c r="Q12" s="9"/>
      <c r="R12" s="9"/>
      <c r="S12" s="9"/>
      <c r="T12" s="9"/>
      <c r="U12" s="10"/>
      <c r="V12" s="10"/>
      <c r="W12" s="10"/>
      <c r="X12" s="10"/>
      <c r="Y12" s="10"/>
      <c r="Z12" s="10"/>
      <c r="AA12" s="10"/>
      <c r="AB12" s="10"/>
      <c r="AC12" s="10"/>
      <c r="AD12" s="10"/>
      <c r="AE12" s="10"/>
    </row>
    <row r="13" spans="1:31" s="6" customFormat="1" ht="15.6">
      <c r="A13" s="114">
        <f t="shared" si="0"/>
        <v>4</v>
      </c>
      <c r="B13" s="115"/>
      <c r="C13" s="116"/>
      <c r="D13" s="115"/>
      <c r="E13" s="117"/>
      <c r="F13" s="118"/>
      <c r="G13" s="119"/>
      <c r="H13" s="119"/>
      <c r="I13" s="33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6">
      <c r="A14" s="114">
        <f t="shared" si="0"/>
        <v>5</v>
      </c>
      <c r="B14" s="116"/>
      <c r="C14" s="116"/>
      <c r="D14" s="116"/>
      <c r="E14" s="117"/>
      <c r="F14" s="118"/>
      <c r="G14" s="119"/>
      <c r="H14" s="119"/>
      <c r="I14" s="33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6">
      <c r="A15" s="114">
        <f t="shared" si="0"/>
        <v>6</v>
      </c>
      <c r="B15" s="116"/>
      <c r="C15" s="116"/>
      <c r="D15" s="116"/>
      <c r="E15" s="117"/>
      <c r="F15" s="118"/>
      <c r="G15" s="119"/>
      <c r="H15" s="119"/>
      <c r="I15" s="33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6">
      <c r="A16" s="114">
        <f t="shared" si="0"/>
        <v>7</v>
      </c>
      <c r="B16" s="115"/>
      <c r="C16" s="116"/>
      <c r="D16" s="115"/>
      <c r="E16" s="117"/>
      <c r="F16" s="118"/>
      <c r="G16" s="119"/>
      <c r="H16" s="119"/>
      <c r="I16" s="33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6">
      <c r="A17" s="114">
        <f t="shared" si="0"/>
        <v>8</v>
      </c>
      <c r="B17" s="116"/>
      <c r="C17" s="116"/>
      <c r="D17" s="116"/>
      <c r="E17" s="117"/>
      <c r="F17" s="118"/>
      <c r="G17" s="119"/>
      <c r="H17" s="119"/>
      <c r="I17" s="33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6">
      <c r="A18" s="114">
        <f t="shared" si="0"/>
        <v>9</v>
      </c>
      <c r="B18" s="115"/>
      <c r="C18" s="116"/>
      <c r="D18" s="115"/>
      <c r="E18" s="117"/>
      <c r="F18" s="118"/>
      <c r="G18" s="119"/>
      <c r="H18" s="119"/>
      <c r="I18" s="33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c r="A19" s="127">
        <f t="shared" si="0"/>
        <v>10</v>
      </c>
      <c r="B19" s="121"/>
      <c r="C19" s="121"/>
      <c r="D19" s="121"/>
      <c r="E19" s="122"/>
      <c r="F19" s="123"/>
      <c r="G19" s="124"/>
      <c r="H19" s="124"/>
      <c r="I19" s="332"/>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65"/>
      <c r="B20" s="125"/>
      <c r="C20" s="125"/>
      <c r="D20" s="125"/>
      <c r="E20" s="125"/>
      <c r="F20" s="125"/>
      <c r="G20" s="125"/>
      <c r="H20" s="128" t="str">
        <f>"Total "&amp;LEFT(A7,2)</f>
        <v>Total I1</v>
      </c>
      <c r="I20" s="129">
        <f>SUM(I11:I19)</f>
        <v>0</v>
      </c>
    </row>
    <row r="22" spans="1:31"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topLeftCell="A4" workbookViewId="0">
      <selection activeCell="O15" sqref="O15"/>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70" t="str">
        <f>'Date initiale'!C3</f>
        <v>Universitatea de Arhitectură și Urbanism "Ion Mincu" București</v>
      </c>
      <c r="B1" s="270"/>
      <c r="C1" s="270"/>
      <c r="D1" s="2"/>
      <c r="E1" s="2"/>
      <c r="F1" s="3"/>
      <c r="G1" s="3"/>
      <c r="H1" s="3"/>
      <c r="I1" s="3"/>
    </row>
    <row r="2" spans="1:31" ht="15.6">
      <c r="A2" s="270" t="str">
        <f>'Date initiale'!B4&amp;" "&amp;'Date initiale'!C4</f>
        <v>Facultatea ARHITECTURA</v>
      </c>
      <c r="B2" s="270"/>
      <c r="C2" s="270"/>
      <c r="D2" s="2"/>
      <c r="E2" s="2"/>
      <c r="F2" s="3"/>
      <c r="G2" s="3"/>
      <c r="H2" s="3"/>
      <c r="I2" s="3"/>
    </row>
    <row r="3" spans="1:31" ht="15.6">
      <c r="A3" s="270" t="str">
        <f>'Date initiale'!B5&amp;" "&amp;'Date initiale'!C5</f>
        <v>Departamentul Bazele Proiectarii</v>
      </c>
      <c r="B3" s="270"/>
      <c r="C3" s="270"/>
      <c r="D3" s="2"/>
      <c r="E3" s="2"/>
      <c r="F3" s="2"/>
      <c r="G3" s="2"/>
      <c r="H3" s="2"/>
      <c r="I3" s="2"/>
    </row>
    <row r="4" spans="1:31" ht="15.6">
      <c r="A4" s="453" t="str">
        <f>'Date initiale'!C6&amp;", "&amp;'Date initiale'!C7</f>
        <v>Simion Stefan, Conferentiar Universitar Poz.___</v>
      </c>
      <c r="B4" s="453"/>
      <c r="C4" s="453"/>
      <c r="D4" s="2"/>
      <c r="E4" s="2"/>
      <c r="F4" s="3"/>
      <c r="G4" s="3"/>
      <c r="H4" s="3"/>
      <c r="I4" s="3"/>
    </row>
    <row r="5" spans="1:31" s="195" customFormat="1" ht="15.6">
      <c r="A5" s="271"/>
      <c r="B5" s="271"/>
      <c r="C5" s="271"/>
      <c r="D5" s="2"/>
      <c r="E5" s="2"/>
      <c r="F5" s="3"/>
      <c r="G5" s="3"/>
      <c r="H5" s="3"/>
      <c r="I5" s="3"/>
    </row>
    <row r="6" spans="1:31" ht="15.6">
      <c r="A6" s="452" t="s">
        <v>110</v>
      </c>
      <c r="B6" s="452"/>
      <c r="C6" s="452"/>
      <c r="D6" s="452"/>
      <c r="E6" s="452"/>
      <c r="F6" s="452"/>
      <c r="G6" s="452"/>
      <c r="H6" s="452"/>
      <c r="I6" s="452"/>
    </row>
    <row r="7" spans="1:31" ht="15.6">
      <c r="A7" s="452" t="str">
        <f>'Descriere indicatori'!B5&amp;". "&amp;'Descriere indicatori'!C5</f>
        <v xml:space="preserve">I2. Cărţi de autor publicate la edituri cu prestigiu naţional* </v>
      </c>
      <c r="B7" s="452"/>
      <c r="C7" s="452"/>
      <c r="D7" s="452"/>
      <c r="E7" s="452"/>
      <c r="F7" s="452"/>
      <c r="G7" s="452"/>
      <c r="H7" s="452"/>
      <c r="I7" s="452"/>
    </row>
    <row r="8" spans="1:31" ht="16.2" thickBot="1">
      <c r="A8" s="39"/>
      <c r="B8" s="39"/>
      <c r="C8" s="39"/>
      <c r="D8" s="39"/>
      <c r="E8" s="39"/>
      <c r="F8" s="39"/>
      <c r="G8" s="39"/>
      <c r="H8" s="39"/>
      <c r="I8" s="39"/>
    </row>
    <row r="9" spans="1:31" s="6" customFormat="1" ht="58.2" thickBot="1">
      <c r="A9" s="205" t="s">
        <v>55</v>
      </c>
      <c r="B9" s="206" t="s">
        <v>83</v>
      </c>
      <c r="C9" s="206" t="s">
        <v>84</v>
      </c>
      <c r="D9" s="206" t="s">
        <v>85</v>
      </c>
      <c r="E9" s="206" t="s">
        <v>86</v>
      </c>
      <c r="F9" s="207" t="s">
        <v>87</v>
      </c>
      <c r="G9" s="206" t="s">
        <v>88</v>
      </c>
      <c r="H9" s="206" t="s">
        <v>89</v>
      </c>
      <c r="I9" s="208" t="s">
        <v>90</v>
      </c>
      <c r="J9" s="4"/>
      <c r="K9" s="276" t="s">
        <v>108</v>
      </c>
      <c r="L9" s="5"/>
      <c r="M9" s="5"/>
      <c r="N9" s="5"/>
      <c r="O9" s="5"/>
      <c r="P9" s="5"/>
      <c r="Q9" s="5"/>
      <c r="R9" s="5"/>
      <c r="S9" s="5"/>
      <c r="T9" s="5"/>
      <c r="U9" s="5"/>
      <c r="V9" s="5"/>
      <c r="W9" s="5"/>
      <c r="X9" s="5"/>
      <c r="Y9" s="5"/>
      <c r="Z9" s="5"/>
      <c r="AA9" s="5"/>
      <c r="AB9" s="5"/>
      <c r="AC9" s="5"/>
      <c r="AD9" s="5"/>
      <c r="AE9" s="5"/>
    </row>
    <row r="10" spans="1:31" s="6" customFormat="1" ht="15.6">
      <c r="A10" s="427">
        <v>1</v>
      </c>
      <c r="B10" s="428"/>
      <c r="C10" s="428"/>
      <c r="D10" s="428"/>
      <c r="E10" s="428"/>
      <c r="F10" s="428"/>
      <c r="G10" s="428"/>
      <c r="H10" s="428"/>
      <c r="I10" s="333"/>
      <c r="J10" s="7"/>
      <c r="K10" s="277">
        <v>15</v>
      </c>
      <c r="L10" s="7" t="s">
        <v>246</v>
      </c>
      <c r="M10" s="7"/>
      <c r="N10" s="7"/>
      <c r="O10" s="7"/>
      <c r="P10" s="7"/>
      <c r="Q10" s="7"/>
      <c r="R10" s="7"/>
      <c r="S10" s="7"/>
      <c r="T10" s="7"/>
      <c r="U10" s="7"/>
      <c r="V10" s="7"/>
      <c r="W10" s="7"/>
      <c r="X10" s="7"/>
      <c r="Y10" s="7"/>
      <c r="Z10" s="7"/>
      <c r="AA10" s="7"/>
      <c r="AB10" s="7"/>
      <c r="AC10" s="7"/>
      <c r="AD10" s="7"/>
      <c r="AE10" s="7"/>
    </row>
    <row r="11" spans="1:31" s="6" customFormat="1" ht="28.8">
      <c r="A11" s="134">
        <f>A10+1</f>
        <v>2</v>
      </c>
      <c r="B11" s="130" t="s">
        <v>273</v>
      </c>
      <c r="C11" s="131" t="s">
        <v>281</v>
      </c>
      <c r="D11" s="130" t="s">
        <v>282</v>
      </c>
      <c r="E11" s="131" t="s">
        <v>283</v>
      </c>
      <c r="F11" s="133">
        <v>2017</v>
      </c>
      <c r="G11" s="130" t="s">
        <v>284</v>
      </c>
      <c r="H11" s="130" t="s">
        <v>284</v>
      </c>
      <c r="I11" s="333">
        <v>15</v>
      </c>
      <c r="J11" s="7"/>
      <c r="K11" s="57"/>
      <c r="L11" s="7"/>
      <c r="M11" s="7"/>
      <c r="N11" s="7"/>
      <c r="O11" s="7"/>
      <c r="P11" s="7"/>
      <c r="Q11" s="7"/>
      <c r="R11" s="7"/>
      <c r="S11" s="7"/>
      <c r="T11" s="7"/>
      <c r="U11" s="7"/>
      <c r="V11" s="7"/>
      <c r="W11" s="7"/>
      <c r="X11" s="7"/>
      <c r="Y11" s="7"/>
      <c r="Z11" s="7"/>
      <c r="AA11" s="7"/>
      <c r="AB11" s="7"/>
      <c r="AC11" s="7"/>
      <c r="AD11" s="7"/>
      <c r="AE11" s="7"/>
    </row>
    <row r="12" spans="1:31" s="6" customFormat="1" ht="28.8">
      <c r="A12" s="134">
        <f t="shared" ref="A12:A19" si="0">A11+1</f>
        <v>3</v>
      </c>
      <c r="B12" s="135" t="s">
        <v>273</v>
      </c>
      <c r="C12" s="136" t="s">
        <v>355</v>
      </c>
      <c r="D12" s="135"/>
      <c r="E12" s="136" t="s">
        <v>356</v>
      </c>
      <c r="F12" s="137">
        <v>2013</v>
      </c>
      <c r="G12" s="135" t="s">
        <v>357</v>
      </c>
      <c r="H12" s="135" t="s">
        <v>357</v>
      </c>
      <c r="I12" s="334">
        <v>0</v>
      </c>
      <c r="J12" s="7"/>
      <c r="K12" s="7"/>
      <c r="L12" s="7"/>
      <c r="M12" s="7"/>
      <c r="N12" s="7"/>
      <c r="O12" s="7"/>
      <c r="P12" s="7"/>
      <c r="Q12" s="7"/>
      <c r="R12" s="7"/>
      <c r="S12" s="7"/>
      <c r="T12" s="7"/>
      <c r="U12" s="7"/>
      <c r="V12" s="7"/>
      <c r="W12" s="7"/>
      <c r="X12" s="7"/>
      <c r="Y12" s="7"/>
      <c r="Z12" s="7"/>
      <c r="AA12" s="7"/>
      <c r="AB12" s="7"/>
      <c r="AC12" s="7"/>
      <c r="AD12" s="7"/>
      <c r="AE12" s="7"/>
    </row>
    <row r="13" spans="1:31" s="6" customFormat="1" ht="15.6">
      <c r="A13" s="134">
        <f t="shared" si="0"/>
        <v>4</v>
      </c>
      <c r="B13" s="136"/>
      <c r="C13" s="136"/>
      <c r="D13" s="135"/>
      <c r="E13" s="136"/>
      <c r="F13" s="137"/>
      <c r="G13" s="138"/>
      <c r="H13" s="138"/>
      <c r="I13" s="334"/>
      <c r="J13" s="7"/>
      <c r="K13" s="7"/>
      <c r="L13" s="7"/>
      <c r="M13" s="7"/>
      <c r="N13" s="7"/>
      <c r="O13" s="7"/>
      <c r="P13" s="7"/>
      <c r="Q13" s="7"/>
      <c r="R13" s="7"/>
      <c r="S13" s="7"/>
      <c r="T13" s="7"/>
      <c r="U13" s="7"/>
      <c r="V13" s="7"/>
      <c r="W13" s="7"/>
      <c r="X13" s="7"/>
      <c r="Y13" s="7"/>
      <c r="Z13" s="7"/>
      <c r="AA13" s="7"/>
      <c r="AB13" s="7"/>
      <c r="AC13" s="7"/>
      <c r="AD13" s="7"/>
      <c r="AE13" s="7"/>
    </row>
    <row r="14" spans="1:31" s="6" customFormat="1" ht="15.6">
      <c r="A14" s="134">
        <f t="shared" si="0"/>
        <v>5</v>
      </c>
      <c r="B14" s="426"/>
      <c r="C14" s="426"/>
      <c r="D14" s="426"/>
      <c r="E14" s="426"/>
      <c r="F14" s="426"/>
      <c r="G14" s="426"/>
      <c r="H14" s="426"/>
      <c r="I14" s="334"/>
      <c r="J14" s="7"/>
      <c r="K14" s="7"/>
      <c r="L14" s="7"/>
      <c r="M14" s="7"/>
      <c r="N14" s="7"/>
      <c r="O14" s="7"/>
      <c r="P14" s="7"/>
      <c r="Q14" s="7"/>
      <c r="R14" s="7"/>
      <c r="S14" s="7"/>
      <c r="T14" s="7"/>
      <c r="U14" s="7"/>
      <c r="V14" s="7"/>
      <c r="W14" s="7"/>
      <c r="X14" s="7"/>
      <c r="Y14" s="7"/>
      <c r="Z14" s="7"/>
      <c r="AA14" s="7"/>
      <c r="AB14" s="7"/>
      <c r="AC14" s="7"/>
      <c r="AD14" s="7"/>
      <c r="AE14" s="7"/>
    </row>
    <row r="15" spans="1:31" s="6" customFormat="1" ht="15.6">
      <c r="A15" s="134">
        <f t="shared" si="0"/>
        <v>6</v>
      </c>
      <c r="B15" s="426"/>
      <c r="C15" s="426"/>
      <c r="D15" s="426"/>
      <c r="E15" s="426"/>
      <c r="F15" s="426"/>
      <c r="G15" s="426"/>
      <c r="H15" s="426"/>
      <c r="I15" s="334"/>
      <c r="J15" s="7"/>
      <c r="K15" s="7"/>
      <c r="L15" s="7"/>
      <c r="M15" s="7"/>
      <c r="N15" s="7"/>
      <c r="O15" s="7"/>
      <c r="P15" s="7"/>
      <c r="Q15" s="7"/>
      <c r="R15" s="7"/>
      <c r="S15" s="7"/>
      <c r="T15" s="7"/>
      <c r="U15" s="7"/>
      <c r="V15" s="7"/>
      <c r="W15" s="7"/>
      <c r="X15" s="7"/>
      <c r="Y15" s="7"/>
      <c r="Z15" s="7"/>
      <c r="AA15" s="7"/>
      <c r="AB15" s="7"/>
      <c r="AC15" s="7"/>
      <c r="AD15" s="7"/>
      <c r="AE15" s="7"/>
    </row>
    <row r="16" spans="1:31" s="6" customFormat="1" ht="15.6">
      <c r="A16" s="134">
        <f t="shared" si="0"/>
        <v>7</v>
      </c>
      <c r="B16" s="136"/>
      <c r="C16" s="136"/>
      <c r="D16" s="135"/>
      <c r="E16" s="136"/>
      <c r="F16" s="137"/>
      <c r="G16" s="138"/>
      <c r="H16" s="138"/>
      <c r="I16" s="334"/>
      <c r="J16" s="7"/>
      <c r="K16" s="7"/>
      <c r="L16" s="7"/>
      <c r="M16" s="7"/>
      <c r="N16" s="7"/>
      <c r="O16" s="7"/>
      <c r="P16" s="7"/>
      <c r="Q16" s="7"/>
      <c r="R16" s="7"/>
      <c r="S16" s="7"/>
      <c r="T16" s="7"/>
      <c r="U16" s="7"/>
      <c r="V16" s="7"/>
      <c r="W16" s="7"/>
      <c r="X16" s="7"/>
      <c r="Y16" s="7"/>
      <c r="Z16" s="7"/>
      <c r="AA16" s="7"/>
      <c r="AB16" s="7"/>
      <c r="AC16" s="7"/>
      <c r="AD16" s="7"/>
      <c r="AE16" s="7"/>
    </row>
    <row r="17" spans="1:31" s="6" customFormat="1" ht="15.6">
      <c r="A17" s="134">
        <f t="shared" si="0"/>
        <v>8</v>
      </c>
      <c r="B17" s="139"/>
      <c r="C17" s="136"/>
      <c r="D17" s="139"/>
      <c r="E17" s="140"/>
      <c r="F17" s="137"/>
      <c r="G17" s="138"/>
      <c r="H17" s="138"/>
      <c r="I17" s="334"/>
      <c r="J17" s="7"/>
      <c r="K17" s="7"/>
      <c r="L17" s="7"/>
      <c r="M17" s="7"/>
      <c r="N17" s="7"/>
      <c r="O17" s="7"/>
      <c r="P17" s="7"/>
      <c r="Q17" s="7"/>
      <c r="R17" s="7"/>
      <c r="S17" s="7"/>
      <c r="T17" s="7"/>
      <c r="U17" s="7"/>
      <c r="V17" s="7"/>
      <c r="W17" s="7"/>
      <c r="X17" s="7"/>
      <c r="Y17" s="7"/>
      <c r="Z17" s="7"/>
      <c r="AA17" s="7"/>
      <c r="AB17" s="7"/>
      <c r="AC17" s="7"/>
      <c r="AD17" s="7"/>
      <c r="AE17" s="7"/>
    </row>
    <row r="18" spans="1:31" s="6" customFormat="1" ht="15.6">
      <c r="A18" s="134">
        <f t="shared" si="0"/>
        <v>9</v>
      </c>
      <c r="B18" s="139"/>
      <c r="C18" s="136"/>
      <c r="D18" s="139"/>
      <c r="E18" s="140"/>
      <c r="F18" s="137"/>
      <c r="G18" s="138"/>
      <c r="H18" s="138"/>
      <c r="I18" s="334"/>
      <c r="J18" s="7"/>
      <c r="K18" s="7"/>
      <c r="L18" s="7"/>
      <c r="M18" s="7"/>
      <c r="N18" s="7"/>
      <c r="O18" s="7"/>
      <c r="P18" s="7"/>
      <c r="Q18" s="7"/>
      <c r="R18" s="7"/>
      <c r="S18" s="7"/>
      <c r="T18" s="7"/>
      <c r="U18" s="7"/>
      <c r="V18" s="7"/>
      <c r="W18" s="7"/>
      <c r="X18" s="7"/>
      <c r="Y18" s="7"/>
      <c r="Z18" s="7"/>
      <c r="AA18" s="7"/>
      <c r="AB18" s="7"/>
      <c r="AC18" s="7"/>
      <c r="AD18" s="7"/>
      <c r="AE18" s="7"/>
    </row>
    <row r="19" spans="1:31" s="6" customFormat="1" ht="16.2" thickBot="1">
      <c r="A19" s="141">
        <f t="shared" si="0"/>
        <v>10</v>
      </c>
      <c r="B19" s="142"/>
      <c r="C19" s="143"/>
      <c r="D19" s="142"/>
      <c r="E19" s="143"/>
      <c r="F19" s="144"/>
      <c r="G19" s="144"/>
      <c r="H19" s="144"/>
      <c r="I19" s="335"/>
      <c r="J19" s="8"/>
      <c r="K19" s="9"/>
      <c r="L19" s="9"/>
      <c r="M19" s="9"/>
      <c r="N19" s="9"/>
      <c r="O19" s="9"/>
      <c r="P19" s="9"/>
      <c r="Q19" s="9"/>
      <c r="R19" s="9"/>
      <c r="S19" s="9"/>
      <c r="T19" s="9"/>
      <c r="U19" s="10"/>
      <c r="V19" s="10"/>
      <c r="W19" s="10"/>
      <c r="X19" s="10"/>
      <c r="Y19" s="10"/>
      <c r="Z19" s="10"/>
      <c r="AA19" s="10"/>
      <c r="AB19" s="10"/>
      <c r="AC19" s="10"/>
      <c r="AD19" s="10"/>
      <c r="AE19" s="10"/>
    </row>
    <row r="20" spans="1:31" s="6" customFormat="1" ht="16.2" thickBot="1">
      <c r="A20" s="377"/>
      <c r="B20" s="145"/>
      <c r="C20" s="145"/>
      <c r="D20" s="145"/>
      <c r="E20" s="145"/>
      <c r="F20" s="145"/>
      <c r="G20" s="145"/>
      <c r="H20" s="128" t="str">
        <f>"Total "&amp;LEFT(A7,2)</f>
        <v>Total I2</v>
      </c>
      <c r="I20" s="150">
        <f>SUM(I10:I19)</f>
        <v>15</v>
      </c>
      <c r="J20" s="9"/>
      <c r="K20" s="9"/>
      <c r="L20" s="10"/>
      <c r="M20" s="10"/>
      <c r="N20" s="10"/>
      <c r="O20" s="10"/>
      <c r="P20" s="10"/>
      <c r="Q20" s="10"/>
      <c r="R20" s="10"/>
      <c r="S20" s="10"/>
      <c r="T20" s="10"/>
      <c r="U20" s="10"/>
      <c r="V20" s="10"/>
    </row>
    <row r="21" spans="1:31" s="6" customFormat="1" ht="15.6">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c r="J22" s="9"/>
      <c r="K22" s="9"/>
      <c r="L22" s="10"/>
      <c r="M22" s="10"/>
      <c r="N22" s="10"/>
      <c r="O22" s="10"/>
      <c r="P22" s="10"/>
      <c r="Q22" s="10"/>
      <c r="R22" s="10"/>
      <c r="S22" s="10"/>
      <c r="T22" s="10"/>
      <c r="U22" s="10"/>
      <c r="V22" s="10"/>
    </row>
    <row r="23" spans="1:31" s="6" customFormat="1" ht="15.6">
      <c r="A23" s="8"/>
      <c r="B23" s="9"/>
      <c r="C23" s="9"/>
      <c r="D23" s="9"/>
      <c r="E23" s="9"/>
      <c r="F23" s="9"/>
      <c r="G23" s="9"/>
      <c r="H23" s="9"/>
      <c r="I23" s="9"/>
      <c r="J23" s="9"/>
      <c r="K23" s="9"/>
      <c r="L23" s="10"/>
      <c r="M23" s="10"/>
      <c r="N23" s="10"/>
      <c r="O23" s="10"/>
      <c r="P23" s="10"/>
      <c r="Q23" s="10"/>
      <c r="R23" s="10"/>
      <c r="S23" s="10"/>
      <c r="T23" s="10"/>
      <c r="U23" s="10"/>
      <c r="V23" s="10"/>
    </row>
    <row r="24" spans="1:31" s="6" customFormat="1" ht="15.6">
      <c r="A24" s="8"/>
      <c r="B24" s="9"/>
      <c r="C24" s="9"/>
      <c r="D24" s="9"/>
      <c r="E24" s="9"/>
      <c r="F24" s="9"/>
      <c r="G24" s="9"/>
      <c r="H24" s="9"/>
      <c r="I24" s="9"/>
      <c r="J24" s="9"/>
      <c r="K24" s="9"/>
      <c r="L24" s="10"/>
      <c r="M24" s="10"/>
      <c r="N24" s="10"/>
      <c r="O24" s="10"/>
      <c r="P24" s="10"/>
      <c r="Q24" s="10"/>
      <c r="R24" s="10"/>
      <c r="S24" s="10"/>
      <c r="T24" s="10"/>
      <c r="U24" s="10"/>
      <c r="V24" s="10"/>
    </row>
    <row r="25" spans="1:31" s="6" customFormat="1" ht="15.6">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15.6">
      <c r="A7" s="452" t="str">
        <f>'Descriere indicatori'!B6&amp;". "&amp;'Descriere indicatori'!C6</f>
        <v xml:space="preserve">I3. Capitole de autor cuprinse în cărţi publicate la edituri cu prestigiu naţional* </v>
      </c>
      <c r="B7" s="452"/>
      <c r="C7" s="452"/>
      <c r="D7" s="452"/>
      <c r="E7" s="452"/>
      <c r="F7" s="452"/>
      <c r="G7" s="452"/>
      <c r="H7" s="452"/>
      <c r="I7" s="452"/>
    </row>
    <row r="8" spans="1:12" ht="16.2" thickBot="1">
      <c r="A8" s="39"/>
      <c r="B8" s="39"/>
      <c r="C8" s="39"/>
      <c r="D8" s="39"/>
      <c r="E8" s="39"/>
      <c r="F8" s="39"/>
      <c r="G8" s="39"/>
      <c r="H8" s="39"/>
      <c r="I8" s="39"/>
    </row>
    <row r="9" spans="1:12" ht="58.2" thickBot="1">
      <c r="A9" s="201" t="s">
        <v>55</v>
      </c>
      <c r="B9" s="202" t="s">
        <v>83</v>
      </c>
      <c r="C9" s="202" t="s">
        <v>175</v>
      </c>
      <c r="D9" s="202" t="s">
        <v>85</v>
      </c>
      <c r="E9" s="202" t="s">
        <v>86</v>
      </c>
      <c r="F9" s="203" t="s">
        <v>87</v>
      </c>
      <c r="G9" s="202" t="s">
        <v>88</v>
      </c>
      <c r="H9" s="202" t="s">
        <v>89</v>
      </c>
      <c r="I9" s="204" t="s">
        <v>90</v>
      </c>
      <c r="K9" s="276" t="s">
        <v>108</v>
      </c>
    </row>
    <row r="10" spans="1:12">
      <c r="A10" s="197">
        <v>1</v>
      </c>
      <c r="B10" s="152"/>
      <c r="C10" s="152"/>
      <c r="D10" s="152"/>
      <c r="E10" s="152"/>
      <c r="F10" s="153"/>
      <c r="G10" s="154"/>
      <c r="H10" s="153"/>
      <c r="I10" s="336"/>
      <c r="K10" s="277">
        <v>10</v>
      </c>
      <c r="L10" s="391" t="s">
        <v>247</v>
      </c>
    </row>
    <row r="11" spans="1:12">
      <c r="A11" s="114">
        <f>A10+1</f>
        <v>2</v>
      </c>
      <c r="B11" s="42"/>
      <c r="C11" s="42"/>
      <c r="D11" s="146"/>
      <c r="E11" s="42"/>
      <c r="F11" s="42"/>
      <c r="G11" s="42"/>
      <c r="H11" s="42"/>
      <c r="I11" s="337"/>
      <c r="K11" s="57"/>
    </row>
    <row r="12" spans="1:12">
      <c r="A12" s="156">
        <f t="shared" ref="A12:A19" si="0">A11+1</f>
        <v>3</v>
      </c>
      <c r="B12" s="126"/>
      <c r="C12" s="148"/>
      <c r="D12" s="146"/>
      <c r="E12" s="157"/>
      <c r="F12" s="119"/>
      <c r="G12" s="119"/>
      <c r="H12" s="119"/>
      <c r="I12" s="338"/>
    </row>
    <row r="13" spans="1:12">
      <c r="A13" s="156">
        <f t="shared" si="0"/>
        <v>4</v>
      </c>
      <c r="B13" s="149"/>
      <c r="C13" s="42"/>
      <c r="D13" s="42"/>
      <c r="E13" s="42"/>
      <c r="F13" s="118"/>
      <c r="G13" s="118"/>
      <c r="H13" s="118"/>
      <c r="I13" s="331"/>
    </row>
    <row r="14" spans="1:12" s="195" customFormat="1">
      <c r="A14" s="156">
        <f t="shared" si="0"/>
        <v>5</v>
      </c>
      <c r="B14" s="117"/>
      <c r="C14" s="42"/>
      <c r="D14" s="42"/>
      <c r="E14" s="42"/>
      <c r="F14" s="118"/>
      <c r="G14" s="118"/>
      <c r="H14" s="118"/>
      <c r="I14" s="339"/>
    </row>
    <row r="15" spans="1:12" s="195" customFormat="1">
      <c r="A15" s="156">
        <f t="shared" si="0"/>
        <v>6</v>
      </c>
      <c r="B15" s="149"/>
      <c r="C15" s="42"/>
      <c r="D15" s="42"/>
      <c r="E15" s="117"/>
      <c r="F15" s="118"/>
      <c r="G15" s="118"/>
      <c r="H15" s="118"/>
      <c r="I15" s="331"/>
    </row>
    <row r="16" spans="1:12">
      <c r="A16" s="156">
        <f t="shared" si="0"/>
        <v>7</v>
      </c>
      <c r="B16" s="117"/>
      <c r="C16" s="42"/>
      <c r="D16" s="42"/>
      <c r="E16" s="42"/>
      <c r="F16" s="118"/>
      <c r="G16" s="118"/>
      <c r="H16" s="118"/>
      <c r="I16" s="339"/>
    </row>
    <row r="17" spans="1:9">
      <c r="A17" s="156">
        <f t="shared" si="0"/>
        <v>8</v>
      </c>
      <c r="B17" s="149"/>
      <c r="C17" s="42"/>
      <c r="D17" s="42"/>
      <c r="E17" s="117"/>
      <c r="F17" s="118"/>
      <c r="G17" s="118"/>
      <c r="H17" s="118"/>
      <c r="I17" s="331"/>
    </row>
    <row r="18" spans="1:9">
      <c r="A18" s="156">
        <f t="shared" si="0"/>
        <v>9</v>
      </c>
      <c r="B18" s="147"/>
      <c r="C18" s="157"/>
      <c r="D18" s="146"/>
      <c r="E18" s="151"/>
      <c r="F18" s="119"/>
      <c r="G18" s="119"/>
      <c r="H18" s="119"/>
      <c r="I18" s="331"/>
    </row>
    <row r="19" spans="1:9" ht="15" thickBot="1">
      <c r="A19" s="158">
        <f t="shared" si="0"/>
        <v>10</v>
      </c>
      <c r="B19" s="159"/>
      <c r="C19" s="160"/>
      <c r="D19" s="160"/>
      <c r="E19" s="160"/>
      <c r="F19" s="123"/>
      <c r="G19" s="123"/>
      <c r="H19" s="123"/>
      <c r="I19" s="332"/>
    </row>
    <row r="20" spans="1:9" ht="15" thickBot="1">
      <c r="A20" s="365"/>
      <c r="B20" s="125"/>
      <c r="C20" s="125"/>
      <c r="D20" s="125"/>
      <c r="E20" s="125"/>
      <c r="F20" s="125"/>
      <c r="G20" s="125"/>
      <c r="H20" s="128" t="str">
        <f>"Total "&amp;LEFT(A7,2)</f>
        <v>Total I3</v>
      </c>
      <c r="I20" s="129">
        <f>SUM(I10:I19)</f>
        <v>0</v>
      </c>
    </row>
    <row r="22" spans="1:9" ht="33.75" customHeight="1">
      <c r="A22"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54"/>
      <c r="C22" s="454"/>
      <c r="D22" s="454"/>
      <c r="E22" s="454"/>
      <c r="F22" s="454"/>
      <c r="G22" s="454"/>
      <c r="H22" s="454"/>
      <c r="I22" s="45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46"/>
  <sheetViews>
    <sheetView zoomScaleNormal="100" workbookViewId="0">
      <selection activeCell="D15" sqref="D15"/>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70" t="str">
        <f>'Date initiale'!C3</f>
        <v>Universitatea de Arhitectură și Urbanism "Ion Mincu" București</v>
      </c>
      <c r="B1" s="270"/>
      <c r="C1" s="270"/>
    </row>
    <row r="2" spans="1:12">
      <c r="A2" s="270" t="str">
        <f>'Date initiale'!B4&amp;" "&amp;'Date initiale'!C4</f>
        <v>Facultatea ARHITECTURA</v>
      </c>
      <c r="B2" s="270"/>
      <c r="C2" s="270"/>
    </row>
    <row r="3" spans="1:12">
      <c r="A3" s="270" t="str">
        <f>'Date initiale'!B5&amp;" "&amp;'Date initiale'!C5</f>
        <v>Departamentul Bazele Proiectarii</v>
      </c>
      <c r="B3" s="270"/>
      <c r="C3" s="270"/>
    </row>
    <row r="4" spans="1:12">
      <c r="A4" s="125" t="str">
        <f>'Date initiale'!C6&amp;", "&amp;'Date initiale'!C7</f>
        <v>Simion Stefan, Conferentiar Universitar Poz.___</v>
      </c>
      <c r="B4" s="125"/>
      <c r="C4" s="125"/>
    </row>
    <row r="5" spans="1:12" s="195" customFormat="1">
      <c r="A5" s="125"/>
      <c r="B5" s="125"/>
      <c r="C5" s="125"/>
    </row>
    <row r="6" spans="1:12" ht="15.6">
      <c r="A6" s="452" t="s">
        <v>110</v>
      </c>
      <c r="B6" s="452"/>
      <c r="C6" s="452"/>
      <c r="D6" s="452"/>
      <c r="E6" s="452"/>
      <c r="F6" s="452"/>
      <c r="G6" s="452"/>
      <c r="H6" s="452"/>
      <c r="I6" s="452"/>
    </row>
    <row r="7" spans="1:12" ht="15.6">
      <c r="A7" s="452" t="str">
        <f>'Descriere indicatori'!B7&amp;". "&amp;'Descriere indicatori'!C7</f>
        <v xml:space="preserve">I4. Articole in extenso în reviste ştiinţifice de specialitate* </v>
      </c>
      <c r="B7" s="452"/>
      <c r="C7" s="452"/>
      <c r="D7" s="452"/>
      <c r="E7" s="452"/>
      <c r="F7" s="452"/>
      <c r="G7" s="452"/>
      <c r="H7" s="452"/>
      <c r="I7" s="452"/>
    </row>
    <row r="8" spans="1:12" ht="15" thickBot="1">
      <c r="A8" s="161"/>
      <c r="B8" s="161"/>
      <c r="C8" s="161"/>
      <c r="D8" s="161"/>
      <c r="E8" s="161"/>
      <c r="F8" s="161"/>
      <c r="G8" s="161"/>
      <c r="H8" s="161"/>
      <c r="I8" s="161"/>
    </row>
    <row r="9" spans="1:12" ht="28.8">
      <c r="A9" s="201" t="s">
        <v>55</v>
      </c>
      <c r="B9" s="202" t="s">
        <v>83</v>
      </c>
      <c r="C9" s="202" t="s">
        <v>56</v>
      </c>
      <c r="D9" s="202" t="s">
        <v>57</v>
      </c>
      <c r="E9" s="202" t="s">
        <v>80</v>
      </c>
      <c r="F9" s="203" t="s">
        <v>87</v>
      </c>
      <c r="G9" s="202" t="s">
        <v>58</v>
      </c>
      <c r="H9" s="202" t="s">
        <v>111</v>
      </c>
      <c r="I9" s="204" t="s">
        <v>90</v>
      </c>
      <c r="K9" s="276" t="s">
        <v>108</v>
      </c>
    </row>
    <row r="10" spans="1:12" s="195" customFormat="1" ht="57.6">
      <c r="A10" s="42">
        <v>1</v>
      </c>
      <c r="B10" s="42" t="s">
        <v>398</v>
      </c>
      <c r="C10" s="42" t="s">
        <v>395</v>
      </c>
      <c r="D10" s="408" t="s">
        <v>360</v>
      </c>
      <c r="E10" s="432" t="s">
        <v>396</v>
      </c>
      <c r="F10" s="162">
        <v>2019</v>
      </c>
      <c r="G10" s="42" t="s">
        <v>397</v>
      </c>
      <c r="H10" s="42">
        <v>13</v>
      </c>
      <c r="I10" s="433">
        <v>3.3</v>
      </c>
      <c r="K10" s="277"/>
    </row>
    <row r="11" spans="1:12" s="195" customFormat="1" ht="41.4">
      <c r="A11" s="42">
        <v>2</v>
      </c>
      <c r="B11" s="42" t="s">
        <v>273</v>
      </c>
      <c r="C11" s="42" t="s">
        <v>391</v>
      </c>
      <c r="D11" s="116" t="s">
        <v>298</v>
      </c>
      <c r="E11" s="432" t="s">
        <v>386</v>
      </c>
      <c r="F11" s="162">
        <v>2019</v>
      </c>
      <c r="G11" s="42" t="s">
        <v>392</v>
      </c>
      <c r="H11" s="42">
        <v>1</v>
      </c>
      <c r="I11" s="433">
        <v>10</v>
      </c>
      <c r="K11" s="277"/>
    </row>
    <row r="12" spans="1:12" s="195" customFormat="1" ht="41.4">
      <c r="A12" s="42">
        <v>3</v>
      </c>
      <c r="B12" s="42" t="s">
        <v>273</v>
      </c>
      <c r="C12" s="42" t="s">
        <v>393</v>
      </c>
      <c r="D12" s="116" t="s">
        <v>298</v>
      </c>
      <c r="E12" s="432" t="s">
        <v>386</v>
      </c>
      <c r="F12" s="162">
        <v>2018</v>
      </c>
      <c r="G12" s="42" t="s">
        <v>394</v>
      </c>
      <c r="H12" s="42">
        <v>1</v>
      </c>
      <c r="I12" s="433">
        <v>10</v>
      </c>
      <c r="K12" s="277"/>
    </row>
    <row r="13" spans="1:12" s="195" customFormat="1" ht="43.2">
      <c r="A13" s="42">
        <v>4</v>
      </c>
      <c r="B13" s="42" t="s">
        <v>273</v>
      </c>
      <c r="C13" s="42" t="s">
        <v>387</v>
      </c>
      <c r="D13" s="116" t="s">
        <v>298</v>
      </c>
      <c r="E13" s="432" t="s">
        <v>386</v>
      </c>
      <c r="F13" s="162">
        <v>2018</v>
      </c>
      <c r="G13" s="42" t="s">
        <v>389</v>
      </c>
      <c r="H13" s="42">
        <v>1</v>
      </c>
      <c r="I13" s="433">
        <v>10</v>
      </c>
      <c r="K13" s="277"/>
    </row>
    <row r="14" spans="1:12" ht="28.8">
      <c r="A14" s="114">
        <v>5</v>
      </c>
      <c r="B14" s="173" t="s">
        <v>285</v>
      </c>
      <c r="C14" s="149" t="s">
        <v>286</v>
      </c>
      <c r="D14" s="149" t="s">
        <v>287</v>
      </c>
      <c r="E14" s="149" t="s">
        <v>288</v>
      </c>
      <c r="F14" s="118">
        <v>2017</v>
      </c>
      <c r="G14" s="118" t="s">
        <v>289</v>
      </c>
      <c r="H14" s="118">
        <v>4</v>
      </c>
      <c r="I14" s="397">
        <v>5</v>
      </c>
      <c r="K14" s="277">
        <v>10</v>
      </c>
      <c r="L14" s="391" t="s">
        <v>248</v>
      </c>
    </row>
    <row r="15" spans="1:12" ht="28.8">
      <c r="A15" s="114">
        <v>6</v>
      </c>
      <c r="B15" s="173" t="s">
        <v>285</v>
      </c>
      <c r="C15" s="149" t="s">
        <v>290</v>
      </c>
      <c r="D15" s="149" t="s">
        <v>287</v>
      </c>
      <c r="E15" s="149" t="s">
        <v>288</v>
      </c>
      <c r="F15" s="118">
        <v>2017</v>
      </c>
      <c r="G15" s="118" t="s">
        <v>289</v>
      </c>
      <c r="H15" s="118">
        <v>6</v>
      </c>
      <c r="I15" s="397">
        <v>5</v>
      </c>
      <c r="K15" s="57"/>
    </row>
    <row r="16" spans="1:12" ht="28.8">
      <c r="A16" s="114">
        <v>7</v>
      </c>
      <c r="B16" s="116" t="s">
        <v>273</v>
      </c>
      <c r="C16" s="116" t="s">
        <v>296</v>
      </c>
      <c r="D16" s="116" t="s">
        <v>298</v>
      </c>
      <c r="E16" s="117" t="s">
        <v>297</v>
      </c>
      <c r="F16" s="118">
        <v>2017</v>
      </c>
      <c r="G16" s="118" t="s">
        <v>388</v>
      </c>
      <c r="H16" s="118">
        <v>2</v>
      </c>
      <c r="I16" s="397">
        <v>10</v>
      </c>
    </row>
    <row r="17" spans="1:9" s="195" customFormat="1" ht="41.4">
      <c r="A17" s="114">
        <v>8</v>
      </c>
      <c r="B17" s="116" t="s">
        <v>273</v>
      </c>
      <c r="C17" s="116" t="s">
        <v>385</v>
      </c>
      <c r="D17" s="116" t="s">
        <v>298</v>
      </c>
      <c r="E17" s="432" t="s">
        <v>386</v>
      </c>
      <c r="F17" s="118">
        <v>2017</v>
      </c>
      <c r="G17" s="118" t="s">
        <v>390</v>
      </c>
      <c r="H17" s="118">
        <v>1</v>
      </c>
      <c r="I17" s="397">
        <v>10</v>
      </c>
    </row>
    <row r="18" spans="1:9">
      <c r="A18" s="114">
        <v>9</v>
      </c>
      <c r="B18" s="173" t="s">
        <v>273</v>
      </c>
      <c r="C18" s="174" t="s">
        <v>291</v>
      </c>
      <c r="D18" s="117" t="s">
        <v>292</v>
      </c>
      <c r="E18" s="189"/>
      <c r="F18" s="174" t="s">
        <v>293</v>
      </c>
      <c r="G18" s="174" t="s">
        <v>294</v>
      </c>
      <c r="H18" s="174" t="s">
        <v>295</v>
      </c>
      <c r="I18" s="400">
        <v>10</v>
      </c>
    </row>
    <row r="19" spans="1:9" ht="57.6">
      <c r="A19" s="114">
        <f t="shared" ref="A19:A22" si="0">A18+1</f>
        <v>10</v>
      </c>
      <c r="B19" s="408" t="s">
        <v>358</v>
      </c>
      <c r="C19" s="408" t="s">
        <v>359</v>
      </c>
      <c r="D19" s="408" t="s">
        <v>360</v>
      </c>
      <c r="E19" s="416" t="s">
        <v>361</v>
      </c>
      <c r="F19" s="416">
        <v>2016</v>
      </c>
      <c r="G19" s="408" t="s">
        <v>362</v>
      </c>
      <c r="H19" s="416">
        <v>8</v>
      </c>
      <c r="I19" s="416">
        <v>2.5</v>
      </c>
    </row>
    <row r="20" spans="1:9">
      <c r="A20" s="114">
        <f t="shared" si="0"/>
        <v>11</v>
      </c>
      <c r="B20" s="116"/>
      <c r="C20" s="116"/>
      <c r="D20" s="116"/>
      <c r="E20" s="117"/>
      <c r="F20" s="118"/>
      <c r="G20" s="118"/>
      <c r="H20" s="118"/>
      <c r="I20" s="397"/>
    </row>
    <row r="21" spans="1:9">
      <c r="A21" s="114">
        <f t="shared" si="0"/>
        <v>12</v>
      </c>
      <c r="B21" s="13"/>
      <c r="C21" s="13"/>
      <c r="D21" s="13"/>
      <c r="E21" s="13"/>
      <c r="F21" s="13"/>
      <c r="G21" s="13"/>
      <c r="H21" s="13"/>
      <c r="I21" s="13"/>
    </row>
    <row r="22" spans="1:9">
      <c r="A22" s="114">
        <f t="shared" si="0"/>
        <v>13</v>
      </c>
      <c r="B22" s="13"/>
      <c r="C22" s="13"/>
      <c r="D22" s="13"/>
      <c r="E22" s="13"/>
      <c r="F22" s="13"/>
      <c r="G22" s="13"/>
      <c r="H22" s="13"/>
      <c r="I22" s="13"/>
    </row>
    <row r="23" spans="1:9">
      <c r="A23" s="114">
        <f>A22+1</f>
        <v>14</v>
      </c>
      <c r="B23" s="116"/>
      <c r="C23" s="116"/>
      <c r="D23" s="116"/>
      <c r="E23" s="117"/>
      <c r="F23" s="118"/>
      <c r="G23" s="118"/>
      <c r="H23" s="118"/>
      <c r="I23" s="397"/>
    </row>
    <row r="24" spans="1:9" ht="15" thickBot="1">
      <c r="A24" s="120">
        <f>A23+1</f>
        <v>15</v>
      </c>
      <c r="B24" s="116"/>
      <c r="C24" s="116"/>
      <c r="D24" s="116"/>
      <c r="E24" s="117"/>
      <c r="F24" s="118"/>
      <c r="G24" s="118"/>
      <c r="H24" s="118"/>
      <c r="I24" s="397"/>
    </row>
    <row r="25" spans="1:9" ht="15" thickBot="1">
      <c r="A25" s="375"/>
      <c r="B25" s="125"/>
      <c r="C25" s="125"/>
      <c r="D25" s="125"/>
      <c r="E25" s="125"/>
      <c r="F25" s="125"/>
      <c r="G25" s="125"/>
      <c r="H25" s="398" t="str">
        <f>"Total "&amp;LEFT(A7,2)</f>
        <v>Total I4</v>
      </c>
      <c r="I25" s="399">
        <f>SUM(I10:I24)</f>
        <v>75.8</v>
      </c>
    </row>
    <row r="27" spans="1:9" ht="33.75" customHeight="1">
      <c r="A27" s="45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454"/>
      <c r="C27" s="454"/>
      <c r="D27" s="454"/>
      <c r="E27" s="454"/>
      <c r="F27" s="454"/>
      <c r="G27" s="454"/>
      <c r="H27" s="454"/>
      <c r="I27" s="454"/>
    </row>
    <row r="34" spans="2:5">
      <c r="B34" s="279"/>
      <c r="C34" s="279"/>
      <c r="D34" s="279"/>
      <c r="E34" s="279"/>
    </row>
    <row r="35" spans="2:5">
      <c r="B35" s="279"/>
      <c r="C35" s="279"/>
      <c r="D35" s="279"/>
      <c r="E35" s="279"/>
    </row>
    <row r="36" spans="2:5">
      <c r="B36" s="279"/>
      <c r="C36" s="279"/>
      <c r="D36" s="279"/>
      <c r="E36" s="279"/>
    </row>
    <row r="37" spans="2:5">
      <c r="B37" s="279"/>
      <c r="C37" s="279"/>
      <c r="D37" s="279"/>
      <c r="E37" s="279"/>
    </row>
    <row r="38" spans="2:5">
      <c r="B38" s="279"/>
      <c r="C38" s="279"/>
      <c r="D38" s="279"/>
      <c r="E38" s="279"/>
    </row>
    <row r="39" spans="2:5">
      <c r="B39" s="279"/>
      <c r="C39" s="279"/>
      <c r="D39" s="279"/>
      <c r="E39" s="279"/>
    </row>
    <row r="40" spans="2:5">
      <c r="B40" s="279"/>
      <c r="C40" s="279"/>
      <c r="D40" s="279"/>
      <c r="E40" s="279"/>
    </row>
    <row r="41" spans="2:5">
      <c r="B41" s="279"/>
      <c r="C41" s="279"/>
      <c r="D41" s="279"/>
      <c r="E41" s="279"/>
    </row>
    <row r="42" spans="2:5">
      <c r="B42" s="279"/>
      <c r="C42" s="279"/>
      <c r="D42" s="279"/>
      <c r="E42" s="279"/>
    </row>
    <row r="43" spans="2:5">
      <c r="B43" s="279"/>
      <c r="C43" s="279"/>
      <c r="D43" s="279"/>
      <c r="E43" s="279"/>
    </row>
    <row r="44" spans="2:5">
      <c r="B44" s="279"/>
      <c r="C44" s="279"/>
      <c r="D44" s="279"/>
      <c r="E44" s="279"/>
    </row>
    <row r="45" spans="2:5">
      <c r="B45" s="279"/>
      <c r="C45" s="279"/>
      <c r="D45" s="279"/>
      <c r="E45" s="279"/>
    </row>
    <row r="46" spans="2:5">
      <c r="B46" s="279"/>
      <c r="C46" s="279"/>
      <c r="D46" s="279"/>
      <c r="E46" s="279"/>
    </row>
  </sheetData>
  <mergeCells count="3">
    <mergeCell ref="A7:I7"/>
    <mergeCell ref="A6:I6"/>
    <mergeCell ref="A27:I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Stefan</cp:lastModifiedBy>
  <cp:lastPrinted>2020-01-17T06:57:05Z</cp:lastPrinted>
  <dcterms:created xsi:type="dcterms:W3CDTF">2013-01-10T17:13:12Z</dcterms:created>
  <dcterms:modified xsi:type="dcterms:W3CDTF">2020-01-17T08:33:38Z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