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325"/>
  <workbookPr defaultThemeVersion="124226"/>
  <mc:AlternateContent xmlns:mc="http://schemas.openxmlformats.org/markup-compatibility/2006">
    <mc:Choice Requires="x15">
      <x15ac:absPath xmlns:x15ac="http://schemas.microsoft.com/office/spreadsheetml/2010/11/ac" url="C:\Users\tecto8\Desktop\02\Acte SP 2020\"/>
    </mc:Choice>
  </mc:AlternateContent>
  <xr:revisionPtr revIDLastSave="0" documentId="13_ncr:1_{5FE30CEB-4C01-4201-A21E-F2A44FD19364}" xr6:coauthVersionLast="45" xr6:coauthVersionMax="45" xr10:uidLastSave="{00000000-0000-0000-0000-000000000000}"/>
  <bookViews>
    <workbookView xWindow="-120" yWindow="-120" windowWidth="29040" windowHeight="15840" tabRatio="928" firstSheet="1" activeTab="22" xr2:uid="{00000000-000D-0000-FFFF-FFFF00000000}"/>
  </bookViews>
  <sheets>
    <sheet name="INSTRUCTIUNI" sheetId="35" r:id="rId1"/>
    <sheet name="Date initiale" sheetId="31" r:id="rId2"/>
    <sheet name="Fisa verificare" sheetId="36" r:id="rId3"/>
    <sheet name="Descriere indicatori" sheetId="1" r:id="rId4"/>
    <sheet name="Punctaj necesar" sheetId="3" r:id="rId5"/>
    <sheet name="I1" sheetId="4" r:id="rId6"/>
    <sheet name="I2" sheetId="5" r:id="rId7"/>
    <sheet name="I3" sheetId="6" r:id="rId8"/>
    <sheet name="I4" sheetId="7" r:id="rId9"/>
    <sheet name="I5" sheetId="8" r:id="rId10"/>
    <sheet name="I6" sheetId="9" r:id="rId11"/>
    <sheet name="I7" sheetId="10" r:id="rId12"/>
    <sheet name="I8" sheetId="11" r:id="rId13"/>
    <sheet name="I9" sheetId="12" r:id="rId14"/>
    <sheet name="I10" sheetId="13" r:id="rId15"/>
    <sheet name="I11a" sheetId="14" r:id="rId16"/>
    <sheet name="I11b" sheetId="29" r:id="rId17"/>
    <sheet name="I11c" sheetId="28" r:id="rId18"/>
    <sheet name="I12" sheetId="15" r:id="rId19"/>
    <sheet name="I13" sheetId="16" r:id="rId20"/>
    <sheet name="I14a" sheetId="17" r:id="rId21"/>
    <sheet name="I14b" sheetId="30" r:id="rId22"/>
    <sheet name="I14c" sheetId="34" r:id="rId23"/>
    <sheet name="I15" sheetId="37" r:id="rId24"/>
    <sheet name="I16" sheetId="18" r:id="rId25"/>
    <sheet name="I17" sheetId="19" r:id="rId26"/>
    <sheet name="I18" sheetId="20" r:id="rId27"/>
    <sheet name="I19" sheetId="21" r:id="rId28"/>
    <sheet name="I20" sheetId="22" r:id="rId29"/>
    <sheet name="I21" sheetId="23" r:id="rId30"/>
    <sheet name="I22" sheetId="24" r:id="rId31"/>
    <sheet name="I23" sheetId="25" r:id="rId32"/>
    <sheet name="I24" sheetId="26" r:id="rId33"/>
    <sheet name="liste" sheetId="33" state="hidden" r:id="rId34"/>
  </sheets>
  <externalReferences>
    <externalReference r:id="rId35"/>
    <externalReference r:id="rId36"/>
  </externalReferences>
  <definedNames>
    <definedName name="NUME">'[1]Date initiale'!$B$6</definedName>
    <definedName name="PER_EVAL">'[2]Date initiale'!$B$18</definedName>
    <definedName name="_xlnm.Print_Area" localSheetId="1">'Date initiale'!$B$1:$C$10</definedName>
    <definedName name="_xlnm.Print_Area" localSheetId="3">'Descriere indicatori'!$B$1:$E$57</definedName>
    <definedName name="_xlnm.Print_Area" localSheetId="2">'Fisa verificare'!$B$1:$D$48</definedName>
    <definedName name="_xlnm.Print_Area" localSheetId="5">'I1'!$A$1:$I$22</definedName>
    <definedName name="_xlnm.Print_Area" localSheetId="14">'I10'!$A$1:$I$22</definedName>
    <definedName name="_xlnm.Print_Area" localSheetId="15">I11a!$A$1:$I$33</definedName>
    <definedName name="_xlnm.Print_Area" localSheetId="16">I11b!$A$1:$H$20</definedName>
    <definedName name="_xlnm.Print_Area" localSheetId="17">I11c!$A$1:$G$75</definedName>
    <definedName name="_xlnm.Print_Area" localSheetId="18">'I12'!$A$1:$H$32</definedName>
    <definedName name="_xlnm.Print_Area" localSheetId="19">'I13'!$A$1:$H$58</definedName>
    <definedName name="_xlnm.Print_Area" localSheetId="20">I14a!$A$1:$H$22</definedName>
    <definedName name="_xlnm.Print_Area" localSheetId="21">I14b!$A$1:$H$22</definedName>
    <definedName name="_xlnm.Print_Area" localSheetId="22">I14c!$A$1:$H$22</definedName>
    <definedName name="_xlnm.Print_Area" localSheetId="23">'I15'!$A$1:$H$22</definedName>
    <definedName name="_xlnm.Print_Area" localSheetId="24">'I16'!$A$1:$D$20</definedName>
    <definedName name="_xlnm.Print_Area" localSheetId="25">'I17'!$A$1:$D$20</definedName>
    <definedName name="_xlnm.Print_Area" localSheetId="26">'I18'!$A$1:$D$22</definedName>
    <definedName name="_xlnm.Print_Area" localSheetId="27">'I19'!$A$1:$E$20</definedName>
    <definedName name="_xlnm.Print_Area" localSheetId="6">'I2'!$A$1:$I$22</definedName>
    <definedName name="_xlnm.Print_Area" localSheetId="28">'I20'!$A$1:$E$20</definedName>
    <definedName name="_xlnm.Print_Area" localSheetId="29">'I21'!$A$1:$D$20</definedName>
    <definedName name="_xlnm.Print_Area" localSheetId="30">'I22'!$A$1:$D$20</definedName>
    <definedName name="_xlnm.Print_Area" localSheetId="31">'I23'!$A$1:$D$23</definedName>
    <definedName name="_xlnm.Print_Area" localSheetId="32">'I24'!$A$1:$F$20</definedName>
    <definedName name="_xlnm.Print_Area" localSheetId="7">'I3'!$A$1:$I$22</definedName>
    <definedName name="_xlnm.Print_Area" localSheetId="8">'I4'!$A$1:$I$22</definedName>
    <definedName name="_xlnm.Print_Area" localSheetId="9">'I5'!$A$1:$I$22</definedName>
    <definedName name="_xlnm.Print_Area" localSheetId="10">'I6'!$A$1:$I$20</definedName>
    <definedName name="_xlnm.Print_Area" localSheetId="11">'I7'!$A$1:$I$22</definedName>
    <definedName name="_xlnm.Print_Area" localSheetId="12">'I8'!$A$1:$I$22</definedName>
    <definedName name="_xlnm.Print_Area" localSheetId="13">'I9'!$A$1:$I$22</definedName>
    <definedName name="_xlnm.Print_Area" localSheetId="4">'Punctaj necesar'!$A$1:$D$7</definedName>
    <definedName name="_xlnm.Print_Titles" localSheetId="3">'Descriere indicatori'!$3:$3</definedName>
    <definedName name="_xlnm.Print_Titles" localSheetId="2">'Fisa verificare'!$10:$10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4" i="16" l="1"/>
  <c r="A15" i="16" s="1"/>
  <c r="A16" i="16" s="1"/>
  <c r="A17" i="16" s="1"/>
  <c r="A18" i="16" s="1"/>
  <c r="A19" i="16" s="1"/>
  <c r="A20" i="16" s="1"/>
  <c r="A21" i="16" s="1"/>
  <c r="A22" i="16" s="1"/>
  <c r="A23" i="16" s="1"/>
  <c r="A24" i="16" s="1"/>
  <c r="A25" i="16" s="1"/>
  <c r="A26" i="16" s="1"/>
  <c r="A27" i="16" s="1"/>
  <c r="A28" i="16" s="1"/>
  <c r="A29" i="16" s="1"/>
  <c r="A30" i="16" s="1"/>
  <c r="A31" i="16" s="1"/>
  <c r="A32" i="16" s="1"/>
  <c r="A33" i="16" s="1"/>
  <c r="A34" i="16" s="1"/>
  <c r="A35" i="16" s="1"/>
  <c r="A36" i="16" s="1"/>
  <c r="A37" i="16" s="1"/>
  <c r="A38" i="16" s="1"/>
  <c r="A39" i="16" s="1"/>
  <c r="A40" i="16" s="1"/>
  <c r="A41" i="16" s="1"/>
  <c r="A42" i="16" s="1"/>
  <c r="A43" i="16" s="1"/>
  <c r="A44" i="16" s="1"/>
  <c r="A45" i="16" s="1"/>
  <c r="A46" i="16" s="1"/>
  <c r="A47" i="16" s="1"/>
  <c r="A48" i="16" s="1"/>
  <c r="A49" i="16" s="1"/>
  <c r="A50" i="16" s="1"/>
  <c r="A51" i="16" s="1"/>
  <c r="A52" i="16" s="1"/>
  <c r="A53" i="16" s="1"/>
  <c r="A54" i="16" s="1"/>
  <c r="A55" i="16" s="1"/>
  <c r="A13" i="16"/>
  <c r="A12" i="15"/>
  <c r="A13" i="15" s="1"/>
  <c r="A14" i="15" s="1"/>
  <c r="A15" i="15" s="1"/>
  <c r="A16" i="15" s="1"/>
  <c r="A17" i="15" s="1"/>
  <c r="A18" i="15" s="1"/>
  <c r="A19" i="15" s="1"/>
  <c r="A20" i="15" s="1"/>
  <c r="A21" i="15" s="1"/>
  <c r="A22" i="15" s="1"/>
  <c r="A23" i="15" s="1"/>
  <c r="A24" i="15" s="1"/>
  <c r="A25" i="15" s="1"/>
  <c r="A26" i="15" s="1"/>
  <c r="A27" i="15" s="1"/>
  <c r="A28" i="15" s="1"/>
  <c r="A29" i="15" s="1"/>
  <c r="A11" i="14" l="1"/>
  <c r="A12" i="14" s="1"/>
  <c r="A13" i="14" s="1"/>
  <c r="A14" i="14" s="1"/>
  <c r="A15" i="14" s="1"/>
  <c r="A16" i="14" s="1"/>
  <c r="A17" i="14" s="1"/>
  <c r="A18" i="14" s="1"/>
  <c r="A19" i="14" s="1"/>
  <c r="A20" i="14" s="1"/>
  <c r="A21" i="14" s="1"/>
  <c r="A22" i="14" s="1"/>
  <c r="A23" i="14" s="1"/>
  <c r="A24" i="14" s="1"/>
  <c r="A25" i="14" s="1"/>
  <c r="A26" i="14" s="1"/>
  <c r="A27" i="14" s="1"/>
  <c r="A28" i="14" s="1"/>
  <c r="A29" i="14" s="1"/>
  <c r="A30" i="14" s="1"/>
  <c r="I33" i="14"/>
  <c r="A23" i="13" l="1"/>
  <c r="A22" i="37"/>
  <c r="A7" i="37"/>
  <c r="G20" i="37" s="1"/>
  <c r="H20" i="37"/>
  <c r="D29" i="36" s="1"/>
  <c r="A12" i="37"/>
  <c r="A13" i="37" s="1"/>
  <c r="A14" i="37" s="1"/>
  <c r="A15" i="37" s="1"/>
  <c r="A16" i="37" s="1"/>
  <c r="A17" i="37" s="1"/>
  <c r="A18" i="37" s="1"/>
  <c r="A19" i="37" s="1"/>
  <c r="A11" i="37"/>
  <c r="A4" i="37"/>
  <c r="A3" i="37"/>
  <c r="A2" i="37"/>
  <c r="A1" i="37"/>
  <c r="B2" i="36" l="1"/>
  <c r="B4" i="36"/>
  <c r="B6" i="36"/>
  <c r="B5" i="36" l="1"/>
  <c r="B3" i="36"/>
  <c r="B47" i="36"/>
  <c r="E20" i="22"/>
  <c r="D34" i="36" s="1"/>
  <c r="F20" i="26"/>
  <c r="D38" i="36" s="1"/>
  <c r="A11" i="26"/>
  <c r="A12" i="26" s="1"/>
  <c r="A13" i="26" s="1"/>
  <c r="A14" i="26" s="1"/>
  <c r="A15" i="26" s="1"/>
  <c r="A16" i="26" s="1"/>
  <c r="A17" i="26" s="1"/>
  <c r="A18" i="26" s="1"/>
  <c r="A19" i="26" s="1"/>
  <c r="A7" i="26"/>
  <c r="E20" i="26" s="1"/>
  <c r="D23" i="25"/>
  <c r="D37" i="36" s="1"/>
  <c r="A11" i="25"/>
  <c r="A12" i="25" s="1"/>
  <c r="A13" i="25" s="1"/>
  <c r="A14" i="25" s="1"/>
  <c r="A15" i="25" s="1"/>
  <c r="A16" i="25" s="1"/>
  <c r="A17" i="25" s="1"/>
  <c r="A18" i="25" s="1"/>
  <c r="A19" i="25" s="1"/>
  <c r="A20" i="25" s="1"/>
  <c r="A21" i="25" s="1"/>
  <c r="A7" i="25"/>
  <c r="C23" i="25" s="1"/>
  <c r="D20" i="23"/>
  <c r="A11" i="24"/>
  <c r="A12" i="24" s="1"/>
  <c r="A13" i="24" s="1"/>
  <c r="A14" i="24" s="1"/>
  <c r="A15" i="24" s="1"/>
  <c r="A16" i="24" s="1"/>
  <c r="A17" i="24" s="1"/>
  <c r="A18" i="24" s="1"/>
  <c r="A19" i="24" s="1"/>
  <c r="A7" i="24"/>
  <c r="C20" i="24" s="1"/>
  <c r="A11" i="23"/>
  <c r="A12" i="23"/>
  <c r="A13" i="23" s="1"/>
  <c r="A14" i="23" s="1"/>
  <c r="A15" i="23" s="1"/>
  <c r="A16" i="23" s="1"/>
  <c r="A17" i="23" s="1"/>
  <c r="A18" i="23" s="1"/>
  <c r="A19" i="23" s="1"/>
  <c r="A7" i="23"/>
  <c r="C20" i="23" s="1"/>
  <c r="A11" i="22"/>
  <c r="A12" i="22" s="1"/>
  <c r="A13" i="22" s="1"/>
  <c r="A14" i="22" s="1"/>
  <c r="A15" i="22" s="1"/>
  <c r="A16" i="22" s="1"/>
  <c r="A17" i="22" s="1"/>
  <c r="A18" i="22" s="1"/>
  <c r="A19" i="22" s="1"/>
  <c r="A7" i="22"/>
  <c r="D20" i="22" s="1"/>
  <c r="E20" i="21"/>
  <c r="D33" i="36" s="1"/>
  <c r="A11" i="21"/>
  <c r="A12" i="21" s="1"/>
  <c r="A13" i="21" s="1"/>
  <c r="A14" i="21" s="1"/>
  <c r="A15" i="21" s="1"/>
  <c r="A16" i="21" s="1"/>
  <c r="A17" i="21" s="1"/>
  <c r="A18" i="21" s="1"/>
  <c r="A19" i="21" s="1"/>
  <c r="A7" i="21"/>
  <c r="D20" i="21" s="1"/>
  <c r="A22" i="20"/>
  <c r="A11" i="20"/>
  <c r="A12" i="20" s="1"/>
  <c r="A13" i="20" s="1"/>
  <c r="A14" i="20" s="1"/>
  <c r="A15" i="20" s="1"/>
  <c r="A16" i="20" s="1"/>
  <c r="A17" i="20" s="1"/>
  <c r="A18" i="20" s="1"/>
  <c r="A19" i="20" s="1"/>
  <c r="A7" i="20"/>
  <c r="C20" i="20" s="1"/>
  <c r="A11" i="19"/>
  <c r="A12" i="19" s="1"/>
  <c r="A13" i="19" s="1"/>
  <c r="A14" i="19" s="1"/>
  <c r="A15" i="19" s="1"/>
  <c r="A16" i="19" s="1"/>
  <c r="A17" i="19" s="1"/>
  <c r="A18" i="19" s="1"/>
  <c r="A19" i="19" s="1"/>
  <c r="A7" i="19"/>
  <c r="C20" i="19" s="1"/>
  <c r="A11" i="18"/>
  <c r="A12" i="18" s="1"/>
  <c r="A13" i="18" s="1"/>
  <c r="A14" i="18" s="1"/>
  <c r="A15" i="18" s="1"/>
  <c r="A16" i="18" s="1"/>
  <c r="A17" i="18" s="1"/>
  <c r="A18" i="18" s="1"/>
  <c r="A19" i="18" s="1"/>
  <c r="I20" i="9"/>
  <c r="D16" i="36" s="1"/>
  <c r="I20" i="7"/>
  <c r="D14" i="36" s="1"/>
  <c r="I20" i="8"/>
  <c r="D15" i="36" s="1"/>
  <c r="A22" i="13"/>
  <c r="A22" i="12"/>
  <c r="A22" i="11"/>
  <c r="A22" i="10"/>
  <c r="A22" i="8"/>
  <c r="A22" i="7"/>
  <c r="A22" i="6"/>
  <c r="A22" i="5"/>
  <c r="A22" i="4"/>
  <c r="A4" i="5"/>
  <c r="A4" i="6"/>
  <c r="A4" i="7"/>
  <c r="A4" i="8"/>
  <c r="A4" i="9"/>
  <c r="A4" i="10"/>
  <c r="A4" i="11"/>
  <c r="A4" i="12"/>
  <c r="A4" i="13"/>
  <c r="A4" i="14"/>
  <c r="A4" i="29"/>
  <c r="A4" i="28"/>
  <c r="A4" i="15"/>
  <c r="A4" i="16"/>
  <c r="A4" i="17"/>
  <c r="A4" i="30"/>
  <c r="A4" i="34"/>
  <c r="A4" i="18"/>
  <c r="A4" i="19"/>
  <c r="A4" i="20"/>
  <c r="A4" i="21"/>
  <c r="A4" i="22"/>
  <c r="A4" i="23"/>
  <c r="A4" i="24"/>
  <c r="A4" i="25"/>
  <c r="A4" i="26"/>
  <c r="A4" i="4"/>
  <c r="A7" i="18"/>
  <c r="C20" i="18" s="1"/>
  <c r="A7" i="34"/>
  <c r="G20" i="34" s="1"/>
  <c r="A22" i="34"/>
  <c r="H20" i="34"/>
  <c r="D28" i="36" s="1"/>
  <c r="A11" i="34"/>
  <c r="A12" i="34" s="1"/>
  <c r="A13" i="34" s="1"/>
  <c r="A14" i="34" s="1"/>
  <c r="A15" i="34" s="1"/>
  <c r="A16" i="34" s="1"/>
  <c r="A17" i="34" s="1"/>
  <c r="A18" i="34" s="1"/>
  <c r="A19" i="34" s="1"/>
  <c r="A3" i="34"/>
  <c r="A2" i="34"/>
  <c r="A1" i="34"/>
  <c r="A22" i="30"/>
  <c r="A11" i="30"/>
  <c r="A12" i="30"/>
  <c r="A13" i="30" s="1"/>
  <c r="A14" i="30" s="1"/>
  <c r="A15" i="30" s="1"/>
  <c r="A16" i="30" s="1"/>
  <c r="A17" i="30" s="1"/>
  <c r="A18" i="30" s="1"/>
  <c r="A19" i="30" s="1"/>
  <c r="A7" i="30"/>
  <c r="G20" i="30" s="1"/>
  <c r="A7" i="17"/>
  <c r="G20" i="17" s="1"/>
  <c r="A22" i="17"/>
  <c r="H20" i="17"/>
  <c r="D26" i="36" s="1"/>
  <c r="A11" i="17"/>
  <c r="A12" i="17"/>
  <c r="A13" i="17" s="1"/>
  <c r="A14" i="17" s="1"/>
  <c r="A15" i="17" s="1"/>
  <c r="A16" i="17" s="1"/>
  <c r="A17" i="17" s="1"/>
  <c r="A18" i="17" s="1"/>
  <c r="A19" i="17" s="1"/>
  <c r="A58" i="16"/>
  <c r="A7" i="16"/>
  <c r="G56" i="16" s="1"/>
  <c r="A32" i="15"/>
  <c r="A7" i="15"/>
  <c r="G30" i="15" s="1"/>
  <c r="A11" i="28"/>
  <c r="A12" i="28" s="1"/>
  <c r="A13" i="28" s="1"/>
  <c r="A14" i="28" s="1"/>
  <c r="A15" i="28" s="1"/>
  <c r="A7" i="28"/>
  <c r="F75" i="28" s="1"/>
  <c r="A11" i="29"/>
  <c r="A12" i="29" s="1"/>
  <c r="A13" i="29" s="1"/>
  <c r="A14" i="29" s="1"/>
  <c r="A15" i="29" s="1"/>
  <c r="A16" i="29" s="1"/>
  <c r="A17" i="29" s="1"/>
  <c r="A18" i="29" s="1"/>
  <c r="A19" i="29" s="1"/>
  <c r="A7" i="29"/>
  <c r="G20" i="29" s="1"/>
  <c r="A7" i="14"/>
  <c r="H33" i="14" s="1"/>
  <c r="A11" i="13"/>
  <c r="A12" i="13" s="1"/>
  <c r="A13" i="13" s="1"/>
  <c r="A14" i="13" s="1"/>
  <c r="A15" i="13" s="1"/>
  <c r="A16" i="13" s="1"/>
  <c r="A17" i="13" s="1"/>
  <c r="A18" i="13" s="1"/>
  <c r="A19" i="13" s="1"/>
  <c r="A7" i="13"/>
  <c r="H20" i="13" s="1"/>
  <c r="I20" i="12"/>
  <c r="D19" i="36" s="1"/>
  <c r="A11" i="12"/>
  <c r="A12" i="12" s="1"/>
  <c r="A13" i="12" s="1"/>
  <c r="A14" i="12" s="1"/>
  <c r="A15" i="12" s="1"/>
  <c r="A16" i="12" s="1"/>
  <c r="A17" i="12" s="1"/>
  <c r="A18" i="12" s="1"/>
  <c r="A19" i="12" s="1"/>
  <c r="A7" i="12"/>
  <c r="H20" i="12" s="1"/>
  <c r="A7" i="11"/>
  <c r="H20" i="11" s="1"/>
  <c r="A7" i="10"/>
  <c r="H20" i="10" s="1"/>
  <c r="A7" i="9"/>
  <c r="H20" i="9" s="1"/>
  <c r="A7" i="8"/>
  <c r="H20" i="8" s="1"/>
  <c r="A7" i="7"/>
  <c r="H20" i="7" s="1"/>
  <c r="A7" i="6"/>
  <c r="H20" i="6" s="1"/>
  <c r="A7" i="5"/>
  <c r="H20" i="5" s="1"/>
  <c r="A7" i="4"/>
  <c r="H20" i="4" s="1"/>
  <c r="I20" i="11"/>
  <c r="D18" i="36" s="1"/>
  <c r="A11" i="11"/>
  <c r="A12" i="11" s="1"/>
  <c r="A13" i="11" s="1"/>
  <c r="A14" i="11" s="1"/>
  <c r="A15" i="11" s="1"/>
  <c r="A16" i="11" s="1"/>
  <c r="A17" i="11" s="1"/>
  <c r="A18" i="11" s="1"/>
  <c r="A19" i="11" s="1"/>
  <c r="A11" i="10"/>
  <c r="A12" i="10" s="1"/>
  <c r="A13" i="10" s="1"/>
  <c r="A14" i="10" s="1"/>
  <c r="A15" i="10" s="1"/>
  <c r="A16" i="10" s="1"/>
  <c r="A17" i="10" s="1"/>
  <c r="A18" i="10" s="1"/>
  <c r="A19" i="10" s="1"/>
  <c r="A11" i="9"/>
  <c r="A12" i="9" s="1"/>
  <c r="A13" i="9" s="1"/>
  <c r="A14" i="9" s="1"/>
  <c r="A15" i="9" s="1"/>
  <c r="A16" i="9" s="1"/>
  <c r="A17" i="9" s="1"/>
  <c r="A18" i="9" s="1"/>
  <c r="A19" i="9" s="1"/>
  <c r="A11" i="8"/>
  <c r="A12" i="8"/>
  <c r="A13" i="8" s="1"/>
  <c r="A14" i="8" s="1"/>
  <c r="A15" i="8" s="1"/>
  <c r="A16" i="8" s="1"/>
  <c r="A17" i="8" s="1"/>
  <c r="A18" i="8" s="1"/>
  <c r="A19" i="8" s="1"/>
  <c r="A11" i="7"/>
  <c r="A12" i="7" s="1"/>
  <c r="A13" i="7" s="1"/>
  <c r="A14" i="7" s="1"/>
  <c r="A15" i="7" s="1"/>
  <c r="A16" i="7" s="1"/>
  <c r="A17" i="7" s="1"/>
  <c r="A18" i="7" s="1"/>
  <c r="A19" i="7" s="1"/>
  <c r="A14" i="5"/>
  <c r="A15" i="5" s="1"/>
  <c r="A16" i="5" s="1"/>
  <c r="A17" i="5" s="1"/>
  <c r="A18" i="5" s="1"/>
  <c r="A19" i="5" s="1"/>
  <c r="A13" i="4"/>
  <c r="A14" i="4" s="1"/>
  <c r="A15" i="4" s="1"/>
  <c r="A16" i="4" s="1"/>
  <c r="A17" i="4" s="1"/>
  <c r="A18" i="4" s="1"/>
  <c r="A19" i="4" s="1"/>
  <c r="A2" i="5"/>
  <c r="A2" i="6"/>
  <c r="A2" i="7"/>
  <c r="A2" i="8"/>
  <c r="A2" i="9"/>
  <c r="A2" i="10"/>
  <c r="A2" i="11"/>
  <c r="A2" i="12"/>
  <c r="A2" i="13"/>
  <c r="A2" i="14"/>
  <c r="A2" i="28"/>
  <c r="A2" i="29"/>
  <c r="A2" i="15"/>
  <c r="A2" i="16"/>
  <c r="A2" i="17"/>
  <c r="A2" i="30"/>
  <c r="A2" i="18"/>
  <c r="A2" i="19"/>
  <c r="A2" i="20"/>
  <c r="A2" i="21"/>
  <c r="A2" i="22"/>
  <c r="A2" i="23"/>
  <c r="A2" i="24"/>
  <c r="A2" i="25"/>
  <c r="A2" i="26"/>
  <c r="A2" i="4"/>
  <c r="A3" i="5"/>
  <c r="A3" i="6"/>
  <c r="A3" i="7"/>
  <c r="A3" i="8"/>
  <c r="A3" i="9"/>
  <c r="A3" i="10"/>
  <c r="A3" i="11"/>
  <c r="A3" i="12"/>
  <c r="A3" i="13"/>
  <c r="A3" i="14"/>
  <c r="A3" i="28"/>
  <c r="A3" i="29"/>
  <c r="A3" i="15"/>
  <c r="A3" i="16"/>
  <c r="A3" i="17"/>
  <c r="A3" i="30"/>
  <c r="A3" i="18"/>
  <c r="A3" i="19"/>
  <c r="A3" i="20"/>
  <c r="A3" i="21"/>
  <c r="A3" i="22"/>
  <c r="A3" i="23"/>
  <c r="A3" i="24"/>
  <c r="A3" i="25"/>
  <c r="A3" i="26"/>
  <c r="A3" i="4"/>
  <c r="A1" i="5"/>
  <c r="A1" i="6"/>
  <c r="A1" i="7"/>
  <c r="A1" i="8"/>
  <c r="A1" i="9"/>
  <c r="A1" i="10"/>
  <c r="A1" i="11"/>
  <c r="A1" i="12"/>
  <c r="A1" i="13"/>
  <c r="A1" i="14"/>
  <c r="A1" i="28"/>
  <c r="A1" i="29"/>
  <c r="A1" i="15"/>
  <c r="A1" i="16"/>
  <c r="A1" i="17"/>
  <c r="A1" i="30"/>
  <c r="A1" i="18"/>
  <c r="A1" i="19"/>
  <c r="A1" i="20"/>
  <c r="A1" i="21"/>
  <c r="A1" i="22"/>
  <c r="A1" i="23"/>
  <c r="A1" i="24"/>
  <c r="A1" i="25"/>
  <c r="A1" i="26"/>
  <c r="A1" i="4"/>
  <c r="I20" i="13"/>
  <c r="D20" i="36" s="1"/>
  <c r="G75" i="28"/>
  <c r="D23" i="36" s="1"/>
  <c r="H56" i="16"/>
  <c r="D25" i="36" s="1"/>
  <c r="D20" i="24"/>
  <c r="D36" i="36" s="1"/>
  <c r="D20" i="20"/>
  <c r="D32" i="36" s="1"/>
  <c r="D20" i="18"/>
  <c r="D30" i="36" s="1"/>
  <c r="H20" i="30"/>
  <c r="D27" i="36" s="1"/>
  <c r="H30" i="15"/>
  <c r="D24" i="36" s="1"/>
  <c r="H20" i="29"/>
  <c r="D22" i="36" s="1"/>
  <c r="D21" i="36"/>
  <c r="I20" i="5"/>
  <c r="D12" i="36" s="1"/>
  <c r="D20" i="19"/>
  <c r="I20" i="10"/>
  <c r="D17" i="36" s="1"/>
  <c r="I20" i="6"/>
  <c r="D13" i="36" s="1"/>
  <c r="I20" i="4"/>
  <c r="A16" i="28" l="1"/>
  <c r="A17" i="28" s="1"/>
  <c r="A18" i="28" s="1"/>
  <c r="A19" i="28" s="1"/>
  <c r="A20" i="28" s="1"/>
  <c r="A21" i="28" s="1"/>
  <c r="A22" i="28" s="1"/>
  <c r="A23" i="28" s="1"/>
  <c r="A24" i="28" s="1"/>
  <c r="A25" i="28" s="1"/>
  <c r="A26" i="28" s="1"/>
  <c r="A27" i="28" s="1"/>
  <c r="A28" i="28" s="1"/>
  <c r="A29" i="28" s="1"/>
  <c r="A30" i="28" s="1"/>
  <c r="A31" i="28" s="1"/>
  <c r="A32" i="28" s="1"/>
  <c r="A33" i="28" s="1"/>
  <c r="A34" i="28" s="1"/>
  <c r="A35" i="28" s="1"/>
  <c r="A36" i="28" s="1"/>
  <c r="A37" i="28" s="1"/>
  <c r="A38" i="28" s="1"/>
  <c r="A39" i="28" s="1"/>
  <c r="A40" i="28" s="1"/>
  <c r="A41" i="28" s="1"/>
  <c r="A42" i="28" s="1"/>
  <c r="A43" i="28" s="1"/>
  <c r="A44" i="28" s="1"/>
  <c r="A45" i="28" s="1"/>
  <c r="A46" i="28" s="1"/>
  <c r="A47" i="28" s="1"/>
  <c r="A48" i="28" s="1"/>
  <c r="A49" i="28" s="1"/>
  <c r="A50" i="28" s="1"/>
  <c r="A51" i="28" s="1"/>
  <c r="A52" i="28" s="1"/>
  <c r="A53" i="28" s="1"/>
  <c r="A54" i="28" s="1"/>
  <c r="A55" i="28" s="1"/>
  <c r="A56" i="28" s="1"/>
  <c r="A57" i="28" s="1"/>
  <c r="A58" i="28" s="1"/>
  <c r="A59" i="28" s="1"/>
  <c r="A60" i="28" s="1"/>
  <c r="A61" i="28" s="1"/>
  <c r="A62" i="28" s="1"/>
  <c r="A63" i="28" s="1"/>
  <c r="A64" i="28" s="1"/>
  <c r="A65" i="28" s="1"/>
  <c r="A66" i="28" s="1"/>
  <c r="A67" i="28" s="1"/>
  <c r="A68" i="28" s="1"/>
  <c r="A69" i="28" s="1"/>
  <c r="A70" i="28" s="1"/>
  <c r="A71" i="28" s="1"/>
  <c r="A72" i="28" s="1"/>
  <c r="A73" i="28" s="1"/>
  <c r="A74" i="28" s="1"/>
  <c r="D43" i="36"/>
  <c r="D31" i="36"/>
  <c r="D42" i="36" s="1"/>
  <c r="D11" i="36"/>
  <c r="D35" i="36"/>
  <c r="D41" i="36" l="1"/>
  <c r="D44" i="36" s="1"/>
</calcChain>
</file>

<file path=xl/sharedStrings.xml><?xml version="1.0" encoding="utf-8"?>
<sst xmlns="http://schemas.openxmlformats.org/spreadsheetml/2006/main" count="1384" uniqueCount="654">
  <si>
    <t>I15</t>
  </si>
  <si>
    <t>DENUMIRE CRITERIU</t>
  </si>
  <si>
    <t>CRITERIU</t>
  </si>
  <si>
    <t>STANDARD PENTRU PROFESOR UNIVERSITAR</t>
  </si>
  <si>
    <t>STANDARD PENTRU CONFERENTIAR UNIVERSITAR</t>
  </si>
  <si>
    <t>C1</t>
  </si>
  <si>
    <t>C2</t>
  </si>
  <si>
    <t>C3</t>
  </si>
  <si>
    <t>C4</t>
  </si>
  <si>
    <t>suma punctajului pentru indicatorul I11</t>
  </si>
  <si>
    <t>&gt;80</t>
  </si>
  <si>
    <t>&gt;40</t>
  </si>
  <si>
    <t>&gt;200</t>
  </si>
  <si>
    <t>&gt;60</t>
  </si>
  <si>
    <t>&gt;30</t>
  </si>
  <si>
    <t>&gt;150</t>
  </si>
  <si>
    <t xml:space="preserve">pe carte </t>
  </si>
  <si>
    <t xml:space="preserve">Tipul activităţilor </t>
  </si>
  <si>
    <t xml:space="preserve">Punctaj indicat </t>
  </si>
  <si>
    <t xml:space="preserve">I1 </t>
  </si>
  <si>
    <t xml:space="preserve">Cărţi de autor/capitole publicate la edituri cu prestigiu internaţional* </t>
  </si>
  <si>
    <t xml:space="preserve">I2 </t>
  </si>
  <si>
    <t xml:space="preserve">Cărţi de autor publicate la edituri cu prestigiu naţional* </t>
  </si>
  <si>
    <t xml:space="preserve">I3 </t>
  </si>
  <si>
    <t xml:space="preserve">Capitole de autor cuprinse în cărţi publicate la edituri cu prestigiu naţional* </t>
  </si>
  <si>
    <t xml:space="preserve">pe capitol </t>
  </si>
  <si>
    <t xml:space="preserve">I4 </t>
  </si>
  <si>
    <t xml:space="preserve">pe articol </t>
  </si>
  <si>
    <t xml:space="preserve">I5 </t>
  </si>
  <si>
    <t xml:space="preserve">I6 </t>
  </si>
  <si>
    <t xml:space="preserve">I7 </t>
  </si>
  <si>
    <t xml:space="preserve">I8 </t>
  </si>
  <si>
    <t xml:space="preserve">pe studiu </t>
  </si>
  <si>
    <t xml:space="preserve">I9 </t>
  </si>
  <si>
    <t xml:space="preserve">I10 </t>
  </si>
  <si>
    <t xml:space="preserve">pe studiu de cercetare prin proiect/studiu aferent proiect </t>
  </si>
  <si>
    <t xml:space="preserve">I11 </t>
  </si>
  <si>
    <t xml:space="preserve">pe publicaţie </t>
  </si>
  <si>
    <t xml:space="preserve">pe publicaţie/ eveniment </t>
  </si>
  <si>
    <t xml:space="preserve">pe susţinere </t>
  </si>
  <si>
    <t xml:space="preserve">I12 </t>
  </si>
  <si>
    <t xml:space="preserve">pe tip de activitate </t>
  </si>
  <si>
    <t xml:space="preserve">I19 </t>
  </si>
  <si>
    <t xml:space="preserve">pe expoziţie </t>
  </si>
  <si>
    <t xml:space="preserve">I20 </t>
  </si>
  <si>
    <t xml:space="preserve">I21 </t>
  </si>
  <si>
    <t xml:space="preserve">pe comisie </t>
  </si>
  <si>
    <t xml:space="preserve">I22 </t>
  </si>
  <si>
    <t xml:space="preserve">I23 </t>
  </si>
  <si>
    <t xml:space="preserve">Îndrumare de doctorat sau în co-tutelă la nivel internaţional/naţional </t>
  </si>
  <si>
    <t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t>
  </si>
  <si>
    <t>ARHITECTURA</t>
  </si>
  <si>
    <t>Titlul lucrării</t>
  </si>
  <si>
    <t>Ziua, luna</t>
  </si>
  <si>
    <t>Pag.</t>
  </si>
  <si>
    <t>Nr. crt.</t>
  </si>
  <si>
    <t>Titlul lucrarii</t>
  </si>
  <si>
    <t>Revista</t>
  </si>
  <si>
    <t>Vol (Nr)</t>
  </si>
  <si>
    <t xml:space="preserve">pe proiect </t>
  </si>
  <si>
    <t xml:space="preserve">I13 </t>
  </si>
  <si>
    <t xml:space="preserve">I14 </t>
  </si>
  <si>
    <t xml:space="preserve">Studii de cercetare, granturi şi proiecte de cercetare internaţionale/ naţionale/locale (MEN, CNCS, CEEX, MDRL), realizate prin centrele de cercetare ale universităţii/alte centre universitare şi/academice)** </t>
  </si>
  <si>
    <t xml:space="preserve">Indicator </t>
  </si>
  <si>
    <t xml:space="preserve">I16 </t>
  </si>
  <si>
    <t xml:space="preserve">pe premiu/ nominalizări/ selecţionări </t>
  </si>
  <si>
    <t xml:space="preserve">I17 </t>
  </si>
  <si>
    <t xml:space="preserve">pe premiu/ pe nominalizare </t>
  </si>
  <si>
    <t xml:space="preserve">I18 </t>
  </si>
  <si>
    <t>Nr. crt</t>
  </si>
  <si>
    <t>Denumire proiect</t>
  </si>
  <si>
    <t>Beneficiar</t>
  </si>
  <si>
    <t>Nr. proiect</t>
  </si>
  <si>
    <t>Denumire conferinta</t>
  </si>
  <si>
    <t>Denumire eveniment</t>
  </si>
  <si>
    <t>An</t>
  </si>
  <si>
    <t>Ziua, Luna</t>
  </si>
  <si>
    <t>Titlul Premiu/Nominalizare/ Selectionare</t>
  </si>
  <si>
    <t>Punctaj obtinut</t>
  </si>
  <si>
    <t>ISBN/ si/ sau ISSN</t>
  </si>
  <si>
    <t>ISBN / ISSN</t>
  </si>
  <si>
    <t>Perioada</t>
  </si>
  <si>
    <t>Program</t>
  </si>
  <si>
    <t>Autori</t>
  </si>
  <si>
    <t>Titlul cărţii</t>
  </si>
  <si>
    <t>Editura</t>
  </si>
  <si>
    <t>ISBN</t>
  </si>
  <si>
    <t>Anul</t>
  </si>
  <si>
    <t>Număr total de pagini</t>
  </si>
  <si>
    <t>Număr de pagini contribuţie proprie</t>
  </si>
  <si>
    <t>Punctaj obţinut</t>
  </si>
  <si>
    <t>Universitatea</t>
  </si>
  <si>
    <t>Facultatea</t>
  </si>
  <si>
    <t>Departamentul</t>
  </si>
  <si>
    <t>Perioada de evaluare (ani)</t>
  </si>
  <si>
    <t>Data (luna/an)</t>
  </si>
  <si>
    <t>Nume şi prenume</t>
  </si>
  <si>
    <t xml:space="preserve">Elementul pt. care se acordă punctajul </t>
  </si>
  <si>
    <t xml:space="preserve">pe carte/ capitol </t>
  </si>
  <si>
    <t xml:space="preserve">5
5
10
20 </t>
  </si>
  <si>
    <t xml:space="preserve">15/10
10/5
10/5
20 </t>
  </si>
  <si>
    <t>INFORMATII GENERALE</t>
  </si>
  <si>
    <t>Universitatea de Arhitectură și Urbanism "Ion Mincu" București</t>
  </si>
  <si>
    <t>PUNCTAJE MINIME NECESARE</t>
  </si>
  <si>
    <t>DENUMIREA CRITERIULUI</t>
  </si>
  <si>
    <t>Standard</t>
  </si>
  <si>
    <t>profesor</t>
  </si>
  <si>
    <t>conferențiar</t>
  </si>
  <si>
    <t>Punctaj</t>
  </si>
  <si>
    <t>20 | 10</t>
  </si>
  <si>
    <t>LISTA DE LUCRĂRI - STANDARDE NAȚIONALE</t>
  </si>
  <si>
    <t>Număr de pagini</t>
  </si>
  <si>
    <t>I1</t>
  </si>
  <si>
    <t>I2</t>
  </si>
  <si>
    <t>I3</t>
  </si>
  <si>
    <t>I4</t>
  </si>
  <si>
    <t>I5</t>
  </si>
  <si>
    <t>I6</t>
  </si>
  <si>
    <t>I7</t>
  </si>
  <si>
    <t>I8</t>
  </si>
  <si>
    <t>I9</t>
  </si>
  <si>
    <t>I10</t>
  </si>
  <si>
    <t>I11</t>
  </si>
  <si>
    <t>I12</t>
  </si>
  <si>
    <t>I13</t>
  </si>
  <si>
    <t>I14</t>
  </si>
  <si>
    <t>I16</t>
  </si>
  <si>
    <t>I17</t>
  </si>
  <si>
    <t>I18</t>
  </si>
  <si>
    <t>I19</t>
  </si>
  <si>
    <t>I20</t>
  </si>
  <si>
    <t>I21</t>
  </si>
  <si>
    <t>I22</t>
  </si>
  <si>
    <t>I23</t>
  </si>
  <si>
    <t>Conferinţa, Simpozionul, Denumirea volumului, Localitatea etc.</t>
  </si>
  <si>
    <t>ISBN/ ISSN</t>
  </si>
  <si>
    <t>Denumire publicație / conferință</t>
  </si>
  <si>
    <t>Editura / 
Denumire eveniment, oraș</t>
  </si>
  <si>
    <t>Calitatea (autor, coautor etc.)</t>
  </si>
  <si>
    <t>Observații (autorizat, executat etc.)</t>
  </si>
  <si>
    <t>Observații (avizat / faza etc.)</t>
  </si>
  <si>
    <t>Denumire proiect / studiu</t>
  </si>
  <si>
    <t>profesor universitar</t>
  </si>
  <si>
    <t>conferențiar universitar</t>
  </si>
  <si>
    <t>lector universitar</t>
  </si>
  <si>
    <t>asistent universitar</t>
  </si>
  <si>
    <t>preparator universitar</t>
  </si>
  <si>
    <t>Punctaj obținut</t>
  </si>
  <si>
    <t>Data</t>
  </si>
  <si>
    <t>Semnătura</t>
  </si>
  <si>
    <t>Instituția</t>
  </si>
  <si>
    <t>Calitate (autor, coautor, curator)</t>
  </si>
  <si>
    <t>Denumire expoziție</t>
  </si>
  <si>
    <t>Tip activitate</t>
  </si>
  <si>
    <t>Student îndrumat</t>
  </si>
  <si>
    <t>Instituție</t>
  </si>
  <si>
    <t>parola este: cercetare</t>
  </si>
  <si>
    <t xml:space="preserve">   </t>
  </si>
  <si>
    <t>Nominalizare comitete/ structuri de conducere, comisii de specialitate, jurii, academii</t>
  </si>
  <si>
    <t>Manifestare</t>
  </si>
  <si>
    <t>7 | 5</t>
  </si>
  <si>
    <t>15 |10 | 5</t>
  </si>
  <si>
    <t>15 |10</t>
  </si>
  <si>
    <t>5 |3</t>
  </si>
  <si>
    <t>30 |15 | 10</t>
  </si>
  <si>
    <t>20 |15</t>
  </si>
  <si>
    <t>20 |15 | 10</t>
  </si>
  <si>
    <t>50 |30 | 10</t>
  </si>
  <si>
    <t>30 |20 | 10</t>
  </si>
  <si>
    <t>10 | 5</t>
  </si>
  <si>
    <t>5 | 5 | 10 | 20</t>
  </si>
  <si>
    <t>5 | 3</t>
  </si>
  <si>
    <t>3 | 1</t>
  </si>
  <si>
    <t>15 | 10</t>
  </si>
  <si>
    <t>Titlul cărţii / Titlul capitolului</t>
  </si>
  <si>
    <t>Post concurs</t>
  </si>
  <si>
    <t xml:space="preserve">Tipul activităților </t>
  </si>
  <si>
    <t xml:space="preserve">FISA VERIFICARE PRIVIND INDEPLINIREA STANDARDELOR MINIMALE NATIONALE </t>
  </si>
  <si>
    <r>
      <rPr>
        <b/>
        <sz val="11"/>
        <color theme="1"/>
        <rFont val="Calibri"/>
        <family val="2"/>
        <charset val="238"/>
        <scheme val="minor"/>
      </rPr>
      <t>Definiţii şi condiţii</t>
    </r>
    <r>
      <rPr>
        <sz val="11"/>
        <color theme="1"/>
        <rFont val="Calibri"/>
        <family val="2"/>
        <scheme val="minor"/>
      </rPr>
      <t xml:space="preserve">
n reprezintă:
  - numărul de publicaţii - carte/articol/studiu/proiect la care candidatul este autor sau coautor 
  - numărul de activităţi/evenimente
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Lista conferinţelor la nivel mondial sau european de Arhitectură şi Urbanism recunoscute de comisia de specialitate a CNATDCU se stabileşte prin decizie a biroului acestei comisii de specialitate şi se publică pe site-ul web al CNATDCU.
Lista publicaţiilor de prestigiu internaţional şi naţional în domeniile de specialitate şi în cele conexe, recunoscute de comisia de specialitate a CNATDCU se stabileşte prin decizie a acestei comisii de specialitate şi se publică pe site-ul web al CNATDCU.</t>
    </r>
  </si>
  <si>
    <t>Instrucțiuni de completare a Fișei de verificare a punctajului pentru îndeplinirea standardelor naționale</t>
  </si>
  <si>
    <t>Pagina "Punctaj necesar" prezintă informativ punctajele necesare, pe grupe de indicatori și total, pentru îndeplinirea standardelor minimale naționale de conferențiar și profesor universitar.</t>
  </si>
  <si>
    <t>URBANISM</t>
  </si>
  <si>
    <t>ARHITECTURA DE INTERIOR</t>
  </si>
  <si>
    <t>Pagina "Date inițiale" conține câteva informații despre persoana vizată. Acestea trebuie completate în căsuțele corespunzătoare. Nu se completează decât în căsuțele pe fond verde. Pentru Facultate și Standard este disponibilă, după un click în căsuța respectivă, o listă cu opțiuni care se activează din săgeata din dreapta.
Informațiile sunt preluate automat în Fișa de verificare.</t>
  </si>
  <si>
    <t>In pagina "Fișa verificare" nu se completează nimic direct; toate informațiile din această pagină sunt preluate automat din celelalte pagini. Această pagină trebuie printată (format A4, 2 pagini).</t>
  </si>
  <si>
    <t>aprobate prin Ordinul nr. 6129 din 20 decembrie 2016 potrivit art.219 alin. (1) lit. a din  Legea educației naționale nr.1/2011 , pentru ocuparea posturilor de conferențiar/profesor universitar</t>
  </si>
  <si>
    <t>DESCRIERE INDICATORI conform Anexei OM 6129/2016</t>
  </si>
  <si>
    <t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t>
  </si>
  <si>
    <t>***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t>
  </si>
  <si>
    <t>**** Valoarea punctajului variază între 30-50pct/n în funcție de complexitate, importanța la nivel local/național/internațional a proiectului precum și de valoarea sa contractuală. Punctajul obținut este independent de punctajele obținute la rubricile I12-I14</t>
  </si>
  <si>
    <t>Notă explicativă:</t>
  </si>
  <si>
    <t>***** O lucrare: proiect, studiu, publicație etc. - va fi luată în considerație o singură dată, la criteriul corespunzător, cu punctaj maxim (ex. în cazul premiilor la un concurs)</t>
  </si>
  <si>
    <r>
      <rPr>
        <b/>
        <sz val="11"/>
        <color theme="1"/>
        <rFont val="Calibri"/>
        <family val="2"/>
        <charset val="238"/>
        <scheme val="minor"/>
      </rPr>
      <t>Definiţii şi condiţii</t>
    </r>
    <r>
      <rPr>
        <sz val="11"/>
        <color theme="1"/>
        <rFont val="Calibri"/>
        <family val="2"/>
        <scheme val="minor"/>
      </rPr>
      <t xml:space="preserve">
</t>
    </r>
    <r>
      <rPr>
        <b/>
        <sz val="11"/>
        <color theme="1"/>
        <rFont val="Calibri"/>
        <family val="2"/>
        <charset val="238"/>
        <scheme val="minor"/>
      </rPr>
      <t>n</t>
    </r>
    <r>
      <rPr>
        <sz val="11"/>
        <color theme="1"/>
        <rFont val="Calibri"/>
        <family val="2"/>
        <scheme val="minor"/>
      </rPr>
      <t xml:space="preserve"> reprezintă:
  - numărul de publicaţii - carte/articol/studiu/proiect la care candidatul este autor, coautor sau membru în colectiv 
  - numărul de activităţi/evenimente
</t>
    </r>
    <r>
      <rPr>
        <sz val="11"/>
        <color theme="1"/>
        <rFont val="Symbol"/>
        <family val="1"/>
        <charset val="2"/>
      </rPr>
      <t>·</t>
    </r>
    <r>
      <rPr>
        <sz val="12.65"/>
        <color theme="1"/>
        <rFont val="Calibri"/>
        <family val="2"/>
      </rPr>
      <t xml:space="preserve"> </t>
    </r>
    <r>
      <rPr>
        <sz val="11"/>
        <color theme="1"/>
        <rFont val="Calibri"/>
        <family val="2"/>
        <scheme val="minor"/>
      </rPr>
      <t xml:space="preserve">Lista concursurilor naţionale sau regionale de Arhitectură şi Urbanism recunoscute de comisia de specialitate a Consiliului Naţional de Atestare a Titlurilor, Diplomelor şi Certificatelor Universitare-CNATDCU se stabileşte prin decizie a biroului comisiei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 xml:space="preserve">Lista conferinţelor la nivel mondial sau european de Arhitectură şi Urbanism recunoscute de comisia de specialitate a CNATDCU se stabileşte prin decizie a biroului acestei comisii de specialitate şi se publică pe site-ul web al CNATDCU.
</t>
    </r>
    <r>
      <rPr>
        <sz val="11"/>
        <color theme="1"/>
        <rFont val="Symbol"/>
        <family val="1"/>
        <charset val="2"/>
      </rPr>
      <t>·</t>
    </r>
    <r>
      <rPr>
        <sz val="12.65"/>
        <color theme="1"/>
        <rFont val="Calibri"/>
        <family val="2"/>
      </rPr>
      <t xml:space="preserve"> </t>
    </r>
    <r>
      <rPr>
        <sz val="11"/>
        <color theme="1"/>
        <rFont val="Calibri"/>
        <family val="2"/>
        <scheme val="minor"/>
      </rPr>
      <t>Lista publicaţiilor de prestigiu internaţional şi naţional în domeniile de specialitate şi în cele conexe, recunoscute de comisia de specialitate a CNATDCU se stabileşte prin decizie a acestei comisii de specialitate şi se publică pe site-ul web al CNATDCU.</t>
    </r>
  </si>
  <si>
    <t>ASUMARE ȘI RESPONSABILITATE:</t>
  </si>
  <si>
    <r>
      <rPr>
        <sz val="11"/>
        <color theme="1"/>
        <rFont val="Symbol"/>
        <family val="1"/>
        <charset val="2"/>
      </rPr>
      <t>·</t>
    </r>
    <r>
      <rPr>
        <sz val="11"/>
        <color theme="1"/>
        <rFont val="Calibri"/>
        <family val="2"/>
      </rPr>
      <t xml:space="preserve"> Veridicitatea informațiilor privind valorile standardelor minimale necesare și obligatorii pentru conferirea titlurilor didactice în învățământul superior și gradelor profesionale de cercetare-dezvoltare este asumată prin propria răspundere a autorului.
</t>
    </r>
    <r>
      <rPr>
        <sz val="11"/>
        <color theme="1"/>
        <rFont val="Symbol"/>
        <family val="1"/>
        <charset val="2"/>
      </rPr>
      <t>·</t>
    </r>
    <r>
      <rPr>
        <sz val="11"/>
        <color theme="1"/>
        <rFont val="Calibri"/>
        <family val="2"/>
      </rPr>
      <t xml:space="preserve"> </t>
    </r>
    <r>
      <rPr>
        <sz val="11"/>
        <color theme="1"/>
        <rFont val="Calibri"/>
        <family val="2"/>
        <charset val="238"/>
      </rPr>
      <t>Verificarea autenticității celor declarate intră în competența comisiei de examinare.</t>
    </r>
  </si>
  <si>
    <t xml:space="preserve">20 x n
10 x n </t>
  </si>
  <si>
    <t xml:space="preserve">15 x n </t>
  </si>
  <si>
    <t xml:space="preserve">10 x n </t>
  </si>
  <si>
    <r>
      <t xml:space="preserve">Articole </t>
    </r>
    <r>
      <rPr>
        <i/>
        <sz val="11"/>
        <color theme="1"/>
        <rFont val="Calibri"/>
        <family val="2"/>
        <charset val="238"/>
        <scheme val="minor"/>
      </rPr>
      <t>in extenso</t>
    </r>
    <r>
      <rPr>
        <sz val="11"/>
        <color theme="1"/>
        <rFont val="Calibri"/>
        <family val="2"/>
        <scheme val="minor"/>
      </rPr>
      <t xml:space="preserve"> în reviste ştiinţifice de specialitate* </t>
    </r>
  </si>
  <si>
    <r>
      <t xml:space="preserve">Articole </t>
    </r>
    <r>
      <rPr>
        <i/>
        <sz val="11"/>
        <color theme="1"/>
        <rFont val="Calibri"/>
        <family val="2"/>
        <charset val="238"/>
        <scheme val="minor"/>
      </rPr>
      <t>in extenso</t>
    </r>
    <r>
      <rPr>
        <sz val="11"/>
        <color theme="1"/>
        <rFont val="Calibri"/>
        <family val="2"/>
        <scheme val="minor"/>
      </rPr>
      <t xml:space="preserve"> în reviste ştiinţifice indexate ISI Arts &amp; Humanities </t>
    </r>
    <r>
      <rPr>
        <i/>
        <sz val="11"/>
        <color theme="1"/>
        <rFont val="Calibri"/>
        <family val="2"/>
        <charset val="238"/>
        <scheme val="minor"/>
      </rPr>
      <t>Citation Index</t>
    </r>
    <r>
      <rPr>
        <sz val="11"/>
        <color theme="1"/>
        <rFont val="Calibri"/>
        <family val="2"/>
        <scheme val="minor"/>
      </rPr>
      <t xml:space="preserve">, Scopus-Copernicus, ERIH şi clasificate în categoria INT1 sau INT2 în acest index, sau echivalente în domeniu* </t>
    </r>
  </si>
  <si>
    <r>
      <t xml:space="preserve">Articole </t>
    </r>
    <r>
      <rPr>
        <i/>
        <sz val="11"/>
        <color indexed="8"/>
        <rFont val="Calibri"/>
        <family val="2"/>
        <charset val="238"/>
      </rPr>
      <t xml:space="preserve">in extenso </t>
    </r>
    <r>
      <rPr>
        <sz val="11"/>
        <color indexed="8"/>
        <rFont val="Calibri"/>
        <family val="2"/>
      </rPr>
      <t xml:space="preserve">în reviste ştiinţifice indexate ERIH şi clasificate în categoria NAT </t>
    </r>
  </si>
  <si>
    <t xml:space="preserve">5 x n </t>
  </si>
  <si>
    <r>
      <t xml:space="preserve">Articole </t>
    </r>
    <r>
      <rPr>
        <i/>
        <sz val="11"/>
        <color indexed="8"/>
        <rFont val="Calibri"/>
        <family val="2"/>
        <charset val="238"/>
      </rPr>
      <t>in extenso</t>
    </r>
    <r>
      <rPr>
        <sz val="11"/>
        <color indexed="8"/>
        <rFont val="Calibri"/>
        <family val="2"/>
      </rPr>
      <t xml:space="preserve"> în reviste ştiinţifice recunoscute în domenii conexe* </t>
    </r>
  </si>
  <si>
    <r>
      <t xml:space="preserve">Studii </t>
    </r>
    <r>
      <rPr>
        <i/>
        <sz val="11"/>
        <color indexed="8"/>
        <rFont val="Calibri"/>
        <family val="2"/>
        <charset val="238"/>
      </rPr>
      <t>in extenso</t>
    </r>
    <r>
      <rPr>
        <sz val="11"/>
        <color indexed="8"/>
        <rFont val="Calibri"/>
        <family val="2"/>
      </rPr>
      <t xml:space="preserve"> apărute în volume colective publicate la edituri de prestigiu internaţional* </t>
    </r>
  </si>
  <si>
    <r>
      <t xml:space="preserve">Studii </t>
    </r>
    <r>
      <rPr>
        <i/>
        <sz val="11"/>
        <color theme="1"/>
        <rFont val="Calibri"/>
        <family val="2"/>
        <charset val="238"/>
        <scheme val="minor"/>
      </rPr>
      <t>in extenso</t>
    </r>
    <r>
      <rPr>
        <sz val="11"/>
        <color theme="1"/>
        <rFont val="Calibri"/>
        <family val="2"/>
        <scheme val="minor"/>
      </rPr>
      <t xml:space="preserve"> apărute în volume colective publicate la edituri de prestigiu naţional* </t>
    </r>
  </si>
  <si>
    <t xml:space="preserve">7 x n </t>
  </si>
  <si>
    <r>
      <t xml:space="preserve">Studii </t>
    </r>
    <r>
      <rPr>
        <i/>
        <sz val="11"/>
        <color indexed="8"/>
        <rFont val="Calibri"/>
        <family val="2"/>
        <charset val="238"/>
      </rPr>
      <t xml:space="preserve">in extenso </t>
    </r>
    <r>
      <rPr>
        <sz val="11"/>
        <color indexed="8"/>
        <rFont val="Calibri"/>
        <family val="2"/>
      </rPr>
      <t xml:space="preserve">apărute în volume colective publicate la edituri recunoscute în domeniu*, precum şi studiile aferente proiectelor* </t>
    </r>
  </si>
  <si>
    <t xml:space="preserve">7 x n 
5 x n </t>
  </si>
  <si>
    <r>
      <t xml:space="preserve">Publicaţii </t>
    </r>
    <r>
      <rPr>
        <i/>
        <sz val="11"/>
        <color indexed="8"/>
        <rFont val="Calibri"/>
        <family val="2"/>
        <charset val="238"/>
      </rPr>
      <t>in</t>
    </r>
    <r>
      <rPr>
        <sz val="11"/>
        <color indexed="8"/>
        <rFont val="Calibri"/>
        <family val="2"/>
      </rPr>
      <t xml:space="preserve"> extenso în lucrări ale conferinţelor ştiinţifice de arhitectură, urbanism, peisagistică, design şi restaurare, precum şi ale ştiinţelor conexe - pentru specializări transdisciplinare, la nivel internaţional / naţional / local </t>
    </r>
  </si>
  <si>
    <t xml:space="preserve">15 x n
10 x n
5 x n </t>
  </si>
  <si>
    <t>Coordonator publicaţie/coordonator de ediţie la publicaţii şi edituri internaţionale/naţionale;
keynote speaker la conferinţe şi comunicări ştiinţifice internaţionale/naţionale, review-er la conferințe și comunicări științifice internaționale / naționale</t>
  </si>
  <si>
    <t xml:space="preserve">15/10 x n
10/8 x n
6/3 x n </t>
  </si>
  <si>
    <t>Susţinere comunicare publică în cadrul conferinţelor, colocviilor, seminariilor internaţionale/naţionale</t>
  </si>
  <si>
    <t xml:space="preserve">5 x n
3 x n </t>
  </si>
  <si>
    <t>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t>
  </si>
  <si>
    <t xml:space="preserve">30 x n
20 x n </t>
  </si>
  <si>
    <t>Proiect de arhitectură, restaurare, design, de specialitate, de mare complexitate, la nivel zonal sau local, edificat / autorizat** Cu un grad de complexitate în consecință la nivelul rezolvării arhitecturale tehnice, de amplasament.</t>
  </si>
  <si>
    <t xml:space="preserve">15 x n
10 x n </t>
  </si>
  <si>
    <r>
      <t xml:space="preserve">Proiect de amenajarea teritoriului şi peisaj la nivel macro-teritorial: </t>
    </r>
    <r>
      <rPr>
        <i/>
        <sz val="11"/>
        <color theme="1"/>
        <rFont val="Calibri"/>
        <family val="2"/>
        <charset val="238"/>
        <scheme val="minor"/>
      </rPr>
      <t>naţional, transfrontalier, interjudeţean</t>
    </r>
    <r>
      <rPr>
        <sz val="11"/>
        <color theme="1"/>
        <rFont val="Calibri"/>
        <family val="2"/>
        <scheme val="minor"/>
      </rPr>
      <t xml:space="preserve">/ la nivel mezzo-teritorial: </t>
    </r>
    <r>
      <rPr>
        <i/>
        <sz val="11"/>
        <color theme="1"/>
        <rFont val="Calibri"/>
        <family val="2"/>
        <charset val="238"/>
        <scheme val="minor"/>
      </rPr>
      <t>judeţean, periurban, metropolitan</t>
    </r>
    <r>
      <rPr>
        <sz val="11"/>
        <color theme="1"/>
        <rFont val="Calibri"/>
        <family val="2"/>
        <scheme val="minor"/>
      </rPr>
      <t xml:space="preserve">/ strategii de dezvoltare, studii de fundamentare, planuri de management şi mobilitate) avizate** </t>
    </r>
  </si>
  <si>
    <t xml:space="preserve">30 x n
15 x n
10 x n </t>
  </si>
  <si>
    <t xml:space="preserve">Proiect urbanistic şi peisagistic la nivelul Planurilor Generale / Zonale ale Localităţilor (inclusiv studii de fundamentare, de inserţie, de oportunitate) avizate** </t>
  </si>
  <si>
    <t xml:space="preserve">20 x n
15 x n </t>
  </si>
  <si>
    <t xml:space="preserve">20 x n
15 x n
10 x n </t>
  </si>
  <si>
    <t>Contribuții la activitatea Centrului de cercetare - proiectare al Universității prin atragerea și realizarea de proiecte de urbanism, arhitectură, restaurare, design, proiecte de specialitate, studii cu componentă notabilă de cercetare și complexitate****</t>
  </si>
  <si>
    <t>20 x n</t>
  </si>
  <si>
    <t>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t>
  </si>
  <si>
    <t>50 x n
30 x n
10 x n</t>
  </si>
  <si>
    <t>pe premiu /
nominalizare /
selectionare</t>
  </si>
  <si>
    <t xml:space="preserve">Premii / mențiuni / nominalizări / selecţionări obţinute pentru concursuri naţionale de proiecte (organizate potrivit regulamentului UNESCO-UIA, girate de OAR/UAR/RUR, concursuri RUR - Registrul Urbaniştilor din România) </t>
  </si>
  <si>
    <t xml:space="preserve">30 x n
20 x n
10 x n </t>
  </si>
  <si>
    <t xml:space="preserve">Premii / mențiuni / nominalizări la Bienala, Anuală de Arhitectură Bucureşti ori premii / nominalizări la alte concursuri şi licitaţii publice câştigate la nivel naţional, regional şi/sau local de arhitectură, urbanism, peisagistică şi design*** </t>
  </si>
  <si>
    <t xml:space="preserve">10 x n
5 x n </t>
  </si>
  <si>
    <r>
      <t xml:space="preserve">Profesor asociat, </t>
    </r>
    <r>
      <rPr>
        <i/>
        <sz val="11"/>
        <color indexed="8"/>
        <rFont val="Calibri"/>
        <family val="2"/>
        <charset val="238"/>
      </rPr>
      <t>visiting</t>
    </r>
    <r>
      <rPr>
        <sz val="11"/>
        <color indexed="8"/>
        <rFont val="Calibri"/>
        <family val="2"/>
      </rPr>
      <t xml:space="preserve">/cadru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t>
    </r>
  </si>
  <si>
    <t xml:space="preserve">Expoziţii profesionale în domeniu organizate la nivel internaţional / naţional sau local în calitate de autor, coautor, curator </t>
  </si>
  <si>
    <t xml:space="preserve">10/5 x n
5/3 x n
3/1 x n </t>
  </si>
  <si>
    <t xml:space="preserve">Organizator / curator expoziţii la nivel internaţional/naţional </t>
  </si>
  <si>
    <t xml:space="preserve">Organizator sau coordonator, congrese internaţionale / naţionale, manifestări profesionale cu caracter extracurricular, concursuri de proiecte studenţeşti în străinătate şi / în ţară, workshop-uri şi masterclass, în străinătate / în ţară </t>
  </si>
  <si>
    <t xml:space="preserve">10xn-5xn
5xn-3xn
3xn-1xn </t>
  </si>
  <si>
    <t>I24</t>
  </si>
  <si>
    <t xml:space="preserve">5 x n1
5 x n1
7 x n1 </t>
  </si>
  <si>
    <t>n1 - nr. studenți care au susținut teza în ultimul an univ.</t>
  </si>
  <si>
    <t>suma punctajului pentru indicatorii I1-I10; I19 –I24</t>
  </si>
  <si>
    <t>suma punctajului pentru indicatorii I12-I18</t>
  </si>
  <si>
    <t>suma punctajului pentru indicatorii I1 - I24</t>
  </si>
  <si>
    <t>pe carte / capitol</t>
  </si>
  <si>
    <t>pe carte</t>
  </si>
  <si>
    <t>pe capitol</t>
  </si>
  <si>
    <t>pe articol</t>
  </si>
  <si>
    <t>pe studiu</t>
  </si>
  <si>
    <t>pe studiu de cercetare prin proiect /</t>
  </si>
  <si>
    <t>studiu aferent proiect</t>
  </si>
  <si>
    <t>pe publicație</t>
  </si>
  <si>
    <t xml:space="preserve">15 |10 </t>
  </si>
  <si>
    <t xml:space="preserve">10 |8 </t>
  </si>
  <si>
    <t xml:space="preserve">6 |3 </t>
  </si>
  <si>
    <t>pe publicație / eveniment</t>
  </si>
  <si>
    <t>pe susținere</t>
  </si>
  <si>
    <t>pe proiect</t>
  </si>
  <si>
    <t>pe premiu / nominalizare / selecționare</t>
  </si>
  <si>
    <t>pe premiu / nominalizări / selecționări</t>
  </si>
  <si>
    <t>pe premiu / pe nominalizare</t>
  </si>
  <si>
    <t>pe tip de activitate</t>
  </si>
  <si>
    <t>pe expoziție</t>
  </si>
  <si>
    <t xml:space="preserve">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</si>
  <si>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 comisie</t>
  </si>
  <si>
    <t>5| 5 | 7</t>
  </si>
  <si>
    <t>x n1 - nr. studenți care au susținut teza</t>
  </si>
  <si>
    <t>în ultimul an univ.</t>
  </si>
  <si>
    <t>In paginile I1...I24 trebuie introduse informațiile corespunzătoare indicatorilor din standarde. Fiecare pagină conține un tabel cu 10 linii; la nevoie pot fi introduse linii noi, însă acestea trebuie să fie introduse între linia 1 și linia 10, pentru a păstra corect totalul din ultima linie. Punctajul pentru fiecare indicator este trecut în scop informativ în partea dreaptă (se va alege valoarea corectă în funcție de categoria activității - internațional/ național etc.).
Punctajul total de la fiecare indicator este preluat automat în Fișa de verificare.
Paginile I1...I24 se vor printa ca anexă a Fișei de verificare.</t>
  </si>
  <si>
    <t>Pagina "Descriere indicatori" este informativă. Aceasta conține informațiile preluate direct din Ordinul nr. 6129, prezentate sintetic. Pentru fiecare indicator informațiile se regăsesc în paginile I1...I24.</t>
  </si>
  <si>
    <t xml:space="preserve">Membru în structuri de conducere ale unor asociaţii şi organizaţii profesionale, internaţionale / naţionale (OAR, UAR, RUR)/membru în comisii de specialitate internaţionale / naţionale (MDRAP, MEN, CNCS, ARACIS) / membru în jurii internaţionale, naţionale, locale de arhitectură, urbanism, teorie și istorie a arhitecturii, peisagistică, design, expert internaţional/naţional, membru al academiilor </t>
  </si>
  <si>
    <t>Petrea Sergiu-Cătălin</t>
  </si>
  <si>
    <t>Sergiu Cătălin Petrea</t>
  </si>
  <si>
    <t>Earthquake Hazard Impact and Urban Planning</t>
  </si>
  <si>
    <t>Springer Verlag</t>
  </si>
  <si>
    <t>978-94-007-7980-8</t>
  </si>
  <si>
    <t>978-94-007-7980-8, ISBN 978-94-007-7981-5 (eBook)</t>
  </si>
  <si>
    <t xml:space="preserve">Advanced Materials Research Vol. 649 (2013) pp 203-206 </t>
  </si>
  <si>
    <t xml:space="preserve">Trans Tech Publications, Switzerland </t>
  </si>
  <si>
    <t>www.scientific.net © (2013) Trans Tech Publications</t>
  </si>
  <si>
    <t>.</t>
  </si>
  <si>
    <t>Arhitectura de urgenţă. O abordare contemporană</t>
  </si>
  <si>
    <t>Universitară Ion Mincu Bucureşti</t>
  </si>
  <si>
    <t>978-606-638-036-2</t>
  </si>
  <si>
    <t>Provocările arhitecturii de urgenţă. Principii de proiectare</t>
  </si>
  <si>
    <t>978-606-638-037-9</t>
  </si>
  <si>
    <t>Locuinţe de urgenţă pentru sinistraţi, în cartea Locuirea de urgenţă. Bune practici şi proiecte din România</t>
  </si>
  <si>
    <t>978-606-638-026-3</t>
  </si>
  <si>
    <t>Exerciții de memorie în București, în cartea București – Locuri reinventate</t>
  </si>
  <si>
    <t>978-606-638-127-7</t>
  </si>
  <si>
    <t>Sergiu Cătălin Petrea și Adrian Moleavin</t>
  </si>
  <si>
    <t>Research by Design, Architectural Education and Quantum Cosmology</t>
  </si>
  <si>
    <t>Rethinking Social Action. Core Values. Working Papers of the LUMEN International Scientific Conference -6th edition</t>
  </si>
  <si>
    <t>Octombrie</t>
  </si>
  <si>
    <t>978-1-910129-05-0</t>
  </si>
  <si>
    <t>5</t>
  </si>
  <si>
    <t>7,5</t>
  </si>
  <si>
    <t>Sustainable Aspects Of Contemporary Wooden Architecture</t>
  </si>
  <si>
    <t>ICAR International Conference on Architectural Research</t>
  </si>
  <si>
    <t>2015</t>
  </si>
  <si>
    <t>Martie</t>
  </si>
  <si>
    <t>ISSN 2393-4433, ISSN-L 2393-4433, ISBN 978-606-638-112-3</t>
  </si>
  <si>
    <t>1</t>
  </si>
  <si>
    <r>
      <t>Traditional Sense of Space As Basis For A New Architectural</t>
    </r>
    <r>
      <rPr>
        <sz val="10"/>
        <color indexed="8"/>
        <rFont val="Arial Narrow"/>
        <family val="2"/>
      </rPr>
      <t xml:space="preserve"> </t>
    </r>
  </si>
  <si>
    <t>ISSN 2393-4433; ISSN-L 2393-4433; ISBN 978-606-638-112-3</t>
  </si>
  <si>
    <t>ISSN 2393-4425; ISSN-L 2393-4425</t>
  </si>
  <si>
    <r>
      <t>Aspecte durabile ale arhitecturii contemporane</t>
    </r>
    <r>
      <rPr>
        <sz val="10"/>
        <color indexed="8"/>
        <rFont val="Arial Narrow"/>
        <family val="2"/>
      </rPr>
      <t xml:space="preserve"> </t>
    </r>
  </si>
  <si>
    <r>
      <t>Provocări în spaţiul construit. 120 de ani de învăţământ superior de arhitectură</t>
    </r>
    <r>
      <rPr>
        <sz val="10"/>
        <color indexed="8"/>
        <rFont val="Arial Narrow"/>
        <family val="2"/>
      </rPr>
      <t>,</t>
    </r>
    <r>
      <rPr>
        <sz val="11"/>
        <color indexed="8"/>
        <rFont val="Calibri"/>
        <family val="2"/>
      </rPr>
      <t xml:space="preserve"> Editura Universitară Ion Mincu</t>
    </r>
  </si>
  <si>
    <t>2012</t>
  </si>
  <si>
    <t>Mai</t>
  </si>
  <si>
    <t>ISBN 978-606-638-017-1</t>
  </si>
  <si>
    <t>10</t>
  </si>
  <si>
    <r>
      <t>Spaţiul (construit) ca interacţiune şi eveniment</t>
    </r>
    <r>
      <rPr>
        <sz val="10"/>
        <color indexed="8"/>
        <rFont val="Arial Narrow"/>
        <family val="2"/>
      </rPr>
      <t xml:space="preserve"> </t>
    </r>
  </si>
  <si>
    <t>Six Points of Resistence for a Renewable Energy Based Architecture - A Case Study</t>
  </si>
  <si>
    <r>
      <t xml:space="preserve">Building and Environment Proceedings enviBUILD 2012, </t>
    </r>
    <r>
      <rPr>
        <sz val="11"/>
        <color indexed="8"/>
        <rFont val="Calibri"/>
        <family val="2"/>
      </rPr>
      <t>Editată de</t>
    </r>
    <r>
      <rPr>
        <i/>
        <sz val="11"/>
        <color indexed="8"/>
        <rFont val="Calibri"/>
        <family val="2"/>
      </rPr>
      <t xml:space="preserve"> </t>
    </r>
    <r>
      <rPr>
        <sz val="11"/>
        <color indexed="8"/>
        <rFont val="Calibri"/>
        <family val="2"/>
      </rPr>
      <t>Faculty of Civil Engineering, Brno, Cehia</t>
    </r>
  </si>
  <si>
    <t>ISBN 978-80-214-4600-7</t>
  </si>
  <si>
    <t>Green Architecture in Romania - Dialog between vernacularism and high-tech</t>
  </si>
  <si>
    <r>
      <t>Abstracts ICAR 2012, (RE)writing history,</t>
    </r>
    <r>
      <rPr>
        <b/>
        <i/>
        <sz val="10"/>
        <color indexed="8"/>
        <rFont val="Arial Narrow"/>
        <family val="2"/>
      </rPr>
      <t xml:space="preserve"> </t>
    </r>
    <r>
      <rPr>
        <sz val="11"/>
        <color indexed="8"/>
        <rFont val="Calibri"/>
        <family val="2"/>
      </rPr>
      <t>section 2-Intelligent buiding and adaptative structure, Editura Universitară Ion Mincu</t>
    </r>
  </si>
  <si>
    <t>ISBN 978-606-638-022-5</t>
  </si>
  <si>
    <t>Architectural Design in time of crisis</t>
  </si>
  <si>
    <r>
      <t>Abstracts ICAR 2012, (RE)writing history</t>
    </r>
    <r>
      <rPr>
        <sz val="11"/>
        <color indexed="8"/>
        <rFont val="Calibri"/>
        <family val="2"/>
      </rPr>
      <t>, section 6- Beyond discipline(s): Architectural education and research, Editura Universitară Ion Mincu</t>
    </r>
  </si>
  <si>
    <r>
      <t>Proceedings ICAR 2012, (RE)writing history,</t>
    </r>
    <r>
      <rPr>
        <b/>
        <i/>
        <sz val="11"/>
        <color indexed="8"/>
        <rFont val="Calibri"/>
        <family val="2"/>
      </rPr>
      <t xml:space="preserve"> </t>
    </r>
    <r>
      <rPr>
        <sz val="11"/>
        <color indexed="8"/>
        <rFont val="Calibri"/>
        <family val="2"/>
      </rPr>
      <t>section 2-Intelligent buiding and adaptative structure, Editura Universitară Ion Mincu</t>
    </r>
  </si>
  <si>
    <t>ISBN 978-606-638--023-2</t>
  </si>
  <si>
    <r>
      <t>Proceedings ICAR 2012, (RE)writing history</t>
    </r>
    <r>
      <rPr>
        <sz val="11"/>
        <color indexed="8"/>
        <rFont val="Calibri"/>
        <family val="2"/>
      </rPr>
      <t>, section 6- Beyond discipline(s): Architectural education and research, Editura Universitară Ion Mincu</t>
    </r>
  </si>
  <si>
    <t>Ipostaze inovatoare ale utilizării lemnului în arhitectură</t>
  </si>
  <si>
    <r>
      <t>Peisaj cultural, arhitectură, tendințe</t>
    </r>
    <r>
      <rPr>
        <sz val="10"/>
        <color indexed="8"/>
        <rFont val="Arial Narrow"/>
        <family val="2"/>
      </rPr>
      <t>, Editura Universitară Ion Mincu</t>
    </r>
  </si>
  <si>
    <t>Noiembrie</t>
  </si>
  <si>
    <t>ISBN 978-606-638-047-8</t>
  </si>
  <si>
    <t>8</t>
  </si>
  <si>
    <t>Sergiu Cătălin Petrea și Cristina Petrea</t>
  </si>
  <si>
    <t>Form follows energy</t>
  </si>
  <si>
    <t>revista Bursa Construcțiilor, nr 4/2012(639</t>
  </si>
  <si>
    <t>ISSN 1454-9956</t>
  </si>
  <si>
    <t>4</t>
  </si>
  <si>
    <t xml:space="preserve">Sergiu Cătălin Petrea </t>
  </si>
  <si>
    <t xml:space="preserve">Locuinţe în regim de urgenţă pentru sinistraţi </t>
  </si>
  <si>
    <r>
      <t xml:space="preserve">revista </t>
    </r>
    <r>
      <rPr>
        <i/>
        <sz val="10"/>
        <color indexed="8"/>
        <rFont val="Arial Narrow"/>
        <family val="2"/>
      </rPr>
      <t>Arhitext</t>
    </r>
    <r>
      <rPr>
        <sz val="10"/>
        <color indexed="8"/>
        <rFont val="Arial Narrow"/>
        <family val="2"/>
      </rPr>
      <t>, anul XVIII, nr. 6(220)/noi-dec 2011/</t>
    </r>
  </si>
  <si>
    <t>2011</t>
  </si>
  <si>
    <t>ISSN 1224-886x</t>
  </si>
  <si>
    <t>Alfabetul formal Marcel Iancu</t>
  </si>
  <si>
    <r>
      <t xml:space="preserve">revista </t>
    </r>
    <r>
      <rPr>
        <i/>
        <sz val="10"/>
        <color indexed="8"/>
        <rFont val="Arial Narrow"/>
        <family val="2"/>
      </rPr>
      <t>Arhitectura</t>
    </r>
    <r>
      <rPr>
        <sz val="10"/>
        <color indexed="8"/>
        <rFont val="Arial Narrow"/>
        <family val="2"/>
      </rPr>
      <t xml:space="preserve">, nr 3/2012(639), </t>
    </r>
  </si>
  <si>
    <t>ISSN 1220-3254</t>
  </si>
  <si>
    <t>3</t>
  </si>
  <si>
    <t>Sergiu Cătălin Petrea și Niculae Grama</t>
  </si>
  <si>
    <t>Utilizarea energiilor regenerabile în arhitectura bioclimatică</t>
  </si>
  <si>
    <r>
      <t xml:space="preserve">revista </t>
    </r>
    <r>
      <rPr>
        <i/>
        <sz val="10"/>
        <color indexed="8"/>
        <rFont val="Arial Narrow"/>
        <family val="2"/>
      </rPr>
      <t>Analele Arhitecturii</t>
    </r>
    <r>
      <rPr>
        <sz val="10"/>
        <color indexed="8"/>
        <rFont val="Arial Narrow"/>
        <family val="2"/>
      </rPr>
      <t>, anul 4, nr. 2/2010, Ed. Universitară Ion Mincu</t>
    </r>
  </si>
  <si>
    <t>2010</t>
  </si>
  <si>
    <t>Iunie</t>
  </si>
  <si>
    <t>ISSN 1842-7723</t>
  </si>
  <si>
    <t>Ipostaze ale arhitecturii de urgenţă</t>
  </si>
  <si>
    <r>
      <t xml:space="preserve">publicaţia </t>
    </r>
    <r>
      <rPr>
        <i/>
        <sz val="10"/>
        <color indexed="8"/>
        <rFont val="Arial Narrow"/>
        <family val="2"/>
      </rPr>
      <t>Argument 3/2011, Studii şi cercetări ştiinţifice de arhitectură şi urbanism</t>
    </r>
    <r>
      <rPr>
        <sz val="10"/>
        <color indexed="8"/>
        <rFont val="Arial Narrow"/>
        <family val="2"/>
      </rPr>
      <t xml:space="preserve">, Editura Universitară Ion Mincu </t>
    </r>
  </si>
  <si>
    <t>Iulie</t>
  </si>
  <si>
    <t>ISSN 2067-4252</t>
  </si>
  <si>
    <t>Eduardo Souto de Moura şi arhitectura portugheză</t>
  </si>
  <si>
    <t>revista Arhitext, anul XVIII, nr. 4 (218)/iulie-aug 2011</t>
  </si>
  <si>
    <r>
      <t>Proiectarea de arhitectură în timp de criză</t>
    </r>
    <r>
      <rPr>
        <sz val="10"/>
        <color indexed="8"/>
        <rFont val="Arial Narrow"/>
        <family val="2"/>
      </rPr>
      <t xml:space="preserve">, </t>
    </r>
  </si>
  <si>
    <t>revista Urbanism. Arhitectură. Construcţii, vol. 3, nr. 4/2012</t>
  </si>
  <si>
    <t>ISSN 2069-0509</t>
  </si>
  <si>
    <t>18</t>
  </si>
  <si>
    <t>Primele case pasive din România</t>
  </si>
  <si>
    <t>revista Urbanism. Arhitectură. Construcţii, vol. 4, nr. 1/2013</t>
  </si>
  <si>
    <t>2013</t>
  </si>
  <si>
    <t>16</t>
  </si>
  <si>
    <t xml:space="preserve"> Reviewers’ Board of ATINER's Book Publication on Architecture</t>
  </si>
  <si>
    <t>Architecture Anthology I: Sustainable Design</t>
  </si>
  <si>
    <t>ATINER's Book Publication on Architecture, Athens</t>
  </si>
  <si>
    <t>14 Mai</t>
  </si>
  <si>
    <t xml:space="preserve">Arhitectura bioclimatică- principii şi realizări, </t>
  </si>
  <si>
    <t xml:space="preserve">Conferinţa naţională de surse noi şi regenerabile de energie CNSNRE </t>
  </si>
  <si>
    <t>8-10 oct.UAUIM Bucuresti</t>
  </si>
  <si>
    <t xml:space="preserve">Arhitectura bioclimatică între concept şi realitate, </t>
  </si>
  <si>
    <t>Sesiunea de comunicări ştiinţifice Loc – Locuinţă – Locuire Identitate şi repere contemporane</t>
  </si>
  <si>
    <t>26 Iunie UAUIM Bucuresti</t>
  </si>
  <si>
    <t>Sesiunea de comunicări ştiintifice internaţionale Wind and Solar Power</t>
  </si>
  <si>
    <t>2 August 2010, ICPE Agigea</t>
  </si>
  <si>
    <t>Structurile de lemn–un atu al arhitecturii bioclimatice</t>
  </si>
  <si>
    <t xml:space="preserve">Sesiunea de comunicări ştiintifice internaţionale Wind and Solar Power </t>
  </si>
  <si>
    <t>31 August Agigea</t>
  </si>
  <si>
    <t>Avantajele sistemelor de încălzire cu biomasă</t>
  </si>
  <si>
    <t>Conferința națională Pensiunea turistică – soluții de amenajare, reamenajare și finanțare</t>
  </si>
  <si>
    <t>2 Noiembrie Bucuresti</t>
  </si>
  <si>
    <t>conferinţa internaţională Upgrade - dezvoltare prin continuitate</t>
  </si>
  <si>
    <t>23-24 Martie UAUIM Bucureşti</t>
  </si>
  <si>
    <t>Lucrările: Green Architecture in Romania şi Architectural Design in time of crisis</t>
  </si>
  <si>
    <t>conferinţa internaţională ICAR</t>
  </si>
  <si>
    <t>23-24 Mai UAUIM Bucureşti</t>
  </si>
  <si>
    <t>lucrările Premisele durabile ale arhitecturii contemporane şi Spațiul (construit) privit ca interacțiune  și   eveniment</t>
  </si>
  <si>
    <t>Conferinţa naţională Provocări în spaţiul construit. 120 de ani de învăţământ superior de arhitectură</t>
  </si>
  <si>
    <t>20 Mai ROMEXPO Bucureşti</t>
  </si>
  <si>
    <t>lucrările Proiectarea de arhitectură în timp de criză şi Locuinţa Pasivă în România</t>
  </si>
  <si>
    <t>conferinţa Cercetarea din arhitectură şi urbanism în condiţiile crizei economice</t>
  </si>
  <si>
    <t>12 mai INCERC Bucureşti</t>
  </si>
  <si>
    <t>Atingerea eficienței energetice prin proiectare adecvată și sisteme complete de instalații</t>
  </si>
  <si>
    <t xml:space="preserve">Conferinţa internațională Eficiența energetică germană în clădiri și case pasive românești </t>
  </si>
  <si>
    <t>16 Oct. Camera de Comerț Româno-Germană</t>
  </si>
  <si>
    <t>Conferinţa naţională Eficiența energetică în cadrul BNAB</t>
  </si>
  <si>
    <t>18 Oct. Muzeul de Istorie al României Bucureşti</t>
  </si>
  <si>
    <t>Strategii de reconstrucție a zonelor afectate de hazard centrate pe tradiție – studiu de caz Japonia</t>
  </si>
  <si>
    <t>Conferinţa naţională Arhitectura durabilă și problemele emergente - sărăcia și multihazardul în cadrul BNAB</t>
  </si>
  <si>
    <t>26 Oct. UAUIM Bucureşti</t>
  </si>
  <si>
    <t>Dacian Fortresses in Orastiei Mountains-a virtual approach</t>
  </si>
  <si>
    <t>Conferinţa internaţională Network for Digital Methods in the Arts and Humanities (NeDiMAH)</t>
  </si>
  <si>
    <t>3 Noiembrie UAUIM Bucureşti</t>
  </si>
  <si>
    <t>Perspectivă durabilă asupra anvelopantei arhitecturale</t>
  </si>
  <si>
    <t>Conferinţa naţională Anveloparea eficientă a clădirilor în cadrul BNAB</t>
  </si>
  <si>
    <t>6 Noiembrie Muzeul de Istorie al României Bucureşti</t>
  </si>
  <si>
    <t>Ipostaze inovatoare ale utilizării lemnului în arhitectură.</t>
  </si>
  <si>
    <t>Conferinţa naţională Peisaj cultural, arhitectură, tendințe</t>
  </si>
  <si>
    <t>8 Noiembrie Romexpo Bucuresti</t>
  </si>
  <si>
    <t>Despre o abordare durabilă a arhitecturii locuinței</t>
  </si>
  <si>
    <t>Conferinţa Viitorul construcțiilor rezidențiale: locuințele sustenabile</t>
  </si>
  <si>
    <t>29 Martie Romexpo Bucuresti</t>
  </si>
  <si>
    <t>Atingerea eficienței energetice prin proiectare adecvată și sisteme complete de instalații.</t>
  </si>
  <si>
    <t>Conferinţa internațională organizată de Camera de comerț româno-germană</t>
  </si>
  <si>
    <t>12 Noiembrie Bucuresti</t>
  </si>
  <si>
    <t>Sergiu Cătălin Petrea și Iulian Cuță</t>
  </si>
  <si>
    <t>Casa e4, o soluție locală pentru o problemă globală</t>
  </si>
  <si>
    <t>Conferința Local-global! din cadrul Anualei de Arhitectură</t>
  </si>
  <si>
    <t>12 Iunie Bucuresti</t>
  </si>
  <si>
    <t>Sergiu Cătălin Petrea, Iulian Cuță și Cerna Mladin</t>
  </si>
  <si>
    <t>The E4 Brickhouse of Romania - A Local Solution For an Energy Efficient Building</t>
  </si>
  <si>
    <t>Conferința organizată de URBAN-INCERC</t>
  </si>
  <si>
    <t>18 Octombrie Bucuresti</t>
  </si>
  <si>
    <t>Arhitectura Participativă – între arhitectura socială și dezvoltare durabilă</t>
  </si>
  <si>
    <t>Școala Internațională de Arhitectură Socială Participativă Arhipera</t>
  </si>
  <si>
    <t>19 Iulie Belciugatele</t>
  </si>
  <si>
    <t>Alimentarea cu energie termică din surse regenerabile în România</t>
  </si>
  <si>
    <t>20 Mai Bucuresti</t>
  </si>
  <si>
    <t>E4 - o posibilă variantă de locuire pentru Europa 2020</t>
  </si>
  <si>
    <t>Conferinţa ExpoEnergie</t>
  </si>
  <si>
    <t>18 Octombrie Romexpo Bucuresti</t>
  </si>
  <si>
    <t>Soluții eficiente de încălzire</t>
  </si>
  <si>
    <t>25 Noiembrie Bucuresti</t>
  </si>
  <si>
    <t>Conferinţa internațională organizată de UAUIM București</t>
  </si>
  <si>
    <t>26 Martie Bucuresti</t>
  </si>
  <si>
    <t>Traditional Sense of Space As Basis For A New Architectural</t>
  </si>
  <si>
    <t>25 Martie Bucuresti</t>
  </si>
  <si>
    <t>The E4 Brickhouse of Romania</t>
  </si>
  <si>
    <t>Colloque Francophone en Energie, Environnement, Economie et Thermodynamique – COFRET 14, Paris</t>
  </si>
  <si>
    <t>25 Aprilie  Paris</t>
  </si>
  <si>
    <t>WSED 2014 – O privire holistică UAUIM, București</t>
  </si>
  <si>
    <t>Forumul de Arhitectură Durabilă</t>
  </si>
  <si>
    <t>10 Aprilie  București</t>
  </si>
  <si>
    <t>Prezentarea Casa CHE, Premiul Saint Gobain și Nominalizare Arhitectura Locuinței, București</t>
  </si>
  <si>
    <t>Anuala de Arhitectură, București</t>
  </si>
  <si>
    <t>7 Iulie  București</t>
  </si>
  <si>
    <t>Prezentarea Centru de copii ISEA, Nominalizare Arhitectura Socio-Culturală</t>
  </si>
  <si>
    <t>Proiect premiat în cadrul Anualei de Arhitectură, București</t>
  </si>
  <si>
    <t>9 Iulie  București</t>
  </si>
  <si>
    <t>Prezentare Proiect Concept energetic – Reabilitare Sediul Central al TVR</t>
  </si>
  <si>
    <t>Conferinței "Smart Cities of Romania"</t>
  </si>
  <si>
    <t>22 Octombrie Bucuresti</t>
  </si>
  <si>
    <t>Workshopului W3 - EV 2015 Workshop “E-Mobility – New trends H2020 Projects” din Cadrul Conferinței ICPE 65</t>
  </si>
  <si>
    <t>2 Octombrie Bucuresti</t>
  </si>
  <si>
    <t>Prezentator la Conferința Casa E4 din cărămidă de la Wienerberger – Model de casă cu un consum de energie aproape de 0 (NzEB). Studiu de caz</t>
  </si>
  <si>
    <t>Filiala OAR Iași-Vaslui</t>
  </si>
  <si>
    <t>22 Mai Iași</t>
  </si>
  <si>
    <t>Prezentare Research by Design – Exerciții de arhitectură sustenabilă,</t>
  </si>
  <si>
    <t>SIASPA (Școala Internațională de Arhitectură Socială Participativă Arhipera)</t>
  </si>
  <si>
    <t>16 Iulie  Belciugatele</t>
  </si>
  <si>
    <t>Prezentator la Conferința Locuința E4 – o soluție locală pentru o problemă globală</t>
  </si>
  <si>
    <t>Filiala OAR Sibiu - Vâlcea</t>
  </si>
  <si>
    <t>19 Noiembrie Sibiu</t>
  </si>
  <si>
    <t>Casa CHE</t>
  </si>
  <si>
    <t>Conferința internațională RIFF 2015 București, la secțiunea Roofs and Insulation</t>
  </si>
  <si>
    <t>București</t>
  </si>
  <si>
    <t xml:space="preserve">Conferința națională Dulgher </t>
  </si>
  <si>
    <t>9 Martie OAR București</t>
  </si>
  <si>
    <t>Wood Office building Reci</t>
  </si>
  <si>
    <t>GIS - Conferință internațională</t>
  </si>
  <si>
    <t>22 Martie București</t>
  </si>
  <si>
    <t>The E4 House- A Local solution for a Global Challenge</t>
  </si>
  <si>
    <t xml:space="preserve">European Symposium on Diversity and Sustainability </t>
  </si>
  <si>
    <t>12 Aprilie UAIUM</t>
  </si>
  <si>
    <t>Incendiu și provocarea utilizării lemnului în arhitectură</t>
  </si>
  <si>
    <t>Conferință locală - Siguranță și responsabilitate în construcții</t>
  </si>
  <si>
    <t>9 Aprilie Romexpo</t>
  </si>
  <si>
    <t>Casa E4 osoluție locală pentru o provocare globală</t>
  </si>
  <si>
    <t>Conferință locală - Filiala OAR - Soluții complete pentru case durabile</t>
  </si>
  <si>
    <t>22 Aprilie Cluj Napoca</t>
  </si>
  <si>
    <t>20 Mai Pitești</t>
  </si>
  <si>
    <t>10 Iunie Brașov</t>
  </si>
  <si>
    <t>15 Iunie Timișoara</t>
  </si>
  <si>
    <t>Cărămida mereu actuală - Conceptul Casa E4 de la Winerberger</t>
  </si>
  <si>
    <t>Atelierele de la Sibiu UAIUM</t>
  </si>
  <si>
    <t>11 Iunie Sibiu</t>
  </si>
  <si>
    <t>Soluții complete de încălzire bazate pe surse regenerabile de energie</t>
  </si>
  <si>
    <t xml:space="preserve">Conferință internațională organizată de AHK - Eficiența energetică și energii regenerabile în infrastructura românească, producția de energie. </t>
  </si>
  <si>
    <t>12 Aprilie București</t>
  </si>
  <si>
    <t>Conferința internațională organizată de Camera de comerț Româno-Germană (AHK)</t>
  </si>
  <si>
    <t xml:space="preserve"> Eficiența energetică în industria românească, cu lucrarea Soluții complete de încălzire bazate pe surse de energie sustenabile</t>
  </si>
  <si>
    <r>
      <t xml:space="preserve">07 Noiembrie </t>
    </r>
    <r>
      <rPr>
        <sz val="11"/>
        <color rgb="FF000000"/>
        <rFont val="Calibri"/>
        <family val="2"/>
        <charset val="238"/>
      </rPr>
      <t>București</t>
    </r>
  </si>
  <si>
    <t>Sediul de birouri al Holzindustrie Schweighofer din Reci, Covasna, prima clădire din România cu structură integrală din lemn proiectată și certificată în standard Multicomfort</t>
  </si>
  <si>
    <r>
      <t xml:space="preserve">12 Decembrie </t>
    </r>
    <r>
      <rPr>
        <sz val="11"/>
        <color rgb="FF000000"/>
        <rFont val="Calibri"/>
        <family val="2"/>
        <charset val="238"/>
      </rPr>
      <t>București</t>
    </r>
  </si>
  <si>
    <t xml:space="preserve"> Econet meeting #3 Green Buildings organizat de Camera de comerț Româno-Germană (AHK)</t>
  </si>
  <si>
    <t>From sustainability to sensitivity and back -the story of DSBU project</t>
  </si>
  <si>
    <t>Building Educational Bucharest International Forum, seria de evenimente School + Hospital</t>
  </si>
  <si>
    <t>19 Octombrie București</t>
  </si>
  <si>
    <t>10 Iunie Sibiu</t>
  </si>
  <si>
    <t>Proiectarea clădirilor N-ZEB – Studii de caz</t>
  </si>
  <si>
    <t xml:space="preserve">Energia și mediul în context contemporan </t>
  </si>
  <si>
    <t>12 Octombrie București</t>
  </si>
  <si>
    <t>Prima clădire CLT de birouri multi comfort</t>
  </si>
  <si>
    <t>6 Noiembrie București</t>
  </si>
  <si>
    <t>Share Bucharest - Romanian Building Awards</t>
  </si>
  <si>
    <t xml:space="preserve">What does my Future City Look Like? </t>
  </si>
  <si>
    <t>Sustainable Schools for Sustainable Cities – a story of DSBU Project</t>
  </si>
  <si>
    <t>22 Noiembrie București</t>
  </si>
  <si>
    <t>Multi Comfort House and Energy efficiency</t>
  </si>
  <si>
    <t xml:space="preserve">Seminar Multi Comfort Concept </t>
  </si>
  <si>
    <t>29 Iunie Astana, Kazahstan,</t>
  </si>
  <si>
    <t xml:space="preserve">Multicomfort House Student contest </t>
  </si>
  <si>
    <t>31 Mai, Madrid, Spania</t>
  </si>
  <si>
    <t xml:space="preserve">ExpoWood 4iTech </t>
  </si>
  <si>
    <t>20 Aprilie București</t>
  </si>
  <si>
    <t>Conferința internațională organizată de Camera de comerț Româno-Germană (AHK) – Infrastructura energetică în orașe</t>
  </si>
  <si>
    <t>The e4 House-a local solution for a global challenge</t>
  </si>
  <si>
    <t>Asociația pentru Inovație în Arhitectură, Casa AIA</t>
  </si>
  <si>
    <t>Tecto Arhitectura -exercitii de sustenabilitate in România</t>
  </si>
  <si>
    <t>Sergiu Cătălin Petrea, Cristina Pintilie, Sabrina Ene-Butnariu</t>
  </si>
  <si>
    <t>Conferința Internațională despre Construcții Sustenabile și Eficiență Energetică, EURO-CONSTRUCȚII</t>
  </si>
  <si>
    <t>15 Mai București</t>
  </si>
  <si>
    <t>Conferința Internațională organizată de Camera de comerț Româno-Germană (AHK) - Eficiență energetică în industrie</t>
  </si>
  <si>
    <t>4 Iunie București</t>
  </si>
  <si>
    <t>Prima clădire de birouri MultiComfort din Romania</t>
  </si>
  <si>
    <t>17 Mai Brașov</t>
  </si>
  <si>
    <t xml:space="preserve">Performanța energetică a clădirilor – ediția a XIII-a – Exigențe vechi și noi impuse de EPBD 3 </t>
  </si>
  <si>
    <t>Sergiu Cătălin Petrea, Mihaela Muscoiu, Gabriel Golumbeanu</t>
  </si>
  <si>
    <t>Conferința Națională Fit-to-NZEB: Scheme de instruire innovative pentru renovarea clădirilor la nivel nZEB</t>
  </si>
  <si>
    <t>Renovarea clădirilor la nivel Nzeb- implicații asupra mediului academic din România</t>
  </si>
  <si>
    <t>Radu Pană, Sergiu Cătălin Petrea</t>
  </si>
  <si>
    <t>11 Iunie București</t>
  </si>
  <si>
    <t xml:space="preserve">DSBU - New School Campus </t>
  </si>
  <si>
    <t xml:space="preserve">Romanian Building Awards </t>
  </si>
  <si>
    <t>19 Aprilie București</t>
  </si>
  <si>
    <t>Executat</t>
  </si>
  <si>
    <t>Șef Proiect</t>
  </si>
  <si>
    <t>Amenajare Secţia de Primiri Urgenţe; Spital Municipal Rădăuţi, jud.Suceava</t>
  </si>
  <si>
    <t>Amenajare bloc operator; Spital municipal Rădăuți, jud. Suceava</t>
  </si>
  <si>
    <t xml:space="preserve"> Fermă zootehnică vaci de lapte; Strehaia, jud. Mehedinți</t>
  </si>
  <si>
    <t>Hale depozitare şi spaţii birouri; Bragadiru, jud. Ilfov</t>
  </si>
  <si>
    <t>Locuinţe în regim de urgenţă pentru sinistraţi</t>
  </si>
  <si>
    <t>Locuinţă unifamilială sustenabilă în Carpaţi; Sat Haleş, com. Tisău, jud. Buzău</t>
  </si>
  <si>
    <t>Centrală termică cu cogenerare de energie electrică şi termică pe biomasă; Rădăuţi, jud. Suceava</t>
  </si>
  <si>
    <t>Instalaţie industrială de uscare lemn; Rădăuţi, jud. Suceava</t>
  </si>
  <si>
    <t>Reparare, închidere centrala Porţile de Fier 2, faţada amonte şi aval; Porţile de Fier, jud. Mehedinţi</t>
  </si>
  <si>
    <t>Autorizat</t>
  </si>
  <si>
    <t>Centru de zi pentru copii; Rădăuți jud. Suceava</t>
  </si>
  <si>
    <t>Centru de servicii auto; Gura Humorului, jud. Suceava</t>
  </si>
  <si>
    <t>Hală producție lemn stratificat; Rădăuţi, jud. Suceava</t>
  </si>
  <si>
    <t>Extindere Hală Peleți; Rădăuţi, jud. Suceava</t>
  </si>
  <si>
    <t>Bazin de înot și anexe, Alexandria, Jud. Teleorman</t>
  </si>
  <si>
    <t>/</t>
  </si>
  <si>
    <t>Autorizat, în execuție</t>
  </si>
  <si>
    <t>Confidențial</t>
  </si>
  <si>
    <t>Locuințe prefabricate cu consum redus de energie</t>
  </si>
  <si>
    <t>Coautor</t>
  </si>
  <si>
    <t>Clădire de birouri și centru servicii auto, Suceava</t>
  </si>
  <si>
    <t>Ansamblu industrial, Covasna</t>
  </si>
  <si>
    <t>Campus Școlar - DSBU, București</t>
  </si>
  <si>
    <t>Monument de for public -în memoria polițiștilor rutieri căzuți la datorie, București</t>
  </si>
  <si>
    <t>Locuință cu consum aproape zero de energie - proiect pilot Wienerberger; București</t>
  </si>
  <si>
    <t>Locuință cu consum aproape zero de energie - proiect pilot Wienerberger; Jud. Ilfov</t>
  </si>
  <si>
    <t>Clădire administrativ în standard Multi Confort House - proiect pilot pentru Grupul Saint-Gobain; Jud. Bacău</t>
  </si>
  <si>
    <t>Clădire socială și Clădire administrativă în standard Multi Confort - proiect pilot pentru Grupul Saint-Gobain; jud. Covasna</t>
  </si>
  <si>
    <t>Hală depozitare frigorifică și magazin de prezentare; Com. Răchiteni, jud. Iași</t>
  </si>
  <si>
    <t xml:space="preserve"> Extindere și reamenajare spațiu comercial; Str.Bogdan Dragoș, Roman, jud. Neamț</t>
  </si>
  <si>
    <t>Hală prezentare şi desfacere echipamente electrice, birouri, depozite şi utilităţi; Popeşti Leordeni, jud. Ilfov</t>
  </si>
  <si>
    <t>Pensiune turistică; Eșelnița, jud.Mehedinți</t>
  </si>
  <si>
    <t xml:space="preserve">Autorizat </t>
  </si>
  <si>
    <t>Casă de vacanță prefabricată din lemn, cu consum redus de energie; Sucevița, jud.Suceava</t>
  </si>
  <si>
    <t>Construire depozit adezivi; Rădăuţi, jud. Suceava</t>
  </si>
  <si>
    <t>Laborator de testare betoane și asfalt; Bragadiru, jud.Ilfov</t>
  </si>
  <si>
    <t>Construire pensiune turistică S+P+1E+M; Sat Sătuc, Com. Berca, jud. Buzău</t>
  </si>
  <si>
    <t>Reabilitare imobil secol XIX; Str. Logofăt Luca Stroici, Sector 2, (Zonă protejată), Bucureşti</t>
  </si>
  <si>
    <t>Locuinţă şi spaţiu birouri P+1E în standard pasiv (Casa CHE) ; Str. Parcului, Suceava,jud.Suceava</t>
  </si>
  <si>
    <t xml:space="preserve"> Imobil apartamente şi birouri  S+P+2+M; Str. Drumul Sării, sector 6, Bucureşti</t>
  </si>
  <si>
    <t>Pensiune Turistică; Strehaia, jud. Mehedinţi</t>
  </si>
  <si>
    <t>Extindere hală existentă şi spaţii producţie; Com. Brăneşti, jud. Ilfov</t>
  </si>
  <si>
    <t>Recompartimentări şi amenajări interioare spaţii birouri; Rădăuţi, jud. Suceava</t>
  </si>
  <si>
    <t>Consolidare,supraînălţare pod şi mansardare, reabilitare termică,modificări interioare şi înlocuiri instalaţii locuinţă; Str. Lt. Virgil Lazarovici, Sector 2 (Zonă protejată), Bucureşti</t>
  </si>
  <si>
    <t>Extindere Restaurant Geralds Hotel; Rădăuţi, jud. Suceava</t>
  </si>
  <si>
    <t>Locuințe colective P+2E; Popești Leordeni, jud.Ilfov</t>
  </si>
  <si>
    <t>Amenajări Lanțuri de Cazinouri; București, Ilfov (aeroport Otopeni);</t>
  </si>
  <si>
    <t>Amenajare spațiu comercial; AFI Palace Cotroceni, București</t>
  </si>
  <si>
    <t>Reabilitare terasă exterioară, reparații acoperiș  și amenajări interioare, Centru Social de Zi - Casa Nifon, Mânăstirea Cernica, Ilfov</t>
  </si>
  <si>
    <t>Locuință în standard pasiv; Mogoșoaia, Jud. Ilfov</t>
  </si>
  <si>
    <t>Co-autor</t>
  </si>
  <si>
    <t>Locuință cu consum redus de energie; București, Ilfov</t>
  </si>
  <si>
    <t>Locuință în standard pasiv; Corbeanca, Jud. Ilfov</t>
  </si>
  <si>
    <t>Boutique Hotel, Suceava (zonă protejată)</t>
  </si>
  <si>
    <t>Extindere Centru de servicii auto; Gura Humorului, jud. Suceava</t>
  </si>
  <si>
    <t>Ansamblu locuințe cuplate, Otopeni, jud. Ilfov</t>
  </si>
  <si>
    <t>Mini-pensiune turistică în standard pasiv, Riezlern, Austria</t>
  </si>
  <si>
    <t>Amenajare sediu birouri, București</t>
  </si>
  <si>
    <t>Amsamblu locuințe cuplate,  Popești Leordeni, jud.Ilfov</t>
  </si>
  <si>
    <t>Consolidare, extindere, mansardare, recompartimentare interioară, modificări fațade și refacere împrejmuire, Sector 2 (Zonă protejată), Bucureşti</t>
  </si>
  <si>
    <t>Locuințe colective S+P+2E+M</t>
  </si>
  <si>
    <t>Service auto, jud. Giurgiu</t>
  </si>
  <si>
    <t>Depozit conform de cenuşă umedă inertă de la arderea deşeurilor de lemn</t>
  </si>
  <si>
    <t>Avizat</t>
  </si>
  <si>
    <t>Complementaritatea surselor fotovoltaice şi a captatoarelor termice în arhitectura clădirilor şi asigurarea utilităţii energiei electrice şi termice</t>
  </si>
  <si>
    <t xml:space="preserve">Ministerul Educaţiei şi Cercetării/ Alfa Bit </t>
  </si>
  <si>
    <t>coautor</t>
  </si>
  <si>
    <t>Cercetări privind integrarea conceptelor cald rece, eficienţa energetică, surse solare, inteligenţa artificială, control al câştigului solar şi sisteme de alimentare asistate de energie solară</t>
  </si>
  <si>
    <t>Participant la Expoziția/Conferința Internațională WSED, Wels, Austria cu proiectul The E4 Brickhouse of Romania - A LOCAL SOLUTION FOR AN ENERGY EFFICIENT BUILDING; Selecționare și expunere</t>
  </si>
  <si>
    <t>Participant în colectiv cu două soluţii la concursul internaţional Osaka Design Competition 2004, apreciate ca Excellent Work şi finalist cu lucrarea  Minimal shelter for refugees</t>
  </si>
  <si>
    <t>International Biennale of Architecture MBA Krakow 2017 -Audience Award - Lights in Krakow</t>
  </si>
  <si>
    <t xml:space="preserve">Premiul International Rigips Trophy 2018 – Categoria Innovation and Sustainability – First CLT Multi-comfort House Office Reci  </t>
  </si>
  <si>
    <t xml:space="preserve">Premiul II pentru „Energy &amp;Temperate Climates of the Green Solutions Awards” acordat de platforma internațională Construction 21, Katowice - First CLT Multi-comfort Office Reci  </t>
  </si>
  <si>
    <t xml:space="preserve">Selectare proiect faza internațională pentru Rigips Trophy 2017 - First CLT Multi-comfort office building  </t>
  </si>
  <si>
    <t>Romanian Green Building Awards - First CLT Multi-comfort office building  - Nominalizare (Shortlisted)</t>
  </si>
  <si>
    <t>Romanian Building Awards - First CLT Multi-comfort office building  - Nominalizare (Shortlisted)</t>
  </si>
  <si>
    <t xml:space="preserve">Nominalizare pentru „Arhitectura verde și energii alternative” la Bienala Națională de Arhitectură 2018 - First CLT Multi-comfort Office Reci  </t>
  </si>
  <si>
    <t xml:space="preserve">Premiul I pentru „Arhitectura verde și energii alternative” la Bienala Națională de Arhitectură 2018 - Prima clădire Multi-Comfort din CLT Reci  </t>
  </si>
  <si>
    <t>Nominalizare pentru „Arhitectura verde și energii alternative” la Bienala Națională de Arhitectură 2018 – Casa CHE</t>
  </si>
  <si>
    <t>Romanian Building Awards -  DSBU - New School Campus – Bucharest   - Nominalizare (Shortlisted).</t>
  </si>
  <si>
    <t xml:space="preserve">Premiul II la competiția națională „Turnul de apă Iosefin din Timișoara” </t>
  </si>
  <si>
    <t>Participant în colectiv la Concursul naţional de arhitectură Atelieru’ de lemn, Concurs de idei cu detalii la vedere. Nominalizare</t>
  </si>
  <si>
    <t>Participant în colectiv la Concursul naţional de arhitectură Concurs de soluții privind reamenajarea și înfrumusețarea accesului în sediul Consiliului Județean Iași. Mențiune</t>
  </si>
  <si>
    <t>Bienala de Arhitectură 2012, ediția 10 Premiul special al sponsorului SIKA pentru Locuinţă sustenabilă în Carpaţi</t>
  </si>
  <si>
    <t xml:space="preserve"> Anuala de Arhitectură București 2015, cu lucrarea CHE  casă în standard pasiv  Nominalizare la categoria Locuințe individuale</t>
  </si>
  <si>
    <t>Anuala de Arhitectură București 2015, cu lucrarea CHE  casă în standard pasiv Premiul Saint-Gobain pentru inovație</t>
  </si>
  <si>
    <t>Anuala de Arhitectură București 2015, cu lucrarea ISEA: centru pentru copii, Nominalizare la categoria funcțiunilor publice socio-culturale</t>
  </si>
  <si>
    <t>Concurs național de arhitectură - Campus Scoala Germană București - DSBU. Premiul I</t>
  </si>
  <si>
    <t>Expozitia Anatomia unei (pre)faceri prezinta proiectul de decorare  si ambientare a unui spatiu hotelier, rezultat al colaborarii dintre Dorina Horatau si biroul de arhitectura TECTO Arhitectura, 23 iunie – 29 august, Galeria Galateca, Bucuresti</t>
  </si>
  <si>
    <t>Expoziția Internațională WSED, Wels, Austria cu proiectul The E4 Brickhouse of Romania - A LOCAL SOLUTION FOR AN ENERGY EFFICIENT BUILDING</t>
  </si>
  <si>
    <t>Participant cu proiectul Povestea semnelor- despre puterea şi semnificaţia arhitecturii la expoziţia itinerantă Marcel Iancu – O interpretare contemporană organizată în Centrul cultural român din Tel Aviv, Israel. Coordonator expoziție: Prof. Dr. Arh. Augustin IOAN</t>
  </si>
  <si>
    <t>Participant cu panoul de studii şi proiecte edificate Activitatea practică arh. Sergiu Petrea, la expoziţia de proiecte "Comunitatea academică a UAUIM" (mai 2012), în cadrul conferinţei internaţionale ICAR 2012 - UAUIM Bucureşti</t>
  </si>
  <si>
    <t xml:space="preserve"> Membru în comisia de disciplină a OAR – Filiala București</t>
  </si>
  <si>
    <t>2014-2018</t>
  </si>
  <si>
    <t xml:space="preserve"> 2015-2016 </t>
  </si>
  <si>
    <t xml:space="preserve"> Membru în CN OAR</t>
  </si>
  <si>
    <t>Membru în Consiliul de lucru pentru normativul P118 din partea OAR</t>
  </si>
  <si>
    <t>2018-2022</t>
  </si>
  <si>
    <t>Coordonator Concurs Național pentru Studenți – Isover și membru în comisia de jurizare</t>
  </si>
  <si>
    <t>Membru în comisia de stabilire temă pentru Concursul Internațional pentru Studenți – Isover, Brest</t>
  </si>
  <si>
    <t>Organizator şi participant (prezentare monumente istorice şi şantiere de restaurare) în cadrul workshopului - Al treilea atelier româno-spaniol de restaurare, (Iaşi, Suceava, Dealu Frumos)</t>
  </si>
  <si>
    <t>12-23 iulie 2008</t>
  </si>
  <si>
    <t>Membru în juriul Concursului Național Studențesc RO-NZEB (RCEPB 2014) – Organizator AIIR Filiala Valahia + F.I.I.  București</t>
  </si>
  <si>
    <t>Coordonator Concurs Național pentru Studenți – MC SG și membru în comisia de jurizare</t>
  </si>
  <si>
    <t xml:space="preserve"> Concursul internațional pentru studenți Isover – Milano 2019 – faza internațională – Membru în comitetul de redactare a temei din partea UAUIM / Isover și Saint-Gobain România.</t>
  </si>
  <si>
    <t>Concursul internațional pentru studenți Isover – Dubai 2018 – faza internațională – Membru în comitetul de redactare a temei din partea UAUIM / Isover și Saint-Gobain România.</t>
  </si>
  <si>
    <t>Concursul internațional pentru studenți Isover – Madrid 2017 – faza internațională – Membru în comitetul de redactare a temei din partea UAUIM / Isover și Saint-Gobain România.</t>
  </si>
  <si>
    <t>Hale depozitare și spații frigorifice, Iași</t>
  </si>
  <si>
    <t>30 |20</t>
  </si>
  <si>
    <t>Bazele Proiectării</t>
  </si>
  <si>
    <t>februarie/2020</t>
  </si>
  <si>
    <t>De la eficiență la sustenabilitate și înapoi</t>
  </si>
  <si>
    <t xml:space="preserve">MUST-ul Arhitectură 2019,  din cadrul Bienalei de Arhitectură Iași / Regionala de Arhitectură Moldova 2019 </t>
  </si>
  <si>
    <t>25.10, București</t>
  </si>
  <si>
    <t>Anuala de Arhitectură București 2019, secțiunea Secțiunea proiecte de arhitectură / arhitectură publică - Nominalizare cu lucrarea Art Safari</t>
  </si>
  <si>
    <t>Anuala de Arhitectură București 2019, secțiunea Secțiunea proiecte de arhitectură / arhitectură publică - Nominalizare cu lucrarea ReTurn</t>
  </si>
  <si>
    <t>Anuala de Arhitectură București 2019, secțiunea Secțiunea proiecte de arhitectură / arhitectură publică - Premiul secțiunii cu lucrarea Școală - Extindere nZEB</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</si>
</sst>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_l_e_i"/>
    <numFmt numFmtId="165" formatCode="0.0"/>
    <numFmt numFmtId="166" formatCode="#,##0.0"/>
  </numFmts>
  <fonts count="43">
    <font>
      <sz val="11"/>
      <color theme="1"/>
      <name val="Calibri"/>
      <family val="2"/>
      <scheme val="minor"/>
    </font>
    <font>
      <sz val="11"/>
      <color theme="1"/>
      <name val="Calibri"/>
      <family val="2"/>
      <charset val="238"/>
      <scheme val="minor"/>
    </font>
    <font>
      <sz val="11"/>
      <color theme="1"/>
      <name val="Calibri"/>
      <family val="2"/>
      <charset val="238"/>
      <scheme val="minor"/>
    </font>
    <font>
      <sz val="11"/>
      <color indexed="8"/>
      <name val="Calibri"/>
      <family val="2"/>
    </font>
    <font>
      <sz val="12"/>
      <color indexed="8"/>
      <name val="Calibri"/>
      <family val="2"/>
      <charset val="238"/>
    </font>
    <font>
      <b/>
      <sz val="12"/>
      <color indexed="8"/>
      <name val="Calibri"/>
      <family val="2"/>
      <charset val="238"/>
    </font>
    <font>
      <b/>
      <sz val="11"/>
      <color indexed="8"/>
      <name val="Calibri"/>
      <family val="2"/>
    </font>
    <font>
      <sz val="11"/>
      <color indexed="10"/>
      <name val="Calibri"/>
      <family val="2"/>
    </font>
    <font>
      <sz val="11"/>
      <name val="Calibri"/>
      <family val="2"/>
    </font>
    <font>
      <sz val="11"/>
      <color indexed="8"/>
      <name val="Calibri"/>
      <family val="2"/>
    </font>
    <font>
      <b/>
      <sz val="12"/>
      <color indexed="8"/>
      <name val="Calibri"/>
      <family val="2"/>
    </font>
    <font>
      <sz val="12"/>
      <color indexed="8"/>
      <name val="Calibri"/>
      <family val="2"/>
    </font>
    <font>
      <sz val="12"/>
      <name val="Calibri"/>
      <family val="2"/>
    </font>
    <font>
      <sz val="8"/>
      <name val="Calibri"/>
      <family val="2"/>
    </font>
    <font>
      <sz val="11"/>
      <color indexed="8"/>
      <name val="Calibri"/>
      <family val="2"/>
      <charset val="238"/>
    </font>
    <font>
      <u/>
      <sz val="11"/>
      <color indexed="12"/>
      <name val="Calibri"/>
      <family val="2"/>
    </font>
    <font>
      <sz val="11"/>
      <name val="Calibri"/>
      <family val="2"/>
      <charset val="238"/>
    </font>
    <font>
      <b/>
      <sz val="11"/>
      <color indexed="8"/>
      <name val="Calibri"/>
      <family val="2"/>
      <charset val="238"/>
    </font>
    <font>
      <b/>
      <sz val="11"/>
      <color theme="1"/>
      <name val="Calibri"/>
      <family val="2"/>
      <scheme val="minor"/>
    </font>
    <font>
      <sz val="11"/>
      <color rgb="FFFF0000"/>
      <name val="Calibri"/>
      <family val="2"/>
      <scheme val="minor"/>
    </font>
    <font>
      <sz val="11"/>
      <color theme="1"/>
      <name val="Calibri"/>
      <family val="2"/>
      <charset val="238"/>
      <scheme val="minor"/>
    </font>
    <font>
      <b/>
      <sz val="12"/>
      <color theme="1"/>
      <name val="Calibri"/>
      <family val="2"/>
      <scheme val="minor"/>
    </font>
    <font>
      <b/>
      <sz val="11"/>
      <color theme="1"/>
      <name val="Calibri"/>
      <family val="2"/>
      <charset val="238"/>
      <scheme val="minor"/>
    </font>
    <font>
      <b/>
      <sz val="12"/>
      <color theme="1"/>
      <name val="Calibri"/>
      <family val="2"/>
      <charset val="238"/>
      <scheme val="minor"/>
    </font>
    <font>
      <sz val="10"/>
      <color indexed="8"/>
      <name val="Calibri"/>
      <family val="2"/>
      <charset val="238"/>
    </font>
    <font>
      <b/>
      <sz val="12"/>
      <color theme="1"/>
      <name val="Calibri"/>
      <family val="2"/>
      <charset val="238"/>
      <scheme val="minor"/>
    </font>
    <font>
      <sz val="12"/>
      <color theme="1"/>
      <name val="Calibri"/>
      <family val="2"/>
      <charset val="238"/>
      <scheme val="minor"/>
    </font>
    <font>
      <sz val="11"/>
      <color theme="1"/>
      <name val="Calibri"/>
      <family val="2"/>
      <scheme val="minor"/>
    </font>
    <font>
      <sz val="11"/>
      <color theme="1"/>
      <name val="Calibri"/>
      <family val="2"/>
      <charset val="238"/>
    </font>
    <font>
      <sz val="11"/>
      <color theme="1"/>
      <name val="Symbol"/>
      <family val="1"/>
      <charset val="2"/>
    </font>
    <font>
      <sz val="12.65"/>
      <color theme="1"/>
      <name val="Calibri"/>
      <family val="2"/>
    </font>
    <font>
      <sz val="11"/>
      <color theme="1"/>
      <name val="Calibri"/>
      <family val="1"/>
      <charset val="2"/>
    </font>
    <font>
      <sz val="11"/>
      <color theme="1"/>
      <name val="Calibri"/>
      <family val="2"/>
    </font>
    <font>
      <i/>
      <sz val="11"/>
      <color theme="1"/>
      <name val="Calibri"/>
      <family val="2"/>
      <charset val="238"/>
      <scheme val="minor"/>
    </font>
    <font>
      <i/>
      <sz val="11"/>
      <color indexed="8"/>
      <name val="Calibri"/>
      <family val="2"/>
      <charset val="238"/>
    </font>
    <font>
      <sz val="10"/>
      <color indexed="8"/>
      <name val="Arial Narrow"/>
      <family val="2"/>
    </font>
    <font>
      <i/>
      <sz val="11"/>
      <color indexed="8"/>
      <name val="Calibri"/>
      <family val="2"/>
    </font>
    <font>
      <b/>
      <i/>
      <sz val="10"/>
      <color indexed="8"/>
      <name val="Arial Narrow"/>
      <family val="2"/>
    </font>
    <font>
      <b/>
      <i/>
      <sz val="11"/>
      <color indexed="8"/>
      <name val="Calibri"/>
      <family val="2"/>
    </font>
    <font>
      <i/>
      <sz val="10"/>
      <color indexed="8"/>
      <name val="Arial Narrow"/>
      <family val="2"/>
    </font>
    <font>
      <sz val="11"/>
      <color rgb="FF000000"/>
      <name val="Calibri"/>
      <family val="2"/>
      <charset val="238"/>
    </font>
    <font>
      <sz val="11"/>
      <color theme="1"/>
      <name val="Calibri"/>
      <family val="1"/>
    </font>
    <font>
      <sz val="11"/>
      <name val="Calibri"/>
      <family val="2"/>
      <charset val="238"/>
      <scheme val="minor"/>
    </font>
  </fonts>
  <fills count="9">
    <fill>
      <patternFill patternType="none"/>
    </fill>
    <fill>
      <patternFill patternType="gray125"/>
    </fill>
    <fill>
      <patternFill patternType="solid">
        <fgColor theme="4" tint="0.59999389629810485"/>
        <bgColor indexed="64"/>
      </patternFill>
    </fill>
    <fill>
      <patternFill patternType="solid">
        <fgColor theme="0" tint="-0.249977111117893"/>
        <bgColor indexed="64"/>
      </patternFill>
    </fill>
    <fill>
      <patternFill patternType="solid">
        <fgColor theme="6" tint="0.39997558519241921"/>
        <bgColor indexed="64"/>
      </patternFill>
    </fill>
    <fill>
      <patternFill patternType="solid">
        <fgColor rgb="FFC8EBB7"/>
        <bgColor indexed="64"/>
      </patternFill>
    </fill>
    <fill>
      <patternFill patternType="solid">
        <fgColor theme="6"/>
        <bgColor indexed="64"/>
      </patternFill>
    </fill>
    <fill>
      <patternFill patternType="solid">
        <fgColor theme="5"/>
        <bgColor indexed="64"/>
      </patternFill>
    </fill>
    <fill>
      <patternFill patternType="solid">
        <fgColor theme="3" tint="0.59999389629810485"/>
        <bgColor indexed="64"/>
      </patternFill>
    </fill>
  </fills>
  <borders count="47">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8"/>
      </left>
      <right style="thin">
        <color indexed="8"/>
      </right>
      <top style="thin">
        <color indexed="8"/>
      </top>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8"/>
      </left>
      <right style="thin">
        <color indexed="8"/>
      </right>
      <top/>
      <bottom style="thin">
        <color indexed="8"/>
      </bottom>
      <diagonal/>
    </border>
    <border>
      <left/>
      <right/>
      <top/>
      <bottom style="thin">
        <color indexed="64"/>
      </bottom>
      <diagonal/>
    </border>
    <border>
      <left style="thin">
        <color indexed="8"/>
      </left>
      <right style="thin">
        <color indexed="8"/>
      </right>
      <top/>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top style="thin">
        <color indexed="8"/>
      </top>
      <bottom style="thin">
        <color indexed="8"/>
      </bottom>
      <diagonal/>
    </border>
    <border>
      <left style="thin">
        <color indexed="64"/>
      </left>
      <right style="thin">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style="medium">
        <color indexed="64"/>
      </top>
      <bottom/>
      <diagonal/>
    </border>
    <border>
      <left/>
      <right/>
      <top/>
      <bottom style="thin">
        <color indexed="8"/>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style="thin">
        <color indexed="64"/>
      </top>
      <bottom/>
      <diagonal/>
    </border>
  </borders>
  <cellStyleXfs count="2">
    <xf numFmtId="0" fontId="0" fillId="0" borderId="0"/>
    <xf numFmtId="0" fontId="15" fillId="0" borderId="0" applyNumberFormat="0" applyFill="0" applyBorder="0" applyAlignment="0" applyProtection="0">
      <alignment vertical="top"/>
      <protection locked="0"/>
    </xf>
  </cellStyleXfs>
  <cellXfs count="451">
    <xf numFmtId="0" fontId="0" fillId="0" borderId="0" xfId="0"/>
    <xf numFmtId="0" fontId="6" fillId="0" borderId="0" xfId="0" applyFont="1"/>
    <xf numFmtId="0" fontId="4" fillId="0" borderId="0" xfId="0" applyFont="1" applyAlignment="1" applyProtection="1">
      <alignment horizontal="center" vertical="center"/>
      <protection hidden="1"/>
    </xf>
    <xf numFmtId="1" fontId="4" fillId="0" borderId="0" xfId="0" applyNumberFormat="1" applyFont="1" applyAlignment="1" applyProtection="1">
      <alignment horizontal="center" vertical="center"/>
      <protection hidden="1"/>
    </xf>
    <xf numFmtId="0" fontId="4" fillId="0" borderId="0" xfId="0" applyFont="1" applyBorder="1" applyAlignment="1" applyProtection="1">
      <alignment horizontal="center" vertical="center" wrapText="1"/>
      <protection hidden="1"/>
    </xf>
    <xf numFmtId="0" fontId="4" fillId="0" borderId="0" xfId="0" applyFont="1" applyProtection="1">
      <protection hidden="1"/>
    </xf>
    <xf numFmtId="0" fontId="4" fillId="0" borderId="0" xfId="0" applyFont="1"/>
    <xf numFmtId="2" fontId="5" fillId="0" borderId="0" xfId="0" applyNumberFormat="1" applyFont="1" applyBorder="1" applyAlignment="1" applyProtection="1">
      <alignment horizontal="center" vertical="center" wrapText="1"/>
      <protection hidden="1"/>
    </xf>
    <xf numFmtId="2" fontId="4" fillId="0" borderId="0" xfId="0" applyNumberFormat="1" applyFont="1" applyBorder="1" applyAlignment="1" applyProtection="1">
      <alignment horizontal="center" vertical="center" wrapText="1"/>
      <protection hidden="1"/>
    </xf>
    <xf numFmtId="0" fontId="4" fillId="0" borderId="0" xfId="0" quotePrefix="1" applyFont="1" applyBorder="1" applyProtection="1">
      <protection hidden="1"/>
    </xf>
    <xf numFmtId="0" fontId="4" fillId="0" borderId="0" xfId="0" applyFont="1" applyBorder="1" applyProtection="1">
      <protection hidden="1"/>
    </xf>
    <xf numFmtId="0" fontId="0" fillId="0" borderId="1" xfId="0" applyBorder="1" applyAlignment="1">
      <alignment wrapText="1"/>
    </xf>
    <xf numFmtId="0" fontId="6" fillId="0" borderId="1" xfId="0" applyFont="1" applyBorder="1" applyAlignment="1">
      <alignment wrapText="1"/>
    </xf>
    <xf numFmtId="0" fontId="0" fillId="0" borderId="2" xfId="0" applyBorder="1"/>
    <xf numFmtId="0" fontId="0" fillId="0" borderId="3" xfId="0" applyBorder="1"/>
    <xf numFmtId="0" fontId="3" fillId="0" borderId="1" xfId="0" applyFont="1" applyBorder="1" applyAlignment="1">
      <alignment wrapText="1"/>
    </xf>
    <xf numFmtId="0" fontId="3" fillId="0" borderId="0" xfId="0" applyFont="1" applyBorder="1" applyAlignment="1">
      <alignment wrapText="1"/>
    </xf>
    <xf numFmtId="0" fontId="4" fillId="0" borderId="0" xfId="0" applyFont="1" applyAlignment="1" applyProtection="1">
      <alignment horizontal="left" vertical="center"/>
      <protection hidden="1"/>
    </xf>
    <xf numFmtId="0" fontId="0" fillId="0" borderId="0" xfId="0" applyBorder="1" applyAlignment="1">
      <alignment wrapText="1"/>
    </xf>
    <xf numFmtId="0" fontId="0" fillId="0" borderId="2" xfId="0" applyBorder="1" applyAlignment="1">
      <alignment horizontal="center"/>
    </xf>
    <xf numFmtId="0" fontId="11" fillId="0" borderId="2" xfId="0" applyFont="1" applyBorder="1" applyAlignment="1">
      <alignment horizontal="center" vertical="center" wrapText="1"/>
    </xf>
    <xf numFmtId="0" fontId="0" fillId="0" borderId="0" xfId="0" applyBorder="1"/>
    <xf numFmtId="0" fontId="11" fillId="0" borderId="2" xfId="0" applyFont="1" applyBorder="1" applyAlignment="1">
      <alignment wrapText="1"/>
    </xf>
    <xf numFmtId="0" fontId="11" fillId="0" borderId="0" xfId="0" applyFont="1" applyBorder="1" applyAlignment="1">
      <alignment horizontal="center" vertical="center" wrapText="1"/>
    </xf>
    <xf numFmtId="0" fontId="11" fillId="0" borderId="0" xfId="0" applyFont="1" applyFill="1" applyBorder="1" applyAlignment="1">
      <alignment horizontal="center" vertical="center" wrapText="1"/>
    </xf>
    <xf numFmtId="0" fontId="8" fillId="0" borderId="0" xfId="0" applyFont="1" applyBorder="1" applyAlignment="1">
      <alignment wrapText="1"/>
    </xf>
    <xf numFmtId="0" fontId="9" fillId="0" borderId="0" xfId="0" applyFont="1" applyBorder="1" applyAlignment="1">
      <alignment wrapText="1"/>
    </xf>
    <xf numFmtId="0" fontId="11" fillId="0" borderId="2" xfId="0" quotePrefix="1" applyFont="1" applyBorder="1" applyAlignment="1">
      <alignment horizontal="center" vertical="center" wrapText="1"/>
    </xf>
    <xf numFmtId="0" fontId="11" fillId="0" borderId="0" xfId="0" applyFont="1" applyAlignment="1">
      <alignment horizontal="center" vertical="center" wrapText="1"/>
    </xf>
    <xf numFmtId="0" fontId="8" fillId="0" borderId="1" xfId="0" applyFont="1" applyBorder="1" applyAlignment="1">
      <alignment wrapText="1"/>
    </xf>
    <xf numFmtId="0" fontId="11" fillId="0" borderId="0" xfId="0" applyFont="1" applyAlignment="1"/>
    <xf numFmtId="0" fontId="0" fillId="0" borderId="0" xfId="0" applyAlignment="1">
      <alignment horizontal="center" vertical="center" wrapText="1"/>
    </xf>
    <xf numFmtId="0" fontId="0" fillId="0" borderId="0" xfId="0" applyFill="1" applyBorder="1" applyAlignment="1">
      <alignment wrapText="1"/>
    </xf>
    <xf numFmtId="0" fontId="3" fillId="0" borderId="5" xfId="0" applyFont="1" applyBorder="1" applyAlignment="1">
      <alignment wrapText="1"/>
    </xf>
    <xf numFmtId="0" fontId="11" fillId="0" borderId="0" xfId="0" applyFont="1" applyBorder="1"/>
    <xf numFmtId="0" fontId="0" fillId="0" borderId="0" xfId="0" applyAlignment="1">
      <alignment horizontal="left"/>
    </xf>
    <xf numFmtId="0" fontId="10" fillId="0" borderId="0" xfId="0" applyFont="1" applyAlignment="1" applyProtection="1">
      <alignment horizontal="center" vertical="center"/>
      <protection hidden="1"/>
    </xf>
    <xf numFmtId="0" fontId="10" fillId="0" borderId="0" xfId="0" applyFont="1" applyAlignment="1" applyProtection="1">
      <alignment vertical="center"/>
      <protection hidden="1"/>
    </xf>
    <xf numFmtId="0" fontId="10" fillId="0" borderId="0" xfId="0" applyFont="1" applyAlignment="1">
      <alignment wrapText="1"/>
    </xf>
    <xf numFmtId="0" fontId="14" fillId="0" borderId="2" xfId="0" applyFont="1" applyBorder="1" applyAlignment="1">
      <alignment horizontal="center" vertical="center" wrapText="1"/>
    </xf>
    <xf numFmtId="0" fontId="4" fillId="0" borderId="0" xfId="0" applyFont="1" applyAlignment="1" applyProtection="1">
      <alignment vertical="center"/>
      <protection hidden="1"/>
    </xf>
    <xf numFmtId="0" fontId="0" fillId="0" borderId="0" xfId="0" applyBorder="1" applyAlignment="1">
      <alignment horizontal="center" vertical="center"/>
    </xf>
    <xf numFmtId="2" fontId="6" fillId="0" borderId="0" xfId="0" applyNumberFormat="1" applyFont="1" applyBorder="1" applyAlignment="1">
      <alignment horizontal="center" vertical="center"/>
    </xf>
    <xf numFmtId="0" fontId="0" fillId="0" borderId="0" xfId="0" applyFill="1" applyBorder="1" applyAlignment="1">
      <alignment horizontal="center" vertical="center"/>
    </xf>
    <xf numFmtId="0" fontId="11" fillId="0" borderId="0" xfId="0" applyFont="1"/>
    <xf numFmtId="0" fontId="11" fillId="0" borderId="0" xfId="0" applyFont="1" applyBorder="1" applyAlignment="1">
      <alignment wrapText="1"/>
    </xf>
    <xf numFmtId="0" fontId="12" fillId="0" borderId="0" xfId="0" applyFont="1" applyBorder="1" applyAlignment="1">
      <alignment wrapText="1"/>
    </xf>
    <xf numFmtId="0" fontId="11" fillId="0" borderId="0" xfId="0" applyFont="1" applyFill="1" applyBorder="1" applyAlignment="1">
      <alignment wrapText="1"/>
    </xf>
    <xf numFmtId="0" fontId="4" fillId="0" borderId="0" xfId="0" applyFont="1" applyAlignment="1">
      <alignment horizontal="center"/>
    </xf>
    <xf numFmtId="0" fontId="11" fillId="0" borderId="6" xfId="0" applyFont="1" applyBorder="1" applyAlignment="1">
      <alignment horizontal="center" vertical="center" wrapText="1"/>
    </xf>
    <xf numFmtId="0" fontId="4" fillId="0" borderId="0" xfId="0" applyNumberFormat="1" applyFont="1" applyFill="1" applyBorder="1" applyAlignment="1" applyProtection="1">
      <alignment horizontal="center" vertical="center" wrapText="1"/>
      <protection locked="0"/>
    </xf>
    <xf numFmtId="0" fontId="10" fillId="0" borderId="0" xfId="0" applyFont="1" applyAlignment="1">
      <alignment horizontal="center" vertical="center" wrapText="1"/>
    </xf>
    <xf numFmtId="0" fontId="11" fillId="0" borderId="0" xfId="0" applyFont="1" applyFill="1" applyBorder="1" applyAlignment="1">
      <alignment horizontal="center" vertical="center"/>
    </xf>
    <xf numFmtId="0" fontId="0" fillId="0" borderId="0" xfId="0" applyAlignment="1">
      <alignment wrapText="1"/>
    </xf>
    <xf numFmtId="0" fontId="0" fillId="0" borderId="0" xfId="0" applyFill="1"/>
    <xf numFmtId="0" fontId="0" fillId="0" borderId="0" xfId="0" applyFill="1" applyBorder="1"/>
    <xf numFmtId="0" fontId="10" fillId="0" borderId="0" xfId="0" applyFont="1" applyBorder="1" applyAlignment="1">
      <alignment horizontal="center" vertical="center" wrapText="1"/>
    </xf>
    <xf numFmtId="0" fontId="10" fillId="0" borderId="0" xfId="0" applyFont="1" applyBorder="1" applyAlignment="1">
      <alignment horizontal="center" wrapText="1"/>
    </xf>
    <xf numFmtId="0" fontId="6" fillId="0" borderId="0" xfId="0" applyFont="1" applyAlignment="1">
      <alignment horizontal="center" vertical="center" wrapText="1"/>
    </xf>
    <xf numFmtId="0" fontId="7" fillId="0" borderId="0" xfId="0" applyFont="1"/>
    <xf numFmtId="0" fontId="10" fillId="0" borderId="0" xfId="0" applyFont="1" applyBorder="1" applyAlignment="1" applyProtection="1">
      <alignment horizontal="center" vertical="center" wrapText="1"/>
      <protection hidden="1"/>
    </xf>
    <xf numFmtId="0" fontId="11" fillId="0" borderId="7" xfId="0" applyFont="1" applyBorder="1" applyAlignment="1">
      <alignment horizontal="center" vertical="center"/>
    </xf>
    <xf numFmtId="0" fontId="11" fillId="0" borderId="8" xfId="0" applyFont="1" applyBorder="1" applyAlignment="1">
      <alignment horizontal="center" vertical="center"/>
    </xf>
    <xf numFmtId="0" fontId="11" fillId="0" borderId="9" xfId="0" applyFont="1" applyBorder="1" applyAlignment="1">
      <alignment horizontal="center" vertical="center"/>
    </xf>
    <xf numFmtId="0" fontId="11" fillId="0" borderId="6" xfId="0" applyFont="1" applyBorder="1" applyAlignment="1">
      <alignment horizontal="center" vertical="center"/>
    </xf>
    <xf numFmtId="0" fontId="10" fillId="0" borderId="0" xfId="0" applyFont="1" applyBorder="1" applyAlignment="1">
      <alignment wrapText="1"/>
    </xf>
    <xf numFmtId="0" fontId="8" fillId="0" borderId="6" xfId="0" applyFont="1" applyBorder="1"/>
    <xf numFmtId="0" fontId="0" fillId="0" borderId="10" xfId="0" applyBorder="1" applyAlignment="1">
      <alignment wrapText="1"/>
    </xf>
    <xf numFmtId="0" fontId="6" fillId="0" borderId="0" xfId="0" applyFont="1" applyBorder="1" applyAlignment="1">
      <alignment horizontal="center" wrapText="1"/>
    </xf>
    <xf numFmtId="0" fontId="4" fillId="0" borderId="2" xfId="0" applyFont="1" applyFill="1" applyBorder="1" applyAlignment="1" applyProtection="1">
      <alignment horizontal="left" vertical="center" wrapText="1"/>
    </xf>
    <xf numFmtId="0" fontId="10" fillId="0" borderId="11" xfId="0" applyFont="1" applyBorder="1" applyAlignment="1">
      <alignment horizontal="center" vertical="center" wrapText="1"/>
    </xf>
    <xf numFmtId="0" fontId="6" fillId="0" borderId="1" xfId="0" applyFont="1" applyBorder="1" applyAlignment="1">
      <alignment horizontal="center" wrapText="1"/>
    </xf>
    <xf numFmtId="0" fontId="0" fillId="0" borderId="0" xfId="0" applyAlignment="1">
      <alignment horizontal="center"/>
    </xf>
    <xf numFmtId="0" fontId="3" fillId="0" borderId="1" xfId="0" applyFont="1" applyBorder="1" applyAlignment="1">
      <alignment vertical="top" wrapText="1"/>
    </xf>
    <xf numFmtId="0" fontId="0" fillId="0" borderId="1" xfId="0" applyBorder="1" applyAlignment="1">
      <alignment vertical="top" wrapText="1"/>
    </xf>
    <xf numFmtId="0" fontId="0" fillId="0" borderId="5" xfId="0" applyBorder="1" applyAlignment="1">
      <alignment vertical="top" wrapText="1"/>
    </xf>
    <xf numFmtId="0" fontId="0" fillId="0" borderId="10" xfId="0" applyBorder="1" applyAlignment="1">
      <alignment vertical="top" wrapText="1"/>
    </xf>
    <xf numFmtId="0" fontId="0" fillId="0" borderId="1" xfId="0" applyBorder="1" applyAlignment="1">
      <alignment horizontal="center" vertical="top" wrapText="1"/>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10" xfId="0" applyBorder="1" applyAlignment="1">
      <alignment horizontal="center" vertical="top" wrapText="1"/>
    </xf>
    <xf numFmtId="0" fontId="0" fillId="0" borderId="13" xfId="0" applyBorder="1" applyAlignment="1">
      <alignment vertical="top" wrapText="1"/>
    </xf>
    <xf numFmtId="0" fontId="0" fillId="0" borderId="13" xfId="0" applyBorder="1" applyAlignment="1">
      <alignment horizontal="center" vertical="top" wrapText="1"/>
    </xf>
    <xf numFmtId="0" fontId="0" fillId="0" borderId="13" xfId="0" applyBorder="1" applyAlignment="1">
      <alignment horizontal="center" vertical="top"/>
    </xf>
    <xf numFmtId="0" fontId="3" fillId="0" borderId="14" xfId="0" applyFont="1" applyBorder="1" applyAlignment="1">
      <alignment vertical="top" wrapText="1"/>
    </xf>
    <xf numFmtId="0" fontId="3" fillId="0" borderId="10" xfId="0" applyFont="1" applyBorder="1" applyAlignment="1">
      <alignment vertical="top" wrapText="1"/>
    </xf>
    <xf numFmtId="0" fontId="18" fillId="0" borderId="0" xfId="0" applyFont="1"/>
    <xf numFmtId="0" fontId="6" fillId="0" borderId="2" xfId="0" applyFont="1" applyBorder="1"/>
    <xf numFmtId="0" fontId="6" fillId="0" borderId="2" xfId="0" applyFont="1" applyBorder="1" applyAlignment="1">
      <alignment horizontal="center"/>
    </xf>
    <xf numFmtId="0" fontId="6" fillId="0" borderId="2" xfId="0" applyFont="1" applyBorder="1" applyAlignment="1">
      <alignment horizontal="center" wrapText="1"/>
    </xf>
    <xf numFmtId="0" fontId="6" fillId="0" borderId="1" xfId="0" applyFont="1" applyBorder="1" applyAlignment="1">
      <alignment horizontal="center" vertical="top" wrapText="1"/>
    </xf>
    <xf numFmtId="0" fontId="3" fillId="0" borderId="10" xfId="0" applyFont="1" applyBorder="1" applyAlignment="1">
      <alignment horizontal="center" vertical="top" wrapText="1"/>
    </xf>
    <xf numFmtId="0" fontId="3" fillId="0" borderId="1" xfId="0" applyFont="1" applyBorder="1" applyAlignment="1">
      <alignment horizontal="center" vertical="top" wrapText="1"/>
    </xf>
    <xf numFmtId="0" fontId="3" fillId="0" borderId="5" xfId="0" applyFont="1" applyBorder="1" applyAlignment="1">
      <alignment horizontal="center" vertical="top" wrapText="1"/>
    </xf>
    <xf numFmtId="0" fontId="3" fillId="0" borderId="12" xfId="0" applyFont="1" applyBorder="1" applyAlignment="1">
      <alignment horizontal="center" vertical="top" wrapText="1"/>
    </xf>
    <xf numFmtId="0" fontId="3" fillId="0" borderId="2" xfId="0" applyFont="1" applyBorder="1" applyAlignment="1">
      <alignment horizontal="center" vertical="top" wrapText="1"/>
    </xf>
    <xf numFmtId="0" fontId="3" fillId="0" borderId="15" xfId="0" applyFont="1" applyBorder="1" applyAlignment="1">
      <alignment horizontal="center" vertical="top" wrapText="1"/>
    </xf>
    <xf numFmtId="0" fontId="0" fillId="0" borderId="3" xfId="0" applyBorder="1" applyAlignment="1">
      <alignment horizontal="center"/>
    </xf>
    <xf numFmtId="0" fontId="0" fillId="0" borderId="16" xfId="0" applyBorder="1" applyAlignment="1">
      <alignment horizontal="center"/>
    </xf>
    <xf numFmtId="0" fontId="0" fillId="0" borderId="16" xfId="0" applyBorder="1"/>
    <xf numFmtId="165" fontId="0" fillId="0" borderId="4" xfId="0" applyNumberFormat="1" applyFont="1" applyBorder="1" applyAlignment="1">
      <alignment horizontal="center" vertical="top"/>
    </xf>
    <xf numFmtId="165" fontId="0" fillId="0" borderId="2" xfId="0" applyNumberFormat="1" applyFont="1" applyBorder="1" applyAlignment="1">
      <alignment horizontal="center" vertical="top"/>
    </xf>
    <xf numFmtId="165" fontId="0" fillId="0" borderId="3" xfId="0" applyNumberFormat="1" applyFont="1" applyBorder="1" applyAlignment="1">
      <alignment horizontal="center" vertical="top"/>
    </xf>
    <xf numFmtId="165" fontId="0" fillId="0" borderId="2" xfId="0" applyNumberFormat="1" applyBorder="1" applyAlignment="1">
      <alignment horizontal="center"/>
    </xf>
    <xf numFmtId="165" fontId="0" fillId="0" borderId="3" xfId="0" applyNumberFormat="1" applyBorder="1" applyAlignment="1">
      <alignment horizontal="center"/>
    </xf>
    <xf numFmtId="165" fontId="18" fillId="0" borderId="16" xfId="0" applyNumberFormat="1" applyFont="1" applyBorder="1" applyAlignment="1">
      <alignment horizontal="center"/>
    </xf>
    <xf numFmtId="0" fontId="14" fillId="0" borderId="17" xfId="0" applyNumberFormat="1" applyFont="1" applyBorder="1" applyAlignment="1" applyProtection="1">
      <alignment horizontal="center" vertical="center" wrapText="1"/>
      <protection locked="0"/>
    </xf>
    <xf numFmtId="49" fontId="14" fillId="0" borderId="18" xfId="0" applyNumberFormat="1" applyFont="1" applyBorder="1" applyAlignment="1" applyProtection="1">
      <alignment horizontal="left" vertical="center" wrapText="1"/>
      <protection locked="0"/>
    </xf>
    <xf numFmtId="49" fontId="14" fillId="0" borderId="18" xfId="0" applyNumberFormat="1" applyFont="1" applyBorder="1" applyAlignment="1" applyProtection="1">
      <alignment horizontal="center" vertical="center" wrapText="1"/>
      <protection locked="0"/>
    </xf>
    <xf numFmtId="1" fontId="14" fillId="0" borderId="18" xfId="0" applyNumberFormat="1" applyFont="1" applyBorder="1" applyAlignment="1" applyProtection="1">
      <alignment horizontal="center" vertical="center" wrapText="1"/>
      <protection locked="0"/>
    </xf>
    <xf numFmtId="0" fontId="14" fillId="0" borderId="7" xfId="0" applyNumberFormat="1" applyFont="1" applyBorder="1" applyAlignment="1" applyProtection="1">
      <alignment horizontal="center" vertical="center" wrapText="1"/>
      <protection locked="0"/>
    </xf>
    <xf numFmtId="49" fontId="14" fillId="0" borderId="4" xfId="0" applyNumberFormat="1" applyFont="1" applyBorder="1" applyAlignment="1" applyProtection="1">
      <alignment horizontal="left" vertical="center" wrapText="1"/>
      <protection locked="0"/>
    </xf>
    <xf numFmtId="0" fontId="14" fillId="0" borderId="2" xfId="0" applyFont="1" applyBorder="1" applyAlignment="1" applyProtection="1">
      <alignment horizontal="left" vertical="center" wrapText="1"/>
      <protection locked="0"/>
    </xf>
    <xf numFmtId="0" fontId="14" fillId="0" borderId="2" xfId="0" applyFont="1" applyBorder="1" applyAlignment="1" applyProtection="1">
      <alignment horizontal="center" vertical="center" wrapText="1"/>
      <protection locked="0"/>
    </xf>
    <xf numFmtId="1" fontId="14" fillId="0" borderId="2" xfId="0" applyNumberFormat="1" applyFont="1" applyBorder="1" applyAlignment="1" applyProtection="1">
      <alignment horizontal="center" vertical="center" wrapText="1"/>
      <protection locked="0"/>
    </xf>
    <xf numFmtId="1" fontId="14" fillId="0" borderId="4" xfId="0" applyNumberFormat="1" applyFont="1" applyBorder="1" applyAlignment="1" applyProtection="1">
      <alignment horizontal="center" vertical="center" wrapText="1"/>
      <protection locked="0"/>
    </xf>
    <xf numFmtId="0" fontId="14" fillId="0" borderId="19" xfId="0" applyNumberFormat="1" applyFont="1" applyBorder="1" applyAlignment="1" applyProtection="1">
      <alignment horizontal="center" vertical="center" wrapText="1"/>
      <protection locked="0"/>
    </xf>
    <xf numFmtId="0" fontId="14" fillId="0" borderId="6" xfId="0" applyFont="1" applyBorder="1" applyAlignment="1" applyProtection="1">
      <alignment horizontal="left" vertical="center" wrapText="1"/>
      <protection locked="0"/>
    </xf>
    <xf numFmtId="0" fontId="14" fillId="0" borderId="6" xfId="0" applyFont="1" applyBorder="1" applyAlignment="1" applyProtection="1">
      <alignment horizontal="center" vertical="center" wrapText="1"/>
      <protection locked="0"/>
    </xf>
    <xf numFmtId="1" fontId="14" fillId="0" borderId="6" xfId="0" applyNumberFormat="1" applyFont="1" applyBorder="1" applyAlignment="1" applyProtection="1">
      <alignment horizontal="center" vertical="center" wrapText="1"/>
      <protection locked="0"/>
    </xf>
    <xf numFmtId="1" fontId="14" fillId="0" borderId="20" xfId="0" applyNumberFormat="1" applyFont="1" applyBorder="1" applyAlignment="1" applyProtection="1">
      <alignment horizontal="center" vertical="center" wrapText="1"/>
      <protection locked="0"/>
    </xf>
    <xf numFmtId="0" fontId="20" fillId="0" borderId="0" xfId="0" applyFont="1"/>
    <xf numFmtId="0" fontId="14" fillId="0" borderId="9" xfId="0" applyNumberFormat="1" applyFont="1" applyBorder="1" applyAlignment="1" applyProtection="1">
      <alignment horizontal="center" vertical="center" wrapText="1"/>
      <protection locked="0"/>
    </xf>
    <xf numFmtId="0" fontId="17" fillId="0" borderId="21" xfId="0" applyFont="1" applyBorder="1"/>
    <xf numFmtId="165" fontId="17" fillId="0" borderId="22" xfId="0" applyNumberFormat="1" applyFont="1" applyBorder="1" applyAlignment="1">
      <alignment horizontal="center"/>
    </xf>
    <xf numFmtId="0" fontId="3" fillId="0" borderId="4" xfId="0" applyFont="1" applyBorder="1" applyAlignment="1">
      <alignment horizontal="center" vertical="center" wrapText="1"/>
    </xf>
    <xf numFmtId="0" fontId="3" fillId="0" borderId="4" xfId="0" applyFont="1" applyBorder="1"/>
    <xf numFmtId="0" fontId="3" fillId="0" borderId="8" xfId="0" applyNumberFormat="1" applyFont="1" applyBorder="1" applyAlignment="1" applyProtection="1">
      <alignment horizontal="center" vertical="center" wrapText="1"/>
      <protection locked="0"/>
    </xf>
    <xf numFmtId="49" fontId="3" fillId="0" borderId="2" xfId="0" applyNumberFormat="1" applyFont="1" applyBorder="1" applyAlignment="1">
      <alignment horizontal="center" vertical="center" wrapText="1"/>
    </xf>
    <xf numFmtId="0" fontId="3" fillId="0" borderId="2" xfId="0" applyFont="1" applyBorder="1" applyAlignment="1">
      <alignment horizontal="center" vertical="center" wrapText="1"/>
    </xf>
    <xf numFmtId="1" fontId="3" fillId="0" borderId="2" xfId="0" applyNumberFormat="1" applyFont="1" applyBorder="1" applyAlignment="1">
      <alignment horizontal="center" vertical="center" wrapText="1"/>
    </xf>
    <xf numFmtId="0" fontId="3" fillId="0" borderId="2" xfId="0" applyNumberFormat="1" applyFont="1" applyBorder="1" applyAlignment="1">
      <alignment horizontal="center" vertical="center" wrapText="1"/>
    </xf>
    <xf numFmtId="49" fontId="3" fillId="0" borderId="2" xfId="0" applyNumberFormat="1" applyFont="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9" xfId="0" applyNumberFormat="1" applyFont="1" applyBorder="1" applyAlignment="1" applyProtection="1">
      <alignment horizontal="center" vertical="center" wrapText="1"/>
      <protection locked="0"/>
    </xf>
    <xf numFmtId="49" fontId="3" fillId="0" borderId="6" xfId="0" applyNumberFormat="1" applyFont="1" applyBorder="1" applyAlignment="1" applyProtection="1">
      <alignment horizontal="center" vertical="center" wrapText="1"/>
      <protection locked="0"/>
    </xf>
    <xf numFmtId="0" fontId="3" fillId="0" borderId="6" xfId="0" applyFont="1" applyBorder="1" applyAlignment="1">
      <alignment horizontal="center" vertical="center" wrapText="1"/>
    </xf>
    <xf numFmtId="1" fontId="3" fillId="0" borderId="6" xfId="0" applyNumberFormat="1" applyFont="1" applyBorder="1" applyAlignment="1" applyProtection="1">
      <alignment horizontal="center" vertical="center" wrapText="1"/>
      <protection locked="0"/>
    </xf>
    <xf numFmtId="0" fontId="3" fillId="0" borderId="0" xfId="0" quotePrefix="1" applyFont="1" applyBorder="1" applyProtection="1">
      <protection hidden="1"/>
    </xf>
    <xf numFmtId="0" fontId="14" fillId="0" borderId="4" xfId="0" applyFont="1" applyBorder="1" applyAlignment="1">
      <alignment horizontal="center" vertical="center" wrapText="1"/>
    </xf>
    <xf numFmtId="49" fontId="14" fillId="0" borderId="4" xfId="0" applyNumberFormat="1" applyFont="1" applyBorder="1" applyAlignment="1" applyProtection="1">
      <alignment horizontal="center" vertical="center" wrapText="1"/>
      <protection locked="0"/>
    </xf>
    <xf numFmtId="49" fontId="14" fillId="0" borderId="2" xfId="0" applyNumberFormat="1" applyFont="1" applyBorder="1" applyAlignment="1" applyProtection="1">
      <alignment horizontal="center" vertical="center" wrapText="1"/>
      <protection locked="0"/>
    </xf>
    <xf numFmtId="165" fontId="6" fillId="0" borderId="22" xfId="0" quotePrefix="1" applyNumberFormat="1" applyFont="1" applyBorder="1" applyAlignment="1" applyProtection="1">
      <alignment horizontal="center"/>
      <protection hidden="1"/>
    </xf>
    <xf numFmtId="0" fontId="16" fillId="0" borderId="2" xfId="1" applyFont="1" applyBorder="1" applyAlignment="1" applyProtection="1">
      <alignment horizontal="center" vertical="center" wrapText="1"/>
    </xf>
    <xf numFmtId="49" fontId="14" fillId="0" borderId="18" xfId="0" applyNumberFormat="1" applyFont="1" applyBorder="1" applyAlignment="1">
      <alignment horizontal="center" vertical="center" wrapText="1"/>
    </xf>
    <xf numFmtId="1" fontId="14" fillId="0" borderId="18" xfId="0" applyNumberFormat="1" applyFont="1" applyBorder="1" applyAlignment="1">
      <alignment horizontal="center" vertical="center" wrapText="1"/>
    </xf>
    <xf numFmtId="0" fontId="14" fillId="0" borderId="18" xfId="0" applyNumberFormat="1" applyFont="1" applyBorder="1" applyAlignment="1">
      <alignment horizontal="center" vertical="center" wrapText="1"/>
    </xf>
    <xf numFmtId="2" fontId="17" fillId="0" borderId="23" xfId="0" applyNumberFormat="1" applyFont="1" applyBorder="1" applyAlignment="1">
      <alignment horizontal="center" vertical="center" wrapText="1"/>
    </xf>
    <xf numFmtId="49" fontId="14" fillId="0" borderId="7" xfId="0" applyNumberFormat="1" applyFont="1" applyBorder="1" applyAlignment="1" applyProtection="1">
      <alignment horizontal="center" vertical="center" wrapText="1"/>
      <protection locked="0"/>
    </xf>
    <xf numFmtId="0" fontId="14" fillId="0" borderId="0" xfId="0" applyFont="1" applyBorder="1" applyAlignment="1">
      <alignment horizontal="center" vertical="center" wrapText="1"/>
    </xf>
    <xf numFmtId="49" fontId="14" fillId="0" borderId="9"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center" vertical="center" wrapText="1"/>
      <protection locked="0"/>
    </xf>
    <xf numFmtId="0" fontId="14" fillId="0" borderId="6" xfId="0" applyFont="1" applyBorder="1" applyAlignment="1">
      <alignment horizontal="center" vertical="center" wrapText="1"/>
    </xf>
    <xf numFmtId="0" fontId="6" fillId="0" borderId="0" xfId="0" applyFont="1" applyBorder="1" applyAlignment="1">
      <alignment horizontal="center"/>
    </xf>
    <xf numFmtId="1" fontId="14" fillId="0" borderId="2" xfId="0" applyNumberFormat="1" applyFont="1" applyBorder="1" applyAlignment="1">
      <alignment horizontal="center" vertical="center" wrapText="1"/>
    </xf>
    <xf numFmtId="0" fontId="14" fillId="0" borderId="24" xfId="0" applyFont="1" applyBorder="1" applyAlignment="1">
      <alignment horizontal="center" vertical="center" wrapText="1"/>
    </xf>
    <xf numFmtId="0" fontId="14" fillId="0" borderId="25" xfId="0" applyFont="1" applyBorder="1" applyAlignment="1">
      <alignment horizontal="center" vertical="center" wrapText="1"/>
    </xf>
    <xf numFmtId="1" fontId="14" fillId="0" borderId="25" xfId="0" applyNumberFormat="1" applyFont="1" applyBorder="1" applyAlignment="1">
      <alignment horizontal="center" vertical="center" wrapText="1"/>
    </xf>
    <xf numFmtId="0" fontId="14" fillId="0" borderId="26" xfId="0" applyFont="1" applyBorder="1" applyAlignment="1" applyProtection="1">
      <alignment horizontal="center" vertical="center" wrapText="1"/>
      <protection hidden="1"/>
    </xf>
    <xf numFmtId="0" fontId="6" fillId="0" borderId="21" xfId="0" applyFont="1" applyBorder="1"/>
    <xf numFmtId="165" fontId="6" fillId="0" borderId="22" xfId="0" applyNumberFormat="1" applyFont="1" applyBorder="1" applyAlignment="1">
      <alignment horizontal="center"/>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14" fillId="0" borderId="8" xfId="0" applyFont="1" applyBorder="1" applyAlignment="1">
      <alignment horizontal="center" vertical="center" wrapText="1"/>
    </xf>
    <xf numFmtId="49" fontId="14" fillId="0" borderId="8" xfId="0" applyNumberFormat="1" applyFont="1" applyBorder="1" applyAlignment="1">
      <alignment horizontal="center" vertical="center" wrapText="1"/>
    </xf>
    <xf numFmtId="49" fontId="14" fillId="0" borderId="2" xfId="0" applyNumberFormat="1" applyFont="1" applyBorder="1" applyAlignment="1" applyProtection="1">
      <alignment horizontal="left" vertical="center" wrapText="1"/>
      <protection locked="0"/>
    </xf>
    <xf numFmtId="49" fontId="14" fillId="0" borderId="2" xfId="0" applyNumberFormat="1" applyFont="1" applyBorder="1" applyAlignment="1">
      <alignment horizontal="center" vertical="center" wrapText="1"/>
    </xf>
    <xf numFmtId="0" fontId="14" fillId="0" borderId="8" xfId="0" applyNumberFormat="1" applyFont="1" applyBorder="1" applyAlignment="1" applyProtection="1">
      <alignment horizontal="center" vertical="center" wrapText="1"/>
      <protection locked="0"/>
    </xf>
    <xf numFmtId="0" fontId="14" fillId="0" borderId="9" xfId="0" applyNumberFormat="1" applyFont="1" applyFill="1" applyBorder="1" applyAlignment="1" applyProtection="1">
      <alignment horizontal="center" vertical="center" wrapText="1"/>
      <protection locked="0"/>
    </xf>
    <xf numFmtId="0" fontId="14" fillId="0" borderId="6" xfId="0" applyFont="1" applyBorder="1"/>
    <xf numFmtId="0" fontId="14" fillId="0" borderId="6" xfId="0" applyFont="1" applyBorder="1" applyAlignment="1">
      <alignment horizontal="center"/>
    </xf>
    <xf numFmtId="2" fontId="14" fillId="0" borderId="27" xfId="0" applyNumberFormat="1" applyFont="1" applyBorder="1" applyAlignment="1" applyProtection="1">
      <alignment horizontal="center" vertical="center" wrapText="1"/>
      <protection hidden="1"/>
    </xf>
    <xf numFmtId="0" fontId="0" fillId="0" borderId="0" xfId="0" applyBorder="1" applyAlignment="1">
      <alignment horizontal="center"/>
    </xf>
    <xf numFmtId="0" fontId="5" fillId="0" borderId="0" xfId="0" applyFont="1" applyBorder="1" applyAlignment="1">
      <alignment horizontal="center"/>
    </xf>
    <xf numFmtId="1" fontId="14" fillId="0" borderId="17" xfId="0" applyNumberFormat="1" applyFont="1" applyBorder="1" applyAlignment="1" applyProtection="1">
      <alignment horizontal="center" vertical="center" wrapText="1"/>
      <protection locked="0"/>
    </xf>
    <xf numFmtId="1" fontId="14" fillId="0" borderId="7" xfId="0" applyNumberFormat="1" applyFont="1" applyBorder="1" applyAlignment="1" applyProtection="1">
      <alignment horizontal="center" vertical="center" wrapText="1"/>
      <protection locked="0"/>
    </xf>
    <xf numFmtId="1" fontId="14" fillId="0" borderId="19" xfId="0" applyNumberFormat="1" applyFont="1" applyBorder="1" applyAlignment="1" applyProtection="1">
      <alignment horizontal="center" vertical="center" wrapText="1"/>
      <protection locked="0"/>
    </xf>
    <xf numFmtId="49" fontId="14" fillId="0" borderId="19" xfId="0" applyNumberFormat="1" applyFont="1" applyBorder="1" applyAlignment="1" applyProtection="1">
      <alignment horizontal="center" vertical="center" wrapText="1"/>
      <protection locked="0"/>
    </xf>
    <xf numFmtId="0" fontId="14" fillId="0" borderId="28" xfId="0" applyNumberFormat="1" applyFont="1" applyBorder="1" applyAlignment="1">
      <alignment horizontal="center" vertical="center" wrapText="1"/>
    </xf>
    <xf numFmtId="49" fontId="14" fillId="0" borderId="18" xfId="0" applyNumberFormat="1" applyFont="1" applyBorder="1" applyAlignment="1">
      <alignment horizontal="left" vertical="center" wrapText="1"/>
    </xf>
    <xf numFmtId="1" fontId="14" fillId="0" borderId="29" xfId="0" applyNumberFormat="1" applyFont="1" applyBorder="1" applyAlignment="1">
      <alignment horizontal="center" vertical="center" wrapText="1"/>
    </xf>
    <xf numFmtId="0" fontId="14" fillId="0" borderId="2" xfId="0" applyFont="1" applyBorder="1" applyAlignment="1">
      <alignment horizontal="center" vertical="center"/>
    </xf>
    <xf numFmtId="0" fontId="14" fillId="0" borderId="2" xfId="0" applyFont="1" applyFill="1" applyBorder="1" applyAlignment="1">
      <alignment horizontal="center" vertical="center" wrapText="1"/>
    </xf>
    <xf numFmtId="2" fontId="14" fillId="0" borderId="2" xfId="0" applyNumberFormat="1" applyFont="1" applyBorder="1" applyAlignment="1">
      <alignment horizontal="center" vertical="center" wrapText="1"/>
    </xf>
    <xf numFmtId="0" fontId="14" fillId="0" borderId="6" xfId="0" applyFont="1" applyBorder="1" applyAlignment="1">
      <alignment horizontal="center" vertical="center"/>
    </xf>
    <xf numFmtId="0" fontId="14" fillId="0" borderId="0" xfId="0" applyFont="1" applyBorder="1" applyAlignment="1">
      <alignment horizontal="center" vertical="center"/>
    </xf>
    <xf numFmtId="0" fontId="10" fillId="0" borderId="0" xfId="0" applyFont="1" applyAlignment="1" applyProtection="1">
      <alignment horizontal="center" vertical="center" wrapText="1"/>
      <protection hidden="1"/>
    </xf>
    <xf numFmtId="0" fontId="0" fillId="0" borderId="0" xfId="0"/>
    <xf numFmtId="0" fontId="10" fillId="0" borderId="0" xfId="0" applyFont="1" applyAlignment="1" applyProtection="1">
      <alignment vertical="center" wrapText="1"/>
      <protection hidden="1"/>
    </xf>
    <xf numFmtId="0" fontId="14" fillId="0" borderId="17" xfId="0" applyNumberFormat="1" applyFont="1" applyBorder="1" applyAlignment="1">
      <alignment horizontal="center" vertical="center" wrapText="1"/>
    </xf>
    <xf numFmtId="49" fontId="14" fillId="0" borderId="8" xfId="0" applyNumberFormat="1" applyFont="1" applyBorder="1" applyAlignment="1" applyProtection="1">
      <alignment horizontal="center" vertical="center" wrapText="1"/>
      <protection locked="0"/>
    </xf>
    <xf numFmtId="0" fontId="20" fillId="0" borderId="2" xfId="0" applyFont="1" applyBorder="1"/>
    <xf numFmtId="0" fontId="20" fillId="0" borderId="6" xfId="0" applyFont="1" applyBorder="1"/>
    <xf numFmtId="0" fontId="14" fillId="0" borderId="30" xfId="0" applyFont="1" applyBorder="1" applyAlignment="1">
      <alignment horizontal="center" vertical="center" wrapText="1"/>
    </xf>
    <xf numFmtId="0" fontId="14" fillId="0" borderId="31" xfId="0" applyFont="1" applyBorder="1" applyAlignment="1">
      <alignment horizontal="center" vertical="center" wrapText="1"/>
    </xf>
    <xf numFmtId="1" fontId="14" fillId="0" borderId="31" xfId="0" applyNumberFormat="1" applyFont="1" applyBorder="1" applyAlignment="1">
      <alignment horizontal="center" vertical="center" wrapText="1"/>
    </xf>
    <xf numFmtId="0" fontId="14" fillId="0" borderId="32" xfId="0" applyFont="1" applyBorder="1" applyAlignment="1" applyProtection="1">
      <alignment horizontal="center" vertical="center" wrapText="1"/>
      <protection hidden="1"/>
    </xf>
    <xf numFmtId="0" fontId="8" fillId="0" borderId="24" xfId="0" applyFont="1" applyBorder="1" applyAlignment="1">
      <alignment horizontal="center" vertical="center" wrapText="1"/>
    </xf>
    <xf numFmtId="0" fontId="8" fillId="0" borderId="25" xfId="0" applyFont="1" applyBorder="1" applyAlignment="1">
      <alignment horizontal="center" vertical="center" wrapText="1"/>
    </xf>
    <xf numFmtId="1" fontId="8" fillId="0" borderId="25" xfId="0" applyNumberFormat="1" applyFont="1" applyBorder="1" applyAlignment="1">
      <alignment horizontal="center" vertical="center" wrapText="1"/>
    </xf>
    <xf numFmtId="0" fontId="8" fillId="0" borderId="26" xfId="0" applyFont="1" applyBorder="1" applyAlignment="1" applyProtection="1">
      <alignment horizontal="center" vertical="center" wrapText="1"/>
      <protection hidden="1"/>
    </xf>
    <xf numFmtId="49" fontId="4" fillId="0" borderId="0" xfId="0" applyNumberFormat="1" applyFont="1" applyFill="1" applyBorder="1" applyAlignment="1">
      <alignment horizontal="center" vertical="center" wrapText="1"/>
    </xf>
    <xf numFmtId="0" fontId="3" fillId="0" borderId="7" xfId="0" applyFont="1" applyBorder="1" applyAlignment="1">
      <alignment horizontal="center"/>
    </xf>
    <xf numFmtId="0" fontId="3" fillId="0" borderId="4" xfId="0" applyFont="1" applyBorder="1" applyAlignment="1">
      <alignment horizontal="center" wrapText="1"/>
    </xf>
    <xf numFmtId="0" fontId="3" fillId="0" borderId="4" xfId="0" applyFont="1" applyBorder="1" applyAlignment="1">
      <alignment horizontal="center"/>
    </xf>
    <xf numFmtId="16" fontId="3" fillId="0" borderId="4" xfId="0" quotePrefix="1" applyNumberFormat="1" applyFont="1" applyBorder="1" applyAlignment="1">
      <alignment horizontal="center"/>
    </xf>
    <xf numFmtId="16" fontId="3" fillId="0" borderId="33" xfId="0" quotePrefix="1" applyNumberFormat="1" applyFont="1" applyBorder="1" applyAlignment="1">
      <alignment horizontal="center"/>
    </xf>
    <xf numFmtId="0" fontId="3" fillId="0" borderId="8" xfId="0" applyFont="1" applyBorder="1" applyAlignment="1">
      <alignment horizontal="center" vertical="center" wrapText="1"/>
    </xf>
    <xf numFmtId="0" fontId="3" fillId="0" borderId="2" xfId="0" quotePrefix="1" applyFont="1" applyBorder="1" applyAlignment="1">
      <alignment horizontal="center" vertical="center" wrapText="1"/>
    </xf>
    <xf numFmtId="0" fontId="3" fillId="0" borderId="34" xfId="0" quotePrefix="1" applyFont="1" applyBorder="1" applyAlignment="1">
      <alignment horizontal="center" vertical="center" wrapText="1"/>
    </xf>
    <xf numFmtId="2" fontId="6" fillId="0" borderId="23"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quotePrefix="1" applyFont="1" applyBorder="1" applyAlignment="1">
      <alignment horizontal="center" vertical="center" wrapText="1"/>
    </xf>
    <xf numFmtId="0" fontId="8" fillId="0" borderId="34" xfId="0" quotePrefix="1" applyFont="1" applyBorder="1" applyAlignment="1">
      <alignment horizontal="center" vertical="center" wrapText="1"/>
    </xf>
    <xf numFmtId="0" fontId="3" fillId="0" borderId="9" xfId="0" applyFont="1" applyBorder="1" applyAlignment="1">
      <alignment horizontal="center" vertical="center" wrapText="1"/>
    </xf>
    <xf numFmtId="16" fontId="3" fillId="0" borderId="6" xfId="0" applyNumberFormat="1" applyFont="1" applyBorder="1" applyAlignment="1">
      <alignment horizontal="center" vertical="center" wrapText="1"/>
    </xf>
    <xf numFmtId="16" fontId="3" fillId="0" borderId="35" xfId="0" applyNumberFormat="1" applyFont="1" applyBorder="1" applyAlignment="1">
      <alignment horizontal="center" vertical="center" wrapText="1"/>
    </xf>
    <xf numFmtId="2" fontId="6" fillId="0" borderId="36" xfId="0" applyNumberFormat="1" applyFont="1" applyBorder="1" applyAlignment="1">
      <alignment horizontal="center" vertical="center" wrapText="1"/>
    </xf>
    <xf numFmtId="0" fontId="3" fillId="0" borderId="0" xfId="0" applyFont="1" applyBorder="1" applyAlignment="1">
      <alignment horizontal="center" vertical="center" wrapText="1"/>
    </xf>
    <xf numFmtId="0" fontId="0" fillId="0" borderId="0" xfId="0" applyFont="1"/>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6" xfId="0" applyFont="1" applyBorder="1" applyAlignment="1">
      <alignment horizontal="center" vertical="center" wrapText="1"/>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2" xfId="0" applyFont="1" applyBorder="1" applyAlignment="1">
      <alignment horizontal="center"/>
    </xf>
    <xf numFmtId="16" fontId="3" fillId="0" borderId="2" xfId="0" quotePrefix="1" applyNumberFormat="1" applyFont="1" applyBorder="1" applyAlignment="1">
      <alignment horizontal="center" vertical="center" wrapText="1"/>
    </xf>
    <xf numFmtId="0" fontId="8" fillId="0" borderId="6" xfId="0" applyFont="1" applyBorder="1" applyAlignment="1">
      <alignment horizontal="center" vertical="center" wrapText="1"/>
    </xf>
    <xf numFmtId="0" fontId="3" fillId="0" borderId="6" xfId="0" applyFont="1" applyFill="1" applyBorder="1" applyAlignment="1">
      <alignment horizontal="center" vertical="center" wrapText="1"/>
    </xf>
    <xf numFmtId="0" fontId="3" fillId="0" borderId="6" xfId="0" quotePrefix="1" applyFont="1" applyBorder="1" applyAlignment="1">
      <alignment horizontal="center" vertical="center" wrapText="1"/>
    </xf>
    <xf numFmtId="0" fontId="0" fillId="0" borderId="0" xfId="0" applyFont="1" applyFill="1" applyBorder="1" applyAlignment="1">
      <alignment wrapText="1"/>
    </xf>
    <xf numFmtId="0" fontId="11" fillId="0" borderId="24" xfId="0" applyFont="1" applyBorder="1" applyAlignment="1" applyProtection="1">
      <alignment horizontal="center" vertical="center" wrapText="1"/>
      <protection hidden="1"/>
    </xf>
    <xf numFmtId="0" fontId="11" fillId="0" borderId="25" xfId="0" applyFont="1" applyBorder="1" applyAlignment="1" applyProtection="1">
      <alignment horizontal="center" vertical="center"/>
      <protection hidden="1"/>
    </xf>
    <xf numFmtId="0" fontId="11" fillId="0" borderId="25" xfId="0" applyFont="1" applyBorder="1" applyAlignment="1" applyProtection="1">
      <alignment horizontal="center" vertical="center" wrapText="1"/>
      <protection hidden="1"/>
    </xf>
    <xf numFmtId="0" fontId="3" fillId="0" borderId="25" xfId="0" applyFont="1" applyBorder="1" applyAlignment="1" applyProtection="1">
      <alignment horizontal="center" vertical="center" wrapText="1"/>
      <protection hidden="1"/>
    </xf>
    <xf numFmtId="0" fontId="0" fillId="0" borderId="10" xfId="0" applyBorder="1" applyAlignment="1">
      <alignment horizontal="center" vertical="top" wrapText="1"/>
    </xf>
    <xf numFmtId="0" fontId="3" fillId="0" borderId="8" xfId="0" applyFont="1" applyBorder="1" applyAlignment="1">
      <alignment horizontal="center"/>
    </xf>
    <xf numFmtId="0" fontId="0" fillId="0" borderId="8" xfId="0" applyFont="1" applyBorder="1" applyAlignment="1">
      <alignment horizontal="center" vertical="center" wrapText="1"/>
    </xf>
    <xf numFmtId="0" fontId="3" fillId="0" borderId="25" xfId="0" applyFont="1" applyBorder="1" applyAlignment="1">
      <alignment horizontal="center" vertical="center"/>
    </xf>
    <xf numFmtId="0" fontId="3" fillId="0" borderId="26" xfId="0" applyFont="1" applyFill="1" applyBorder="1" applyAlignment="1">
      <alignment horizontal="center" vertical="center" wrapText="1"/>
    </xf>
    <xf numFmtId="0" fontId="14" fillId="0" borderId="18" xfId="0" applyFont="1" applyBorder="1" applyAlignment="1" applyProtection="1">
      <alignment horizontal="center" vertical="center" wrapText="1"/>
      <protection locked="0"/>
    </xf>
    <xf numFmtId="0" fontId="14" fillId="0" borderId="18" xfId="0" applyFont="1" applyBorder="1" applyAlignment="1">
      <alignment horizontal="center" vertical="center"/>
    </xf>
    <xf numFmtId="0" fontId="14" fillId="0" borderId="8" xfId="0" applyNumberFormat="1" applyFont="1" applyBorder="1" applyAlignment="1">
      <alignment horizontal="center" vertical="center" wrapText="1"/>
    </xf>
    <xf numFmtId="0" fontId="14" fillId="0" borderId="9" xfId="0" applyNumberFormat="1" applyFont="1" applyBorder="1" applyAlignment="1">
      <alignment horizontal="center" vertical="center" wrapText="1"/>
    </xf>
    <xf numFmtId="0" fontId="14" fillId="0" borderId="0" xfId="0" applyFont="1" applyFill="1" applyBorder="1" applyAlignment="1">
      <alignment horizontal="center" vertical="center" wrapText="1"/>
    </xf>
    <xf numFmtId="165" fontId="17" fillId="0" borderId="22" xfId="0" applyNumberFormat="1" applyFont="1" applyBorder="1" applyAlignment="1">
      <alignment horizontal="center" vertical="center"/>
    </xf>
    <xf numFmtId="0" fontId="3" fillId="0" borderId="2" xfId="0" applyFont="1" applyBorder="1" applyAlignment="1">
      <alignment horizontal="left" vertical="center" wrapText="1"/>
    </xf>
    <xf numFmtId="0" fontId="8" fillId="0" borderId="6" xfId="0" applyFont="1" applyFill="1" applyBorder="1" applyAlignment="1">
      <alignment horizontal="left" vertical="center" wrapText="1"/>
    </xf>
    <xf numFmtId="0" fontId="8" fillId="0" borderId="6" xfId="0" applyFont="1" applyFill="1" applyBorder="1" applyAlignment="1">
      <alignment horizontal="center" vertical="center" wrapText="1"/>
    </xf>
    <xf numFmtId="0" fontId="0" fillId="0" borderId="0" xfId="0" applyFont="1" applyBorder="1"/>
    <xf numFmtId="0" fontId="0" fillId="0" borderId="17" xfId="0" applyFont="1" applyBorder="1" applyAlignment="1">
      <alignment horizontal="center" vertical="center" wrapText="1"/>
    </xf>
    <xf numFmtId="0" fontId="3" fillId="0" borderId="18" xfId="0" applyFont="1" applyBorder="1" applyAlignment="1">
      <alignment horizontal="center" vertical="center" wrapText="1"/>
    </xf>
    <xf numFmtId="0" fontId="3" fillId="0" borderId="2" xfId="0" quotePrefix="1" applyFont="1" applyBorder="1" applyAlignment="1">
      <alignment horizontal="center"/>
    </xf>
    <xf numFmtId="0" fontId="3" fillId="0" borderId="2" xfId="0" applyFont="1" applyBorder="1"/>
    <xf numFmtId="0" fontId="3" fillId="0" borderId="17" xfId="0" applyFont="1" applyBorder="1" applyAlignment="1">
      <alignment horizontal="center"/>
    </xf>
    <xf numFmtId="0" fontId="3" fillId="0" borderId="18" xfId="0" applyFont="1" applyBorder="1" applyAlignment="1"/>
    <xf numFmtId="0" fontId="3" fillId="0" borderId="27" xfId="0" applyFont="1" applyBorder="1" applyAlignment="1"/>
    <xf numFmtId="0" fontId="3" fillId="0" borderId="9" xfId="0" applyFont="1" applyBorder="1" applyAlignment="1">
      <alignment horizontal="center"/>
    </xf>
    <xf numFmtId="0" fontId="3" fillId="0" borderId="7" xfId="0" applyFont="1" applyBorder="1" applyAlignment="1">
      <alignment horizontal="center" vertical="center" wrapText="1"/>
    </xf>
    <xf numFmtId="0" fontId="3" fillId="0" borderId="4" xfId="0" quotePrefix="1" applyFont="1" applyBorder="1" applyAlignment="1">
      <alignment horizontal="center"/>
    </xf>
    <xf numFmtId="0" fontId="3" fillId="0" borderId="4" xfId="0" applyFont="1" applyBorder="1" applyAlignment="1">
      <alignment horizontal="left"/>
    </xf>
    <xf numFmtId="0" fontId="3" fillId="0" borderId="2" xfId="0" applyFont="1" applyBorder="1" applyAlignment="1">
      <alignment horizontal="left"/>
    </xf>
    <xf numFmtId="0" fontId="3" fillId="0" borderId="37" xfId="0" applyFont="1" applyBorder="1" applyAlignment="1">
      <alignment horizontal="center" vertical="center" wrapText="1"/>
    </xf>
    <xf numFmtId="0" fontId="3" fillId="0" borderId="6" xfId="0" applyFont="1" applyBorder="1" applyAlignment="1">
      <alignment horizontal="left" vertical="center"/>
    </xf>
    <xf numFmtId="0" fontId="14" fillId="0" borderId="0" xfId="0" applyFont="1" applyAlignment="1" applyProtection="1">
      <alignment vertical="center"/>
      <protection hidden="1"/>
    </xf>
    <xf numFmtId="0" fontId="14" fillId="0" borderId="0" xfId="0" applyFont="1" applyAlignment="1" applyProtection="1">
      <alignment horizontal="left" vertical="center"/>
      <protection hidden="1"/>
    </xf>
    <xf numFmtId="0" fontId="20" fillId="0" borderId="0" xfId="0" applyFont="1" applyAlignment="1"/>
    <xf numFmtId="0" fontId="14" fillId="0" borderId="0" xfId="0" applyFont="1" applyAlignment="1"/>
    <xf numFmtId="0" fontId="14" fillId="0" borderId="0" xfId="0" applyFont="1"/>
    <xf numFmtId="0" fontId="0" fillId="0" borderId="0" xfId="0" applyFill="1" applyAlignment="1">
      <alignment horizontal="center"/>
    </xf>
    <xf numFmtId="0" fontId="0" fillId="2" borderId="2" xfId="0" applyFill="1" applyBorder="1" applyAlignment="1">
      <alignment horizontal="center"/>
    </xf>
    <xf numFmtId="0" fontId="0" fillId="2" borderId="4" xfId="0" applyFill="1" applyBorder="1" applyAlignment="1">
      <alignment horizontal="center"/>
    </xf>
    <xf numFmtId="0" fontId="0" fillId="0" borderId="4" xfId="0" applyBorder="1"/>
    <xf numFmtId="0" fontId="0" fillId="0" borderId="0" xfId="0" applyAlignment="1">
      <alignment vertical="top" wrapText="1"/>
    </xf>
    <xf numFmtId="0" fontId="0" fillId="0" borderId="2" xfId="0" applyFont="1" applyBorder="1" applyAlignment="1">
      <alignment wrapText="1"/>
    </xf>
    <xf numFmtId="0" fontId="3" fillId="0" borderId="18" xfId="0" applyFont="1" applyBorder="1" applyAlignment="1">
      <alignment horizontal="center"/>
    </xf>
    <xf numFmtId="0" fontId="0" fillId="0" borderId="6" xfId="0" applyFont="1" applyBorder="1" applyAlignment="1">
      <alignment wrapText="1"/>
    </xf>
    <xf numFmtId="165" fontId="6" fillId="0" borderId="22" xfId="0" applyNumberFormat="1" applyFont="1" applyBorder="1" applyAlignment="1">
      <alignment horizontal="center" vertical="center" wrapText="1"/>
    </xf>
    <xf numFmtId="0" fontId="6" fillId="0" borderId="38" xfId="0" applyFont="1" applyBorder="1" applyAlignment="1">
      <alignment horizontal="center"/>
    </xf>
    <xf numFmtId="0" fontId="0" fillId="0" borderId="0" xfId="0" applyFill="1" applyBorder="1" applyAlignment="1">
      <alignment horizontal="center"/>
    </xf>
    <xf numFmtId="165" fontId="10" fillId="0" borderId="22" xfId="0" applyNumberFormat="1" applyFont="1" applyBorder="1" applyAlignment="1">
      <alignment horizontal="center"/>
    </xf>
    <xf numFmtId="0" fontId="21" fillId="0" borderId="0" xfId="0" applyFont="1"/>
    <xf numFmtId="0" fontId="10" fillId="0" borderId="0" xfId="0" applyFont="1" applyBorder="1" applyAlignment="1" applyProtection="1">
      <alignment vertical="center" wrapText="1"/>
      <protection hidden="1"/>
    </xf>
    <xf numFmtId="0" fontId="3" fillId="0" borderId="2" xfId="0" applyNumberFormat="1" applyFont="1" applyBorder="1" applyAlignment="1">
      <alignment wrapText="1"/>
    </xf>
    <xf numFmtId="0" fontId="0" fillId="0" borderId="0" xfId="0" applyFont="1" applyAlignment="1">
      <alignment horizontal="right"/>
    </xf>
    <xf numFmtId="0" fontId="3" fillId="0" borderId="17" xfId="0" applyFont="1" applyBorder="1" applyAlignment="1">
      <alignment horizontal="center" vertical="center" wrapText="1"/>
    </xf>
    <xf numFmtId="0" fontId="3" fillId="0" borderId="18" xfId="0" applyFont="1" applyBorder="1" applyAlignment="1">
      <alignment horizontal="left" vertical="center" wrapText="1"/>
    </xf>
    <xf numFmtId="0" fontId="3" fillId="0" borderId="18" xfId="0" applyNumberFormat="1" applyFont="1" applyBorder="1" applyAlignment="1">
      <alignment wrapText="1"/>
    </xf>
    <xf numFmtId="0" fontId="3" fillId="0" borderId="6" xfId="0" applyFont="1" applyBorder="1" applyAlignment="1">
      <alignment horizontal="left" vertical="center" wrapText="1"/>
    </xf>
    <xf numFmtId="0" fontId="3" fillId="0" borderId="6" xfId="0" applyNumberFormat="1" applyFont="1" applyBorder="1" applyAlignment="1">
      <alignment wrapText="1"/>
    </xf>
    <xf numFmtId="0" fontId="14" fillId="0" borderId="39" xfId="0" applyFont="1" applyBorder="1" applyAlignment="1">
      <alignment horizontal="center" vertical="center" wrapText="1"/>
    </xf>
    <xf numFmtId="0" fontId="14" fillId="0" borderId="26" xfId="0" applyFont="1" applyBorder="1" applyAlignment="1">
      <alignment horizontal="center" vertical="center" wrapText="1"/>
    </xf>
    <xf numFmtId="0" fontId="14" fillId="0" borderId="2" xfId="0" applyFont="1" applyBorder="1" applyAlignment="1"/>
    <xf numFmtId="0" fontId="14" fillId="0" borderId="0" xfId="0" applyFont="1" applyBorder="1" applyAlignment="1">
      <alignment wrapText="1"/>
    </xf>
    <xf numFmtId="0" fontId="17" fillId="0" borderId="0" xfId="0" applyFont="1"/>
    <xf numFmtId="0" fontId="20" fillId="0" borderId="17" xfId="0" applyFont="1" applyBorder="1" applyAlignment="1">
      <alignment horizontal="center"/>
    </xf>
    <xf numFmtId="0" fontId="20" fillId="0" borderId="8" xfId="0" applyFont="1" applyBorder="1" applyAlignment="1">
      <alignment horizontal="center"/>
    </xf>
    <xf numFmtId="0" fontId="17" fillId="0" borderId="23" xfId="0" applyFont="1" applyBorder="1" applyAlignment="1">
      <alignment horizontal="center"/>
    </xf>
    <xf numFmtId="0" fontId="14" fillId="0" borderId="2" xfId="0" applyFont="1" applyBorder="1" applyAlignment="1">
      <alignment horizontal="left" vertical="center" wrapText="1"/>
    </xf>
    <xf numFmtId="0" fontId="17" fillId="0" borderId="23" xfId="0" applyFont="1" applyBorder="1" applyAlignment="1">
      <alignment horizontal="center" vertical="center" wrapText="1"/>
    </xf>
    <xf numFmtId="0" fontId="14" fillId="0" borderId="2" xfId="0" applyFont="1" applyFill="1" applyBorder="1" applyAlignment="1">
      <alignment horizontal="left" vertical="center" wrapText="1"/>
    </xf>
    <xf numFmtId="0" fontId="17" fillId="0" borderId="23" xfId="0" applyFont="1" applyFill="1" applyBorder="1" applyAlignment="1">
      <alignment horizontal="center" vertical="center" wrapText="1"/>
    </xf>
    <xf numFmtId="0" fontId="20" fillId="0" borderId="9" xfId="0" applyFont="1" applyBorder="1" applyAlignment="1">
      <alignment horizontal="center"/>
    </xf>
    <xf numFmtId="0" fontId="14" fillId="0" borderId="6" xfId="0" applyFont="1" applyFill="1" applyBorder="1" applyAlignment="1">
      <alignment horizontal="left" vertical="center" wrapText="1"/>
    </xf>
    <xf numFmtId="0" fontId="14" fillId="0" borderId="6" xfId="0" applyFont="1" applyFill="1" applyBorder="1" applyAlignment="1">
      <alignment horizontal="center" vertical="center" wrapText="1"/>
    </xf>
    <xf numFmtId="0" fontId="17" fillId="0" borderId="36" xfId="0" applyFont="1" applyFill="1" applyBorder="1" applyAlignment="1">
      <alignment horizontal="center" vertical="center" wrapText="1"/>
    </xf>
    <xf numFmtId="0" fontId="20" fillId="0" borderId="25" xfId="0" applyFont="1" applyBorder="1" applyAlignment="1">
      <alignment horizontal="center" vertical="center" wrapText="1"/>
    </xf>
    <xf numFmtId="0" fontId="20" fillId="0" borderId="26" xfId="0" applyFont="1" applyBorder="1" applyAlignment="1">
      <alignment horizontal="center" vertical="center" wrapText="1"/>
    </xf>
    <xf numFmtId="0" fontId="14" fillId="0" borderId="18" xfId="0" applyFont="1" applyBorder="1" applyAlignment="1">
      <alignment horizontal="left" vertical="center" wrapText="1"/>
    </xf>
    <xf numFmtId="14" fontId="14" fillId="0" borderId="18" xfId="0" applyNumberFormat="1" applyFont="1" applyBorder="1" applyAlignment="1">
      <alignment horizontal="center" vertical="center" wrapText="1"/>
    </xf>
    <xf numFmtId="0" fontId="14" fillId="0" borderId="9" xfId="0" applyFont="1" applyBorder="1" applyAlignment="1">
      <alignment horizontal="center" vertical="center" wrapText="1"/>
    </xf>
    <xf numFmtId="0" fontId="14" fillId="0" borderId="6" xfId="0" applyFont="1" applyBorder="1" applyAlignment="1">
      <alignment horizontal="left" vertical="center" wrapText="1"/>
    </xf>
    <xf numFmtId="166" fontId="17" fillId="0" borderId="22" xfId="0" applyNumberFormat="1" applyFont="1" applyBorder="1" applyAlignment="1">
      <alignment horizontal="center"/>
    </xf>
    <xf numFmtId="49" fontId="0" fillId="0" borderId="0" xfId="0" applyNumberFormat="1"/>
    <xf numFmtId="0" fontId="19" fillId="0" borderId="0" xfId="0" applyFont="1"/>
    <xf numFmtId="0" fontId="20" fillId="0" borderId="17" xfId="0" applyFont="1" applyBorder="1" applyAlignment="1">
      <alignment horizontal="center" vertical="center"/>
    </xf>
    <xf numFmtId="0" fontId="20" fillId="0" borderId="8" xfId="0" applyFont="1" applyBorder="1" applyAlignment="1">
      <alignment horizontal="center" vertical="center"/>
    </xf>
    <xf numFmtId="0" fontId="20" fillId="0" borderId="9" xfId="0" applyFont="1" applyBorder="1" applyAlignment="1">
      <alignment horizontal="center" vertical="center"/>
    </xf>
    <xf numFmtId="0" fontId="20" fillId="0" borderId="0" xfId="0" applyFont="1" applyBorder="1" applyAlignment="1">
      <alignment horizontal="left" vertical="center" wrapText="1"/>
    </xf>
    <xf numFmtId="165" fontId="17" fillId="0" borderId="22" xfId="0" applyNumberFormat="1" applyFont="1" applyBorder="1" applyAlignment="1">
      <alignment horizontal="center" vertical="center" wrapText="1"/>
    </xf>
    <xf numFmtId="2" fontId="8"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wrapText="1"/>
      <protection hidden="1"/>
    </xf>
    <xf numFmtId="2" fontId="3" fillId="0" borderId="36" xfId="0" applyNumberFormat="1" applyFont="1" applyBorder="1" applyAlignment="1" applyProtection="1">
      <alignment horizontal="center" vertical="center" wrapText="1"/>
      <protection hidden="1"/>
    </xf>
    <xf numFmtId="2" fontId="3" fillId="0" borderId="23" xfId="0" applyNumberFormat="1" applyFont="1" applyBorder="1" applyAlignment="1" applyProtection="1">
      <alignment horizontal="center" vertical="center"/>
      <protection hidden="1"/>
    </xf>
    <xf numFmtId="2" fontId="3" fillId="0" borderId="36" xfId="0" applyNumberFormat="1" applyFont="1" applyBorder="1" applyAlignment="1" applyProtection="1">
      <alignment horizontal="center" vertical="center"/>
      <protection hidden="1"/>
    </xf>
    <xf numFmtId="2" fontId="3" fillId="0" borderId="27" xfId="0" applyNumberFormat="1" applyFont="1" applyBorder="1" applyAlignment="1" applyProtection="1">
      <alignment horizontal="center" vertical="center" wrapText="1"/>
      <protection hidden="1"/>
    </xf>
    <xf numFmtId="2" fontId="3" fillId="0" borderId="23" xfId="0" applyNumberFormat="1" applyFont="1" applyBorder="1" applyAlignment="1">
      <alignment horizontal="center" vertical="center" wrapText="1"/>
    </xf>
    <xf numFmtId="2" fontId="8" fillId="0" borderId="40" xfId="0" applyNumberFormat="1" applyFont="1" applyBorder="1" applyAlignment="1" applyProtection="1">
      <alignment horizontal="center" vertical="center" wrapText="1"/>
      <protection hidden="1"/>
    </xf>
    <xf numFmtId="2" fontId="8" fillId="0" borderId="23" xfId="0" applyNumberFormat="1" applyFont="1" applyBorder="1" applyAlignment="1" applyProtection="1">
      <alignment horizontal="center" vertical="center" wrapText="1"/>
      <protection hidden="1"/>
    </xf>
    <xf numFmtId="2" fontId="3" fillId="0" borderId="27" xfId="0" applyNumberFormat="1" applyFont="1" applyBorder="1" applyAlignment="1" applyProtection="1">
      <alignment horizontal="center" vertical="center"/>
      <protection hidden="1"/>
    </xf>
    <xf numFmtId="2" fontId="3" fillId="0" borderId="36" xfId="0" applyNumberFormat="1" applyFont="1" applyBorder="1" applyAlignment="1">
      <alignment horizontal="center"/>
    </xf>
    <xf numFmtId="2" fontId="3" fillId="0" borderId="23" xfId="0" applyNumberFormat="1" applyFont="1" applyBorder="1" applyAlignment="1">
      <alignment horizontal="center" vertical="center"/>
    </xf>
    <xf numFmtId="0" fontId="0" fillId="0" borderId="23" xfId="0" applyFont="1" applyBorder="1"/>
    <xf numFmtId="0" fontId="0" fillId="0" borderId="36" xfId="0" applyFont="1" applyBorder="1"/>
    <xf numFmtId="2" fontId="3" fillId="0" borderId="27" xfId="0" applyNumberFormat="1" applyFont="1" applyBorder="1" applyAlignment="1">
      <alignment horizontal="center" vertical="center" wrapText="1"/>
    </xf>
    <xf numFmtId="2" fontId="11" fillId="0" borderId="23" xfId="0" applyNumberFormat="1" applyFont="1" applyBorder="1" applyAlignment="1">
      <alignment horizontal="center" vertical="center" wrapText="1"/>
    </xf>
    <xf numFmtId="2" fontId="11" fillId="0" borderId="36" xfId="0" applyNumberFormat="1" applyFont="1" applyBorder="1" applyAlignment="1">
      <alignment horizontal="center" vertical="center"/>
    </xf>
    <xf numFmtId="2" fontId="3" fillId="0" borderId="40" xfId="0" applyNumberFormat="1" applyFont="1" applyBorder="1" applyAlignment="1">
      <alignment horizontal="center"/>
    </xf>
    <xf numFmtId="2" fontId="8" fillId="0" borderId="23" xfId="0" applyNumberFormat="1" applyFont="1" applyBorder="1" applyAlignment="1">
      <alignment horizontal="center" vertical="center" wrapText="1"/>
    </xf>
    <xf numFmtId="2" fontId="3" fillId="0" borderId="36" xfId="0" applyNumberFormat="1" applyFont="1" applyBorder="1" applyAlignment="1">
      <alignment horizontal="center" vertical="center" wrapText="1"/>
    </xf>
    <xf numFmtId="2" fontId="3" fillId="0" borderId="23" xfId="0" applyNumberFormat="1" applyFont="1" applyBorder="1" applyAlignment="1">
      <alignment horizontal="center"/>
    </xf>
    <xf numFmtId="2" fontId="3" fillId="0" borderId="40" xfId="0" applyNumberFormat="1" applyFont="1" applyBorder="1" applyAlignment="1">
      <alignment horizontal="center" vertical="center" wrapText="1"/>
    </xf>
    <xf numFmtId="2" fontId="3" fillId="0" borderId="27" xfId="0" applyNumberFormat="1" applyFont="1" applyBorder="1" applyAlignment="1">
      <alignment horizontal="center" vertical="center"/>
    </xf>
    <xf numFmtId="2" fontId="8" fillId="0" borderId="36" xfId="0" applyNumberFormat="1" applyFont="1" applyBorder="1" applyAlignment="1">
      <alignment horizontal="center" vertical="center" wrapText="1"/>
    </xf>
    <xf numFmtId="2" fontId="3" fillId="0" borderId="27" xfId="0" applyNumberFormat="1" applyFont="1" applyBorder="1" applyAlignment="1">
      <alignment horizontal="center"/>
    </xf>
    <xf numFmtId="2" fontId="8" fillId="0" borderId="27" xfId="0" applyNumberFormat="1" applyFont="1" applyBorder="1" applyAlignment="1">
      <alignment horizontal="center" vertical="center" wrapText="1"/>
    </xf>
    <xf numFmtId="0" fontId="3" fillId="0" borderId="23" xfId="0" applyFont="1" applyBorder="1" applyAlignment="1">
      <alignment horizontal="center"/>
    </xf>
    <xf numFmtId="0" fontId="3" fillId="0" borderId="23" xfId="0" applyFont="1" applyBorder="1" applyAlignment="1">
      <alignment horizontal="center" vertical="center" wrapText="1"/>
    </xf>
    <xf numFmtId="0" fontId="3" fillId="0" borderId="23" xfId="0" applyFont="1" applyFill="1" applyBorder="1" applyAlignment="1">
      <alignment horizontal="center" vertical="center" wrapText="1"/>
    </xf>
    <xf numFmtId="0" fontId="3" fillId="0" borderId="36" xfId="0" applyFont="1" applyFill="1" applyBorder="1" applyAlignment="1">
      <alignment horizontal="center" vertical="center" wrapText="1"/>
    </xf>
    <xf numFmtId="164" fontId="3" fillId="0" borderId="23" xfId="0" applyNumberFormat="1" applyFont="1" applyBorder="1" applyAlignment="1">
      <alignment horizontal="center" vertical="center" wrapText="1"/>
    </xf>
    <xf numFmtId="164" fontId="3" fillId="0" borderId="36" xfId="0" applyNumberFormat="1" applyFont="1" applyBorder="1" applyAlignment="1">
      <alignment horizontal="center" vertical="center" wrapText="1"/>
    </xf>
    <xf numFmtId="4" fontId="3" fillId="0" borderId="27" xfId="0" applyNumberFormat="1" applyFont="1" applyBorder="1" applyAlignment="1">
      <alignment horizontal="center" vertical="center" wrapText="1"/>
    </xf>
    <xf numFmtId="4" fontId="3" fillId="0" borderId="23" xfId="0" applyNumberFormat="1" applyFont="1" applyBorder="1" applyAlignment="1">
      <alignment horizontal="center" vertical="center" wrapText="1"/>
    </xf>
    <xf numFmtId="4" fontId="3" fillId="0" borderId="36" xfId="0" applyNumberFormat="1" applyFont="1" applyBorder="1" applyAlignment="1">
      <alignment horizontal="center" vertical="center" wrapText="1"/>
    </xf>
    <xf numFmtId="0" fontId="20" fillId="0" borderId="41" xfId="0" applyFont="1" applyBorder="1"/>
    <xf numFmtId="0" fontId="14" fillId="0" borderId="41" xfId="0" applyFont="1" applyBorder="1"/>
    <xf numFmtId="0" fontId="0" fillId="0" borderId="41" xfId="0" applyFont="1" applyBorder="1"/>
    <xf numFmtId="0" fontId="20" fillId="0" borderId="41" xfId="0" applyFont="1" applyBorder="1" applyAlignment="1">
      <alignment horizontal="center" vertical="center" wrapText="1"/>
    </xf>
    <xf numFmtId="0" fontId="3" fillId="0" borderId="41" xfId="0" applyFont="1" applyBorder="1"/>
    <xf numFmtId="0" fontId="0" fillId="0" borderId="41" xfId="0" applyFont="1" applyFill="1" applyBorder="1" applyAlignment="1">
      <alignment horizontal="center" vertical="center" wrapText="1"/>
    </xf>
    <xf numFmtId="0" fontId="0" fillId="0" borderId="41" xfId="0" applyBorder="1"/>
    <xf numFmtId="0" fontId="3" fillId="0" borderId="41" xfId="0" applyFont="1" applyBorder="1" applyAlignment="1">
      <alignment horizontal="center" vertical="center" wrapText="1"/>
    </xf>
    <xf numFmtId="0" fontId="11" fillId="0" borderId="41" xfId="0" applyFont="1" applyFill="1" applyBorder="1" applyAlignment="1">
      <alignment horizontal="center" vertical="center"/>
    </xf>
    <xf numFmtId="0" fontId="14" fillId="0" borderId="41" xfId="0" applyFont="1" applyBorder="1" applyAlignment="1">
      <alignment horizontal="center" vertical="center"/>
    </xf>
    <xf numFmtId="0" fontId="14" fillId="0" borderId="41" xfId="0" applyNumberFormat="1" applyFont="1" applyFill="1" applyBorder="1" applyAlignment="1" applyProtection="1">
      <alignment horizontal="center" vertical="center" wrapText="1"/>
      <protection locked="0"/>
    </xf>
    <xf numFmtId="0" fontId="4" fillId="0" borderId="41" xfId="0" applyNumberFormat="1" applyFont="1" applyFill="1" applyBorder="1" applyAlignment="1" applyProtection="1">
      <alignment horizontal="center" vertical="center" wrapText="1"/>
      <protection locked="0"/>
    </xf>
    <xf numFmtId="2" fontId="3" fillId="0" borderId="41" xfId="0" applyNumberFormat="1" applyFont="1" applyBorder="1" applyAlignment="1" applyProtection="1">
      <alignment horizontal="center" vertical="center" wrapText="1"/>
      <protection hidden="1"/>
    </xf>
    <xf numFmtId="0" fontId="4" fillId="3" borderId="2" xfId="0" applyFont="1" applyFill="1" applyBorder="1" applyAlignment="1" applyProtection="1">
      <alignment horizontal="left" vertical="top"/>
      <protection hidden="1"/>
    </xf>
    <xf numFmtId="0" fontId="4" fillId="3" borderId="2" xfId="0" applyFont="1" applyFill="1" applyBorder="1" applyAlignment="1" applyProtection="1">
      <alignment horizontal="left" vertical="center"/>
      <protection hidden="1"/>
    </xf>
    <xf numFmtId="0" fontId="4" fillId="3" borderId="2" xfId="0" applyFont="1" applyFill="1" applyBorder="1" applyAlignment="1" applyProtection="1">
      <alignment vertical="center"/>
      <protection hidden="1"/>
    </xf>
    <xf numFmtId="0" fontId="24" fillId="0" borderId="0" xfId="0" applyFont="1" applyAlignment="1" applyProtection="1">
      <alignment horizontal="left" vertical="center"/>
      <protection hidden="1"/>
    </xf>
    <xf numFmtId="0" fontId="4" fillId="5" borderId="2" xfId="0" applyFont="1" applyFill="1" applyBorder="1" applyAlignment="1" applyProtection="1">
      <alignment horizontal="left" vertical="center"/>
      <protection locked="0"/>
    </xf>
    <xf numFmtId="49" fontId="4" fillId="5" borderId="2" xfId="0" applyNumberFormat="1" applyFont="1" applyFill="1" applyBorder="1" applyAlignment="1" applyProtection="1">
      <alignment horizontal="left" vertical="center"/>
      <protection locked="0"/>
    </xf>
    <xf numFmtId="0" fontId="4" fillId="5" borderId="2" xfId="0" applyFont="1" applyFill="1" applyBorder="1" applyAlignment="1" applyProtection="1">
      <alignment vertical="center"/>
      <protection locked="0"/>
    </xf>
    <xf numFmtId="0" fontId="3" fillId="0" borderId="44" xfId="0" applyFont="1" applyBorder="1" applyAlignment="1">
      <alignment horizontal="center" vertical="top"/>
    </xf>
    <xf numFmtId="0" fontId="14" fillId="0" borderId="0" xfId="0" applyFont="1" applyAlignment="1" applyProtection="1">
      <alignment horizontal="left" vertical="center"/>
      <protection hidden="1"/>
    </xf>
    <xf numFmtId="0" fontId="4" fillId="0" borderId="0" xfId="0" applyFont="1" applyAlignment="1" applyProtection="1">
      <alignment horizontal="left" vertical="center"/>
      <protection hidden="1"/>
    </xf>
    <xf numFmtId="0" fontId="25" fillId="0" borderId="0" xfId="0" applyFont="1"/>
    <xf numFmtId="0" fontId="26" fillId="0" borderId="0" xfId="0" applyFont="1"/>
    <xf numFmtId="0" fontId="27" fillId="0" borderId="0" xfId="0" applyFont="1"/>
    <xf numFmtId="0" fontId="22" fillId="0" borderId="0" xfId="0" applyFont="1"/>
    <xf numFmtId="0" fontId="22" fillId="0" borderId="2" xfId="0" applyFont="1" applyBorder="1"/>
    <xf numFmtId="0" fontId="22" fillId="0" borderId="2" xfId="0" applyFont="1" applyBorder="1" applyAlignment="1">
      <alignment horizontal="center"/>
    </xf>
    <xf numFmtId="0" fontId="5" fillId="0" borderId="0" xfId="0" quotePrefix="1" applyFont="1" applyBorder="1" applyProtection="1">
      <protection hidden="1"/>
    </xf>
    <xf numFmtId="2" fontId="10" fillId="0" borderId="22" xfId="0" applyNumberFormat="1" applyFont="1" applyBorder="1" applyAlignment="1">
      <alignment horizontal="center"/>
    </xf>
    <xf numFmtId="49" fontId="14" fillId="0" borderId="31" xfId="0" applyNumberFormat="1" applyFont="1" applyBorder="1" applyAlignment="1">
      <alignment horizontal="center" vertical="center" wrapText="1"/>
    </xf>
    <xf numFmtId="165" fontId="14" fillId="0" borderId="2" xfId="0" applyNumberFormat="1" applyFont="1" applyBorder="1" applyAlignment="1" applyProtection="1">
      <alignment horizontal="center" vertical="center" wrapText="1"/>
      <protection locked="0"/>
    </xf>
    <xf numFmtId="0" fontId="11" fillId="0" borderId="2" xfId="0" applyFont="1" applyBorder="1" applyAlignment="1">
      <alignment horizontal="left" vertical="center" wrapText="1"/>
    </xf>
    <xf numFmtId="0" fontId="35" fillId="0" borderId="0" xfId="0" applyFont="1"/>
    <xf numFmtId="0" fontId="14" fillId="0" borderId="2" xfId="0" applyNumberFormat="1" applyFont="1" applyBorder="1" applyAlignment="1" applyProtection="1">
      <alignment horizontal="center" vertical="center" wrapText="1"/>
      <protection locked="0"/>
    </xf>
    <xf numFmtId="49" fontId="14" fillId="0" borderId="6" xfId="0" applyNumberFormat="1" applyFont="1" applyBorder="1" applyAlignment="1" applyProtection="1">
      <alignment horizontal="left" vertical="center" wrapText="1"/>
      <protection locked="0"/>
    </xf>
    <xf numFmtId="0" fontId="11" fillId="0" borderId="6" xfId="0" applyFont="1" applyBorder="1" applyAlignment="1">
      <alignment horizontal="left" vertical="center" wrapText="1"/>
    </xf>
    <xf numFmtId="165" fontId="14" fillId="0" borderId="6" xfId="0" applyNumberFormat="1" applyFont="1" applyBorder="1" applyAlignment="1" applyProtection="1">
      <alignment horizontal="center" vertical="center" wrapText="1"/>
      <protection locked="0"/>
    </xf>
    <xf numFmtId="0" fontId="3" fillId="0" borderId="4" xfId="0" applyFont="1" applyBorder="1" applyAlignment="1">
      <alignment horizontal="left" wrapText="1"/>
    </xf>
    <xf numFmtId="165" fontId="3" fillId="0" borderId="40" xfId="0" applyNumberFormat="1" applyFont="1" applyBorder="1" applyAlignment="1">
      <alignment horizontal="center"/>
    </xf>
    <xf numFmtId="0" fontId="3" fillId="0" borderId="2" xfId="0" applyFont="1" applyBorder="1" applyAlignment="1">
      <alignment horizontal="left" wrapText="1"/>
    </xf>
    <xf numFmtId="165" fontId="3" fillId="0" borderId="23" xfId="0" applyNumberFormat="1" applyFont="1" applyBorder="1" applyAlignment="1">
      <alignment horizontal="center"/>
    </xf>
    <xf numFmtId="0" fontId="0" fillId="0" borderId="2" xfId="0" applyBorder="1" applyAlignment="1">
      <alignment horizontal="left" wrapText="1"/>
    </xf>
    <xf numFmtId="0" fontId="0" fillId="0" borderId="2" xfId="0" applyFont="1" applyBorder="1" applyAlignment="1">
      <alignment horizontal="left" wrapText="1"/>
    </xf>
    <xf numFmtId="165" fontId="3" fillId="0" borderId="23" xfId="0" applyNumberFormat="1" applyFont="1" applyBorder="1" applyAlignment="1">
      <alignment horizontal="center" vertical="center" wrapText="1"/>
    </xf>
    <xf numFmtId="49" fontId="14" fillId="0" borderId="3" xfId="0" applyNumberFormat="1" applyFont="1" applyBorder="1" applyAlignment="1" applyProtection="1">
      <alignment horizontal="left" vertical="center" wrapText="1"/>
      <protection locked="0"/>
    </xf>
    <xf numFmtId="0" fontId="3" fillId="0" borderId="3" xfId="0" applyFont="1" applyBorder="1" applyAlignment="1">
      <alignment horizontal="center"/>
    </xf>
    <xf numFmtId="0" fontId="3" fillId="0" borderId="3" xfId="0" applyFont="1" applyBorder="1" applyAlignment="1">
      <alignment horizontal="center" vertical="center" wrapText="1"/>
    </xf>
    <xf numFmtId="165" fontId="3" fillId="0" borderId="46" xfId="0" applyNumberFormat="1" applyFont="1" applyBorder="1" applyAlignment="1">
      <alignment horizontal="center" vertical="center" wrapText="1"/>
    </xf>
    <xf numFmtId="49" fontId="14" fillId="0" borderId="44" xfId="0" applyNumberFormat="1" applyFont="1" applyBorder="1" applyAlignment="1" applyProtection="1">
      <alignment horizontal="left" vertical="center" wrapText="1"/>
      <protection locked="0"/>
    </xf>
    <xf numFmtId="0" fontId="3" fillId="0" borderId="44" xfId="0" applyFont="1" applyBorder="1" applyAlignment="1">
      <alignment horizontal="left" wrapText="1"/>
    </xf>
    <xf numFmtId="0" fontId="3" fillId="0" borderId="3" xfId="0" applyFont="1" applyBorder="1" applyAlignment="1">
      <alignment horizontal="left" wrapText="1"/>
    </xf>
    <xf numFmtId="0" fontId="3" fillId="0" borderId="6" xfId="0" applyFont="1" applyBorder="1" applyAlignment="1">
      <alignment horizontal="center"/>
    </xf>
    <xf numFmtId="0" fontId="3" fillId="0" borderId="6" xfId="0" applyFont="1" applyBorder="1" applyAlignment="1">
      <alignment horizontal="left" wrapText="1"/>
    </xf>
    <xf numFmtId="165" fontId="3" fillId="0" borderId="36" xfId="0" applyNumberFormat="1" applyFont="1" applyBorder="1" applyAlignment="1">
      <alignment horizontal="center" vertical="center" wrapText="1"/>
    </xf>
    <xf numFmtId="16" fontId="14" fillId="0" borderId="2" xfId="0" quotePrefix="1" applyNumberFormat="1" applyFont="1" applyBorder="1" applyAlignment="1">
      <alignment horizontal="center" vertical="center" wrapText="1"/>
    </xf>
    <xf numFmtId="0" fontId="3" fillId="0" borderId="4" xfId="0" applyFont="1" applyBorder="1" applyAlignment="1">
      <alignment horizontal="left" vertical="center" wrapText="1"/>
    </xf>
    <xf numFmtId="2" fontId="8" fillId="0" borderId="40" xfId="0" applyNumberFormat="1" applyFont="1" applyBorder="1" applyAlignment="1">
      <alignment horizontal="center" vertical="center" wrapText="1"/>
    </xf>
    <xf numFmtId="0" fontId="41" fillId="0" borderId="2" xfId="0" applyFont="1" applyBorder="1" applyAlignment="1">
      <alignment horizontal="left" vertical="center" wrapText="1"/>
    </xf>
    <xf numFmtId="14" fontId="14" fillId="0" borderId="4" xfId="0" applyNumberFormat="1" applyFont="1" applyBorder="1" applyAlignment="1">
      <alignment horizontal="center" vertical="center" wrapText="1"/>
    </xf>
    <xf numFmtId="0" fontId="28" fillId="0" borderId="2" xfId="0" applyFont="1" applyBorder="1" applyAlignment="1">
      <alignment horizontal="left" vertical="center" wrapText="1"/>
    </xf>
    <xf numFmtId="15" fontId="14" fillId="0" borderId="2" xfId="0" applyNumberFormat="1" applyFont="1" applyBorder="1" applyAlignment="1">
      <alignment horizontal="center" vertical="center" wrapText="1"/>
    </xf>
    <xf numFmtId="0" fontId="42" fillId="0" borderId="2" xfId="0" applyFont="1" applyBorder="1" applyAlignment="1">
      <alignment horizontal="left" vertical="center" wrapText="1"/>
    </xf>
    <xf numFmtId="0" fontId="26" fillId="7" borderId="0" xfId="0" applyFont="1" applyFill="1" applyAlignment="1">
      <alignment horizontal="left" vertical="top" wrapText="1"/>
    </xf>
    <xf numFmtId="0" fontId="26" fillId="4" borderId="0" xfId="0" applyFont="1" applyFill="1" applyAlignment="1">
      <alignment horizontal="left" vertical="top" wrapText="1"/>
    </xf>
    <xf numFmtId="0" fontId="26" fillId="6" borderId="0" xfId="0" applyFont="1" applyFill="1" applyAlignment="1">
      <alignment horizontal="left" vertical="top" wrapText="1"/>
    </xf>
    <xf numFmtId="0" fontId="26" fillId="8" borderId="0" xfId="0" applyFont="1" applyFill="1" applyAlignment="1">
      <alignment horizontal="left" vertical="top" wrapText="1"/>
    </xf>
    <xf numFmtId="0" fontId="24" fillId="0" borderId="0" xfId="0" applyFont="1" applyAlignment="1" applyProtection="1">
      <alignment horizontal="left" vertical="center"/>
      <protection hidden="1"/>
    </xf>
    <xf numFmtId="0" fontId="1" fillId="0" borderId="42" xfId="0" applyFont="1" applyBorder="1" applyAlignment="1">
      <alignment horizontal="center" vertical="top" wrapText="1"/>
    </xf>
    <xf numFmtId="0" fontId="0" fillId="0" borderId="42" xfId="0" applyBorder="1" applyAlignment="1">
      <alignment horizontal="center" vertical="top" wrapText="1"/>
    </xf>
    <xf numFmtId="0" fontId="23" fillId="0" borderId="0" xfId="0" applyFont="1" applyAlignment="1">
      <alignment horizontal="center" vertical="center"/>
    </xf>
    <xf numFmtId="0" fontId="0" fillId="0" borderId="5" xfId="0" applyBorder="1" applyAlignment="1">
      <alignment horizontal="center" vertical="top" wrapText="1"/>
    </xf>
    <xf numFmtId="0" fontId="0" fillId="0" borderId="12" xfId="0" applyBorder="1" applyAlignment="1">
      <alignment horizontal="center" vertical="top" wrapText="1"/>
    </xf>
    <xf numFmtId="0" fontId="0" fillId="0" borderId="0" xfId="0" applyNumberFormat="1" applyAlignment="1">
      <alignment horizontal="left" wrapText="1"/>
    </xf>
    <xf numFmtId="0" fontId="0" fillId="0" borderId="0" xfId="0" applyAlignment="1">
      <alignment horizontal="left" wrapText="1"/>
    </xf>
    <xf numFmtId="0" fontId="22" fillId="0" borderId="0" xfId="0" applyFont="1" applyFill="1" applyBorder="1" applyAlignment="1">
      <alignment horizontal="left" vertical="top"/>
    </xf>
    <xf numFmtId="0" fontId="1" fillId="0" borderId="0" xfId="0" applyFont="1" applyAlignment="1">
      <alignment horizontal="left" wrapText="1"/>
    </xf>
    <xf numFmtId="0" fontId="31" fillId="0" borderId="0" xfId="0" applyFont="1" applyAlignment="1">
      <alignment horizontal="left" wrapText="1"/>
    </xf>
    <xf numFmtId="0" fontId="0" fillId="0" borderId="0" xfId="0" applyFont="1" applyAlignment="1">
      <alignment horizontal="left" wrapText="1"/>
    </xf>
    <xf numFmtId="0" fontId="2" fillId="0" borderId="0" xfId="0" applyFont="1" applyAlignment="1">
      <alignment horizontal="left" wrapText="1"/>
    </xf>
    <xf numFmtId="0" fontId="10" fillId="0" borderId="0" xfId="0" applyFont="1" applyAlignment="1" applyProtection="1">
      <alignment horizontal="center" vertical="center"/>
      <protection hidden="1"/>
    </xf>
    <xf numFmtId="0" fontId="14" fillId="0" borderId="0" xfId="0" applyFont="1" applyAlignment="1" applyProtection="1">
      <alignment horizontal="left" vertical="center"/>
      <protection hidden="1"/>
    </xf>
    <xf numFmtId="0" fontId="0" fillId="0" borderId="0" xfId="0" applyAlignment="1">
      <alignment horizontal="left" vertical="top" wrapText="1"/>
    </xf>
    <xf numFmtId="0" fontId="10" fillId="0" borderId="0" xfId="0" applyFont="1" applyAlignment="1" applyProtection="1">
      <alignment horizontal="center" vertical="center" wrapText="1"/>
      <protection hidden="1"/>
    </xf>
    <xf numFmtId="0" fontId="5" fillId="0" borderId="0" xfId="0" applyFont="1" applyAlignment="1" applyProtection="1">
      <alignment horizontal="center" vertical="center"/>
      <protection hidden="1"/>
    </xf>
    <xf numFmtId="0" fontId="10" fillId="0" borderId="0" xfId="0" applyFont="1" applyAlignment="1">
      <alignment horizontal="center" wrapText="1"/>
    </xf>
    <xf numFmtId="0" fontId="21" fillId="0" borderId="0" xfId="0" applyFont="1" applyAlignment="1">
      <alignment horizontal="center"/>
    </xf>
    <xf numFmtId="0" fontId="10" fillId="0" borderId="0" xfId="0" applyFont="1" applyAlignment="1">
      <alignment horizontal="center"/>
    </xf>
    <xf numFmtId="0" fontId="10" fillId="0" borderId="0" xfId="0" applyFont="1" applyBorder="1" applyAlignment="1">
      <alignment horizontal="center" wrapText="1"/>
    </xf>
    <xf numFmtId="0" fontId="6" fillId="0" borderId="0" xfId="0" applyFont="1" applyBorder="1" applyAlignment="1">
      <alignment horizontal="center" wrapText="1"/>
    </xf>
    <xf numFmtId="0" fontId="10" fillId="0" borderId="0" xfId="0" applyFont="1" applyBorder="1" applyAlignment="1" applyProtection="1">
      <alignment horizontal="center" vertical="center" wrapText="1"/>
      <protection hidden="1"/>
    </xf>
    <xf numFmtId="0" fontId="4" fillId="0" borderId="0" xfId="0" applyFont="1" applyAlignment="1" applyProtection="1">
      <alignment horizontal="left" vertical="center"/>
      <protection hidden="1"/>
    </xf>
    <xf numFmtId="0" fontId="10" fillId="0" borderId="43" xfId="0" applyFont="1" applyBorder="1" applyAlignment="1">
      <alignment horizontal="center" vertical="center" wrapText="1"/>
    </xf>
    <xf numFmtId="0" fontId="10" fillId="0" borderId="44" xfId="0" applyFont="1" applyBorder="1" applyAlignment="1">
      <alignment horizontal="center" vertical="center" wrapText="1"/>
    </xf>
    <xf numFmtId="0" fontId="10" fillId="0" borderId="45" xfId="0" applyFont="1" applyBorder="1" applyAlignment="1">
      <alignment horizontal="center" vertical="center" wrapText="1"/>
    </xf>
  </cellXfs>
  <cellStyles count="2">
    <cellStyle name="Hyperlink" xfId="1" builtinId="8"/>
    <cellStyle name="Normal" xfId="0" builtinId="0"/>
  </cellStyles>
  <dxfs count="0"/>
  <tableStyles count="0" defaultTableStyle="TableStyleMedium9" defaultPivotStyle="PivotStyleLight16"/>
  <colors>
    <mruColors>
      <color rgb="FFC8EBB7"/>
      <color rgb="FFB0E89C"/>
      <color rgb="FFB5F1AD"/>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externalLink" Target="externalLinks/externalLink2.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dministrator/My%20Documents/Desc&#259;rc&#259;ri/GM_SL_10.12.2012%20-%20Mosoarca%20Mariu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nd\date\Secretariat\GradatiiMerit\GradatiideMerit2013\GM_CONF_201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6">
          <cell r="B6" t="str">
            <v>Mosoarca Marius</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ate initiale"/>
      <sheetName val="ANEXA 2"/>
      <sheetName val="PUNCTAJ GM"/>
      <sheetName val="PUNCTAJ CONCURS"/>
      <sheetName val="1"/>
      <sheetName val="2.1"/>
      <sheetName val="2.2"/>
      <sheetName val="2.3"/>
      <sheetName val="2.4"/>
      <sheetName val="2.5"/>
      <sheetName val="2.6"/>
      <sheetName val="2.7"/>
      <sheetName val="3.1a"/>
      <sheetName val="3.1b"/>
      <sheetName val="3.2a"/>
      <sheetName val="3.2b"/>
      <sheetName val="3.3a"/>
      <sheetName val="3.3b"/>
      <sheetName val="3.4a"/>
      <sheetName val="3.4b"/>
      <sheetName val="3.5a"/>
      <sheetName val="3.5b"/>
      <sheetName val="3.6a"/>
      <sheetName val="3.6b"/>
      <sheetName val="3.7"/>
      <sheetName val="4.1"/>
      <sheetName val="4.2a"/>
      <sheetName val="4.2b"/>
      <sheetName val="4.3"/>
      <sheetName val="Coef"/>
      <sheetName val="Euro"/>
      <sheetName val="BDI"/>
    </sheetNames>
    <sheetDataSet>
      <sheetData sheetId="0">
        <row r="18">
          <cell r="B18">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http://www.scientific.net/"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B1:L12"/>
  <sheetViews>
    <sheetView showGridLines="0" showRowColHeaders="0" zoomScale="120" zoomScaleNormal="120" workbookViewId="0">
      <selection activeCell="B7" sqref="B7:L7"/>
    </sheetView>
  </sheetViews>
  <sheetFormatPr defaultRowHeight="15"/>
  <cols>
    <col min="1" max="16384" width="9.140625" style="380"/>
  </cols>
  <sheetData>
    <row r="1" spans="2:12" ht="15.75">
      <c r="B1" s="378" t="s">
        <v>179</v>
      </c>
      <c r="C1" s="379"/>
      <c r="D1" s="379"/>
      <c r="E1" s="379"/>
      <c r="F1" s="379"/>
      <c r="G1" s="379"/>
      <c r="H1" s="379"/>
      <c r="I1" s="379"/>
      <c r="J1" s="379"/>
      <c r="K1" s="379"/>
    </row>
    <row r="2" spans="2:12" ht="15.75">
      <c r="B2" s="379"/>
      <c r="C2" s="379"/>
      <c r="D2" s="379"/>
      <c r="E2" s="379"/>
      <c r="F2" s="379"/>
      <c r="G2" s="379"/>
      <c r="H2" s="379"/>
      <c r="I2" s="379"/>
      <c r="J2" s="379"/>
      <c r="K2" s="379"/>
    </row>
    <row r="3" spans="2:12" ht="90" customHeight="1">
      <c r="B3" s="420" t="s">
        <v>183</v>
      </c>
      <c r="C3" s="420"/>
      <c r="D3" s="420"/>
      <c r="E3" s="420"/>
      <c r="F3" s="420"/>
      <c r="G3" s="420"/>
      <c r="H3" s="420"/>
      <c r="I3" s="420"/>
      <c r="J3" s="420"/>
      <c r="K3" s="420"/>
      <c r="L3" s="420"/>
    </row>
    <row r="4" spans="2:12" ht="135" customHeight="1">
      <c r="B4" s="421" t="s">
        <v>268</v>
      </c>
      <c r="C4" s="421"/>
      <c r="D4" s="421"/>
      <c r="E4" s="421"/>
      <c r="F4" s="421"/>
      <c r="G4" s="421"/>
      <c r="H4" s="421"/>
      <c r="I4" s="421"/>
      <c r="J4" s="421"/>
      <c r="K4" s="421"/>
      <c r="L4" s="421"/>
    </row>
    <row r="5" spans="2:12" ht="60" customHeight="1">
      <c r="B5" s="422" t="s">
        <v>269</v>
      </c>
      <c r="C5" s="422"/>
      <c r="D5" s="422"/>
      <c r="E5" s="422"/>
      <c r="F5" s="422"/>
      <c r="G5" s="422"/>
      <c r="H5" s="422"/>
      <c r="I5" s="422"/>
      <c r="J5" s="422"/>
      <c r="K5" s="422"/>
      <c r="L5" s="422"/>
    </row>
    <row r="6" spans="2:12" ht="60" customHeight="1">
      <c r="B6" s="422" t="s">
        <v>180</v>
      </c>
      <c r="C6" s="422"/>
      <c r="D6" s="422"/>
      <c r="E6" s="422"/>
      <c r="F6" s="422"/>
      <c r="G6" s="422"/>
      <c r="H6" s="422"/>
      <c r="I6" s="422"/>
      <c r="J6" s="422"/>
      <c r="K6" s="422"/>
      <c r="L6" s="422"/>
    </row>
    <row r="7" spans="2:12" ht="60" customHeight="1">
      <c r="B7" s="419" t="s">
        <v>184</v>
      </c>
      <c r="C7" s="419"/>
      <c r="D7" s="419"/>
      <c r="E7" s="419"/>
      <c r="F7" s="419"/>
      <c r="G7" s="419"/>
      <c r="H7" s="419"/>
      <c r="I7" s="419"/>
      <c r="J7" s="419"/>
      <c r="K7" s="419"/>
      <c r="L7" s="419"/>
    </row>
    <row r="8" spans="2:12" ht="15.75">
      <c r="B8" s="379"/>
      <c r="C8" s="379"/>
      <c r="D8" s="379"/>
      <c r="E8" s="379"/>
      <c r="F8" s="379"/>
      <c r="G8" s="379"/>
      <c r="H8" s="379"/>
      <c r="I8" s="379"/>
      <c r="J8" s="379"/>
      <c r="K8" s="379"/>
    </row>
    <row r="9" spans="2:12" ht="15.75">
      <c r="B9" s="379"/>
      <c r="C9" s="379"/>
      <c r="D9" s="379"/>
      <c r="E9" s="379"/>
      <c r="F9" s="379"/>
      <c r="G9" s="379"/>
      <c r="H9" s="379"/>
      <c r="I9" s="379"/>
      <c r="J9" s="379"/>
      <c r="K9" s="379"/>
    </row>
    <row r="10" spans="2:12" ht="15.75">
      <c r="B10" s="379"/>
      <c r="C10" s="379"/>
      <c r="D10" s="379"/>
      <c r="E10" s="379"/>
      <c r="F10" s="379"/>
      <c r="G10" s="379"/>
      <c r="H10" s="379"/>
      <c r="I10" s="379"/>
      <c r="J10" s="379"/>
      <c r="K10" s="379"/>
    </row>
    <row r="11" spans="2:12" ht="15.75">
      <c r="B11" s="379"/>
      <c r="C11" s="379"/>
      <c r="D11" s="379"/>
      <c r="E11" s="379"/>
      <c r="F11" s="379"/>
      <c r="G11" s="379"/>
      <c r="H11" s="379"/>
      <c r="I11" s="379"/>
      <c r="J11" s="379"/>
      <c r="K11" s="379"/>
    </row>
    <row r="12" spans="2:12" ht="15.75">
      <c r="B12" s="379"/>
      <c r="C12" s="379"/>
      <c r="D12" s="379"/>
      <c r="E12" s="379"/>
      <c r="F12" s="379"/>
      <c r="G12" s="379"/>
      <c r="H12" s="379"/>
      <c r="I12" s="379"/>
      <c r="J12" s="379"/>
      <c r="K12" s="379"/>
    </row>
  </sheetData>
  <mergeCells count="5">
    <mergeCell ref="B7:L7"/>
    <mergeCell ref="B3:L3"/>
    <mergeCell ref="B4:L4"/>
    <mergeCell ref="B5:L5"/>
    <mergeCell ref="B6:L6"/>
  </mergeCell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Bazele Proiectării</v>
      </c>
      <c r="B3" s="264"/>
      <c r="C3" s="264"/>
    </row>
    <row r="4" spans="1:12">
      <c r="A4" s="121" t="str">
        <f>'Date initiale'!C6&amp;", "&amp;'Date initiale'!C7</f>
        <v>Petrea Sergiu-Cătălin, 25</v>
      </c>
      <c r="B4" s="121"/>
      <c r="C4" s="121"/>
    </row>
    <row r="5" spans="1:12" s="187" customFormat="1">
      <c r="A5" s="121"/>
      <c r="B5" s="121"/>
      <c r="C5" s="121"/>
    </row>
    <row r="6" spans="1:12" ht="15.75">
      <c r="A6" s="436" t="s">
        <v>110</v>
      </c>
      <c r="B6" s="436"/>
      <c r="C6" s="436"/>
      <c r="D6" s="436"/>
      <c r="E6" s="436"/>
      <c r="F6" s="436"/>
      <c r="G6" s="436"/>
      <c r="H6" s="436"/>
      <c r="I6" s="436"/>
    </row>
    <row r="7" spans="1:12" ht="35.25" customHeight="1">
      <c r="A7" s="439" t="str">
        <f>'Descriere indicatori'!B8&amp;". "&amp;'Descriere indicatori'!C8</f>
        <v xml:space="preserve">I5. Articole in extenso în reviste ştiinţifice indexate ISI Arts &amp; Humanities Citation Index, Scopus-Copernicus, ERIH şi clasificate în categoria INT1 sau INT2 în acest index, sau echivalente în domeniu* </v>
      </c>
      <c r="B7" s="439"/>
      <c r="C7" s="439"/>
      <c r="D7" s="439"/>
      <c r="E7" s="439"/>
      <c r="F7" s="439"/>
      <c r="G7" s="439"/>
      <c r="H7" s="439"/>
      <c r="I7" s="439"/>
    </row>
    <row r="8" spans="1:12" ht="15.75" thickBot="1">
      <c r="A8" s="68"/>
      <c r="B8" s="68"/>
      <c r="C8" s="68"/>
      <c r="D8" s="68"/>
      <c r="E8" s="68"/>
      <c r="F8" s="68"/>
      <c r="G8" s="68"/>
      <c r="H8" s="68"/>
      <c r="I8" s="68"/>
    </row>
    <row r="9" spans="1:12" ht="30.75" thickBot="1">
      <c r="A9" s="155" t="s">
        <v>55</v>
      </c>
      <c r="B9" s="156" t="s">
        <v>83</v>
      </c>
      <c r="C9" s="156" t="s">
        <v>52</v>
      </c>
      <c r="D9" s="156" t="s">
        <v>57</v>
      </c>
      <c r="E9" s="156" t="s">
        <v>80</v>
      </c>
      <c r="F9" s="157" t="s">
        <v>87</v>
      </c>
      <c r="G9" s="156" t="s">
        <v>58</v>
      </c>
      <c r="H9" s="156" t="s">
        <v>111</v>
      </c>
      <c r="I9" s="158" t="s">
        <v>90</v>
      </c>
      <c r="K9" s="270" t="s">
        <v>108</v>
      </c>
    </row>
    <row r="10" spans="1:12">
      <c r="A10" s="161">
        <v>1</v>
      </c>
      <c r="B10" s="162"/>
      <c r="C10" s="162"/>
      <c r="D10" s="162"/>
      <c r="E10" s="162"/>
      <c r="F10" s="145"/>
      <c r="G10" s="162"/>
      <c r="H10" s="162"/>
      <c r="I10" s="171"/>
      <c r="K10" s="271">
        <v>10</v>
      </c>
      <c r="L10" s="381" t="s">
        <v>247</v>
      </c>
    </row>
    <row r="11" spans="1:12">
      <c r="A11" s="163">
        <f>A10+1</f>
        <v>2</v>
      </c>
      <c r="B11" s="112"/>
      <c r="C11" s="39"/>
      <c r="D11" s="113"/>
      <c r="E11" s="39"/>
      <c r="F11" s="114"/>
      <c r="G11" s="114"/>
      <c r="H11" s="114"/>
      <c r="I11" s="321"/>
      <c r="K11" s="54"/>
    </row>
    <row r="12" spans="1:12">
      <c r="A12" s="164">
        <f t="shared" ref="A12:A19" si="0">A11+1</f>
        <v>3</v>
      </c>
      <c r="B12" s="165"/>
      <c r="C12" s="166"/>
      <c r="D12" s="113"/>
      <c r="E12" s="166"/>
      <c r="F12" s="154"/>
      <c r="G12" s="166"/>
      <c r="H12" s="154"/>
      <c r="I12" s="321"/>
    </row>
    <row r="13" spans="1:12">
      <c r="A13" s="167">
        <f t="shared" si="0"/>
        <v>4</v>
      </c>
      <c r="B13" s="112"/>
      <c r="C13" s="113"/>
      <c r="D13" s="113"/>
      <c r="E13" s="113"/>
      <c r="F13" s="114"/>
      <c r="G13" s="114"/>
      <c r="H13" s="114"/>
      <c r="I13" s="321"/>
    </row>
    <row r="14" spans="1:12">
      <c r="A14" s="163">
        <f t="shared" si="0"/>
        <v>5</v>
      </c>
      <c r="B14" s="112"/>
      <c r="C14" s="39"/>
      <c r="D14" s="113"/>
      <c r="E14" s="39"/>
      <c r="F14" s="114"/>
      <c r="G14" s="114"/>
      <c r="H14" s="114"/>
      <c r="I14" s="321"/>
    </row>
    <row r="15" spans="1:12">
      <c r="A15" s="167">
        <f t="shared" si="0"/>
        <v>6</v>
      </c>
      <c r="B15" s="112"/>
      <c r="C15" s="113"/>
      <c r="D15" s="113"/>
      <c r="E15" s="113"/>
      <c r="F15" s="114"/>
      <c r="G15" s="114"/>
      <c r="H15" s="114"/>
      <c r="I15" s="321"/>
    </row>
    <row r="16" spans="1:12">
      <c r="A16" s="163">
        <f t="shared" si="0"/>
        <v>7</v>
      </c>
      <c r="B16" s="112"/>
      <c r="C16" s="39"/>
      <c r="D16" s="113"/>
      <c r="E16" s="39"/>
      <c r="F16" s="114"/>
      <c r="G16" s="114"/>
      <c r="H16" s="114"/>
      <c r="I16" s="321"/>
    </row>
    <row r="17" spans="1:9">
      <c r="A17" s="164">
        <f t="shared" si="0"/>
        <v>8</v>
      </c>
      <c r="B17" s="165"/>
      <c r="C17" s="166"/>
      <c r="D17" s="113"/>
      <c r="E17" s="166"/>
      <c r="F17" s="154"/>
      <c r="G17" s="166"/>
      <c r="H17" s="154"/>
      <c r="I17" s="321"/>
    </row>
    <row r="18" spans="1:9">
      <c r="A18" s="167">
        <f t="shared" si="0"/>
        <v>9</v>
      </c>
      <c r="B18" s="112"/>
      <c r="C18" s="113"/>
      <c r="D18" s="113"/>
      <c r="E18" s="113"/>
      <c r="F18" s="114"/>
      <c r="G18" s="114"/>
      <c r="H18" s="114"/>
      <c r="I18" s="321"/>
    </row>
    <row r="19" spans="1:9" ht="15.75" thickBot="1">
      <c r="A19" s="168">
        <f t="shared" si="0"/>
        <v>10</v>
      </c>
      <c r="B19" s="117"/>
      <c r="C19" s="118"/>
      <c r="D19" s="152"/>
      <c r="E19" s="169"/>
      <c r="F19" s="169"/>
      <c r="G19" s="170"/>
      <c r="H19" s="170"/>
      <c r="I19" s="330"/>
    </row>
    <row r="20" spans="1:9" ht="16.5" thickBot="1">
      <c r="A20" s="366"/>
      <c r="H20" s="123" t="str">
        <f>"Total "&amp;LEFT(A7,2)</f>
        <v>Total I5</v>
      </c>
      <c r="I20" s="160">
        <f>SUM(I10:I19)</f>
        <v>0</v>
      </c>
    </row>
    <row r="21" spans="1:9" ht="15.75">
      <c r="A21" s="50"/>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6"/>
  </sheetPr>
  <dimension ref="A1:L20"/>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Bazele Proiectării</v>
      </c>
      <c r="B3" s="264"/>
      <c r="C3" s="264"/>
    </row>
    <row r="4" spans="1:12">
      <c r="A4" s="121" t="str">
        <f>'Date initiale'!C6&amp;", "&amp;'Date initiale'!C7</f>
        <v>Petrea Sergiu-Cătălin, 25</v>
      </c>
      <c r="B4" s="121"/>
      <c r="C4" s="121"/>
    </row>
    <row r="5" spans="1:12" s="187" customFormat="1">
      <c r="A5" s="121"/>
      <c r="B5" s="121"/>
      <c r="C5" s="121"/>
    </row>
    <row r="6" spans="1:12" ht="15.75">
      <c r="A6" s="436" t="s">
        <v>110</v>
      </c>
      <c r="B6" s="436"/>
      <c r="C6" s="436"/>
      <c r="D6" s="436"/>
      <c r="E6" s="436"/>
      <c r="F6" s="436"/>
      <c r="G6" s="436"/>
      <c r="H6" s="436"/>
      <c r="I6" s="436"/>
    </row>
    <row r="7" spans="1:12" ht="15.75">
      <c r="A7" s="439" t="str">
        <f>'Descriere indicatori'!B9&amp;". "&amp;'Descriere indicatori'!C9</f>
        <v xml:space="preserve">I6. Articole in extenso în reviste ştiinţifice indexate ERIH şi clasificate în categoria NAT </v>
      </c>
      <c r="B7" s="439"/>
      <c r="C7" s="439"/>
      <c r="D7" s="439"/>
      <c r="E7" s="439"/>
      <c r="F7" s="439"/>
      <c r="G7" s="439"/>
      <c r="H7" s="439"/>
      <c r="I7" s="439"/>
    </row>
    <row r="8" spans="1:12" ht="15.75" thickBot="1">
      <c r="A8" s="172"/>
      <c r="B8" s="172"/>
      <c r="C8" s="172"/>
      <c r="D8" s="172"/>
      <c r="E8" s="172"/>
      <c r="F8" s="172"/>
      <c r="G8" s="172"/>
      <c r="H8" s="172"/>
      <c r="I8" s="172"/>
    </row>
    <row r="9" spans="1:12" ht="30.75" thickBot="1">
      <c r="A9" s="155" t="s">
        <v>55</v>
      </c>
      <c r="B9" s="156" t="s">
        <v>83</v>
      </c>
      <c r="C9" s="156" t="s">
        <v>52</v>
      </c>
      <c r="D9" s="156" t="s">
        <v>57</v>
      </c>
      <c r="E9" s="156" t="s">
        <v>80</v>
      </c>
      <c r="F9" s="157" t="s">
        <v>87</v>
      </c>
      <c r="G9" s="156" t="s">
        <v>58</v>
      </c>
      <c r="H9" s="156" t="s">
        <v>111</v>
      </c>
      <c r="I9" s="158" t="s">
        <v>90</v>
      </c>
      <c r="K9" s="270" t="s">
        <v>108</v>
      </c>
    </row>
    <row r="10" spans="1:12">
      <c r="A10" s="174">
        <v>1</v>
      </c>
      <c r="B10" s="107"/>
      <c r="C10" s="107"/>
      <c r="D10" s="107"/>
      <c r="E10" s="108"/>
      <c r="F10" s="109"/>
      <c r="G10" s="109"/>
      <c r="H10" s="109"/>
      <c r="I10" s="325"/>
      <c r="K10" s="271">
        <v>5</v>
      </c>
      <c r="L10" s="381" t="s">
        <v>247</v>
      </c>
    </row>
    <row r="11" spans="1:12">
      <c r="A11" s="175">
        <f>A10+1</f>
        <v>2</v>
      </c>
      <c r="B11" s="111"/>
      <c r="C11" s="112"/>
      <c r="D11" s="111"/>
      <c r="E11" s="113"/>
      <c r="F11" s="114"/>
      <c r="G11" s="115"/>
      <c r="H11" s="115"/>
      <c r="I11" s="321"/>
      <c r="K11" s="54"/>
    </row>
    <row r="12" spans="1:12">
      <c r="A12" s="175">
        <f t="shared" ref="A12:A19" si="0">A11+1</f>
        <v>3</v>
      </c>
      <c r="B12" s="112"/>
      <c r="C12" s="112"/>
      <c r="D12" s="112"/>
      <c r="E12" s="113"/>
      <c r="F12" s="114"/>
      <c r="G12" s="115"/>
      <c r="H12" s="115"/>
      <c r="I12" s="321"/>
    </row>
    <row r="13" spans="1:12">
      <c r="A13" s="175">
        <f t="shared" si="0"/>
        <v>4</v>
      </c>
      <c r="B13" s="112"/>
      <c r="C13" s="112"/>
      <c r="D13" s="112"/>
      <c r="E13" s="113"/>
      <c r="F13" s="114"/>
      <c r="G13" s="114"/>
      <c r="H13" s="114"/>
      <c r="I13" s="321"/>
    </row>
    <row r="14" spans="1:12">
      <c r="A14" s="175">
        <f t="shared" si="0"/>
        <v>5</v>
      </c>
      <c r="B14" s="112"/>
      <c r="C14" s="112"/>
      <c r="D14" s="112"/>
      <c r="E14" s="113"/>
      <c r="F14" s="114"/>
      <c r="G14" s="114"/>
      <c r="H14" s="114"/>
      <c r="I14" s="321"/>
    </row>
    <row r="15" spans="1:12">
      <c r="A15" s="175">
        <f t="shared" si="0"/>
        <v>6</v>
      </c>
      <c r="B15" s="112"/>
      <c r="C15" s="112"/>
      <c r="D15" s="112"/>
      <c r="E15" s="113"/>
      <c r="F15" s="114"/>
      <c r="G15" s="114"/>
      <c r="H15" s="114"/>
      <c r="I15" s="321"/>
    </row>
    <row r="16" spans="1:12">
      <c r="A16" s="175">
        <f t="shared" si="0"/>
        <v>7</v>
      </c>
      <c r="B16" s="112"/>
      <c r="C16" s="112"/>
      <c r="D16" s="112"/>
      <c r="E16" s="113"/>
      <c r="F16" s="114"/>
      <c r="G16" s="114"/>
      <c r="H16" s="114"/>
      <c r="I16" s="321"/>
    </row>
    <row r="17" spans="1:9">
      <c r="A17" s="175">
        <f t="shared" si="0"/>
        <v>8</v>
      </c>
      <c r="B17" s="112"/>
      <c r="C17" s="112"/>
      <c r="D17" s="112"/>
      <c r="E17" s="113"/>
      <c r="F17" s="114"/>
      <c r="G17" s="114"/>
      <c r="H17" s="114"/>
      <c r="I17" s="321"/>
    </row>
    <row r="18" spans="1:9">
      <c r="A18" s="175">
        <f t="shared" si="0"/>
        <v>9</v>
      </c>
      <c r="B18" s="112"/>
      <c r="C18" s="112"/>
      <c r="D18" s="112"/>
      <c r="E18" s="113"/>
      <c r="F18" s="114"/>
      <c r="G18" s="114"/>
      <c r="H18" s="114"/>
      <c r="I18" s="321"/>
    </row>
    <row r="19" spans="1:9" ht="15.75" thickBot="1">
      <c r="A19" s="176">
        <f t="shared" si="0"/>
        <v>10</v>
      </c>
      <c r="B19" s="117"/>
      <c r="C19" s="117"/>
      <c r="D19" s="117"/>
      <c r="E19" s="118"/>
      <c r="F19" s="119"/>
      <c r="G19" s="119"/>
      <c r="H19" s="119"/>
      <c r="I19" s="322"/>
    </row>
    <row r="20" spans="1:9" ht="15.75" thickBot="1">
      <c r="A20" s="365"/>
      <c r="B20" s="121"/>
      <c r="C20" s="121"/>
      <c r="D20" s="121"/>
      <c r="E20" s="121"/>
      <c r="F20" s="121"/>
      <c r="G20" s="121"/>
      <c r="H20" s="123" t="str">
        <f>"Total "&amp;LEFT(A7,2)</f>
        <v>Total I6</v>
      </c>
      <c r="I20" s="124">
        <f>SUM(I10:I19)</f>
        <v>0</v>
      </c>
    </row>
  </sheetData>
  <mergeCells count="2">
    <mergeCell ref="A6:I6"/>
    <mergeCell ref="A7:I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6"/>
  </sheetPr>
  <dimension ref="A1:L24"/>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ht="15.75">
      <c r="A1" s="264" t="str">
        <f>'Date initiale'!C3</f>
        <v>Universitatea de Arhitectură și Urbanism "Ion Mincu" București</v>
      </c>
      <c r="B1" s="264"/>
      <c r="C1" s="264"/>
      <c r="D1" s="6"/>
      <c r="E1" s="6"/>
      <c r="F1" s="6"/>
      <c r="G1" s="6"/>
      <c r="H1" s="6"/>
      <c r="I1" s="6"/>
      <c r="J1" s="6"/>
    </row>
    <row r="2" spans="1:12" ht="15.75">
      <c r="A2" s="264" t="str">
        <f>'Date initiale'!B4&amp;" "&amp;'Date initiale'!C4</f>
        <v>Facultatea ARHITECTURA</v>
      </c>
      <c r="B2" s="264"/>
      <c r="C2" s="264"/>
      <c r="D2" s="6"/>
      <c r="E2" s="6"/>
      <c r="F2" s="6"/>
      <c r="G2" s="6"/>
      <c r="H2" s="6"/>
      <c r="I2" s="6"/>
      <c r="J2" s="6"/>
    </row>
    <row r="3" spans="1:12" ht="15.75">
      <c r="A3" s="264" t="str">
        <f>'Date initiale'!B5&amp;" "&amp;'Date initiale'!C5</f>
        <v>Departamentul Bazele Proiectării</v>
      </c>
      <c r="B3" s="264"/>
      <c r="C3" s="264"/>
      <c r="D3" s="6"/>
      <c r="E3" s="6"/>
      <c r="F3" s="6"/>
      <c r="G3" s="6"/>
      <c r="H3" s="6"/>
      <c r="I3" s="6"/>
      <c r="J3" s="6"/>
    </row>
    <row r="4" spans="1:12" ht="15.75">
      <c r="A4" s="268" t="str">
        <f>'Date initiale'!C6&amp;", "&amp;'Date initiale'!C7</f>
        <v>Petrea Sergiu-Cătălin, 25</v>
      </c>
      <c r="B4" s="268"/>
      <c r="C4" s="268"/>
      <c r="D4" s="6"/>
      <c r="E4" s="6"/>
      <c r="F4" s="6"/>
      <c r="G4" s="6"/>
      <c r="H4" s="6"/>
      <c r="I4" s="6"/>
      <c r="J4" s="6"/>
    </row>
    <row r="5" spans="1:12" s="187" customFormat="1" ht="15.75">
      <c r="A5" s="268"/>
      <c r="B5" s="268"/>
      <c r="C5" s="268"/>
      <c r="D5" s="6"/>
      <c r="E5" s="6"/>
      <c r="F5" s="6"/>
      <c r="G5" s="6"/>
      <c r="H5" s="6"/>
      <c r="I5" s="6"/>
      <c r="J5" s="6"/>
    </row>
    <row r="6" spans="1:12" ht="15.75">
      <c r="A6" s="440" t="s">
        <v>110</v>
      </c>
      <c r="B6" s="440"/>
      <c r="C6" s="440"/>
      <c r="D6" s="440"/>
      <c r="E6" s="440"/>
      <c r="F6" s="440"/>
      <c r="G6" s="440"/>
      <c r="H6" s="440"/>
      <c r="I6" s="440"/>
      <c r="J6" s="6"/>
    </row>
    <row r="7" spans="1:12" ht="15.75">
      <c r="A7" s="439" t="str">
        <f>'Descriere indicatori'!B10&amp;". "&amp;'Descriere indicatori'!C10</f>
        <v xml:space="preserve">I7. Articole in extenso în reviste ştiinţifice recunoscute în domenii conexe* </v>
      </c>
      <c r="B7" s="439"/>
      <c r="C7" s="439"/>
      <c r="D7" s="439"/>
      <c r="E7" s="439"/>
      <c r="F7" s="439"/>
      <c r="G7" s="439"/>
      <c r="H7" s="439"/>
      <c r="I7" s="439"/>
      <c r="J7" s="6"/>
    </row>
    <row r="8" spans="1:12" ht="16.5" thickBot="1">
      <c r="A8" s="173"/>
      <c r="B8" s="173"/>
      <c r="C8" s="173"/>
      <c r="D8" s="173"/>
      <c r="E8" s="173"/>
      <c r="F8" s="173"/>
      <c r="G8" s="173"/>
      <c r="H8" s="173"/>
      <c r="I8" s="173"/>
      <c r="J8" s="6"/>
    </row>
    <row r="9" spans="1:12" ht="30.75" thickBot="1">
      <c r="A9" s="155" t="s">
        <v>55</v>
      </c>
      <c r="B9" s="156" t="s">
        <v>83</v>
      </c>
      <c r="C9" s="156" t="s">
        <v>52</v>
      </c>
      <c r="D9" s="156" t="s">
        <v>57</v>
      </c>
      <c r="E9" s="156" t="s">
        <v>80</v>
      </c>
      <c r="F9" s="157" t="s">
        <v>87</v>
      </c>
      <c r="G9" s="156" t="s">
        <v>58</v>
      </c>
      <c r="H9" s="156" t="s">
        <v>111</v>
      </c>
      <c r="I9" s="158" t="s">
        <v>90</v>
      </c>
      <c r="J9" s="6"/>
      <c r="K9" s="270" t="s">
        <v>108</v>
      </c>
    </row>
    <row r="10" spans="1:12" ht="15.75">
      <c r="A10" s="178">
        <v>1</v>
      </c>
      <c r="B10" s="179"/>
      <c r="C10" s="144"/>
      <c r="D10" s="144"/>
      <c r="E10" s="144"/>
      <c r="F10" s="145"/>
      <c r="G10" s="144"/>
      <c r="H10" s="180"/>
      <c r="I10" s="325"/>
      <c r="J10" s="6"/>
      <c r="K10" s="271">
        <v>5</v>
      </c>
      <c r="L10" s="381" t="s">
        <v>247</v>
      </c>
    </row>
    <row r="11" spans="1:12" ht="15.75">
      <c r="A11" s="148">
        <f>A10+1</f>
        <v>2</v>
      </c>
      <c r="B11" s="140"/>
      <c r="C11" s="140"/>
      <c r="D11" s="140"/>
      <c r="E11" s="39"/>
      <c r="F11" s="115"/>
      <c r="G11" s="115"/>
      <c r="H11" s="115"/>
      <c r="I11" s="321"/>
      <c r="J11" s="48"/>
      <c r="K11" s="54"/>
    </row>
    <row r="12" spans="1:12" ht="15.75">
      <c r="A12" s="148">
        <f t="shared" ref="A12:A19" si="0">A11+1</f>
        <v>3</v>
      </c>
      <c r="B12" s="140"/>
      <c r="C12" s="113"/>
      <c r="D12" s="140"/>
      <c r="E12" s="181"/>
      <c r="F12" s="114"/>
      <c r="G12" s="115"/>
      <c r="H12" s="115"/>
      <c r="I12" s="321"/>
      <c r="J12" s="48"/>
    </row>
    <row r="13" spans="1:12" ht="15.75">
      <c r="A13" s="148">
        <f t="shared" si="0"/>
        <v>4</v>
      </c>
      <c r="B13" s="113"/>
      <c r="C13" s="113"/>
      <c r="D13" s="113"/>
      <c r="E13" s="181"/>
      <c r="F13" s="114"/>
      <c r="G13" s="115"/>
      <c r="H13" s="115"/>
      <c r="I13" s="321"/>
      <c r="J13" s="6"/>
    </row>
    <row r="14" spans="1:12" ht="15.75">
      <c r="A14" s="148">
        <f t="shared" si="0"/>
        <v>5</v>
      </c>
      <c r="B14" s="113"/>
      <c r="C14" s="113"/>
      <c r="D14" s="113"/>
      <c r="E14" s="181"/>
      <c r="F14" s="114"/>
      <c r="G14" s="114"/>
      <c r="H14" s="114"/>
      <c r="I14" s="321"/>
      <c r="J14" s="6"/>
    </row>
    <row r="15" spans="1:12" ht="15.75">
      <c r="A15" s="148">
        <f t="shared" si="0"/>
        <v>6</v>
      </c>
      <c r="B15" s="113"/>
      <c r="C15" s="113"/>
      <c r="D15" s="113"/>
      <c r="E15" s="181"/>
      <c r="F15" s="114"/>
      <c r="G15" s="114"/>
      <c r="H15" s="114"/>
      <c r="I15" s="321"/>
      <c r="J15" s="6"/>
    </row>
    <row r="16" spans="1:12" ht="15.75">
      <c r="A16" s="148">
        <f t="shared" si="0"/>
        <v>7</v>
      </c>
      <c r="B16" s="113"/>
      <c r="C16" s="113"/>
      <c r="D16" s="113"/>
      <c r="E16" s="39"/>
      <c r="F16" s="114"/>
      <c r="G16" s="114"/>
      <c r="H16" s="114"/>
      <c r="I16" s="321"/>
      <c r="J16" s="6"/>
    </row>
    <row r="17" spans="1:10" ht="15.75">
      <c r="A17" s="148">
        <f t="shared" si="0"/>
        <v>8</v>
      </c>
      <c r="B17" s="113"/>
      <c r="C17" s="113"/>
      <c r="D17" s="113"/>
      <c r="E17" s="181"/>
      <c r="F17" s="114"/>
      <c r="G17" s="114"/>
      <c r="H17" s="114"/>
      <c r="I17" s="321"/>
      <c r="J17" s="6"/>
    </row>
    <row r="18" spans="1:10" ht="15.75">
      <c r="A18" s="148">
        <f t="shared" si="0"/>
        <v>9</v>
      </c>
      <c r="B18" s="182"/>
      <c r="C18" s="183"/>
      <c r="D18" s="113"/>
      <c r="E18" s="181"/>
      <c r="F18" s="181"/>
      <c r="G18" s="181"/>
      <c r="H18" s="181"/>
      <c r="I18" s="331"/>
      <c r="J18" s="6"/>
    </row>
    <row r="19" spans="1:10" ht="16.5" thickBot="1">
      <c r="A19" s="177">
        <f t="shared" si="0"/>
        <v>10</v>
      </c>
      <c r="B19" s="118"/>
      <c r="C19" s="118"/>
      <c r="D19" s="118"/>
      <c r="E19" s="184"/>
      <c r="F19" s="119"/>
      <c r="G19" s="119"/>
      <c r="H19" s="119"/>
      <c r="I19" s="322"/>
      <c r="J19" s="6"/>
    </row>
    <row r="20" spans="1:10" ht="16.5" thickBot="1">
      <c r="A20" s="364"/>
      <c r="B20" s="121"/>
      <c r="C20" s="121"/>
      <c r="D20" s="121"/>
      <c r="E20" s="121"/>
      <c r="F20" s="121"/>
      <c r="G20" s="121"/>
      <c r="H20" s="123" t="str">
        <f>"Total "&amp;LEFT(A7,2)</f>
        <v>Total I7</v>
      </c>
      <c r="I20" s="124">
        <f>SUM(I10:I19)</f>
        <v>0</v>
      </c>
      <c r="J20" s="6"/>
    </row>
    <row r="21" spans="1:10">
      <c r="A21" s="41"/>
      <c r="B21" s="41"/>
      <c r="C21" s="41"/>
      <c r="D21" s="41"/>
      <c r="E21" s="41"/>
      <c r="F21" s="41"/>
      <c r="G21" s="41"/>
      <c r="H21" s="41"/>
      <c r="I21" s="42"/>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row r="23" spans="1:10">
      <c r="A23" s="43"/>
    </row>
    <row r="24" spans="1:10">
      <c r="A24" s="43"/>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Bazele Proiectării</v>
      </c>
      <c r="B3" s="264"/>
      <c r="C3" s="264"/>
    </row>
    <row r="4" spans="1:12">
      <c r="A4" s="121" t="str">
        <f>'Date initiale'!C6&amp;", "&amp;'Date initiale'!C7</f>
        <v>Petrea Sergiu-Cătălin, 25</v>
      </c>
      <c r="B4" s="121"/>
      <c r="C4" s="121"/>
    </row>
    <row r="5" spans="1:12" s="187" customFormat="1">
      <c r="A5" s="121"/>
      <c r="B5" s="121"/>
      <c r="C5" s="121"/>
    </row>
    <row r="6" spans="1:12" ht="15.75">
      <c r="A6" s="436" t="s">
        <v>110</v>
      </c>
      <c r="B6" s="436"/>
      <c r="C6" s="436"/>
      <c r="D6" s="436"/>
      <c r="E6" s="436"/>
      <c r="F6" s="436"/>
      <c r="G6" s="436"/>
      <c r="H6" s="436"/>
      <c r="I6" s="436"/>
    </row>
    <row r="7" spans="1:12" ht="15.75">
      <c r="A7" s="439" t="str">
        <f>'Descriere indicatori'!B11&amp;". "&amp;'Descriere indicatori'!C11</f>
        <v xml:space="preserve">I8. Studii in extenso apărute în volume colective publicate la edituri de prestigiu internaţional* </v>
      </c>
      <c r="B7" s="439"/>
      <c r="C7" s="439"/>
      <c r="D7" s="439"/>
      <c r="E7" s="439"/>
      <c r="F7" s="439"/>
      <c r="G7" s="439"/>
      <c r="H7" s="439"/>
      <c r="I7" s="439"/>
    </row>
    <row r="8" spans="1:12" ht="15.75" thickBot="1">
      <c r="A8" s="172"/>
      <c r="B8" s="172"/>
      <c r="C8" s="172"/>
      <c r="D8" s="172"/>
      <c r="E8" s="172"/>
      <c r="F8" s="172"/>
      <c r="G8" s="172"/>
      <c r="H8" s="172"/>
      <c r="I8" s="172"/>
    </row>
    <row r="9" spans="1:12" ht="30.75" thickBot="1">
      <c r="A9" s="155" t="s">
        <v>55</v>
      </c>
      <c r="B9" s="156" t="s">
        <v>83</v>
      </c>
      <c r="C9" s="156" t="s">
        <v>52</v>
      </c>
      <c r="D9" s="156" t="s">
        <v>57</v>
      </c>
      <c r="E9" s="156" t="s">
        <v>80</v>
      </c>
      <c r="F9" s="157" t="s">
        <v>87</v>
      </c>
      <c r="G9" s="156" t="s">
        <v>58</v>
      </c>
      <c r="H9" s="156" t="s">
        <v>111</v>
      </c>
      <c r="I9" s="158" t="s">
        <v>90</v>
      </c>
      <c r="K9" s="270" t="s">
        <v>108</v>
      </c>
    </row>
    <row r="10" spans="1:12">
      <c r="A10" s="106">
        <v>1</v>
      </c>
      <c r="B10" s="107"/>
      <c r="C10" s="107"/>
      <c r="D10" s="107"/>
      <c r="E10" s="108"/>
      <c r="F10" s="109"/>
      <c r="G10" s="109"/>
      <c r="H10" s="109"/>
      <c r="I10" s="325"/>
      <c r="K10" s="271">
        <v>10</v>
      </c>
      <c r="L10" s="381" t="s">
        <v>248</v>
      </c>
    </row>
    <row r="11" spans="1:12">
      <c r="A11" s="167">
        <f>A10+1</f>
        <v>2</v>
      </c>
      <c r="B11" s="165"/>
      <c r="C11" s="112"/>
      <c r="D11" s="165"/>
      <c r="E11" s="113"/>
      <c r="F11" s="114"/>
      <c r="G11" s="114"/>
      <c r="H11" s="114"/>
      <c r="I11" s="321"/>
      <c r="K11" s="54"/>
    </row>
    <row r="12" spans="1:12">
      <c r="A12" s="167">
        <f t="shared" ref="A12:A18" si="0">A11+1</f>
        <v>3</v>
      </c>
      <c r="B12" s="112"/>
      <c r="C12" s="112"/>
      <c r="D12" s="112"/>
      <c r="E12" s="113"/>
      <c r="F12" s="114"/>
      <c r="G12" s="114"/>
      <c r="H12" s="114"/>
      <c r="I12" s="321"/>
    </row>
    <row r="13" spans="1:12">
      <c r="A13" s="167">
        <f t="shared" si="0"/>
        <v>4</v>
      </c>
      <c r="B13" s="112"/>
      <c r="C13" s="112"/>
      <c r="D13" s="112"/>
      <c r="E13" s="113"/>
      <c r="F13" s="114"/>
      <c r="G13" s="114"/>
      <c r="H13" s="114"/>
      <c r="I13" s="321"/>
    </row>
    <row r="14" spans="1:12">
      <c r="A14" s="167">
        <f t="shared" si="0"/>
        <v>5</v>
      </c>
      <c r="B14" s="112"/>
      <c r="C14" s="112"/>
      <c r="D14" s="112"/>
      <c r="E14" s="113"/>
      <c r="F14" s="114"/>
      <c r="G14" s="114"/>
      <c r="H14" s="114"/>
      <c r="I14" s="321"/>
    </row>
    <row r="15" spans="1:12">
      <c r="A15" s="167">
        <f t="shared" si="0"/>
        <v>6</v>
      </c>
      <c r="B15" s="112"/>
      <c r="C15" s="112"/>
      <c r="D15" s="112"/>
      <c r="E15" s="113"/>
      <c r="F15" s="114"/>
      <c r="G15" s="114"/>
      <c r="H15" s="114"/>
      <c r="I15" s="321"/>
    </row>
    <row r="16" spans="1:12">
      <c r="A16" s="167">
        <f t="shared" si="0"/>
        <v>7</v>
      </c>
      <c r="B16" s="112"/>
      <c r="C16" s="112"/>
      <c r="D16" s="112"/>
      <c r="E16" s="113"/>
      <c r="F16" s="114"/>
      <c r="G16" s="114"/>
      <c r="H16" s="114"/>
      <c r="I16" s="321"/>
    </row>
    <row r="17" spans="1:10">
      <c r="A17" s="167">
        <f t="shared" si="0"/>
        <v>8</v>
      </c>
      <c r="B17" s="112"/>
      <c r="C17" s="112"/>
      <c r="D17" s="112"/>
      <c r="E17" s="113"/>
      <c r="F17" s="114"/>
      <c r="G17" s="114"/>
      <c r="H17" s="114"/>
      <c r="I17" s="321"/>
    </row>
    <row r="18" spans="1:10">
      <c r="A18" s="167">
        <f t="shared" si="0"/>
        <v>9</v>
      </c>
      <c r="B18" s="112"/>
      <c r="C18" s="112"/>
      <c r="D18" s="112"/>
      <c r="E18" s="113"/>
      <c r="F18" s="114"/>
      <c r="G18" s="114"/>
      <c r="H18" s="114"/>
      <c r="I18" s="321"/>
    </row>
    <row r="19" spans="1:10" ht="15.75" thickBot="1">
      <c r="A19" s="122">
        <f>A18+1</f>
        <v>10</v>
      </c>
      <c r="B19" s="117"/>
      <c r="C19" s="117"/>
      <c r="D19" s="117"/>
      <c r="E19" s="118"/>
      <c r="F19" s="119"/>
      <c r="G19" s="119"/>
      <c r="H19" s="119"/>
      <c r="I19" s="322"/>
    </row>
    <row r="20" spans="1:10" ht="16.5" thickBot="1">
      <c r="A20" s="364"/>
      <c r="B20" s="121"/>
      <c r="C20" s="121"/>
      <c r="D20" s="121"/>
      <c r="E20" s="121"/>
      <c r="F20" s="121"/>
      <c r="G20" s="121"/>
      <c r="H20" s="123" t="str">
        <f>"Total "&amp;LEFT(A7,2)</f>
        <v>Total I8</v>
      </c>
      <c r="I20" s="124">
        <f>SUM(I10:I19)</f>
        <v>0</v>
      </c>
      <c r="J20" s="6"/>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6"/>
  </sheetPr>
  <dimension ref="A1:L22"/>
  <sheetViews>
    <sheetView workbookViewId="0">
      <selection activeCell="L10" sqref="L1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style="187" customWidth="1"/>
    <col min="8" max="8" width="10" customWidth="1"/>
    <col min="9" max="10"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Bazele Proiectării</v>
      </c>
      <c r="B3" s="264"/>
      <c r="C3" s="264"/>
    </row>
    <row r="4" spans="1:12">
      <c r="A4" s="121" t="str">
        <f>'Date initiale'!C6&amp;", "&amp;'Date initiale'!C7</f>
        <v>Petrea Sergiu-Cătălin, 25</v>
      </c>
      <c r="B4" s="121"/>
      <c r="C4" s="121"/>
    </row>
    <row r="5" spans="1:12" s="187" customFormat="1">
      <c r="A5" s="121"/>
      <c r="B5" s="121"/>
      <c r="C5" s="121"/>
    </row>
    <row r="6" spans="1:12" ht="15.75">
      <c r="A6" s="436" t="s">
        <v>110</v>
      </c>
      <c r="B6" s="436"/>
      <c r="C6" s="436"/>
      <c r="D6" s="436"/>
      <c r="E6" s="436"/>
      <c r="F6" s="436"/>
      <c r="G6" s="436"/>
      <c r="H6" s="436"/>
      <c r="I6" s="436"/>
    </row>
    <row r="7" spans="1:12" ht="15.75" customHeight="1">
      <c r="A7" s="439" t="str">
        <f>'Descriere indicatori'!B12&amp;". "&amp;'Descriere indicatori'!C12</f>
        <v xml:space="preserve">I9. Studii in extenso apărute în volume colective publicate la edituri de prestigiu naţional* </v>
      </c>
      <c r="B7" s="439"/>
      <c r="C7" s="439"/>
      <c r="D7" s="439"/>
      <c r="E7" s="439"/>
      <c r="F7" s="439"/>
      <c r="G7" s="439"/>
      <c r="H7" s="439"/>
      <c r="I7" s="439"/>
      <c r="J7" s="188"/>
    </row>
    <row r="8" spans="1:12" ht="16.5" thickBot="1">
      <c r="A8" s="186"/>
      <c r="B8" s="186"/>
      <c r="C8" s="186"/>
      <c r="D8" s="186"/>
      <c r="E8" s="186"/>
      <c r="F8" s="186"/>
      <c r="G8" s="172"/>
      <c r="H8" s="186"/>
      <c r="I8" s="186"/>
      <c r="J8" s="186"/>
    </row>
    <row r="9" spans="1:12" ht="30.75" thickBot="1">
      <c r="A9" s="155" t="s">
        <v>55</v>
      </c>
      <c r="B9" s="156" t="s">
        <v>83</v>
      </c>
      <c r="C9" s="156" t="s">
        <v>56</v>
      </c>
      <c r="D9" s="156" t="s">
        <v>57</v>
      </c>
      <c r="E9" s="156" t="s">
        <v>80</v>
      </c>
      <c r="F9" s="157" t="s">
        <v>87</v>
      </c>
      <c r="G9" s="156" t="s">
        <v>58</v>
      </c>
      <c r="H9" s="156" t="s">
        <v>111</v>
      </c>
      <c r="I9" s="158" t="s">
        <v>90</v>
      </c>
      <c r="K9" s="270" t="s">
        <v>108</v>
      </c>
    </row>
    <row r="10" spans="1:12">
      <c r="A10" s="189">
        <v>1</v>
      </c>
      <c r="B10" s="179"/>
      <c r="C10" s="179"/>
      <c r="D10" s="179"/>
      <c r="E10" s="144"/>
      <c r="F10" s="145"/>
      <c r="G10" s="109"/>
      <c r="H10" s="145"/>
      <c r="I10" s="325"/>
      <c r="K10" s="271">
        <v>7</v>
      </c>
      <c r="L10" s="381" t="s">
        <v>248</v>
      </c>
    </row>
    <row r="11" spans="1:12">
      <c r="A11" s="190">
        <f>A10+1</f>
        <v>2</v>
      </c>
      <c r="B11" s="165"/>
      <c r="C11" s="165"/>
      <c r="D11" s="165"/>
      <c r="E11" s="181"/>
      <c r="F11" s="114"/>
      <c r="G11" s="114"/>
      <c r="H11" s="114"/>
      <c r="I11" s="321"/>
      <c r="K11" s="54"/>
    </row>
    <row r="12" spans="1:12">
      <c r="A12" s="190">
        <f t="shared" ref="A12:A19" si="0">A11+1</f>
        <v>3</v>
      </c>
      <c r="B12" s="165"/>
      <c r="C12" s="112"/>
      <c r="D12" s="165"/>
      <c r="E12" s="181"/>
      <c r="F12" s="114"/>
      <c r="G12" s="114"/>
      <c r="H12" s="114"/>
      <c r="I12" s="321"/>
    </row>
    <row r="13" spans="1:12">
      <c r="A13" s="190">
        <f t="shared" si="0"/>
        <v>4</v>
      </c>
      <c r="B13" s="165"/>
      <c r="C13" s="112"/>
      <c r="D13" s="165"/>
      <c r="E13" s="181"/>
      <c r="F13" s="114"/>
      <c r="G13" s="114"/>
      <c r="H13" s="114"/>
      <c r="I13" s="321"/>
    </row>
    <row r="14" spans="1:12">
      <c r="A14" s="190">
        <f t="shared" si="0"/>
        <v>5</v>
      </c>
      <c r="B14" s="191"/>
      <c r="C14" s="191"/>
      <c r="D14" s="191"/>
      <c r="E14" s="191"/>
      <c r="F14" s="191"/>
      <c r="G14" s="114"/>
      <c r="H14" s="191"/>
      <c r="I14" s="332"/>
    </row>
    <row r="15" spans="1:12">
      <c r="A15" s="190">
        <f t="shared" si="0"/>
        <v>6</v>
      </c>
      <c r="B15" s="191"/>
      <c r="C15" s="191"/>
      <c r="D15" s="191"/>
      <c r="E15" s="191"/>
      <c r="F15" s="191"/>
      <c r="G15" s="114"/>
      <c r="H15" s="191"/>
      <c r="I15" s="332"/>
    </row>
    <row r="16" spans="1:12">
      <c r="A16" s="190">
        <f t="shared" si="0"/>
        <v>7</v>
      </c>
      <c r="B16" s="191"/>
      <c r="C16" s="191"/>
      <c r="D16" s="191"/>
      <c r="E16" s="191"/>
      <c r="F16" s="191"/>
      <c r="G16" s="114"/>
      <c r="H16" s="191"/>
      <c r="I16" s="332"/>
    </row>
    <row r="17" spans="1:10">
      <c r="A17" s="190">
        <f t="shared" si="0"/>
        <v>8</v>
      </c>
      <c r="B17" s="191"/>
      <c r="C17" s="191"/>
      <c r="D17" s="191"/>
      <c r="E17" s="191"/>
      <c r="F17" s="191"/>
      <c r="G17" s="114"/>
      <c r="H17" s="191"/>
      <c r="I17" s="332"/>
    </row>
    <row r="18" spans="1:10">
      <c r="A18" s="190">
        <f t="shared" si="0"/>
        <v>9</v>
      </c>
      <c r="B18" s="191"/>
      <c r="C18" s="191"/>
      <c r="D18" s="191"/>
      <c r="E18" s="191"/>
      <c r="F18" s="191"/>
      <c r="G18" s="114"/>
      <c r="H18" s="191"/>
      <c r="I18" s="332"/>
    </row>
    <row r="19" spans="1:10" ht="15.75" thickBot="1">
      <c r="A19" s="150">
        <f t="shared" si="0"/>
        <v>10</v>
      </c>
      <c r="B19" s="192"/>
      <c r="C19" s="192"/>
      <c r="D19" s="192"/>
      <c r="E19" s="192"/>
      <c r="F19" s="192"/>
      <c r="G19" s="119"/>
      <c r="H19" s="192"/>
      <c r="I19" s="333"/>
    </row>
    <row r="20" spans="1:10" s="187" customFormat="1" ht="16.5" thickBot="1">
      <c r="A20" s="364"/>
      <c r="B20" s="121"/>
      <c r="C20" s="121"/>
      <c r="D20" s="121"/>
      <c r="E20" s="121"/>
      <c r="F20" s="121"/>
      <c r="G20" s="121"/>
      <c r="H20" s="123" t="str">
        <f>"Total "&amp;LEFT(A7,2)</f>
        <v>Total I9</v>
      </c>
      <c r="I20" s="124">
        <f>SUM(I10:I19)</f>
        <v>0</v>
      </c>
      <c r="J20" s="6"/>
    </row>
    <row r="22" spans="1:10"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theme="6"/>
  </sheetPr>
  <dimension ref="A1:L25"/>
  <sheetViews>
    <sheetView workbookViewId="0">
      <selection activeCell="B26" sqref="B26"/>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Bazele Proiectării</v>
      </c>
      <c r="B3" s="264"/>
      <c r="C3" s="264"/>
    </row>
    <row r="4" spans="1:12">
      <c r="A4" s="121" t="str">
        <f>'Date initiale'!C6&amp;", "&amp;'Date initiale'!C7</f>
        <v>Petrea Sergiu-Cătălin, 25</v>
      </c>
      <c r="B4" s="121"/>
      <c r="C4" s="121"/>
    </row>
    <row r="5" spans="1:12" s="187" customFormat="1">
      <c r="A5" s="121"/>
      <c r="B5" s="121"/>
      <c r="C5" s="121"/>
    </row>
    <row r="6" spans="1:12" ht="15.75">
      <c r="A6" s="436" t="s">
        <v>110</v>
      </c>
      <c r="B6" s="436"/>
      <c r="C6" s="436"/>
      <c r="D6" s="436"/>
      <c r="E6" s="436"/>
      <c r="F6" s="436"/>
      <c r="G6" s="436"/>
      <c r="H6" s="436"/>
      <c r="I6" s="436"/>
    </row>
    <row r="7" spans="1:12" ht="39" customHeight="1">
      <c r="A7" s="439" t="str">
        <f>'Descriere indicatori'!B13&amp;". "&amp;'Descriere indicatori'!C13</f>
        <v xml:space="preserve">I10. Studii in extenso apărute în volume colective publicate la edituri recunoscute în domeniu*, precum şi studiile aferente proiectelor* </v>
      </c>
      <c r="B7" s="439"/>
      <c r="C7" s="439"/>
      <c r="D7" s="439"/>
      <c r="E7" s="439"/>
      <c r="F7" s="439"/>
      <c r="G7" s="439"/>
      <c r="H7" s="439"/>
      <c r="I7" s="439"/>
    </row>
    <row r="8" spans="1:12" s="187" customFormat="1" ht="17.25" customHeight="1" thickBot="1">
      <c r="A8" s="36"/>
      <c r="B8" s="186"/>
      <c r="C8" s="186"/>
      <c r="D8" s="186"/>
      <c r="E8" s="186"/>
      <c r="F8" s="186"/>
      <c r="G8" s="186"/>
      <c r="H8" s="186"/>
      <c r="I8" s="186"/>
    </row>
    <row r="9" spans="1:12" ht="30.75" thickBot="1">
      <c r="A9" s="155" t="s">
        <v>55</v>
      </c>
      <c r="B9" s="156" t="s">
        <v>83</v>
      </c>
      <c r="C9" s="156" t="s">
        <v>56</v>
      </c>
      <c r="D9" s="156" t="s">
        <v>57</v>
      </c>
      <c r="E9" s="156" t="s">
        <v>80</v>
      </c>
      <c r="F9" s="157" t="s">
        <v>87</v>
      </c>
      <c r="G9" s="156" t="s">
        <v>58</v>
      </c>
      <c r="H9" s="156" t="s">
        <v>111</v>
      </c>
      <c r="I9" s="158" t="s">
        <v>90</v>
      </c>
      <c r="K9" s="270" t="s">
        <v>108</v>
      </c>
    </row>
    <row r="10" spans="1:12" ht="15.75">
      <c r="A10" s="189">
        <v>1</v>
      </c>
      <c r="B10" s="108"/>
      <c r="C10" s="144"/>
      <c r="D10" s="240"/>
      <c r="E10" s="241"/>
      <c r="F10" s="144"/>
      <c r="G10" s="144"/>
      <c r="H10" s="144"/>
      <c r="I10" s="334"/>
      <c r="J10" s="201"/>
      <c r="K10" s="271" t="s">
        <v>160</v>
      </c>
      <c r="L10" s="381" t="s">
        <v>249</v>
      </c>
    </row>
    <row r="11" spans="1:12" ht="15.75">
      <c r="A11" s="242">
        <f>A10+1</f>
        <v>2</v>
      </c>
      <c r="B11" s="141"/>
      <c r="C11" s="166"/>
      <c r="D11" s="113"/>
      <c r="E11" s="181"/>
      <c r="F11" s="166"/>
      <c r="G11" s="166"/>
      <c r="H11" s="166"/>
      <c r="I11" s="326"/>
      <c r="J11" s="201"/>
      <c r="K11" s="54"/>
      <c r="L11" s="381" t="s">
        <v>250</v>
      </c>
    </row>
    <row r="12" spans="1:12">
      <c r="A12" s="242">
        <f t="shared" ref="A12:A19" si="0">A11+1</f>
        <v>3</v>
      </c>
      <c r="B12" s="141"/>
      <c r="C12" s="141"/>
      <c r="D12" s="141"/>
      <c r="E12" s="39"/>
      <c r="F12" s="114"/>
      <c r="G12" s="114"/>
      <c r="H12" s="114"/>
      <c r="I12" s="321"/>
    </row>
    <row r="13" spans="1:12">
      <c r="A13" s="242">
        <f t="shared" si="0"/>
        <v>4</v>
      </c>
      <c r="B13" s="113"/>
      <c r="C13" s="113"/>
      <c r="D13" s="141"/>
      <c r="E13" s="39"/>
      <c r="F13" s="114"/>
      <c r="G13" s="114"/>
      <c r="H13" s="114"/>
      <c r="I13" s="321"/>
    </row>
    <row r="14" spans="1:12">
      <c r="A14" s="242">
        <f t="shared" si="0"/>
        <v>5</v>
      </c>
      <c r="B14" s="141"/>
      <c r="C14" s="113"/>
      <c r="D14" s="113"/>
      <c r="E14" s="181"/>
      <c r="F14" s="114"/>
      <c r="G14" s="114"/>
      <c r="H14" s="114"/>
      <c r="I14" s="321"/>
    </row>
    <row r="15" spans="1:12">
      <c r="A15" s="242">
        <f t="shared" si="0"/>
        <v>6</v>
      </c>
      <c r="B15" s="165"/>
      <c r="C15" s="165"/>
      <c r="D15" s="165"/>
      <c r="E15" s="181"/>
      <c r="F15" s="114"/>
      <c r="G15" s="114"/>
      <c r="H15" s="114"/>
      <c r="I15" s="321"/>
    </row>
    <row r="16" spans="1:12">
      <c r="A16" s="242">
        <f t="shared" si="0"/>
        <v>7</v>
      </c>
      <c r="B16" s="165"/>
      <c r="C16" s="112"/>
      <c r="D16" s="165"/>
      <c r="E16" s="181"/>
      <c r="F16" s="114"/>
      <c r="G16" s="114"/>
      <c r="H16" s="114"/>
      <c r="I16" s="321"/>
    </row>
    <row r="17" spans="1:9">
      <c r="A17" s="242">
        <f t="shared" si="0"/>
        <v>8</v>
      </c>
      <c r="B17" s="165"/>
      <c r="C17" s="112"/>
      <c r="D17" s="165"/>
      <c r="E17" s="181"/>
      <c r="F17" s="114"/>
      <c r="G17" s="114"/>
      <c r="H17" s="114"/>
      <c r="I17" s="321"/>
    </row>
    <row r="18" spans="1:9">
      <c r="A18" s="242">
        <f t="shared" si="0"/>
        <v>9</v>
      </c>
      <c r="B18" s="181"/>
      <c r="C18" s="39"/>
      <c r="D18" s="39"/>
      <c r="E18" s="39"/>
      <c r="F18" s="114"/>
      <c r="G18" s="114"/>
      <c r="H18" s="114"/>
      <c r="I18" s="321"/>
    </row>
    <row r="19" spans="1:9" ht="15.75" thickBot="1">
      <c r="A19" s="243">
        <f t="shared" si="0"/>
        <v>10</v>
      </c>
      <c r="B19" s="151"/>
      <c r="C19" s="118"/>
      <c r="D19" s="118"/>
      <c r="E19" s="184"/>
      <c r="F19" s="119"/>
      <c r="G19" s="119"/>
      <c r="H19" s="119"/>
      <c r="I19" s="322"/>
    </row>
    <row r="20" spans="1:9" ht="15.75" thickBot="1">
      <c r="A20" s="364"/>
      <c r="B20" s="244"/>
      <c r="C20" s="149"/>
      <c r="D20" s="185"/>
      <c r="E20" s="185"/>
      <c r="F20" s="185"/>
      <c r="G20" s="185"/>
      <c r="H20" s="123" t="str">
        <f>"Total "&amp;LEFT(A7,3)</f>
        <v>Total I10</v>
      </c>
      <c r="I20" s="245">
        <f>SUM(I10:I19)</f>
        <v>0</v>
      </c>
    </row>
    <row r="21" spans="1:9">
      <c r="A21" s="21"/>
      <c r="B21" s="16"/>
      <c r="C21" s="18"/>
      <c r="D21" s="21"/>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row r="23" spans="1:9" ht="48" customHeight="1">
      <c r="A23"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3" s="438"/>
      <c r="C23" s="438"/>
      <c r="D23" s="438"/>
      <c r="E23" s="438"/>
      <c r="F23" s="438"/>
      <c r="G23" s="438"/>
      <c r="H23" s="438"/>
      <c r="I23" s="438"/>
    </row>
    <row r="24" spans="1:9">
      <c r="A24" s="21"/>
      <c r="B24" s="18"/>
      <c r="C24" s="18"/>
      <c r="D24" s="21"/>
    </row>
    <row r="25" spans="1:9">
      <c r="A25" s="21"/>
      <c r="B25" s="18"/>
      <c r="C25" s="18"/>
    </row>
  </sheetData>
  <mergeCells count="4">
    <mergeCell ref="A6:I6"/>
    <mergeCell ref="A7:I7"/>
    <mergeCell ref="A22:I22"/>
    <mergeCell ref="A23:I23"/>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6"/>
  </sheetPr>
  <dimension ref="A1:L39"/>
  <sheetViews>
    <sheetView topLeftCell="A25" workbookViewId="0">
      <selection activeCell="C36" sqref="C36"/>
    </sheetView>
  </sheetViews>
  <sheetFormatPr defaultRowHeight="15"/>
  <cols>
    <col min="1" max="1" width="5.140625" customWidth="1"/>
    <col min="2" max="2" width="22.140625" customWidth="1"/>
    <col min="3" max="3" width="27.140625" customWidth="1"/>
    <col min="4" max="4" width="21.42578125" customWidth="1"/>
    <col min="5" max="5" width="6.85546875" customWidth="1"/>
    <col min="6" max="6" width="10.5703125" customWidth="1"/>
    <col min="7" max="7" width="16"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Bazele Proiectării</v>
      </c>
      <c r="B3" s="264"/>
      <c r="C3" s="264"/>
    </row>
    <row r="4" spans="1:12">
      <c r="A4" s="121" t="str">
        <f>'Date initiale'!C6&amp;", "&amp;'Date initiale'!C7</f>
        <v>Petrea Sergiu-Cătălin, 25</v>
      </c>
      <c r="B4" s="121"/>
      <c r="C4" s="121"/>
    </row>
    <row r="5" spans="1:12" s="187" customFormat="1">
      <c r="A5" s="121"/>
      <c r="B5" s="121"/>
      <c r="C5" s="121"/>
    </row>
    <row r="6" spans="1:12" ht="15.75">
      <c r="A6" s="436" t="s">
        <v>110</v>
      </c>
      <c r="B6" s="436"/>
      <c r="C6" s="436"/>
      <c r="D6" s="436"/>
      <c r="E6" s="436"/>
      <c r="F6" s="436"/>
      <c r="G6" s="436"/>
      <c r="H6" s="436"/>
      <c r="I6" s="436"/>
      <c r="J6" s="37"/>
    </row>
    <row r="7" spans="1:12" ht="39" customHeight="1">
      <c r="A7" s="439" t="str">
        <f>'Descriere indicatori'!B14&amp;"a. "&amp;'Descriere indicatori'!C14</f>
        <v xml:space="preserve">I11a. Publicaţii in extenso în lucrări ale conferinţelor ştiinţifice de arhitectură, urbanism, peisagistică, design şi restaurare, precum şi ale ştiinţelor conexe - pentru specializări transdisciplinare, la nivel internaţional / naţional / local </v>
      </c>
      <c r="B7" s="439"/>
      <c r="C7" s="439"/>
      <c r="D7" s="439"/>
      <c r="E7" s="439"/>
      <c r="F7" s="439"/>
      <c r="G7" s="439"/>
      <c r="H7" s="439"/>
      <c r="I7" s="439"/>
      <c r="J7" s="36"/>
    </row>
    <row r="8" spans="1:12" ht="19.5" customHeight="1" thickBot="1">
      <c r="A8" s="60"/>
      <c r="B8" s="60"/>
      <c r="C8" s="60"/>
      <c r="D8" s="60"/>
      <c r="E8" s="60"/>
      <c r="F8" s="60"/>
      <c r="G8" s="60"/>
      <c r="H8" s="60"/>
      <c r="I8" s="60"/>
      <c r="J8" s="36"/>
    </row>
    <row r="9" spans="1:12" ht="63" customHeight="1" thickBot="1">
      <c r="A9" s="231" t="s">
        <v>55</v>
      </c>
      <c r="B9" s="232" t="s">
        <v>83</v>
      </c>
      <c r="C9" s="233" t="s">
        <v>52</v>
      </c>
      <c r="D9" s="233" t="s">
        <v>134</v>
      </c>
      <c r="E9" s="232" t="s">
        <v>87</v>
      </c>
      <c r="F9" s="233" t="s">
        <v>53</v>
      </c>
      <c r="G9" s="233" t="s">
        <v>79</v>
      </c>
      <c r="H9" s="232" t="s">
        <v>54</v>
      </c>
      <c r="I9" s="239" t="s">
        <v>147</v>
      </c>
      <c r="J9" s="2"/>
      <c r="K9" s="270" t="s">
        <v>108</v>
      </c>
    </row>
    <row r="10" spans="1:12" ht="90">
      <c r="A10" s="61">
        <v>1</v>
      </c>
      <c r="B10" s="165" t="s">
        <v>290</v>
      </c>
      <c r="C10" s="165" t="s">
        <v>291</v>
      </c>
      <c r="D10" s="165" t="s">
        <v>292</v>
      </c>
      <c r="E10" s="141">
        <v>2015</v>
      </c>
      <c r="F10" s="141" t="s">
        <v>293</v>
      </c>
      <c r="G10" s="165" t="s">
        <v>294</v>
      </c>
      <c r="H10" s="165" t="s">
        <v>295</v>
      </c>
      <c r="I10" s="387" t="s">
        <v>296</v>
      </c>
      <c r="K10" s="271" t="s">
        <v>161</v>
      </c>
      <c r="L10" s="381" t="s">
        <v>251</v>
      </c>
    </row>
    <row r="11" spans="1:12" ht="63">
      <c r="A11" s="62">
        <f>A10+1</f>
        <v>2</v>
      </c>
      <c r="B11" s="165" t="s">
        <v>290</v>
      </c>
      <c r="C11" s="388" t="s">
        <v>297</v>
      </c>
      <c r="D11" s="388" t="s">
        <v>298</v>
      </c>
      <c r="E11" s="141" t="s">
        <v>299</v>
      </c>
      <c r="F11" s="165" t="s">
        <v>300</v>
      </c>
      <c r="G11" s="165" t="s">
        <v>301</v>
      </c>
      <c r="H11" s="165" t="s">
        <v>302</v>
      </c>
      <c r="I11" s="387" t="s">
        <v>296</v>
      </c>
      <c r="K11" s="54"/>
    </row>
    <row r="12" spans="1:12" ht="63">
      <c r="A12" s="62">
        <f t="shared" ref="A12:A30" si="0">A11+1</f>
        <v>3</v>
      </c>
      <c r="B12" s="165" t="s">
        <v>290</v>
      </c>
      <c r="C12" s="388" t="s">
        <v>303</v>
      </c>
      <c r="D12" s="388" t="s">
        <v>298</v>
      </c>
      <c r="E12" s="141" t="s">
        <v>299</v>
      </c>
      <c r="F12" s="165" t="s">
        <v>300</v>
      </c>
      <c r="G12" s="165" t="s">
        <v>304</v>
      </c>
      <c r="H12" s="389">
        <v>1</v>
      </c>
      <c r="I12" s="387" t="s">
        <v>296</v>
      </c>
    </row>
    <row r="13" spans="1:12" ht="63">
      <c r="A13" s="62">
        <f t="shared" si="0"/>
        <v>4</v>
      </c>
      <c r="B13" s="165" t="s">
        <v>290</v>
      </c>
      <c r="C13" s="388" t="s">
        <v>297</v>
      </c>
      <c r="D13" s="388" t="s">
        <v>298</v>
      </c>
      <c r="E13" s="141" t="s">
        <v>299</v>
      </c>
      <c r="F13" s="165" t="s">
        <v>300</v>
      </c>
      <c r="G13" s="165" t="s">
        <v>305</v>
      </c>
      <c r="H13" s="165" t="s">
        <v>302</v>
      </c>
      <c r="I13" s="387">
        <v>7.5</v>
      </c>
    </row>
    <row r="14" spans="1:12" ht="63">
      <c r="A14" s="62">
        <f t="shared" si="0"/>
        <v>5</v>
      </c>
      <c r="B14" s="165" t="s">
        <v>290</v>
      </c>
      <c r="C14" s="388" t="s">
        <v>303</v>
      </c>
      <c r="D14" s="388" t="s">
        <v>298</v>
      </c>
      <c r="E14" s="141" t="s">
        <v>299</v>
      </c>
      <c r="F14" s="165" t="s">
        <v>300</v>
      </c>
      <c r="G14" s="165" t="s">
        <v>305</v>
      </c>
      <c r="H14" s="165" t="s">
        <v>302</v>
      </c>
      <c r="I14" s="387">
        <v>7.5</v>
      </c>
    </row>
    <row r="15" spans="1:12" ht="93.75">
      <c r="A15" s="62">
        <f t="shared" si="0"/>
        <v>6</v>
      </c>
      <c r="B15" s="165" t="s">
        <v>290</v>
      </c>
      <c r="C15" s="165" t="s">
        <v>306</v>
      </c>
      <c r="D15" s="388" t="s">
        <v>307</v>
      </c>
      <c r="E15" s="141" t="s">
        <v>308</v>
      </c>
      <c r="F15" s="165" t="s">
        <v>309</v>
      </c>
      <c r="G15" s="165" t="s">
        <v>310</v>
      </c>
      <c r="H15" s="165" t="s">
        <v>311</v>
      </c>
      <c r="I15" s="387">
        <v>7.5</v>
      </c>
    </row>
    <row r="16" spans="1:12" s="187" customFormat="1" ht="93.75">
      <c r="A16" s="62">
        <f t="shared" si="0"/>
        <v>7</v>
      </c>
      <c r="B16" s="165" t="s">
        <v>290</v>
      </c>
      <c r="C16" s="165" t="s">
        <v>312</v>
      </c>
      <c r="D16" s="388" t="s">
        <v>307</v>
      </c>
      <c r="E16" s="141" t="s">
        <v>308</v>
      </c>
      <c r="F16" s="165" t="s">
        <v>309</v>
      </c>
      <c r="G16" s="165" t="s">
        <v>310</v>
      </c>
      <c r="H16" s="165" t="s">
        <v>311</v>
      </c>
      <c r="I16" s="387">
        <v>7.5</v>
      </c>
    </row>
    <row r="17" spans="1:10" s="187" customFormat="1" ht="108">
      <c r="A17" s="62">
        <f t="shared" si="0"/>
        <v>8</v>
      </c>
      <c r="B17" s="165" t="s">
        <v>272</v>
      </c>
      <c r="C17" s="165" t="s">
        <v>313</v>
      </c>
      <c r="D17" s="388" t="s">
        <v>314</v>
      </c>
      <c r="E17" s="141" t="s">
        <v>308</v>
      </c>
      <c r="F17" s="165" t="s">
        <v>309</v>
      </c>
      <c r="G17" s="165" t="s">
        <v>315</v>
      </c>
      <c r="H17" s="165" t="s">
        <v>311</v>
      </c>
      <c r="I17" s="390">
        <v>15</v>
      </c>
    </row>
    <row r="18" spans="1:10" s="187" customFormat="1" ht="106.5">
      <c r="A18" s="62">
        <f t="shared" si="0"/>
        <v>9</v>
      </c>
      <c r="B18" s="165" t="s">
        <v>290</v>
      </c>
      <c r="C18" s="165" t="s">
        <v>316</v>
      </c>
      <c r="D18" s="388" t="s">
        <v>317</v>
      </c>
      <c r="E18" s="141" t="s">
        <v>308</v>
      </c>
      <c r="F18" s="165" t="s">
        <v>309</v>
      </c>
      <c r="G18" s="165" t="s">
        <v>318</v>
      </c>
      <c r="H18" s="165" t="s">
        <v>311</v>
      </c>
      <c r="I18" s="390">
        <v>15</v>
      </c>
    </row>
    <row r="19" spans="1:10" s="187" customFormat="1" ht="121.5">
      <c r="A19" s="62">
        <f t="shared" si="0"/>
        <v>10</v>
      </c>
      <c r="B19" s="165" t="s">
        <v>290</v>
      </c>
      <c r="C19" s="165" t="s">
        <v>319</v>
      </c>
      <c r="D19" s="388" t="s">
        <v>320</v>
      </c>
      <c r="E19" s="141" t="s">
        <v>308</v>
      </c>
      <c r="F19" s="165" t="s">
        <v>309</v>
      </c>
      <c r="G19" s="165" t="s">
        <v>318</v>
      </c>
      <c r="H19" s="165" t="s">
        <v>302</v>
      </c>
      <c r="I19" s="390">
        <v>15</v>
      </c>
    </row>
    <row r="20" spans="1:10" s="187" customFormat="1" ht="107.25">
      <c r="A20" s="62">
        <f t="shared" si="0"/>
        <v>11</v>
      </c>
      <c r="B20" s="165" t="s">
        <v>290</v>
      </c>
      <c r="C20" s="165" t="s">
        <v>316</v>
      </c>
      <c r="D20" s="388" t="s">
        <v>321</v>
      </c>
      <c r="E20" s="141" t="s">
        <v>308</v>
      </c>
      <c r="F20" s="165" t="s">
        <v>309</v>
      </c>
      <c r="G20" s="165" t="s">
        <v>322</v>
      </c>
      <c r="H20" s="165" t="s">
        <v>302</v>
      </c>
      <c r="I20" s="390">
        <v>15</v>
      </c>
    </row>
    <row r="21" spans="1:10" s="187" customFormat="1" ht="122.25">
      <c r="A21" s="62">
        <f t="shared" si="0"/>
        <v>12</v>
      </c>
      <c r="B21" s="165" t="s">
        <v>290</v>
      </c>
      <c r="C21" s="165" t="s">
        <v>319</v>
      </c>
      <c r="D21" s="388" t="s">
        <v>323</v>
      </c>
      <c r="E21" s="141" t="s">
        <v>308</v>
      </c>
      <c r="F21" s="165" t="s">
        <v>309</v>
      </c>
      <c r="G21" s="165" t="s">
        <v>318</v>
      </c>
      <c r="H21" s="165" t="s">
        <v>302</v>
      </c>
      <c r="I21" s="390">
        <v>15</v>
      </c>
    </row>
    <row r="22" spans="1:10" s="187" customFormat="1" ht="55.5">
      <c r="A22" s="62">
        <f t="shared" si="0"/>
        <v>13</v>
      </c>
      <c r="B22" s="165" t="s">
        <v>290</v>
      </c>
      <c r="C22" s="165" t="s">
        <v>324</v>
      </c>
      <c r="D22" s="165" t="s">
        <v>325</v>
      </c>
      <c r="E22" s="141" t="s">
        <v>308</v>
      </c>
      <c r="F22" s="165" t="s">
        <v>326</v>
      </c>
      <c r="G22" s="165" t="s">
        <v>327</v>
      </c>
      <c r="H22" s="165" t="s">
        <v>328</v>
      </c>
      <c r="I22" s="387">
        <v>10</v>
      </c>
    </row>
    <row r="23" spans="1:10" s="187" customFormat="1" ht="47.25">
      <c r="A23" s="62">
        <f t="shared" si="0"/>
        <v>14</v>
      </c>
      <c r="B23" s="165" t="s">
        <v>329</v>
      </c>
      <c r="C23" s="165" t="s">
        <v>330</v>
      </c>
      <c r="D23" s="388" t="s">
        <v>331</v>
      </c>
      <c r="E23" s="141" t="s">
        <v>308</v>
      </c>
      <c r="F23" s="165" t="s">
        <v>293</v>
      </c>
      <c r="G23" s="165" t="s">
        <v>332</v>
      </c>
      <c r="H23" s="165" t="s">
        <v>333</v>
      </c>
      <c r="I23" s="387">
        <v>5</v>
      </c>
    </row>
    <row r="24" spans="1:10" s="187" customFormat="1" ht="41.25">
      <c r="A24" s="62">
        <f t="shared" si="0"/>
        <v>15</v>
      </c>
      <c r="B24" s="165" t="s">
        <v>334</v>
      </c>
      <c r="C24" s="165" t="s">
        <v>335</v>
      </c>
      <c r="D24" s="388" t="s">
        <v>336</v>
      </c>
      <c r="E24" s="141" t="s">
        <v>337</v>
      </c>
      <c r="F24" s="165" t="s">
        <v>280</v>
      </c>
      <c r="G24" s="165" t="s">
        <v>338</v>
      </c>
      <c r="H24" s="165" t="s">
        <v>295</v>
      </c>
      <c r="I24" s="387">
        <v>5</v>
      </c>
    </row>
    <row r="25" spans="1:10" s="187" customFormat="1" ht="30">
      <c r="A25" s="62">
        <f t="shared" si="0"/>
        <v>16</v>
      </c>
      <c r="B25" s="165" t="s">
        <v>334</v>
      </c>
      <c r="C25" s="165" t="s">
        <v>339</v>
      </c>
      <c r="D25" s="388" t="s">
        <v>340</v>
      </c>
      <c r="E25" s="141" t="s">
        <v>308</v>
      </c>
      <c r="F25" s="165" t="s">
        <v>280</v>
      </c>
      <c r="G25" s="165" t="s">
        <v>341</v>
      </c>
      <c r="H25" s="165" t="s">
        <v>342</v>
      </c>
      <c r="I25" s="387">
        <v>10</v>
      </c>
    </row>
    <row r="26" spans="1:10" s="187" customFormat="1" ht="54">
      <c r="A26" s="62">
        <f t="shared" si="0"/>
        <v>17</v>
      </c>
      <c r="B26" s="165" t="s">
        <v>343</v>
      </c>
      <c r="C26" s="165" t="s">
        <v>344</v>
      </c>
      <c r="D26" s="388" t="s">
        <v>345</v>
      </c>
      <c r="E26" s="141" t="s">
        <v>346</v>
      </c>
      <c r="F26" s="165" t="s">
        <v>347</v>
      </c>
      <c r="G26" s="165" t="s">
        <v>348</v>
      </c>
      <c r="H26" s="165" t="s">
        <v>328</v>
      </c>
      <c r="I26" s="387">
        <v>5</v>
      </c>
    </row>
    <row r="27" spans="1:10" s="187" customFormat="1" ht="66.75">
      <c r="A27" s="62">
        <f t="shared" si="0"/>
        <v>18</v>
      </c>
      <c r="B27" s="165" t="s">
        <v>334</v>
      </c>
      <c r="C27" s="165" t="s">
        <v>349</v>
      </c>
      <c r="D27" s="388" t="s">
        <v>350</v>
      </c>
      <c r="E27" s="141" t="s">
        <v>337</v>
      </c>
      <c r="F27" s="165" t="s">
        <v>351</v>
      </c>
      <c r="G27" s="165" t="s">
        <v>352</v>
      </c>
      <c r="H27" s="165" t="s">
        <v>328</v>
      </c>
      <c r="I27" s="387">
        <v>5</v>
      </c>
    </row>
    <row r="28" spans="1:10" s="187" customFormat="1" ht="47.25">
      <c r="A28" s="62">
        <f t="shared" si="0"/>
        <v>19</v>
      </c>
      <c r="B28" s="165" t="s">
        <v>334</v>
      </c>
      <c r="C28" s="165" t="s">
        <v>353</v>
      </c>
      <c r="D28" s="388" t="s">
        <v>354</v>
      </c>
      <c r="E28" s="141" t="s">
        <v>337</v>
      </c>
      <c r="F28" s="165" t="s">
        <v>351</v>
      </c>
      <c r="G28" s="165" t="s">
        <v>338</v>
      </c>
      <c r="H28" s="165" t="s">
        <v>333</v>
      </c>
      <c r="I28" s="387">
        <v>5</v>
      </c>
    </row>
    <row r="29" spans="1:10" ht="63">
      <c r="A29" s="62">
        <f t="shared" si="0"/>
        <v>20</v>
      </c>
      <c r="B29" s="165" t="s">
        <v>290</v>
      </c>
      <c r="C29" s="165" t="s">
        <v>355</v>
      </c>
      <c r="D29" s="388" t="s">
        <v>356</v>
      </c>
      <c r="E29" s="141" t="s">
        <v>308</v>
      </c>
      <c r="F29" s="165" t="s">
        <v>309</v>
      </c>
      <c r="G29" s="165" t="s">
        <v>357</v>
      </c>
      <c r="H29" s="165" t="s">
        <v>358</v>
      </c>
      <c r="I29" s="387">
        <v>5</v>
      </c>
    </row>
    <row r="30" spans="1:10" ht="63.75" thickBot="1">
      <c r="A30" s="62">
        <f t="shared" si="0"/>
        <v>21</v>
      </c>
      <c r="B30" s="391" t="s">
        <v>290</v>
      </c>
      <c r="C30" s="391" t="s">
        <v>359</v>
      </c>
      <c r="D30" s="392" t="s">
        <v>360</v>
      </c>
      <c r="E30" s="151" t="s">
        <v>361</v>
      </c>
      <c r="F30" s="391" t="s">
        <v>309</v>
      </c>
      <c r="G30" s="391" t="s">
        <v>357</v>
      </c>
      <c r="H30" s="391" t="s">
        <v>362</v>
      </c>
      <c r="I30" s="393">
        <v>5</v>
      </c>
    </row>
    <row r="31" spans="1:10" ht="15.75">
      <c r="A31" s="62"/>
      <c r="B31" s="20"/>
      <c r="C31" s="20"/>
      <c r="D31" s="20"/>
      <c r="E31" s="20"/>
      <c r="F31" s="27"/>
      <c r="G31" s="22"/>
      <c r="H31" s="20"/>
      <c r="I31" s="335"/>
      <c r="J31" s="23"/>
    </row>
    <row r="32" spans="1:10" ht="16.5" thickBot="1">
      <c r="A32" s="63"/>
      <c r="B32" s="49"/>
      <c r="C32" s="64"/>
      <c r="D32" s="49"/>
      <c r="E32" s="49"/>
      <c r="F32" s="64"/>
      <c r="G32" s="64"/>
      <c r="H32" s="64"/>
      <c r="I32" s="336"/>
    </row>
    <row r="33" spans="1:9" ht="16.5" thickBot="1">
      <c r="A33" s="363"/>
      <c r="C33" s="21"/>
      <c r="D33" s="25"/>
      <c r="E33" s="18"/>
      <c r="H33" s="123" t="str">
        <f>"Total "&amp;LEFT(A7,4)</f>
        <v>Total I11a</v>
      </c>
      <c r="I33" s="385">
        <f>SUM(I10:I32)</f>
        <v>160</v>
      </c>
    </row>
    <row r="34" spans="1:9" ht="15.75">
      <c r="A34" s="52"/>
      <c r="C34" s="21"/>
      <c r="D34" s="26"/>
      <c r="E34" s="18"/>
    </row>
    <row r="35" spans="1:9">
      <c r="C35" s="21"/>
      <c r="D35" s="26"/>
      <c r="E35" s="18"/>
      <c r="F35" s="21"/>
      <c r="G35" s="21"/>
    </row>
    <row r="36" spans="1:9">
      <c r="C36" s="21"/>
      <c r="D36" s="25"/>
      <c r="E36" s="18"/>
      <c r="F36" s="21"/>
      <c r="G36" s="21"/>
    </row>
    <row r="37" spans="1:9">
      <c r="C37" s="21"/>
      <c r="D37" s="25"/>
      <c r="E37" s="18"/>
      <c r="F37" s="21"/>
      <c r="G37" s="21"/>
    </row>
    <row r="38" spans="1:9">
      <c r="C38" s="21"/>
      <c r="D38" s="25"/>
      <c r="E38" s="18"/>
      <c r="F38" s="21"/>
      <c r="G38" s="21"/>
    </row>
    <row r="39" spans="1:9">
      <c r="C39" s="21"/>
      <c r="D39" s="16"/>
      <c r="E39" s="18"/>
      <c r="F39" s="21"/>
      <c r="G39" s="21"/>
    </row>
  </sheetData>
  <mergeCells count="2">
    <mergeCell ref="A7:I7"/>
    <mergeCell ref="A6:I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6"/>
  </sheetPr>
  <dimension ref="A1:K21"/>
  <sheetViews>
    <sheetView workbookViewId="0">
      <selection activeCell="L14" sqref="L14"/>
    </sheetView>
  </sheetViews>
  <sheetFormatPr defaultRowHeight="15"/>
  <cols>
    <col min="1" max="1" width="5.140625" customWidth="1"/>
    <col min="2" max="2" width="21.42578125" customWidth="1"/>
    <col min="3" max="3" width="31.42578125" customWidth="1"/>
    <col min="4" max="4" width="27.42578125" customWidth="1"/>
    <col min="5" max="5" width="6.85546875" customWidth="1"/>
    <col min="6" max="6" width="10.5703125" customWidth="1"/>
    <col min="7" max="7" width="16" style="187" customWidth="1"/>
    <col min="8" max="8" width="9.7109375" customWidth="1"/>
  </cols>
  <sheetData>
    <row r="1" spans="1:11" ht="15.75">
      <c r="A1" s="264" t="str">
        <f>'Date initiale'!C3</f>
        <v>Universitatea de Arhitectură și Urbanism "Ion Mincu" București</v>
      </c>
      <c r="B1" s="264"/>
      <c r="C1" s="264"/>
      <c r="D1" s="17"/>
    </row>
    <row r="2" spans="1:11" ht="15.75">
      <c r="A2" s="264" t="str">
        <f>'Date initiale'!B4&amp;" "&amp;'Date initiale'!C4</f>
        <v>Facultatea ARHITECTURA</v>
      </c>
      <c r="B2" s="264"/>
      <c r="C2" s="264"/>
      <c r="D2" s="17"/>
    </row>
    <row r="3" spans="1:11" ht="15.75">
      <c r="A3" s="264" t="str">
        <f>'Date initiale'!B5&amp;" "&amp;'Date initiale'!C5</f>
        <v>Departamentul Bazele Proiectării</v>
      </c>
      <c r="B3" s="264"/>
      <c r="C3" s="264"/>
      <c r="D3" s="17"/>
    </row>
    <row r="4" spans="1:11">
      <c r="A4" s="121" t="str">
        <f>'Date initiale'!C6&amp;", "&amp;'Date initiale'!C7</f>
        <v>Petrea Sergiu-Cătălin, 25</v>
      </c>
      <c r="B4" s="121"/>
      <c r="C4" s="121"/>
    </row>
    <row r="5" spans="1:11" s="187" customFormat="1">
      <c r="A5" s="121"/>
      <c r="B5" s="121"/>
      <c r="C5" s="121"/>
    </row>
    <row r="6" spans="1:11" ht="15.75">
      <c r="A6" s="436" t="s">
        <v>110</v>
      </c>
      <c r="B6" s="436"/>
      <c r="C6" s="436"/>
      <c r="D6" s="436"/>
      <c r="E6" s="436"/>
      <c r="F6" s="436"/>
      <c r="G6" s="436"/>
      <c r="H6" s="436"/>
      <c r="I6" s="37"/>
      <c r="J6" s="37"/>
    </row>
    <row r="7" spans="1:11" ht="48" customHeight="1">
      <c r="A7" s="439" t="str">
        <f>'Descriere indicatori'!B14&amp;"b. "&amp;'Descriere indicatori'!C15</f>
        <v>I11b. Coordonator publicaţie/coordonator de ediţie la publicaţii şi edituri internaţionale/naţionale;
keynote speaker la conferinţe şi comunicări ştiinţifice internaţionale/naţionale, review-er la conferințe și comunicări științifice internaționale / naționale</v>
      </c>
      <c r="B7" s="439"/>
      <c r="C7" s="439"/>
      <c r="D7" s="439"/>
      <c r="E7" s="439"/>
      <c r="F7" s="439"/>
      <c r="G7" s="439"/>
      <c r="H7" s="439"/>
      <c r="I7" s="188"/>
      <c r="J7" s="188"/>
    </row>
    <row r="8" spans="1:11" ht="21.75" customHeight="1" thickBot="1">
      <c r="A8" s="58"/>
      <c r="B8" s="58"/>
      <c r="C8" s="58"/>
      <c r="D8" s="58"/>
      <c r="E8" s="58"/>
      <c r="F8" s="58"/>
      <c r="G8" s="58"/>
      <c r="H8" s="58"/>
    </row>
    <row r="9" spans="1:11" ht="30.75" thickBot="1">
      <c r="A9" s="155" t="s">
        <v>55</v>
      </c>
      <c r="B9" s="221" t="s">
        <v>83</v>
      </c>
      <c r="C9" s="221" t="s">
        <v>136</v>
      </c>
      <c r="D9" s="221" t="s">
        <v>137</v>
      </c>
      <c r="E9" s="221" t="s">
        <v>75</v>
      </c>
      <c r="F9" s="221" t="s">
        <v>76</v>
      </c>
      <c r="G9" s="234" t="s">
        <v>135</v>
      </c>
      <c r="H9" s="239" t="s">
        <v>147</v>
      </c>
      <c r="J9" s="270" t="s">
        <v>108</v>
      </c>
    </row>
    <row r="10" spans="1:11" ht="60">
      <c r="A10" s="202">
        <v>1</v>
      </c>
      <c r="B10" s="125" t="s">
        <v>363</v>
      </c>
      <c r="C10" s="125" t="s">
        <v>364</v>
      </c>
      <c r="D10" s="203" t="s">
        <v>365</v>
      </c>
      <c r="E10" s="204">
        <v>2015</v>
      </c>
      <c r="F10" s="205" t="s">
        <v>366</v>
      </c>
      <c r="G10" s="206" t="s">
        <v>280</v>
      </c>
      <c r="H10" s="337">
        <v>10</v>
      </c>
      <c r="J10" s="271" t="s">
        <v>252</v>
      </c>
      <c r="K10" s="381" t="s">
        <v>255</v>
      </c>
    </row>
    <row r="11" spans="1:11">
      <c r="A11" s="207">
        <f>A10+1</f>
        <v>2</v>
      </c>
      <c r="B11" s="129"/>
      <c r="C11" s="129"/>
      <c r="D11" s="129"/>
      <c r="E11" s="129"/>
      <c r="F11" s="208"/>
      <c r="G11" s="209"/>
      <c r="H11" s="326"/>
      <c r="J11" s="271" t="s">
        <v>253</v>
      </c>
    </row>
    <row r="12" spans="1:11" ht="15.75">
      <c r="A12" s="207">
        <f t="shared" ref="A12:A19" si="0">A11+1</f>
        <v>3</v>
      </c>
      <c r="B12" s="211"/>
      <c r="C12" s="211"/>
      <c r="D12" s="211"/>
      <c r="E12" s="211"/>
      <c r="F12" s="212"/>
      <c r="G12" s="213"/>
      <c r="H12" s="338"/>
      <c r="I12" s="24"/>
      <c r="J12" s="271" t="s">
        <v>254</v>
      </c>
    </row>
    <row r="13" spans="1:11" ht="15.75">
      <c r="A13" s="207">
        <f t="shared" si="0"/>
        <v>4</v>
      </c>
      <c r="B13" s="129"/>
      <c r="C13" s="129"/>
      <c r="D13" s="129"/>
      <c r="E13" s="129"/>
      <c r="F13" s="208"/>
      <c r="G13" s="209"/>
      <c r="H13" s="326"/>
      <c r="I13" s="24"/>
    </row>
    <row r="14" spans="1:11" s="187" customFormat="1">
      <c r="A14" s="207">
        <f t="shared" si="0"/>
        <v>5</v>
      </c>
      <c r="B14" s="129"/>
      <c r="C14" s="129"/>
      <c r="D14" s="129"/>
      <c r="E14" s="129"/>
      <c r="F14" s="208"/>
      <c r="G14" s="209"/>
      <c r="H14" s="326"/>
    </row>
    <row r="15" spans="1:11" s="187" customFormat="1" ht="15.75">
      <c r="A15" s="207">
        <f t="shared" si="0"/>
        <v>6</v>
      </c>
      <c r="B15" s="129"/>
      <c r="C15" s="129"/>
      <c r="D15" s="129"/>
      <c r="E15" s="129"/>
      <c r="F15" s="208"/>
      <c r="G15" s="209"/>
      <c r="H15" s="326"/>
      <c r="I15" s="24"/>
    </row>
    <row r="16" spans="1:11" s="187" customFormat="1">
      <c r="A16" s="207">
        <f t="shared" si="0"/>
        <v>7</v>
      </c>
      <c r="B16" s="129"/>
      <c r="C16" s="129"/>
      <c r="D16" s="129"/>
      <c r="E16" s="129"/>
      <c r="F16" s="208"/>
      <c r="G16" s="209"/>
      <c r="H16" s="326"/>
    </row>
    <row r="17" spans="1:9" s="187" customFormat="1" ht="15.75">
      <c r="A17" s="207">
        <f t="shared" si="0"/>
        <v>8</v>
      </c>
      <c r="B17" s="211"/>
      <c r="C17" s="211"/>
      <c r="D17" s="211"/>
      <c r="E17" s="211"/>
      <c r="F17" s="212"/>
      <c r="G17" s="213"/>
      <c r="H17" s="338"/>
      <c r="I17" s="24"/>
    </row>
    <row r="18" spans="1:9" s="187" customFormat="1" ht="15.75">
      <c r="A18" s="207">
        <f t="shared" si="0"/>
        <v>9</v>
      </c>
      <c r="B18" s="129"/>
      <c r="C18" s="129"/>
      <c r="D18" s="129"/>
      <c r="E18" s="129"/>
      <c r="F18" s="208"/>
      <c r="G18" s="209"/>
      <c r="H18" s="326"/>
      <c r="I18" s="24"/>
    </row>
    <row r="19" spans="1:9" ht="15.75" thickBot="1">
      <c r="A19" s="214">
        <f t="shared" si="0"/>
        <v>10</v>
      </c>
      <c r="B19" s="136"/>
      <c r="C19" s="136"/>
      <c r="D19" s="136"/>
      <c r="E19" s="136"/>
      <c r="F19" s="215"/>
      <c r="G19" s="216"/>
      <c r="H19" s="339"/>
    </row>
    <row r="20" spans="1:9" ht="15.75" thickBot="1">
      <c r="A20" s="362"/>
      <c r="B20" s="218"/>
      <c r="C20" s="218"/>
      <c r="D20" s="218"/>
      <c r="E20" s="218"/>
      <c r="F20" s="219"/>
      <c r="G20" s="159" t="str">
        <f>"Total "&amp;LEFT(A7,4)</f>
        <v>Total I11b</v>
      </c>
      <c r="H20" s="277">
        <f>SUM(H10:H19)</f>
        <v>10</v>
      </c>
    </row>
    <row r="21" spans="1:9" ht="15.75">
      <c r="A21" s="28"/>
      <c r="B21" s="28"/>
      <c r="C21" s="28"/>
      <c r="D21" s="28"/>
      <c r="E21" s="28"/>
      <c r="F21" s="28"/>
      <c r="G21" s="28"/>
      <c r="H21" s="28"/>
    </row>
  </sheetData>
  <mergeCells count="2">
    <mergeCell ref="A6:H6"/>
    <mergeCell ref="A7:H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6"/>
  </sheetPr>
  <dimension ref="A1:J81"/>
  <sheetViews>
    <sheetView topLeftCell="A64" workbookViewId="0">
      <selection activeCell="L72" sqref="L72"/>
    </sheetView>
  </sheetViews>
  <sheetFormatPr defaultRowHeight="15"/>
  <cols>
    <col min="1" max="1" width="5.140625" customWidth="1"/>
    <col min="2" max="2" width="22.140625" customWidth="1"/>
    <col min="3" max="3" width="35.7109375" customWidth="1"/>
    <col min="4" max="4" width="38.85546875" customWidth="1"/>
    <col min="5" max="5" width="6.85546875" customWidth="1"/>
    <col min="6" max="6" width="10.5703125" customWidth="1"/>
    <col min="7" max="7" width="9.7109375" customWidth="1"/>
  </cols>
  <sheetData>
    <row r="1" spans="1:10">
      <c r="A1" s="264" t="str">
        <f>'Date initiale'!C3</f>
        <v>Universitatea de Arhitectură și Urbanism "Ion Mincu" București</v>
      </c>
      <c r="B1" s="264"/>
      <c r="C1" s="264"/>
    </row>
    <row r="2" spans="1:10">
      <c r="A2" s="264" t="str">
        <f>'Date initiale'!B4&amp;" "&amp;'Date initiale'!C4</f>
        <v>Facultatea ARHITECTURA</v>
      </c>
      <c r="B2" s="264"/>
      <c r="C2" s="264"/>
    </row>
    <row r="3" spans="1:10">
      <c r="A3" s="264" t="str">
        <f>'Date initiale'!B5&amp;" "&amp;'Date initiale'!C5</f>
        <v>Departamentul Bazele Proiectării</v>
      </c>
      <c r="B3" s="264"/>
      <c r="C3" s="264"/>
    </row>
    <row r="4" spans="1:10">
      <c r="A4" s="121" t="str">
        <f>'Date initiale'!C6&amp;", "&amp;'Date initiale'!C7</f>
        <v>Petrea Sergiu-Cătălin, 25</v>
      </c>
      <c r="B4" s="121"/>
      <c r="C4" s="121"/>
    </row>
    <row r="5" spans="1:10" s="187" customFormat="1">
      <c r="A5" s="121"/>
      <c r="B5" s="121"/>
      <c r="C5" s="121"/>
    </row>
    <row r="6" spans="1:10" ht="15.75">
      <c r="A6" s="441" t="s">
        <v>110</v>
      </c>
      <c r="B6" s="441"/>
      <c r="C6" s="441"/>
      <c r="D6" s="441"/>
      <c r="E6" s="441"/>
      <c r="F6" s="441"/>
      <c r="G6" s="441"/>
    </row>
    <row r="7" spans="1:10" ht="15.75">
      <c r="A7" s="439" t="str">
        <f>'Descriere indicatori'!B14&amp;"c. "&amp;'Descriere indicatori'!C16</f>
        <v>I11c. Susţinere comunicare publică în cadrul conferinţelor, colocviilor, seminariilor internaţionale/naţionale</v>
      </c>
      <c r="B7" s="439"/>
      <c r="C7" s="439"/>
      <c r="D7" s="439"/>
      <c r="E7" s="439"/>
      <c r="F7" s="439"/>
      <c r="G7" s="439"/>
      <c r="H7" s="188"/>
    </row>
    <row r="8" spans="1:10" s="187" customFormat="1" ht="16.5" thickBot="1">
      <c r="A8" s="186"/>
      <c r="B8" s="186"/>
      <c r="C8" s="186"/>
      <c r="D8" s="186"/>
      <c r="E8" s="186"/>
      <c r="F8" s="186"/>
      <c r="G8" s="186"/>
      <c r="H8" s="186"/>
    </row>
    <row r="9" spans="1:10" ht="30.75" thickBot="1">
      <c r="A9" s="155" t="s">
        <v>55</v>
      </c>
      <c r="B9" s="221" t="s">
        <v>83</v>
      </c>
      <c r="C9" s="221" t="s">
        <v>73</v>
      </c>
      <c r="D9" s="221" t="s">
        <v>74</v>
      </c>
      <c r="E9" s="221" t="s">
        <v>75</v>
      </c>
      <c r="F9" s="221" t="s">
        <v>76</v>
      </c>
      <c r="G9" s="239" t="s">
        <v>147</v>
      </c>
      <c r="I9" s="270" t="s">
        <v>108</v>
      </c>
    </row>
    <row r="10" spans="1:10" ht="45">
      <c r="A10" s="223">
        <v>1</v>
      </c>
      <c r="B10" s="165" t="s">
        <v>343</v>
      </c>
      <c r="C10" s="165" t="s">
        <v>367</v>
      </c>
      <c r="D10" s="165" t="s">
        <v>368</v>
      </c>
      <c r="E10" s="204">
        <v>2008</v>
      </c>
      <c r="F10" s="394" t="s">
        <v>369</v>
      </c>
      <c r="G10" s="395">
        <v>2.5</v>
      </c>
      <c r="I10" s="271" t="s">
        <v>163</v>
      </c>
      <c r="J10" s="381" t="s">
        <v>256</v>
      </c>
    </row>
    <row r="11" spans="1:10" ht="45">
      <c r="A11" s="224">
        <f>A10+1</f>
        <v>2</v>
      </c>
      <c r="B11" s="165" t="s">
        <v>343</v>
      </c>
      <c r="C11" s="165" t="s">
        <v>370</v>
      </c>
      <c r="D11" s="396" t="s">
        <v>371</v>
      </c>
      <c r="E11" s="225">
        <v>2009</v>
      </c>
      <c r="F11" s="394" t="s">
        <v>372</v>
      </c>
      <c r="G11" s="397">
        <v>1.5</v>
      </c>
    </row>
    <row r="12" spans="1:10" ht="45">
      <c r="A12" s="224">
        <f t="shared" ref="A12:A74" si="0">A11+1</f>
        <v>3</v>
      </c>
      <c r="B12" s="165" t="s">
        <v>343</v>
      </c>
      <c r="C12" s="165" t="s">
        <v>344</v>
      </c>
      <c r="D12" s="165" t="s">
        <v>373</v>
      </c>
      <c r="E12" s="225">
        <v>2010</v>
      </c>
      <c r="F12" s="396" t="s">
        <v>374</v>
      </c>
      <c r="G12" s="397">
        <v>2.5</v>
      </c>
    </row>
    <row r="13" spans="1:10" ht="30">
      <c r="A13" s="224">
        <f t="shared" si="0"/>
        <v>4</v>
      </c>
      <c r="B13" s="165" t="s">
        <v>343</v>
      </c>
      <c r="C13" s="165" t="s">
        <v>375</v>
      </c>
      <c r="D13" s="165" t="s">
        <v>376</v>
      </c>
      <c r="E13" s="225">
        <v>2011</v>
      </c>
      <c r="F13" s="396" t="s">
        <v>377</v>
      </c>
      <c r="G13" s="397">
        <v>2.5</v>
      </c>
    </row>
    <row r="14" spans="1:10" ht="45">
      <c r="A14" s="224">
        <f t="shared" si="0"/>
        <v>5</v>
      </c>
      <c r="B14" s="165" t="s">
        <v>272</v>
      </c>
      <c r="C14" s="165" t="s">
        <v>378</v>
      </c>
      <c r="D14" s="165" t="s">
        <v>379</v>
      </c>
      <c r="E14" s="225">
        <v>2011</v>
      </c>
      <c r="F14" s="396" t="s">
        <v>380</v>
      </c>
      <c r="G14" s="397">
        <v>5</v>
      </c>
    </row>
    <row r="15" spans="1:10" ht="60">
      <c r="A15" s="224">
        <f t="shared" si="0"/>
        <v>6</v>
      </c>
      <c r="B15" s="165" t="s">
        <v>272</v>
      </c>
      <c r="C15" s="165" t="s">
        <v>349</v>
      </c>
      <c r="D15" s="165" t="s">
        <v>381</v>
      </c>
      <c r="E15" s="225">
        <v>2011</v>
      </c>
      <c r="F15" s="396" t="s">
        <v>382</v>
      </c>
      <c r="G15" s="397">
        <v>3</v>
      </c>
    </row>
    <row r="16" spans="1:10" s="187" customFormat="1" ht="45">
      <c r="A16" s="224">
        <f t="shared" si="0"/>
        <v>7</v>
      </c>
      <c r="B16" s="165" t="s">
        <v>272</v>
      </c>
      <c r="C16" s="398" t="s">
        <v>383</v>
      </c>
      <c r="D16" s="165" t="s">
        <v>384</v>
      </c>
      <c r="E16" s="225">
        <v>2012</v>
      </c>
      <c r="F16" s="396" t="s">
        <v>385</v>
      </c>
      <c r="G16" s="397">
        <v>10</v>
      </c>
    </row>
    <row r="17" spans="1:7" s="187" customFormat="1" ht="60">
      <c r="A17" s="224">
        <f t="shared" si="0"/>
        <v>8</v>
      </c>
      <c r="B17" s="165" t="s">
        <v>290</v>
      </c>
      <c r="C17" s="399" t="s">
        <v>386</v>
      </c>
      <c r="D17" s="165" t="s">
        <v>387</v>
      </c>
      <c r="E17" s="225">
        <v>2012</v>
      </c>
      <c r="F17" s="396" t="s">
        <v>388</v>
      </c>
      <c r="G17" s="397">
        <v>3</v>
      </c>
    </row>
    <row r="18" spans="1:7" s="187" customFormat="1" ht="45">
      <c r="A18" s="224">
        <f t="shared" si="0"/>
        <v>9</v>
      </c>
      <c r="B18" s="165" t="s">
        <v>272</v>
      </c>
      <c r="C18" s="399" t="s">
        <v>389</v>
      </c>
      <c r="D18" s="165" t="s">
        <v>390</v>
      </c>
      <c r="E18" s="225">
        <v>2012</v>
      </c>
      <c r="F18" s="396" t="s">
        <v>391</v>
      </c>
      <c r="G18" s="397">
        <v>5</v>
      </c>
    </row>
    <row r="19" spans="1:7" s="187" customFormat="1" ht="75">
      <c r="A19" s="224">
        <f t="shared" si="0"/>
        <v>10</v>
      </c>
      <c r="B19" s="165" t="s">
        <v>272</v>
      </c>
      <c r="C19" s="165" t="s">
        <v>392</v>
      </c>
      <c r="D19" s="165" t="s">
        <v>393</v>
      </c>
      <c r="E19" s="225">
        <v>2012</v>
      </c>
      <c r="F19" s="396" t="s">
        <v>394</v>
      </c>
      <c r="G19" s="397">
        <v>5</v>
      </c>
    </row>
    <row r="20" spans="1:7" s="187" customFormat="1" ht="75">
      <c r="A20" s="224">
        <f t="shared" si="0"/>
        <v>11</v>
      </c>
      <c r="B20" s="165" t="s">
        <v>272</v>
      </c>
      <c r="C20" s="165" t="s">
        <v>330</v>
      </c>
      <c r="D20" s="165" t="s">
        <v>395</v>
      </c>
      <c r="E20" s="225">
        <v>2012</v>
      </c>
      <c r="F20" s="396" t="s">
        <v>396</v>
      </c>
      <c r="G20" s="397">
        <v>1.5</v>
      </c>
    </row>
    <row r="21" spans="1:7" s="187" customFormat="1" ht="45">
      <c r="A21" s="224">
        <f t="shared" si="0"/>
        <v>12</v>
      </c>
      <c r="B21" s="165" t="s">
        <v>272</v>
      </c>
      <c r="C21" s="165" t="s">
        <v>397</v>
      </c>
      <c r="D21" s="165" t="s">
        <v>398</v>
      </c>
      <c r="E21" s="225">
        <v>2012</v>
      </c>
      <c r="F21" s="396" t="s">
        <v>399</v>
      </c>
      <c r="G21" s="397">
        <v>5</v>
      </c>
    </row>
    <row r="22" spans="1:7" s="187" customFormat="1" ht="60">
      <c r="A22" s="224">
        <f t="shared" si="0"/>
        <v>13</v>
      </c>
      <c r="B22" s="165" t="s">
        <v>272</v>
      </c>
      <c r="C22" s="165" t="s">
        <v>400</v>
      </c>
      <c r="D22" s="165" t="s">
        <v>401</v>
      </c>
      <c r="E22" s="225">
        <v>2012</v>
      </c>
      <c r="F22" s="396" t="s">
        <v>402</v>
      </c>
      <c r="G22" s="397">
        <v>5</v>
      </c>
    </row>
    <row r="23" spans="1:7" s="187" customFormat="1" ht="90">
      <c r="A23" s="224">
        <f t="shared" si="0"/>
        <v>14</v>
      </c>
      <c r="B23" s="165" t="s">
        <v>272</v>
      </c>
      <c r="C23" s="165" t="s">
        <v>403</v>
      </c>
      <c r="D23" s="165" t="s">
        <v>404</v>
      </c>
      <c r="E23" s="225">
        <v>2012</v>
      </c>
      <c r="F23" s="396" t="s">
        <v>405</v>
      </c>
      <c r="G23" s="397">
        <v>1.5</v>
      </c>
    </row>
    <row r="24" spans="1:7" s="187" customFormat="1" ht="60">
      <c r="A24" s="224">
        <f t="shared" si="0"/>
        <v>15</v>
      </c>
      <c r="B24" s="165" t="s">
        <v>272</v>
      </c>
      <c r="C24" s="165" t="s">
        <v>406</v>
      </c>
      <c r="D24" s="165" t="s">
        <v>407</v>
      </c>
      <c r="E24" s="225">
        <v>2012</v>
      </c>
      <c r="F24" s="396" t="s">
        <v>408</v>
      </c>
      <c r="G24" s="397">
        <v>3</v>
      </c>
    </row>
    <row r="25" spans="1:7" s="187" customFormat="1" ht="45">
      <c r="A25" s="224">
        <f t="shared" si="0"/>
        <v>16</v>
      </c>
      <c r="B25" s="165" t="s">
        <v>272</v>
      </c>
      <c r="C25" s="165" t="s">
        <v>409</v>
      </c>
      <c r="D25" s="165" t="s">
        <v>410</v>
      </c>
      <c r="E25" s="225">
        <v>2013</v>
      </c>
      <c r="F25" s="396" t="s">
        <v>411</v>
      </c>
      <c r="G25" s="397">
        <v>3</v>
      </c>
    </row>
    <row r="26" spans="1:7" s="187" customFormat="1" ht="45">
      <c r="A26" s="224">
        <f t="shared" si="0"/>
        <v>17</v>
      </c>
      <c r="B26" s="165" t="s">
        <v>272</v>
      </c>
      <c r="C26" s="165" t="s">
        <v>412</v>
      </c>
      <c r="D26" s="165" t="s">
        <v>413</v>
      </c>
      <c r="E26" s="225">
        <v>2013</v>
      </c>
      <c r="F26" s="396" t="s">
        <v>414</v>
      </c>
      <c r="G26" s="397">
        <v>5</v>
      </c>
    </row>
    <row r="27" spans="1:7" s="187" customFormat="1" ht="30">
      <c r="A27" s="224">
        <f t="shared" si="0"/>
        <v>18</v>
      </c>
      <c r="B27" s="165" t="s">
        <v>415</v>
      </c>
      <c r="C27" s="165" t="s">
        <v>416</v>
      </c>
      <c r="D27" s="165" t="s">
        <v>417</v>
      </c>
      <c r="E27" s="225">
        <v>2013</v>
      </c>
      <c r="F27" s="396" t="s">
        <v>418</v>
      </c>
      <c r="G27" s="397">
        <v>1.5</v>
      </c>
    </row>
    <row r="28" spans="1:7" s="187" customFormat="1" ht="45">
      <c r="A28" s="224">
        <f t="shared" si="0"/>
        <v>19</v>
      </c>
      <c r="B28" s="165" t="s">
        <v>419</v>
      </c>
      <c r="C28" s="165" t="s">
        <v>420</v>
      </c>
      <c r="D28" s="165" t="s">
        <v>421</v>
      </c>
      <c r="E28" s="225">
        <v>2013</v>
      </c>
      <c r="F28" s="396" t="s">
        <v>422</v>
      </c>
      <c r="G28" s="397">
        <v>5</v>
      </c>
    </row>
    <row r="29" spans="1:7" s="187" customFormat="1" ht="45">
      <c r="A29" s="224">
        <f t="shared" si="0"/>
        <v>20</v>
      </c>
      <c r="B29" s="165" t="s">
        <v>272</v>
      </c>
      <c r="C29" s="165" t="s">
        <v>423</v>
      </c>
      <c r="D29" s="165" t="s">
        <v>424</v>
      </c>
      <c r="E29" s="225">
        <v>2013</v>
      </c>
      <c r="F29" s="396" t="s">
        <v>425</v>
      </c>
      <c r="G29" s="397">
        <v>3</v>
      </c>
    </row>
    <row r="30" spans="1:7" s="187" customFormat="1" ht="30">
      <c r="A30" s="224">
        <f t="shared" si="0"/>
        <v>21</v>
      </c>
      <c r="B30" s="165" t="s">
        <v>272</v>
      </c>
      <c r="C30" s="165" t="s">
        <v>426</v>
      </c>
      <c r="D30" s="165" t="s">
        <v>413</v>
      </c>
      <c r="E30" s="225">
        <v>2014</v>
      </c>
      <c r="F30" s="396" t="s">
        <v>427</v>
      </c>
      <c r="G30" s="397">
        <v>5</v>
      </c>
    </row>
    <row r="31" spans="1:7" s="187" customFormat="1" ht="60">
      <c r="A31" s="224">
        <f t="shared" si="0"/>
        <v>22</v>
      </c>
      <c r="B31" s="165" t="s">
        <v>272</v>
      </c>
      <c r="C31" s="165" t="s">
        <v>428</v>
      </c>
      <c r="D31" s="165" t="s">
        <v>429</v>
      </c>
      <c r="E31" s="225">
        <v>2014</v>
      </c>
      <c r="F31" s="396" t="s">
        <v>430</v>
      </c>
      <c r="G31" s="397">
        <v>5</v>
      </c>
    </row>
    <row r="32" spans="1:7" s="187" customFormat="1" ht="45">
      <c r="A32" s="224">
        <f t="shared" si="0"/>
        <v>23</v>
      </c>
      <c r="B32" s="165" t="s">
        <v>272</v>
      </c>
      <c r="C32" s="165" t="s">
        <v>431</v>
      </c>
      <c r="D32" s="165" t="s">
        <v>413</v>
      </c>
      <c r="E32" s="225">
        <v>2014</v>
      </c>
      <c r="F32" s="396" t="s">
        <v>432</v>
      </c>
      <c r="G32" s="397">
        <v>5</v>
      </c>
    </row>
    <row r="33" spans="1:7" s="187" customFormat="1" ht="30">
      <c r="A33" s="224">
        <f t="shared" si="0"/>
        <v>24</v>
      </c>
      <c r="B33" s="165" t="s">
        <v>290</v>
      </c>
      <c r="C33" s="165" t="s">
        <v>297</v>
      </c>
      <c r="D33" s="165" t="s">
        <v>433</v>
      </c>
      <c r="E33" s="225">
        <v>2015</v>
      </c>
      <c r="F33" s="396" t="s">
        <v>434</v>
      </c>
      <c r="G33" s="397">
        <v>2.5</v>
      </c>
    </row>
    <row r="34" spans="1:7" s="187" customFormat="1" ht="30">
      <c r="A34" s="224">
        <f t="shared" si="0"/>
        <v>25</v>
      </c>
      <c r="B34" s="165" t="s">
        <v>290</v>
      </c>
      <c r="C34" s="165" t="s">
        <v>435</v>
      </c>
      <c r="D34" s="165" t="s">
        <v>433</v>
      </c>
      <c r="E34" s="225">
        <v>2015</v>
      </c>
      <c r="F34" s="396" t="s">
        <v>436</v>
      </c>
      <c r="G34" s="397">
        <v>2.5</v>
      </c>
    </row>
    <row r="35" spans="1:7" s="187" customFormat="1" ht="45">
      <c r="A35" s="224">
        <f t="shared" si="0"/>
        <v>26</v>
      </c>
      <c r="B35" s="165" t="s">
        <v>419</v>
      </c>
      <c r="C35" s="165" t="s">
        <v>437</v>
      </c>
      <c r="D35" s="165" t="s">
        <v>438</v>
      </c>
      <c r="E35" s="225">
        <v>2014</v>
      </c>
      <c r="F35" s="396" t="s">
        <v>439</v>
      </c>
      <c r="G35" s="397">
        <v>1.5</v>
      </c>
    </row>
    <row r="36" spans="1:7" s="187" customFormat="1" ht="30">
      <c r="A36" s="224">
        <f t="shared" si="0"/>
        <v>27</v>
      </c>
      <c r="B36" s="165" t="s">
        <v>272</v>
      </c>
      <c r="C36" s="165" t="s">
        <v>440</v>
      </c>
      <c r="D36" s="165" t="s">
        <v>441</v>
      </c>
      <c r="E36" s="225">
        <v>2014</v>
      </c>
      <c r="F36" s="396" t="s">
        <v>442</v>
      </c>
      <c r="G36" s="397">
        <v>3</v>
      </c>
    </row>
    <row r="37" spans="1:7" s="187" customFormat="1" ht="45">
      <c r="A37" s="224">
        <f t="shared" si="0"/>
        <v>28</v>
      </c>
      <c r="B37" s="165" t="s">
        <v>272</v>
      </c>
      <c r="C37" s="165" t="s">
        <v>443</v>
      </c>
      <c r="D37" s="165" t="s">
        <v>444</v>
      </c>
      <c r="E37" s="225">
        <v>2015</v>
      </c>
      <c r="F37" s="396" t="s">
        <v>445</v>
      </c>
      <c r="G37" s="397">
        <v>3</v>
      </c>
    </row>
    <row r="38" spans="1:7" s="187" customFormat="1" ht="45">
      <c r="A38" s="224">
        <f t="shared" si="0"/>
        <v>29</v>
      </c>
      <c r="B38" s="165" t="s">
        <v>272</v>
      </c>
      <c r="C38" s="165" t="s">
        <v>446</v>
      </c>
      <c r="D38" s="165" t="s">
        <v>447</v>
      </c>
      <c r="E38" s="225">
        <v>2015</v>
      </c>
      <c r="F38" s="396" t="s">
        <v>448</v>
      </c>
      <c r="G38" s="400">
        <v>3</v>
      </c>
    </row>
    <row r="39" spans="1:7" s="187" customFormat="1" ht="45">
      <c r="A39" s="224">
        <f t="shared" si="0"/>
        <v>30</v>
      </c>
      <c r="B39" s="165" t="s">
        <v>272</v>
      </c>
      <c r="C39" s="165" t="s">
        <v>449</v>
      </c>
      <c r="D39" s="165" t="s">
        <v>450</v>
      </c>
      <c r="E39" s="225">
        <v>2015</v>
      </c>
      <c r="F39" s="396" t="s">
        <v>451</v>
      </c>
      <c r="G39" s="400">
        <v>1.5</v>
      </c>
    </row>
    <row r="40" spans="1:7" s="187" customFormat="1" ht="45">
      <c r="A40" s="224">
        <f t="shared" si="0"/>
        <v>31</v>
      </c>
      <c r="B40" s="165" t="s">
        <v>272</v>
      </c>
      <c r="C40" s="165" t="s">
        <v>449</v>
      </c>
      <c r="D40" s="165" t="s">
        <v>452</v>
      </c>
      <c r="E40" s="225">
        <v>2015</v>
      </c>
      <c r="F40" s="396" t="s">
        <v>453</v>
      </c>
      <c r="G40" s="400">
        <v>2.5</v>
      </c>
    </row>
    <row r="41" spans="1:7" s="187" customFormat="1" ht="60">
      <c r="A41" s="224">
        <f t="shared" si="0"/>
        <v>32</v>
      </c>
      <c r="B41" s="165" t="s">
        <v>272</v>
      </c>
      <c r="C41" s="165" t="s">
        <v>454</v>
      </c>
      <c r="D41" s="165" t="s">
        <v>455</v>
      </c>
      <c r="E41" s="225">
        <v>2015</v>
      </c>
      <c r="F41" s="396" t="s">
        <v>456</v>
      </c>
      <c r="G41" s="400">
        <v>3</v>
      </c>
    </row>
    <row r="42" spans="1:7" s="187" customFormat="1" ht="45">
      <c r="A42" s="224">
        <f t="shared" si="0"/>
        <v>33</v>
      </c>
      <c r="B42" s="165" t="s">
        <v>272</v>
      </c>
      <c r="C42" s="165" t="s">
        <v>457</v>
      </c>
      <c r="D42" s="165" t="s">
        <v>458</v>
      </c>
      <c r="E42" s="225">
        <v>2015</v>
      </c>
      <c r="F42" s="396" t="s">
        <v>459</v>
      </c>
      <c r="G42" s="400">
        <v>3</v>
      </c>
    </row>
    <row r="43" spans="1:7" s="187" customFormat="1" ht="45">
      <c r="A43" s="224">
        <f t="shared" si="0"/>
        <v>34</v>
      </c>
      <c r="B43" s="165" t="s">
        <v>272</v>
      </c>
      <c r="C43" s="165" t="s">
        <v>460</v>
      </c>
      <c r="D43" s="165" t="s">
        <v>461</v>
      </c>
      <c r="E43" s="225">
        <v>2015</v>
      </c>
      <c r="F43" s="396" t="s">
        <v>462</v>
      </c>
      <c r="G43" s="400">
        <v>3</v>
      </c>
    </row>
    <row r="44" spans="1:7" s="187" customFormat="1" ht="45">
      <c r="A44" s="224">
        <f t="shared" si="0"/>
        <v>35</v>
      </c>
      <c r="B44" s="401" t="s">
        <v>272</v>
      </c>
      <c r="C44" s="401" t="s">
        <v>463</v>
      </c>
      <c r="D44" s="401" t="s">
        <v>464</v>
      </c>
      <c r="E44" s="402">
        <v>2015</v>
      </c>
      <c r="F44" s="403" t="s">
        <v>465</v>
      </c>
      <c r="G44" s="404">
        <v>5</v>
      </c>
    </row>
    <row r="45" spans="1:7" s="187" customFormat="1" ht="45">
      <c r="A45" s="224">
        <f t="shared" si="0"/>
        <v>36</v>
      </c>
      <c r="B45" s="165" t="s">
        <v>272</v>
      </c>
      <c r="C45" s="165" t="s">
        <v>406</v>
      </c>
      <c r="D45" s="165" t="s">
        <v>466</v>
      </c>
      <c r="E45" s="225">
        <v>2016</v>
      </c>
      <c r="F45" s="396" t="s">
        <v>467</v>
      </c>
      <c r="G45" s="400">
        <v>3</v>
      </c>
    </row>
    <row r="46" spans="1:7" s="187" customFormat="1" ht="30">
      <c r="A46" s="224">
        <f t="shared" si="0"/>
        <v>37</v>
      </c>
      <c r="B46" s="165" t="s">
        <v>272</v>
      </c>
      <c r="C46" s="405" t="s">
        <v>468</v>
      </c>
      <c r="D46" s="405" t="s">
        <v>469</v>
      </c>
      <c r="E46" s="225">
        <v>2016</v>
      </c>
      <c r="F46" s="406" t="s">
        <v>470</v>
      </c>
      <c r="G46" s="404">
        <v>5</v>
      </c>
    </row>
    <row r="47" spans="1:7" s="187" customFormat="1" ht="30">
      <c r="A47" s="224">
        <f t="shared" si="0"/>
        <v>38</v>
      </c>
      <c r="B47" s="165" t="s">
        <v>272</v>
      </c>
      <c r="C47" s="401" t="s">
        <v>471</v>
      </c>
      <c r="D47" s="401" t="s">
        <v>472</v>
      </c>
      <c r="E47" s="225">
        <v>2016</v>
      </c>
      <c r="F47" s="407" t="s">
        <v>473</v>
      </c>
      <c r="G47" s="404">
        <v>5</v>
      </c>
    </row>
    <row r="48" spans="1:7" s="187" customFormat="1" ht="30">
      <c r="A48" s="224">
        <f t="shared" si="0"/>
        <v>39</v>
      </c>
      <c r="B48" s="165" t="s">
        <v>272</v>
      </c>
      <c r="C48" s="401" t="s">
        <v>474</v>
      </c>
      <c r="D48" s="401" t="s">
        <v>475</v>
      </c>
      <c r="E48" s="225">
        <v>2016</v>
      </c>
      <c r="F48" s="407" t="s">
        <v>476</v>
      </c>
      <c r="G48" s="400">
        <v>3</v>
      </c>
    </row>
    <row r="49" spans="1:7" s="187" customFormat="1" ht="45">
      <c r="A49" s="224">
        <f t="shared" si="0"/>
        <v>40</v>
      </c>
      <c r="B49" s="165" t="s">
        <v>272</v>
      </c>
      <c r="C49" s="401" t="s">
        <v>477</v>
      </c>
      <c r="D49" s="401" t="s">
        <v>478</v>
      </c>
      <c r="E49" s="225">
        <v>2016</v>
      </c>
      <c r="F49" s="407" t="s">
        <v>479</v>
      </c>
      <c r="G49" s="400">
        <v>3</v>
      </c>
    </row>
    <row r="50" spans="1:7" s="187" customFormat="1" ht="30">
      <c r="A50" s="224">
        <f t="shared" si="0"/>
        <v>41</v>
      </c>
      <c r="B50" s="165" t="s">
        <v>272</v>
      </c>
      <c r="C50" s="401" t="s">
        <v>477</v>
      </c>
      <c r="D50" s="401" t="s">
        <v>478</v>
      </c>
      <c r="E50" s="225">
        <v>2016</v>
      </c>
      <c r="F50" s="407" t="s">
        <v>480</v>
      </c>
      <c r="G50" s="400">
        <v>3</v>
      </c>
    </row>
    <row r="51" spans="1:7" s="187" customFormat="1" ht="30">
      <c r="A51" s="224">
        <f t="shared" si="0"/>
        <v>42</v>
      </c>
      <c r="B51" s="165" t="s">
        <v>272</v>
      </c>
      <c r="C51" s="401" t="s">
        <v>477</v>
      </c>
      <c r="D51" s="401" t="s">
        <v>478</v>
      </c>
      <c r="E51" s="225">
        <v>2016</v>
      </c>
      <c r="F51" s="407" t="s">
        <v>481</v>
      </c>
      <c r="G51" s="400">
        <v>3</v>
      </c>
    </row>
    <row r="52" spans="1:7" s="187" customFormat="1" ht="30">
      <c r="A52" s="224">
        <f t="shared" si="0"/>
        <v>43</v>
      </c>
      <c r="B52" s="165" t="s">
        <v>272</v>
      </c>
      <c r="C52" s="401" t="s">
        <v>477</v>
      </c>
      <c r="D52" s="401" t="s">
        <v>478</v>
      </c>
      <c r="E52" s="225">
        <v>2016</v>
      </c>
      <c r="F52" s="407" t="s">
        <v>482</v>
      </c>
      <c r="G52" s="400">
        <v>3</v>
      </c>
    </row>
    <row r="53" spans="1:7" s="187" customFormat="1" ht="30">
      <c r="A53" s="224">
        <f t="shared" si="0"/>
        <v>44</v>
      </c>
      <c r="B53" s="165" t="s">
        <v>272</v>
      </c>
      <c r="C53" s="401" t="s">
        <v>483</v>
      </c>
      <c r="D53" s="401" t="s">
        <v>484</v>
      </c>
      <c r="E53" s="225">
        <v>2016</v>
      </c>
      <c r="F53" s="407" t="s">
        <v>485</v>
      </c>
      <c r="G53" s="400">
        <v>3</v>
      </c>
    </row>
    <row r="54" spans="1:7" s="187" customFormat="1" ht="60.75" thickBot="1">
      <c r="A54" s="224">
        <f t="shared" si="0"/>
        <v>45</v>
      </c>
      <c r="B54" s="391" t="s">
        <v>272</v>
      </c>
      <c r="C54" s="391" t="s">
        <v>486</v>
      </c>
      <c r="D54" s="391" t="s">
        <v>487</v>
      </c>
      <c r="E54" s="408">
        <v>2016</v>
      </c>
      <c r="F54" s="409" t="s">
        <v>488</v>
      </c>
      <c r="G54" s="410">
        <v>5</v>
      </c>
    </row>
    <row r="55" spans="1:7" s="187" customFormat="1" ht="60.75" thickBot="1">
      <c r="A55" s="224">
        <f t="shared" si="0"/>
        <v>46</v>
      </c>
      <c r="B55" s="391" t="s">
        <v>272</v>
      </c>
      <c r="C55" s="391" t="s">
        <v>490</v>
      </c>
      <c r="D55" s="129" t="s">
        <v>489</v>
      </c>
      <c r="E55" s="129">
        <v>2017</v>
      </c>
      <c r="F55" s="411" t="s">
        <v>491</v>
      </c>
      <c r="G55" s="410">
        <v>5</v>
      </c>
    </row>
    <row r="56" spans="1:7" s="187" customFormat="1" ht="75.75" thickBot="1">
      <c r="A56" s="224">
        <f t="shared" si="0"/>
        <v>47</v>
      </c>
      <c r="B56" s="391" t="s">
        <v>272</v>
      </c>
      <c r="C56" s="391" t="s">
        <v>492</v>
      </c>
      <c r="D56" s="129" t="s">
        <v>494</v>
      </c>
      <c r="E56" s="129">
        <v>2017</v>
      </c>
      <c r="F56" s="411" t="s">
        <v>493</v>
      </c>
      <c r="G56" s="410">
        <v>3</v>
      </c>
    </row>
    <row r="57" spans="1:7" s="187" customFormat="1" ht="30.75" thickBot="1">
      <c r="A57" s="224">
        <f t="shared" si="0"/>
        <v>48</v>
      </c>
      <c r="B57" s="391" t="s">
        <v>272</v>
      </c>
      <c r="C57" s="391" t="s">
        <v>324</v>
      </c>
      <c r="D57" s="401" t="s">
        <v>484</v>
      </c>
      <c r="E57" s="129">
        <v>2017</v>
      </c>
      <c r="F57" s="226" t="s">
        <v>498</v>
      </c>
      <c r="G57" s="410">
        <v>5</v>
      </c>
    </row>
    <row r="58" spans="1:7" s="187" customFormat="1" ht="45.75" thickBot="1">
      <c r="A58" s="224">
        <f t="shared" si="0"/>
        <v>49</v>
      </c>
      <c r="B58" s="391" t="s">
        <v>272</v>
      </c>
      <c r="C58" s="391" t="s">
        <v>495</v>
      </c>
      <c r="D58" s="401" t="s">
        <v>496</v>
      </c>
      <c r="E58" s="129">
        <v>2017</v>
      </c>
      <c r="F58" s="226" t="s">
        <v>497</v>
      </c>
      <c r="G58" s="410">
        <v>5</v>
      </c>
    </row>
    <row r="59" spans="1:7" s="187" customFormat="1" ht="45.75" thickBot="1">
      <c r="A59" s="224">
        <f t="shared" si="0"/>
        <v>50</v>
      </c>
      <c r="B59" s="391" t="s">
        <v>272</v>
      </c>
      <c r="C59" s="391" t="s">
        <v>499</v>
      </c>
      <c r="D59" s="401" t="s">
        <v>500</v>
      </c>
      <c r="E59" s="129">
        <v>2017</v>
      </c>
      <c r="F59" s="226" t="s">
        <v>501</v>
      </c>
      <c r="G59" s="326">
        <v>3</v>
      </c>
    </row>
    <row r="60" spans="1:7" s="187" customFormat="1" ht="45.75" thickBot="1">
      <c r="A60" s="224">
        <f t="shared" si="0"/>
        <v>51</v>
      </c>
      <c r="B60" s="391" t="s">
        <v>272</v>
      </c>
      <c r="C60" s="391" t="s">
        <v>502</v>
      </c>
      <c r="D60" s="401" t="s">
        <v>504</v>
      </c>
      <c r="E60" s="129">
        <v>2017</v>
      </c>
      <c r="F60" s="226" t="s">
        <v>503</v>
      </c>
      <c r="G60" s="410">
        <v>5</v>
      </c>
    </row>
    <row r="61" spans="1:7" s="187" customFormat="1" ht="45.75" thickBot="1">
      <c r="A61" s="224">
        <f t="shared" si="0"/>
        <v>52</v>
      </c>
      <c r="B61" s="391" t="s">
        <v>272</v>
      </c>
      <c r="C61" s="391" t="s">
        <v>506</v>
      </c>
      <c r="D61" s="401" t="s">
        <v>505</v>
      </c>
      <c r="E61" s="129">
        <v>2017</v>
      </c>
      <c r="F61" s="226" t="s">
        <v>507</v>
      </c>
      <c r="G61" s="326">
        <v>3</v>
      </c>
    </row>
    <row r="62" spans="1:7" s="187" customFormat="1" ht="45.75" thickBot="1">
      <c r="A62" s="224">
        <f t="shared" si="0"/>
        <v>53</v>
      </c>
      <c r="B62" s="391" t="s">
        <v>272</v>
      </c>
      <c r="C62" s="391" t="s">
        <v>508</v>
      </c>
      <c r="D62" s="401" t="s">
        <v>509</v>
      </c>
      <c r="E62" s="129">
        <v>2017</v>
      </c>
      <c r="F62" s="226" t="s">
        <v>510</v>
      </c>
      <c r="G62" s="326">
        <v>5</v>
      </c>
    </row>
    <row r="63" spans="1:7" s="187" customFormat="1" ht="45.75" thickBot="1">
      <c r="A63" s="224">
        <f t="shared" si="0"/>
        <v>54</v>
      </c>
      <c r="B63" s="391" t="s">
        <v>272</v>
      </c>
      <c r="C63" s="391" t="s">
        <v>508</v>
      </c>
      <c r="D63" s="401" t="s">
        <v>511</v>
      </c>
      <c r="E63" s="129">
        <v>2017</v>
      </c>
      <c r="F63" s="226" t="s">
        <v>512</v>
      </c>
      <c r="G63" s="326">
        <v>5</v>
      </c>
    </row>
    <row r="64" spans="1:7" s="187" customFormat="1" ht="30.75" thickBot="1">
      <c r="A64" s="224">
        <f t="shared" si="0"/>
        <v>55</v>
      </c>
      <c r="B64" s="391" t="s">
        <v>272</v>
      </c>
      <c r="C64" s="391" t="s">
        <v>324</v>
      </c>
      <c r="D64" s="401" t="s">
        <v>513</v>
      </c>
      <c r="E64" s="129">
        <v>2018</v>
      </c>
      <c r="F64" s="226" t="s">
        <v>514</v>
      </c>
      <c r="G64" s="326">
        <v>3</v>
      </c>
    </row>
    <row r="65" spans="1:7" s="187" customFormat="1" ht="45.75" thickBot="1">
      <c r="A65" s="224">
        <f t="shared" si="0"/>
        <v>56</v>
      </c>
      <c r="B65" s="391" t="s">
        <v>272</v>
      </c>
      <c r="C65" s="391" t="s">
        <v>486</v>
      </c>
      <c r="D65" s="401" t="s">
        <v>515</v>
      </c>
      <c r="E65" s="129">
        <v>2018</v>
      </c>
      <c r="F65" s="226" t="s">
        <v>418</v>
      </c>
      <c r="G65" s="326">
        <v>5</v>
      </c>
    </row>
    <row r="66" spans="1:7" s="187" customFormat="1" ht="45.75" thickBot="1">
      <c r="A66" s="224">
        <f t="shared" si="0"/>
        <v>57</v>
      </c>
      <c r="B66" s="391" t="s">
        <v>272</v>
      </c>
      <c r="C66" s="391" t="s">
        <v>516</v>
      </c>
      <c r="D66" s="401" t="s">
        <v>517</v>
      </c>
      <c r="E66" s="129">
        <v>2018</v>
      </c>
      <c r="F66" s="226" t="s">
        <v>497</v>
      </c>
      <c r="G66" s="326">
        <v>3</v>
      </c>
    </row>
    <row r="67" spans="1:7" s="187" customFormat="1" ht="45.75" thickBot="1">
      <c r="A67" s="224">
        <f t="shared" si="0"/>
        <v>58</v>
      </c>
      <c r="B67" s="391" t="s">
        <v>519</v>
      </c>
      <c r="C67" s="391" t="s">
        <v>518</v>
      </c>
      <c r="D67" s="401" t="s">
        <v>520</v>
      </c>
      <c r="E67" s="129">
        <v>2018</v>
      </c>
      <c r="F67" s="226" t="s">
        <v>521</v>
      </c>
      <c r="G67" s="326">
        <v>1</v>
      </c>
    </row>
    <row r="68" spans="1:7" s="187" customFormat="1" ht="45.75" thickBot="1">
      <c r="A68" s="224">
        <f t="shared" si="0"/>
        <v>59</v>
      </c>
      <c r="B68" s="391" t="s">
        <v>272</v>
      </c>
      <c r="C68" s="391" t="s">
        <v>486</v>
      </c>
      <c r="D68" s="401" t="s">
        <v>522</v>
      </c>
      <c r="E68" s="129">
        <v>2019</v>
      </c>
      <c r="F68" s="226" t="s">
        <v>523</v>
      </c>
      <c r="G68" s="326">
        <v>5</v>
      </c>
    </row>
    <row r="69" spans="1:7" s="187" customFormat="1" ht="45.75" thickBot="1">
      <c r="A69" s="224">
        <f t="shared" si="0"/>
        <v>60</v>
      </c>
      <c r="B69" s="391" t="s">
        <v>527</v>
      </c>
      <c r="C69" s="391" t="s">
        <v>524</v>
      </c>
      <c r="D69" s="401" t="s">
        <v>526</v>
      </c>
      <c r="E69" s="129">
        <v>2019</v>
      </c>
      <c r="F69" s="226" t="s">
        <v>525</v>
      </c>
      <c r="G69" s="326">
        <v>1</v>
      </c>
    </row>
    <row r="70" spans="1:7" s="187" customFormat="1" ht="45.75" thickBot="1">
      <c r="A70" s="224">
        <f t="shared" si="0"/>
        <v>61</v>
      </c>
      <c r="B70" s="391" t="s">
        <v>530</v>
      </c>
      <c r="C70" s="391" t="s">
        <v>529</v>
      </c>
      <c r="D70" s="401" t="s">
        <v>528</v>
      </c>
      <c r="E70" s="129">
        <v>2019</v>
      </c>
      <c r="F70" s="226" t="s">
        <v>531</v>
      </c>
      <c r="G70" s="326">
        <v>1.5</v>
      </c>
    </row>
    <row r="71" spans="1:7" ht="30.75" thickBot="1">
      <c r="A71" s="224">
        <f t="shared" si="0"/>
        <v>62</v>
      </c>
      <c r="B71" s="391" t="s">
        <v>272</v>
      </c>
      <c r="C71" s="391" t="s">
        <v>532</v>
      </c>
      <c r="D71" s="401" t="s">
        <v>533</v>
      </c>
      <c r="E71" s="129">
        <v>2019</v>
      </c>
      <c r="F71" s="208" t="s">
        <v>534</v>
      </c>
      <c r="G71" s="326">
        <v>5</v>
      </c>
    </row>
    <row r="72" spans="1:7" ht="45.75" thickBot="1">
      <c r="A72" s="224">
        <f t="shared" si="0"/>
        <v>63</v>
      </c>
      <c r="B72" s="391" t="s">
        <v>272</v>
      </c>
      <c r="C72" s="391" t="s">
        <v>648</v>
      </c>
      <c r="D72" s="401" t="s">
        <v>649</v>
      </c>
      <c r="E72" s="129">
        <v>2019</v>
      </c>
      <c r="F72" s="208" t="s">
        <v>650</v>
      </c>
      <c r="G72" s="326">
        <v>5</v>
      </c>
    </row>
    <row r="73" spans="1:7">
      <c r="A73" s="224">
        <f t="shared" si="0"/>
        <v>64</v>
      </c>
      <c r="B73" s="129"/>
      <c r="C73" s="129"/>
      <c r="D73" s="129"/>
      <c r="E73" s="129"/>
      <c r="F73" s="208"/>
      <c r="G73" s="326"/>
    </row>
    <row r="74" spans="1:7" ht="15.75" thickBot="1">
      <c r="A74" s="224">
        <f t="shared" si="0"/>
        <v>65</v>
      </c>
      <c r="B74" s="136"/>
      <c r="C74" s="227"/>
      <c r="D74" s="228"/>
      <c r="E74" s="136"/>
      <c r="F74" s="229"/>
      <c r="G74" s="339"/>
    </row>
    <row r="75" spans="1:7" ht="15.75" thickBot="1">
      <c r="A75" s="357"/>
      <c r="B75" s="219"/>
      <c r="C75" s="219"/>
      <c r="D75" s="230"/>
      <c r="E75" s="219"/>
      <c r="F75" s="159" t="str">
        <f>"Total "&amp;LEFT(A7,4)</f>
        <v>Total I11c</v>
      </c>
      <c r="G75" s="160">
        <f>SUM(G10:G74)</f>
        <v>226.5</v>
      </c>
    </row>
    <row r="76" spans="1:7">
      <c r="D76" s="32"/>
    </row>
    <row r="77" spans="1:7">
      <c r="D77" s="32"/>
    </row>
    <row r="78" spans="1:7">
      <c r="B78" s="32"/>
      <c r="D78" s="32"/>
    </row>
    <row r="79" spans="1:7">
      <c r="B79" s="32"/>
      <c r="D79" s="32"/>
    </row>
    <row r="80" spans="1:7">
      <c r="B80" s="18"/>
      <c r="D80" s="18"/>
    </row>
    <row r="81" spans="2:2">
      <c r="B81" s="21"/>
    </row>
  </sheetData>
  <mergeCells count="2">
    <mergeCell ref="A6:G6"/>
    <mergeCell ref="A7:G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6"/>
  </sheetPr>
  <dimension ref="A1:K32"/>
  <sheetViews>
    <sheetView topLeftCell="A16" workbookViewId="0">
      <selection activeCell="A4" sqref="A4"/>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4" t="str">
        <f>'Date initiale'!C3</f>
        <v>Universitatea de Arhitectură și Urbanism "Ion Mincu" București</v>
      </c>
      <c r="B1" s="264"/>
      <c r="C1" s="264"/>
      <c r="D1" s="17"/>
      <c r="E1" s="17"/>
      <c r="F1" s="17"/>
    </row>
    <row r="2" spans="1:11" ht="15.75">
      <c r="A2" s="264" t="str">
        <f>'Date initiale'!B4&amp;" "&amp;'Date initiale'!C4</f>
        <v>Facultatea ARHITECTURA</v>
      </c>
      <c r="B2" s="264"/>
      <c r="C2" s="264"/>
      <c r="D2" s="17"/>
      <c r="E2" s="17"/>
      <c r="F2" s="17"/>
    </row>
    <row r="3" spans="1:11" ht="15.75">
      <c r="A3" s="264" t="str">
        <f>'Date initiale'!B5&amp;" "&amp;'Date initiale'!C5</f>
        <v>Departamentul Bazele Proiectării</v>
      </c>
      <c r="B3" s="264"/>
      <c r="C3" s="264"/>
      <c r="D3" s="17"/>
      <c r="E3" s="17"/>
      <c r="F3" s="17"/>
    </row>
    <row r="4" spans="1:11" ht="15.75">
      <c r="A4" s="265" t="str">
        <f>'Date initiale'!C6&amp;", "&amp;'Date initiale'!C7</f>
        <v>Petrea Sergiu-Cătălin, 25</v>
      </c>
      <c r="B4" s="265"/>
      <c r="C4" s="265"/>
      <c r="D4" s="17"/>
      <c r="E4" s="17"/>
      <c r="F4" s="17"/>
    </row>
    <row r="5" spans="1:11" s="187" customFormat="1" ht="15.75">
      <c r="A5" s="265"/>
      <c r="B5" s="265"/>
      <c r="C5" s="265"/>
      <c r="D5" s="17"/>
      <c r="E5" s="17"/>
      <c r="F5" s="17"/>
    </row>
    <row r="6" spans="1:11" ht="15.75">
      <c r="A6" s="436" t="s">
        <v>110</v>
      </c>
      <c r="B6" s="436"/>
      <c r="C6" s="436"/>
      <c r="D6" s="436"/>
      <c r="E6" s="436"/>
      <c r="F6" s="436"/>
      <c r="G6" s="436"/>
      <c r="H6" s="436"/>
    </row>
    <row r="7" spans="1:11" ht="50.25" customHeight="1">
      <c r="A7" s="439" t="str">
        <f>'Descriere indicatori'!B17&amp;". "&amp;'Descriere indicatori'!C17</f>
        <v>I12. Proiect de arhitectură, restaurare, cu un program de mare complexitate, de importanţă naţională sau regională, edificat/autorizat** Gradul de complexitate a temei-program, cu referire în plus la nivelul rezolvării de partiu, de structură, al contextului amplasamentului; fundamentare conceptuală, inovație, precum și a specialităților implicate.</v>
      </c>
      <c r="B7" s="439"/>
      <c r="C7" s="439"/>
      <c r="D7" s="439"/>
      <c r="E7" s="439"/>
      <c r="F7" s="439"/>
      <c r="G7" s="439"/>
      <c r="H7" s="439"/>
      <c r="I7" s="30"/>
      <c r="K7" s="30"/>
    </row>
    <row r="8" spans="1:11" ht="16.5" thickBot="1">
      <c r="A8" s="51"/>
      <c r="B8" s="51"/>
      <c r="C8" s="51"/>
      <c r="D8" s="51"/>
      <c r="E8" s="51"/>
      <c r="F8" s="51"/>
      <c r="G8" s="51"/>
      <c r="H8" s="51"/>
    </row>
    <row r="9" spans="1:11" ht="46.5" customHeight="1" thickBot="1">
      <c r="A9" s="193" t="s">
        <v>55</v>
      </c>
      <c r="B9" s="221" t="s">
        <v>72</v>
      </c>
      <c r="C9" s="238" t="s">
        <v>70</v>
      </c>
      <c r="D9" s="238" t="s">
        <v>71</v>
      </c>
      <c r="E9" s="221" t="s">
        <v>139</v>
      </c>
      <c r="F9" s="221" t="s">
        <v>138</v>
      </c>
      <c r="G9" s="238" t="s">
        <v>87</v>
      </c>
      <c r="H9" s="239" t="s">
        <v>147</v>
      </c>
      <c r="J9" s="270" t="s">
        <v>108</v>
      </c>
      <c r="K9" s="187"/>
    </row>
    <row r="10" spans="1:11" ht="30">
      <c r="A10" s="236">
        <v>1</v>
      </c>
      <c r="B10" s="125" t="s">
        <v>552</v>
      </c>
      <c r="C10" s="412" t="s">
        <v>537</v>
      </c>
      <c r="D10" s="125" t="s">
        <v>554</v>
      </c>
      <c r="E10" s="125" t="s">
        <v>535</v>
      </c>
      <c r="F10" s="125" t="s">
        <v>536</v>
      </c>
      <c r="G10" s="129">
        <v>2008</v>
      </c>
      <c r="H10" s="326">
        <v>20</v>
      </c>
      <c r="J10" s="271" t="s">
        <v>645</v>
      </c>
      <c r="K10" s="381" t="s">
        <v>257</v>
      </c>
    </row>
    <row r="11" spans="1:11" ht="30">
      <c r="A11" s="236">
        <v>2</v>
      </c>
      <c r="B11" s="125" t="s">
        <v>552</v>
      </c>
      <c r="C11" s="412" t="s">
        <v>538</v>
      </c>
      <c r="D11" s="125" t="s">
        <v>554</v>
      </c>
      <c r="E11" s="125" t="s">
        <v>535</v>
      </c>
      <c r="F11" s="125" t="s">
        <v>536</v>
      </c>
      <c r="G11" s="129">
        <v>2008</v>
      </c>
      <c r="H11" s="326">
        <v>20</v>
      </c>
    </row>
    <row r="12" spans="1:11">
      <c r="A12" s="236">
        <f t="shared" ref="A12:A29" si="0">A11+1</f>
        <v>3</v>
      </c>
      <c r="B12" s="125" t="s">
        <v>552</v>
      </c>
      <c r="C12" s="412" t="s">
        <v>541</v>
      </c>
      <c r="D12" s="125" t="s">
        <v>554</v>
      </c>
      <c r="E12" s="125" t="s">
        <v>535</v>
      </c>
      <c r="F12" s="125" t="s">
        <v>536</v>
      </c>
      <c r="G12" s="129">
        <v>2010</v>
      </c>
      <c r="H12" s="326">
        <v>20</v>
      </c>
    </row>
    <row r="13" spans="1:11" s="187" customFormat="1" ht="30">
      <c r="A13" s="236">
        <f t="shared" si="0"/>
        <v>4</v>
      </c>
      <c r="B13" s="125" t="s">
        <v>552</v>
      </c>
      <c r="C13" s="412" t="s">
        <v>542</v>
      </c>
      <c r="D13" s="125" t="s">
        <v>554</v>
      </c>
      <c r="E13" s="125" t="s">
        <v>535</v>
      </c>
      <c r="F13" s="125" t="s">
        <v>536</v>
      </c>
      <c r="G13" s="129">
        <v>2012</v>
      </c>
      <c r="H13" s="326">
        <v>20</v>
      </c>
    </row>
    <row r="14" spans="1:11" s="187" customFormat="1" ht="45">
      <c r="A14" s="236">
        <f t="shared" si="0"/>
        <v>5</v>
      </c>
      <c r="B14" s="125" t="s">
        <v>552</v>
      </c>
      <c r="C14" s="412" t="s">
        <v>543</v>
      </c>
      <c r="D14" s="125" t="s">
        <v>554</v>
      </c>
      <c r="E14" s="125" t="s">
        <v>535</v>
      </c>
      <c r="F14" s="125" t="s">
        <v>536</v>
      </c>
      <c r="G14" s="129">
        <v>2011</v>
      </c>
      <c r="H14" s="326">
        <v>30</v>
      </c>
    </row>
    <row r="15" spans="1:11" s="187" customFormat="1" ht="45">
      <c r="A15" s="236">
        <f t="shared" si="0"/>
        <v>6</v>
      </c>
      <c r="B15" s="125" t="s">
        <v>552</v>
      </c>
      <c r="C15" s="412" t="s">
        <v>545</v>
      </c>
      <c r="D15" s="125" t="s">
        <v>554</v>
      </c>
      <c r="E15" s="129" t="s">
        <v>546</v>
      </c>
      <c r="F15" s="125" t="s">
        <v>536</v>
      </c>
      <c r="G15" s="129">
        <v>2012</v>
      </c>
      <c r="H15" s="326">
        <v>20</v>
      </c>
    </row>
    <row r="16" spans="1:11" s="187" customFormat="1">
      <c r="A16" s="236">
        <f t="shared" si="0"/>
        <v>7</v>
      </c>
      <c r="B16" s="125" t="s">
        <v>552</v>
      </c>
      <c r="C16" s="412" t="s">
        <v>547</v>
      </c>
      <c r="D16" s="125" t="s">
        <v>554</v>
      </c>
      <c r="E16" s="125" t="s">
        <v>535</v>
      </c>
      <c r="F16" s="125" t="s">
        <v>536</v>
      </c>
      <c r="G16" s="129">
        <v>2013</v>
      </c>
      <c r="H16" s="326">
        <v>20</v>
      </c>
    </row>
    <row r="17" spans="1:8" s="187" customFormat="1" ht="30">
      <c r="A17" s="236">
        <f t="shared" si="0"/>
        <v>8</v>
      </c>
      <c r="B17" s="125" t="s">
        <v>552</v>
      </c>
      <c r="C17" s="412" t="s">
        <v>562</v>
      </c>
      <c r="D17" s="125" t="s">
        <v>554</v>
      </c>
      <c r="E17" s="125" t="s">
        <v>535</v>
      </c>
      <c r="F17" s="125" t="s">
        <v>536</v>
      </c>
      <c r="G17" s="129">
        <v>2014</v>
      </c>
      <c r="H17" s="326">
        <v>30</v>
      </c>
    </row>
    <row r="18" spans="1:8" s="187" customFormat="1" ht="45">
      <c r="A18" s="236">
        <f t="shared" si="0"/>
        <v>9</v>
      </c>
      <c r="B18" s="125" t="s">
        <v>552</v>
      </c>
      <c r="C18" s="412" t="s">
        <v>564</v>
      </c>
      <c r="D18" s="125" t="s">
        <v>554</v>
      </c>
      <c r="E18" s="125" t="s">
        <v>535</v>
      </c>
      <c r="F18" s="125" t="s">
        <v>536</v>
      </c>
      <c r="G18" s="129">
        <v>2014</v>
      </c>
      <c r="H18" s="326">
        <v>30</v>
      </c>
    </row>
    <row r="19" spans="1:8" s="187" customFormat="1" ht="30">
      <c r="A19" s="236">
        <f t="shared" si="0"/>
        <v>10</v>
      </c>
      <c r="B19" s="125" t="s">
        <v>552</v>
      </c>
      <c r="C19" s="412" t="s">
        <v>561</v>
      </c>
      <c r="D19" s="125" t="s">
        <v>554</v>
      </c>
      <c r="E19" s="129" t="s">
        <v>553</v>
      </c>
      <c r="F19" s="125" t="s">
        <v>536</v>
      </c>
      <c r="G19" s="125">
        <v>2015</v>
      </c>
      <c r="H19" s="326">
        <v>30</v>
      </c>
    </row>
    <row r="20" spans="1:8" s="187" customFormat="1" ht="30">
      <c r="A20" s="236">
        <f t="shared" si="0"/>
        <v>11</v>
      </c>
      <c r="B20" s="125" t="s">
        <v>552</v>
      </c>
      <c r="C20" s="412" t="s">
        <v>555</v>
      </c>
      <c r="D20" s="125" t="s">
        <v>554</v>
      </c>
      <c r="E20" s="125" t="s">
        <v>535</v>
      </c>
      <c r="F20" s="129" t="s">
        <v>556</v>
      </c>
      <c r="G20" s="129">
        <v>2016</v>
      </c>
      <c r="H20" s="326">
        <v>10</v>
      </c>
    </row>
    <row r="21" spans="1:8" s="187" customFormat="1" ht="30">
      <c r="A21" s="236">
        <f t="shared" si="0"/>
        <v>12</v>
      </c>
      <c r="B21" s="125" t="s">
        <v>552</v>
      </c>
      <c r="C21" s="412" t="s">
        <v>557</v>
      </c>
      <c r="D21" s="125" t="s">
        <v>554</v>
      </c>
      <c r="E21" s="129" t="s">
        <v>553</v>
      </c>
      <c r="F21" s="125" t="s">
        <v>536</v>
      </c>
      <c r="G21" s="129">
        <v>2016</v>
      </c>
      <c r="H21" s="326">
        <v>20</v>
      </c>
    </row>
    <row r="22" spans="1:8" s="187" customFormat="1" ht="30">
      <c r="A22" s="236">
        <f t="shared" si="0"/>
        <v>13</v>
      </c>
      <c r="B22" s="125" t="s">
        <v>552</v>
      </c>
      <c r="C22" s="412" t="s">
        <v>558</v>
      </c>
      <c r="D22" s="125" t="s">
        <v>554</v>
      </c>
      <c r="E22" s="129" t="s">
        <v>553</v>
      </c>
      <c r="F22" s="125" t="s">
        <v>536</v>
      </c>
      <c r="G22" s="129">
        <v>2016</v>
      </c>
      <c r="H22" s="326">
        <v>30</v>
      </c>
    </row>
    <row r="23" spans="1:8" s="187" customFormat="1" ht="30">
      <c r="A23" s="236">
        <f t="shared" si="0"/>
        <v>14</v>
      </c>
      <c r="B23" s="125" t="s">
        <v>552</v>
      </c>
      <c r="C23" s="412" t="s">
        <v>560</v>
      </c>
      <c r="D23" s="125" t="s">
        <v>554</v>
      </c>
      <c r="E23" s="129" t="s">
        <v>553</v>
      </c>
      <c r="F23" s="125" t="s">
        <v>536</v>
      </c>
      <c r="G23" s="129">
        <v>2017</v>
      </c>
      <c r="H23" s="326">
        <v>30</v>
      </c>
    </row>
    <row r="24" spans="1:8" s="187" customFormat="1" ht="30">
      <c r="A24" s="236">
        <f t="shared" si="0"/>
        <v>15</v>
      </c>
      <c r="B24" s="125" t="s">
        <v>552</v>
      </c>
      <c r="C24" s="412" t="s">
        <v>559</v>
      </c>
      <c r="D24" s="125" t="s">
        <v>554</v>
      </c>
      <c r="E24" s="129" t="s">
        <v>553</v>
      </c>
      <c r="F24" s="125" t="s">
        <v>536</v>
      </c>
      <c r="G24" s="129">
        <v>2018</v>
      </c>
      <c r="H24" s="326">
        <v>30</v>
      </c>
    </row>
    <row r="25" spans="1:8" s="187" customFormat="1" ht="45">
      <c r="A25" s="236">
        <f t="shared" si="0"/>
        <v>16</v>
      </c>
      <c r="B25" s="125" t="s">
        <v>552</v>
      </c>
      <c r="C25" s="412" t="s">
        <v>563</v>
      </c>
      <c r="D25" s="125" t="s">
        <v>554</v>
      </c>
      <c r="E25" s="129" t="s">
        <v>553</v>
      </c>
      <c r="F25" s="125" t="s">
        <v>536</v>
      </c>
      <c r="G25" s="129">
        <v>2018</v>
      </c>
      <c r="H25" s="326">
        <v>30</v>
      </c>
    </row>
    <row r="26" spans="1:8" s="187" customFormat="1">
      <c r="A26" s="236">
        <f t="shared" si="0"/>
        <v>17</v>
      </c>
      <c r="B26" s="125"/>
      <c r="C26" s="129"/>
      <c r="D26" s="125"/>
      <c r="E26" s="129"/>
      <c r="F26" s="129"/>
      <c r="G26" s="129"/>
      <c r="H26" s="326"/>
    </row>
    <row r="27" spans="1:8" s="187" customFormat="1">
      <c r="A27" s="236">
        <f t="shared" si="0"/>
        <v>18</v>
      </c>
      <c r="B27" s="125"/>
      <c r="C27" s="129"/>
      <c r="D27" s="125"/>
      <c r="E27" s="129"/>
      <c r="F27" s="129"/>
      <c r="G27" s="129"/>
      <c r="H27" s="326"/>
    </row>
    <row r="28" spans="1:8">
      <c r="A28" s="236">
        <f t="shared" si="0"/>
        <v>19</v>
      </c>
      <c r="B28" s="125"/>
      <c r="C28" s="129"/>
      <c r="D28" s="129"/>
      <c r="E28" s="129"/>
      <c r="F28" s="129"/>
      <c r="G28" s="129"/>
      <c r="H28" s="331"/>
    </row>
    <row r="29" spans="1:8" ht="15.75" thickBot="1">
      <c r="A29" s="236">
        <f t="shared" si="0"/>
        <v>20</v>
      </c>
      <c r="B29" s="229"/>
      <c r="C29" s="227"/>
      <c r="D29" s="136"/>
      <c r="E29" s="136"/>
      <c r="F29" s="136"/>
      <c r="G29" s="136"/>
      <c r="H29" s="339"/>
    </row>
    <row r="30" spans="1:8" ht="15.75" thickBot="1">
      <c r="A30" s="357"/>
      <c r="B30" s="219"/>
      <c r="C30" s="219"/>
      <c r="D30" s="219"/>
      <c r="E30" s="219"/>
      <c r="F30" s="219"/>
      <c r="G30" s="159" t="str">
        <f>"Total "&amp;LEFT(A7,3)</f>
        <v>Total I12</v>
      </c>
      <c r="H30" s="160">
        <f>SUM(H10:H29)</f>
        <v>390</v>
      </c>
    </row>
    <row r="32" spans="1:8" ht="53.25" customHeight="1">
      <c r="A3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32" s="438"/>
      <c r="C32" s="438"/>
      <c r="D32" s="438"/>
      <c r="E32" s="438"/>
      <c r="F32" s="438"/>
      <c r="G32" s="438"/>
      <c r="H32" s="438"/>
    </row>
  </sheetData>
  <mergeCells count="3">
    <mergeCell ref="A7:H7"/>
    <mergeCell ref="A6:H6"/>
    <mergeCell ref="A32:H3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39997558519241921"/>
  </sheetPr>
  <dimension ref="A1:C10"/>
  <sheetViews>
    <sheetView showGridLines="0" showRowColHeaders="0" zoomScale="130" zoomScaleNormal="130" workbookViewId="0">
      <selection activeCell="C15" sqref="C15"/>
    </sheetView>
  </sheetViews>
  <sheetFormatPr defaultRowHeight="15"/>
  <cols>
    <col min="1" max="1" width="9.140625" style="187"/>
    <col min="2" max="2" width="28.5703125" customWidth="1"/>
    <col min="3" max="3" width="39" customWidth="1"/>
  </cols>
  <sheetData>
    <row r="1" spans="2:3">
      <c r="B1" s="86" t="s">
        <v>101</v>
      </c>
    </row>
    <row r="3" spans="2:3" ht="31.5">
      <c r="B3" s="368" t="s">
        <v>91</v>
      </c>
      <c r="C3" s="69" t="s">
        <v>102</v>
      </c>
    </row>
    <row r="4" spans="2:3" ht="15.75">
      <c r="B4" s="368" t="s">
        <v>92</v>
      </c>
      <c r="C4" s="372" t="s">
        <v>51</v>
      </c>
    </row>
    <row r="5" spans="2:3" ht="15.75">
      <c r="B5" s="368" t="s">
        <v>93</v>
      </c>
      <c r="C5" s="372" t="s">
        <v>646</v>
      </c>
    </row>
    <row r="6" spans="2:3" ht="15.75">
      <c r="B6" s="369" t="s">
        <v>96</v>
      </c>
      <c r="C6" s="372" t="s">
        <v>271</v>
      </c>
    </row>
    <row r="7" spans="2:3" ht="15.75">
      <c r="B7" s="368" t="s">
        <v>175</v>
      </c>
      <c r="C7" s="372">
        <v>25</v>
      </c>
    </row>
    <row r="8" spans="2:3" ht="15.75">
      <c r="B8" s="368" t="s">
        <v>105</v>
      </c>
      <c r="C8" s="372" t="s">
        <v>143</v>
      </c>
    </row>
    <row r="9" spans="2:3" ht="15.75">
      <c r="B9" s="370" t="s">
        <v>95</v>
      </c>
      <c r="C9" s="373" t="s">
        <v>647</v>
      </c>
    </row>
    <row r="10" spans="2:3" ht="15" customHeight="1">
      <c r="B10" s="370" t="s">
        <v>94</v>
      </c>
      <c r="C10" s="374">
        <v>15</v>
      </c>
    </row>
  </sheetData>
  <phoneticPr fontId="0" type="noConversion"/>
  <pageMargins left="0.78740157480314965" right="0.59055118110236227" top="0.78740157480314965" bottom="0.78740157480314965" header="0.31496062992125984" footer="0.31496062992125984"/>
  <pageSetup paperSize="9" orientation="portrait" r:id="rId1"/>
  <legacyDrawing r:id="rId2"/>
  <extLst>
    <ext xmlns:x14="http://schemas.microsoft.com/office/spreadsheetml/2009/9/main" uri="{CCE6A557-97BC-4b89-ADB6-D9C93CAAB3DF}">
      <x14:dataValidations xmlns:xm="http://schemas.microsoft.com/office/excel/2006/main" disablePrompts="1" count="2">
        <x14:dataValidation type="list" allowBlank="1" showInputMessage="1" promptTitle="Selectati" prompt="Standardul pentru profesor sau conferențiar" xr:uid="{00000000-0002-0000-0100-000000000000}">
          <x14:formula1>
            <xm:f>liste!$A$6:$A$7</xm:f>
          </x14:formula1>
          <xm:sqref>C8</xm:sqref>
        </x14:dataValidation>
        <x14:dataValidation type="list" allowBlank="1" showInputMessage="1" showErrorMessage="1" promptTitle="Facultatea" prompt="Selectati" xr:uid="{00000000-0002-0000-0100-000001000000}">
          <x14:formula1>
            <xm:f>liste!$A$13:$A$15</xm:f>
          </x14:formula1>
          <xm:sqref>C4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6"/>
  </sheetPr>
  <dimension ref="A1:K58"/>
  <sheetViews>
    <sheetView topLeftCell="A27" workbookViewId="0">
      <selection activeCell="C52" sqref="C52"/>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4" t="str">
        <f>'Date initiale'!C3</f>
        <v>Universitatea de Arhitectură și Urbanism "Ion Mincu" București</v>
      </c>
      <c r="B1" s="264"/>
      <c r="C1" s="264"/>
      <c r="D1" s="17"/>
    </row>
    <row r="2" spans="1:11" ht="15.75">
      <c r="A2" s="264" t="str">
        <f>'Date initiale'!B4&amp;" "&amp;'Date initiale'!C4</f>
        <v>Facultatea ARHITECTURA</v>
      </c>
      <c r="B2" s="264"/>
      <c r="C2" s="264"/>
      <c r="D2" s="17"/>
    </row>
    <row r="3" spans="1:11" ht="15.75">
      <c r="A3" s="264" t="str">
        <f>'Date initiale'!B5&amp;" "&amp;'Date initiale'!C5</f>
        <v>Departamentul Bazele Proiectării</v>
      </c>
      <c r="B3" s="264"/>
      <c r="C3" s="264"/>
      <c r="D3" s="17"/>
    </row>
    <row r="4" spans="1:11">
      <c r="A4" s="121" t="str">
        <f>'Date initiale'!C6&amp;", "&amp;'Date initiale'!C7</f>
        <v>Petrea Sergiu-Cătălin, 25</v>
      </c>
      <c r="B4" s="121"/>
      <c r="C4" s="121"/>
    </row>
    <row r="5" spans="1:11" s="187" customFormat="1">
      <c r="A5" s="121"/>
      <c r="B5" s="121"/>
      <c r="C5" s="121"/>
    </row>
    <row r="6" spans="1:11" ht="15.75">
      <c r="A6" s="442" t="s">
        <v>110</v>
      </c>
      <c r="B6" s="442"/>
      <c r="C6" s="442"/>
      <c r="D6" s="442"/>
      <c r="E6" s="442"/>
      <c r="F6" s="442"/>
      <c r="G6" s="442"/>
      <c r="H6" s="442"/>
    </row>
    <row r="7" spans="1:11" ht="36" customHeight="1">
      <c r="A7" s="439" t="str">
        <f>'Descriere indicatori'!B18&amp;". "&amp;'Descriere indicatori'!C18</f>
        <v>I13. Proiect de arhitectură, restaurare, design, de specialitate, de mare complexitate, la nivel zonal sau local, edificat / autorizat** Cu un grad de complexitate în consecință la nivelul rezolvării arhitecturale tehnice, de amplasament.</v>
      </c>
      <c r="B7" s="439"/>
      <c r="C7" s="439"/>
      <c r="D7" s="439"/>
      <c r="E7" s="439"/>
      <c r="F7" s="439"/>
      <c r="G7" s="439"/>
      <c r="H7" s="439"/>
    </row>
    <row r="8" spans="1:11" ht="16.5" thickBot="1">
      <c r="A8" s="51"/>
      <c r="B8" s="51"/>
      <c r="C8" s="51"/>
      <c r="D8" s="51"/>
      <c r="E8" s="51"/>
      <c r="F8" s="51"/>
      <c r="G8" s="51"/>
      <c r="H8" s="51"/>
    </row>
    <row r="9" spans="1:11" ht="54" customHeight="1" thickBot="1">
      <c r="A9" s="193" t="s">
        <v>55</v>
      </c>
      <c r="B9" s="221" t="s">
        <v>72</v>
      </c>
      <c r="C9" s="238" t="s">
        <v>70</v>
      </c>
      <c r="D9" s="238" t="s">
        <v>71</v>
      </c>
      <c r="E9" s="221" t="s">
        <v>139</v>
      </c>
      <c r="F9" s="221" t="s">
        <v>138</v>
      </c>
      <c r="G9" s="238" t="s">
        <v>87</v>
      </c>
      <c r="H9" s="239" t="s">
        <v>147</v>
      </c>
      <c r="J9" s="270" t="s">
        <v>108</v>
      </c>
    </row>
    <row r="10" spans="1:11" s="187" customFormat="1" ht="15.75" thickBot="1">
      <c r="A10" s="202">
        <v>1</v>
      </c>
      <c r="B10" s="125" t="s">
        <v>552</v>
      </c>
      <c r="C10" s="246" t="s">
        <v>644</v>
      </c>
      <c r="D10" s="125" t="s">
        <v>554</v>
      </c>
      <c r="E10" s="125" t="s">
        <v>535</v>
      </c>
      <c r="F10" s="125" t="s">
        <v>536</v>
      </c>
      <c r="G10" s="125">
        <v>2007</v>
      </c>
      <c r="H10" s="341">
        <v>10</v>
      </c>
      <c r="J10" s="271"/>
    </row>
    <row r="11" spans="1:11" ht="30.75" thickBot="1">
      <c r="A11" s="250">
        <v>2</v>
      </c>
      <c r="B11" s="251" t="s">
        <v>552</v>
      </c>
      <c r="C11" s="286" t="s">
        <v>565</v>
      </c>
      <c r="D11" s="125" t="s">
        <v>554</v>
      </c>
      <c r="E11" s="125" t="s">
        <v>535</v>
      </c>
      <c r="F11" s="125" t="s">
        <v>536</v>
      </c>
      <c r="G11" s="251">
        <v>2007</v>
      </c>
      <c r="H11" s="342">
        <v>10</v>
      </c>
      <c r="J11" s="271" t="s">
        <v>162</v>
      </c>
      <c r="K11" t="s">
        <v>257</v>
      </c>
    </row>
    <row r="12" spans="1:11" ht="30.75" thickBot="1">
      <c r="A12" s="237">
        <v>3</v>
      </c>
      <c r="B12" s="251" t="s">
        <v>552</v>
      </c>
      <c r="C12" s="246" t="s">
        <v>566</v>
      </c>
      <c r="D12" s="125" t="s">
        <v>554</v>
      </c>
      <c r="E12" s="125" t="s">
        <v>535</v>
      </c>
      <c r="F12" s="125" t="s">
        <v>536</v>
      </c>
      <c r="G12" s="129">
        <v>2007</v>
      </c>
      <c r="H12" s="331">
        <v>10</v>
      </c>
    </row>
    <row r="13" spans="1:11" ht="45.75" thickBot="1">
      <c r="A13" s="237">
        <f t="shared" ref="A13:A55" si="0">A12+1</f>
        <v>4</v>
      </c>
      <c r="B13" s="251" t="s">
        <v>552</v>
      </c>
      <c r="C13" s="246" t="s">
        <v>567</v>
      </c>
      <c r="D13" s="125" t="s">
        <v>554</v>
      </c>
      <c r="E13" s="125" t="s">
        <v>535</v>
      </c>
      <c r="F13" s="125" t="s">
        <v>536</v>
      </c>
      <c r="G13" s="129">
        <v>2008</v>
      </c>
      <c r="H13" s="331">
        <v>10</v>
      </c>
    </row>
    <row r="14" spans="1:11">
      <c r="A14" s="237">
        <f t="shared" si="0"/>
        <v>5</v>
      </c>
      <c r="B14" s="251" t="s">
        <v>552</v>
      </c>
      <c r="C14" s="246" t="s">
        <v>568</v>
      </c>
      <c r="D14" s="125" t="s">
        <v>554</v>
      </c>
      <c r="E14" s="129" t="s">
        <v>569</v>
      </c>
      <c r="F14" s="125" t="s">
        <v>536</v>
      </c>
      <c r="G14" s="129">
        <v>2008</v>
      </c>
      <c r="H14" s="331">
        <v>10</v>
      </c>
    </row>
    <row r="15" spans="1:11" s="187" customFormat="1" ht="30">
      <c r="A15" s="237">
        <f t="shared" si="0"/>
        <v>6</v>
      </c>
      <c r="B15" s="125" t="s">
        <v>552</v>
      </c>
      <c r="C15" s="412" t="s">
        <v>539</v>
      </c>
      <c r="D15" s="125" t="s">
        <v>554</v>
      </c>
      <c r="E15" s="125" t="s">
        <v>535</v>
      </c>
      <c r="F15" s="125" t="s">
        <v>536</v>
      </c>
      <c r="G15" s="129">
        <v>2008</v>
      </c>
      <c r="H15" s="326">
        <v>10</v>
      </c>
    </row>
    <row r="16" spans="1:11" s="187" customFormat="1" ht="30.75" thickBot="1">
      <c r="A16" s="237">
        <f t="shared" si="0"/>
        <v>7</v>
      </c>
      <c r="B16" s="125" t="s">
        <v>552</v>
      </c>
      <c r="C16" s="412" t="s">
        <v>540</v>
      </c>
      <c r="D16" s="125" t="s">
        <v>554</v>
      </c>
      <c r="E16" s="125" t="s">
        <v>535</v>
      </c>
      <c r="F16" s="125" t="s">
        <v>536</v>
      </c>
      <c r="G16" s="129">
        <v>2009</v>
      </c>
      <c r="H16" s="326">
        <v>10</v>
      </c>
    </row>
    <row r="17" spans="1:8" ht="45.75" thickBot="1">
      <c r="A17" s="237">
        <f t="shared" si="0"/>
        <v>8</v>
      </c>
      <c r="B17" s="251" t="s">
        <v>552</v>
      </c>
      <c r="C17" s="246" t="s">
        <v>570</v>
      </c>
      <c r="D17" s="125" t="s">
        <v>554</v>
      </c>
      <c r="E17" s="125" t="s">
        <v>535</v>
      </c>
      <c r="F17" s="125" t="s">
        <v>536</v>
      </c>
      <c r="G17" s="129">
        <v>2008</v>
      </c>
      <c r="H17" s="331">
        <v>10</v>
      </c>
    </row>
    <row r="18" spans="1:8" s="187" customFormat="1" ht="30.75" thickBot="1">
      <c r="A18" s="237">
        <f t="shared" si="0"/>
        <v>9</v>
      </c>
      <c r="B18" s="251" t="s">
        <v>552</v>
      </c>
      <c r="C18" s="246" t="s">
        <v>571</v>
      </c>
      <c r="D18" s="125" t="s">
        <v>554</v>
      </c>
      <c r="E18" s="125" t="s">
        <v>535</v>
      </c>
      <c r="F18" s="125" t="s">
        <v>536</v>
      </c>
      <c r="G18" s="129">
        <v>2008</v>
      </c>
      <c r="H18" s="331">
        <v>10</v>
      </c>
    </row>
    <row r="19" spans="1:8" s="187" customFormat="1" ht="30.75" thickBot="1">
      <c r="A19" s="237">
        <f t="shared" si="0"/>
        <v>10</v>
      </c>
      <c r="B19" s="251" t="s">
        <v>552</v>
      </c>
      <c r="C19" s="246" t="s">
        <v>572</v>
      </c>
      <c r="D19" s="125" t="s">
        <v>554</v>
      </c>
      <c r="E19" s="125" t="s">
        <v>535</v>
      </c>
      <c r="F19" s="125" t="s">
        <v>536</v>
      </c>
      <c r="G19" s="129">
        <v>2010</v>
      </c>
      <c r="H19" s="331">
        <v>10</v>
      </c>
    </row>
    <row r="20" spans="1:8" s="187" customFormat="1" ht="30.75" thickBot="1">
      <c r="A20" s="237">
        <f t="shared" si="0"/>
        <v>11</v>
      </c>
      <c r="B20" s="251" t="s">
        <v>552</v>
      </c>
      <c r="C20" s="246" t="s">
        <v>573</v>
      </c>
      <c r="D20" s="125" t="s">
        <v>554</v>
      </c>
      <c r="E20" s="129" t="s">
        <v>569</v>
      </c>
      <c r="F20" s="125" t="s">
        <v>536</v>
      </c>
      <c r="G20" s="129">
        <v>2010</v>
      </c>
      <c r="H20" s="331">
        <v>10</v>
      </c>
    </row>
    <row r="21" spans="1:8" ht="30.75" thickBot="1">
      <c r="A21" s="237">
        <f t="shared" si="0"/>
        <v>12</v>
      </c>
      <c r="B21" s="251" t="s">
        <v>552</v>
      </c>
      <c r="C21" s="246" t="s">
        <v>574</v>
      </c>
      <c r="D21" s="125" t="s">
        <v>554</v>
      </c>
      <c r="E21" s="125" t="s">
        <v>535</v>
      </c>
      <c r="F21" s="125" t="s">
        <v>536</v>
      </c>
      <c r="G21" s="129">
        <v>2011</v>
      </c>
      <c r="H21" s="331">
        <v>10</v>
      </c>
    </row>
    <row r="22" spans="1:8" s="187" customFormat="1" ht="45">
      <c r="A22" s="237">
        <f t="shared" si="0"/>
        <v>13</v>
      </c>
      <c r="B22" s="251" t="s">
        <v>552</v>
      </c>
      <c r="C22" s="246" t="s">
        <v>575</v>
      </c>
      <c r="D22" s="125" t="s">
        <v>554</v>
      </c>
      <c r="E22" s="125" t="s">
        <v>535</v>
      </c>
      <c r="F22" s="125" t="s">
        <v>536</v>
      </c>
      <c r="G22" s="129">
        <v>2011</v>
      </c>
      <c r="H22" s="331">
        <v>10</v>
      </c>
    </row>
    <row r="23" spans="1:8" s="187" customFormat="1" ht="30.75" thickBot="1">
      <c r="A23" s="237">
        <f t="shared" si="0"/>
        <v>14</v>
      </c>
      <c r="B23" s="125" t="s">
        <v>552</v>
      </c>
      <c r="C23" s="412" t="s">
        <v>544</v>
      </c>
      <c r="D23" s="125" t="s">
        <v>554</v>
      </c>
      <c r="E23" s="125" t="s">
        <v>535</v>
      </c>
      <c r="F23" s="125" t="s">
        <v>536</v>
      </c>
      <c r="G23" s="129">
        <v>2011</v>
      </c>
      <c r="H23" s="326">
        <v>10</v>
      </c>
    </row>
    <row r="24" spans="1:8" s="187" customFormat="1" ht="30.75" thickBot="1">
      <c r="A24" s="237">
        <f t="shared" si="0"/>
        <v>15</v>
      </c>
      <c r="B24" s="251" t="s">
        <v>552</v>
      </c>
      <c r="C24" s="246" t="s">
        <v>576</v>
      </c>
      <c r="D24" s="125" t="s">
        <v>554</v>
      </c>
      <c r="E24" s="125" t="s">
        <v>535</v>
      </c>
      <c r="F24" s="125" t="s">
        <v>536</v>
      </c>
      <c r="G24" s="129">
        <v>2011</v>
      </c>
      <c r="H24" s="331">
        <v>10</v>
      </c>
    </row>
    <row r="25" spans="1:8" s="187" customFormat="1" ht="15.75" thickBot="1">
      <c r="A25" s="237">
        <f t="shared" si="0"/>
        <v>16</v>
      </c>
      <c r="B25" s="251" t="s">
        <v>552</v>
      </c>
      <c r="C25" s="246" t="s">
        <v>577</v>
      </c>
      <c r="D25" s="125" t="s">
        <v>554</v>
      </c>
      <c r="E25" s="129" t="s">
        <v>569</v>
      </c>
      <c r="F25" s="125" t="s">
        <v>536</v>
      </c>
      <c r="G25" s="129">
        <v>2012</v>
      </c>
      <c r="H25" s="331">
        <v>10</v>
      </c>
    </row>
    <row r="26" spans="1:8" s="187" customFormat="1" ht="30.75" thickBot="1">
      <c r="A26" s="237">
        <f t="shared" si="0"/>
        <v>17</v>
      </c>
      <c r="B26" s="251" t="s">
        <v>552</v>
      </c>
      <c r="C26" s="246" t="s">
        <v>578</v>
      </c>
      <c r="D26" s="125" t="s">
        <v>554</v>
      </c>
      <c r="E26" s="125" t="s">
        <v>535</v>
      </c>
      <c r="F26" s="125" t="s">
        <v>536</v>
      </c>
      <c r="G26" s="129">
        <v>2012</v>
      </c>
      <c r="H26" s="331">
        <v>10</v>
      </c>
    </row>
    <row r="27" spans="1:8" s="187" customFormat="1" ht="30.75" thickBot="1">
      <c r="A27" s="237">
        <f t="shared" si="0"/>
        <v>18</v>
      </c>
      <c r="B27" s="251" t="s">
        <v>552</v>
      </c>
      <c r="C27" s="246" t="s">
        <v>579</v>
      </c>
      <c r="D27" s="125" t="s">
        <v>554</v>
      </c>
      <c r="E27" s="125" t="s">
        <v>535</v>
      </c>
      <c r="F27" s="125" t="s">
        <v>536</v>
      </c>
      <c r="G27" s="129">
        <v>2012</v>
      </c>
      <c r="H27" s="331">
        <v>10</v>
      </c>
    </row>
    <row r="28" spans="1:8" s="187" customFormat="1" ht="60.75" thickBot="1">
      <c r="A28" s="237">
        <f t="shared" si="0"/>
        <v>19</v>
      </c>
      <c r="B28" s="251" t="s">
        <v>552</v>
      </c>
      <c r="C28" s="246" t="s">
        <v>580</v>
      </c>
      <c r="D28" s="125" t="s">
        <v>554</v>
      </c>
      <c r="E28" s="125" t="s">
        <v>535</v>
      </c>
      <c r="F28" s="125" t="s">
        <v>536</v>
      </c>
      <c r="G28" s="129">
        <v>2012</v>
      </c>
      <c r="H28" s="331">
        <v>10</v>
      </c>
    </row>
    <row r="29" spans="1:8" s="187" customFormat="1" ht="30">
      <c r="A29" s="237">
        <f t="shared" si="0"/>
        <v>20</v>
      </c>
      <c r="B29" s="251" t="s">
        <v>552</v>
      </c>
      <c r="C29" s="246" t="s">
        <v>581</v>
      </c>
      <c r="D29" s="125" t="s">
        <v>554</v>
      </c>
      <c r="E29" s="125" t="s">
        <v>535</v>
      </c>
      <c r="F29" s="125" t="s">
        <v>536</v>
      </c>
      <c r="G29" s="129">
        <v>2013</v>
      </c>
      <c r="H29" s="331">
        <v>10</v>
      </c>
    </row>
    <row r="30" spans="1:8" s="187" customFormat="1" ht="30">
      <c r="A30" s="237">
        <f t="shared" si="0"/>
        <v>21</v>
      </c>
      <c r="B30" s="125" t="s">
        <v>552</v>
      </c>
      <c r="C30" s="412" t="s">
        <v>548</v>
      </c>
      <c r="D30" s="125" t="s">
        <v>554</v>
      </c>
      <c r="E30" s="125" t="s">
        <v>535</v>
      </c>
      <c r="F30" s="125" t="s">
        <v>536</v>
      </c>
      <c r="G30" s="129">
        <v>2013</v>
      </c>
      <c r="H30" s="326">
        <v>10</v>
      </c>
    </row>
    <row r="31" spans="1:8" s="187" customFormat="1" ht="30.75" thickBot="1">
      <c r="A31" s="237">
        <f t="shared" si="0"/>
        <v>22</v>
      </c>
      <c r="B31" s="125" t="s">
        <v>552</v>
      </c>
      <c r="C31" s="412" t="s">
        <v>549</v>
      </c>
      <c r="D31" s="125" t="s">
        <v>554</v>
      </c>
      <c r="E31" s="125" t="s">
        <v>535</v>
      </c>
      <c r="F31" s="125" t="s">
        <v>536</v>
      </c>
      <c r="G31" s="129">
        <v>2013</v>
      </c>
      <c r="H31" s="326">
        <v>10</v>
      </c>
    </row>
    <row r="32" spans="1:8" s="187" customFormat="1" ht="30.75" thickBot="1">
      <c r="A32" s="237">
        <f t="shared" si="0"/>
        <v>23</v>
      </c>
      <c r="B32" s="251" t="s">
        <v>552</v>
      </c>
      <c r="C32" s="246" t="s">
        <v>582</v>
      </c>
      <c r="D32" s="125" t="s">
        <v>554</v>
      </c>
      <c r="E32" s="125" t="s">
        <v>535</v>
      </c>
      <c r="F32" s="125" t="s">
        <v>536</v>
      </c>
      <c r="G32" s="129">
        <v>2013</v>
      </c>
      <c r="H32" s="331">
        <v>10</v>
      </c>
    </row>
    <row r="33" spans="1:8" s="187" customFormat="1" ht="30.75" thickBot="1">
      <c r="A33" s="237">
        <f t="shared" si="0"/>
        <v>24</v>
      </c>
      <c r="B33" s="251" t="s">
        <v>552</v>
      </c>
      <c r="C33" s="246" t="s">
        <v>583</v>
      </c>
      <c r="D33" s="125" t="s">
        <v>554</v>
      </c>
      <c r="E33" s="125" t="s">
        <v>535</v>
      </c>
      <c r="F33" s="125" t="s">
        <v>536</v>
      </c>
      <c r="G33" s="129">
        <v>2013</v>
      </c>
      <c r="H33" s="331">
        <v>10</v>
      </c>
    </row>
    <row r="34" spans="1:8" s="187" customFormat="1" ht="30.75" thickBot="1">
      <c r="A34" s="237">
        <f t="shared" si="0"/>
        <v>25</v>
      </c>
      <c r="B34" s="251" t="s">
        <v>552</v>
      </c>
      <c r="C34" s="246" t="s">
        <v>584</v>
      </c>
      <c r="D34" s="125" t="s">
        <v>554</v>
      </c>
      <c r="E34" s="125" t="s">
        <v>535</v>
      </c>
      <c r="F34" s="129" t="s">
        <v>587</v>
      </c>
      <c r="G34" s="129">
        <v>2014</v>
      </c>
      <c r="H34" s="331">
        <v>5</v>
      </c>
    </row>
    <row r="35" spans="1:8" s="187" customFormat="1" ht="45">
      <c r="A35" s="237">
        <f t="shared" si="0"/>
        <v>26</v>
      </c>
      <c r="B35" s="251" t="s">
        <v>552</v>
      </c>
      <c r="C35" s="246" t="s">
        <v>585</v>
      </c>
      <c r="D35" s="125" t="s">
        <v>554</v>
      </c>
      <c r="E35" s="125" t="s">
        <v>535</v>
      </c>
      <c r="F35" s="129" t="s">
        <v>587</v>
      </c>
      <c r="G35" s="129">
        <v>2013</v>
      </c>
      <c r="H35" s="331">
        <v>5</v>
      </c>
    </row>
    <row r="36" spans="1:8" s="187" customFormat="1">
      <c r="A36" s="237">
        <f t="shared" si="0"/>
        <v>27</v>
      </c>
      <c r="B36" s="125" t="s">
        <v>552</v>
      </c>
      <c r="C36" s="412" t="s">
        <v>550</v>
      </c>
      <c r="D36" s="125" t="s">
        <v>554</v>
      </c>
      <c r="E36" s="125" t="s">
        <v>535</v>
      </c>
      <c r="F36" s="125" t="s">
        <v>536</v>
      </c>
      <c r="G36" s="129">
        <v>2014</v>
      </c>
      <c r="H36" s="326">
        <v>10</v>
      </c>
    </row>
    <row r="37" spans="1:8" s="187" customFormat="1" ht="30.75" thickBot="1">
      <c r="A37" s="237">
        <f t="shared" si="0"/>
        <v>28</v>
      </c>
      <c r="B37" s="125" t="s">
        <v>552</v>
      </c>
      <c r="C37" s="246" t="s">
        <v>551</v>
      </c>
      <c r="D37" s="125" t="s">
        <v>554</v>
      </c>
      <c r="E37" s="125" t="s">
        <v>535</v>
      </c>
      <c r="F37" s="125" t="s">
        <v>536</v>
      </c>
      <c r="G37" s="129">
        <v>2015</v>
      </c>
      <c r="H37" s="326">
        <v>10</v>
      </c>
    </row>
    <row r="38" spans="1:8" s="187" customFormat="1" ht="30.75" thickBot="1">
      <c r="A38" s="237">
        <f t="shared" si="0"/>
        <v>29</v>
      </c>
      <c r="B38" s="251" t="s">
        <v>552</v>
      </c>
      <c r="C38" s="246" t="s">
        <v>586</v>
      </c>
      <c r="D38" s="125" t="s">
        <v>554</v>
      </c>
      <c r="E38" s="129" t="s">
        <v>569</v>
      </c>
      <c r="F38" s="129" t="s">
        <v>587</v>
      </c>
      <c r="G38" s="129">
        <v>2014</v>
      </c>
      <c r="H38" s="331">
        <v>5</v>
      </c>
    </row>
    <row r="39" spans="1:8" s="187" customFormat="1" ht="30.75" thickBot="1">
      <c r="A39" s="237">
        <f t="shared" si="0"/>
        <v>30</v>
      </c>
      <c r="B39" s="251" t="s">
        <v>552</v>
      </c>
      <c r="C39" s="246" t="s">
        <v>588</v>
      </c>
      <c r="D39" s="125" t="s">
        <v>554</v>
      </c>
      <c r="E39" s="129" t="s">
        <v>569</v>
      </c>
      <c r="F39" s="129" t="s">
        <v>587</v>
      </c>
      <c r="G39" s="129">
        <v>2014</v>
      </c>
      <c r="H39" s="331">
        <v>5</v>
      </c>
    </row>
    <row r="40" spans="1:8" s="187" customFormat="1" ht="30.75" thickBot="1">
      <c r="A40" s="237">
        <f t="shared" si="0"/>
        <v>31</v>
      </c>
      <c r="B40" s="251" t="s">
        <v>552</v>
      </c>
      <c r="C40" s="246" t="s">
        <v>582</v>
      </c>
      <c r="D40" s="125" t="s">
        <v>554</v>
      </c>
      <c r="E40" s="125" t="s">
        <v>535</v>
      </c>
      <c r="F40" s="125" t="s">
        <v>536</v>
      </c>
      <c r="G40" s="129">
        <v>2014</v>
      </c>
      <c r="H40" s="331">
        <v>10</v>
      </c>
    </row>
    <row r="41" spans="1:8" s="187" customFormat="1" ht="30.75" thickBot="1">
      <c r="A41" s="237">
        <f t="shared" si="0"/>
        <v>32</v>
      </c>
      <c r="B41" s="251" t="s">
        <v>552</v>
      </c>
      <c r="C41" s="246" t="s">
        <v>582</v>
      </c>
      <c r="D41" s="125" t="s">
        <v>554</v>
      </c>
      <c r="E41" s="125" t="s">
        <v>535</v>
      </c>
      <c r="F41" s="125" t="s">
        <v>536</v>
      </c>
      <c r="G41" s="129">
        <v>2014</v>
      </c>
      <c r="H41" s="331">
        <v>10</v>
      </c>
    </row>
    <row r="42" spans="1:8" s="187" customFormat="1" ht="30.75" thickBot="1">
      <c r="A42" s="237">
        <f t="shared" si="0"/>
        <v>33</v>
      </c>
      <c r="B42" s="251" t="s">
        <v>552</v>
      </c>
      <c r="C42" s="246" t="s">
        <v>589</v>
      </c>
      <c r="D42" s="125" t="s">
        <v>554</v>
      </c>
      <c r="E42" s="129" t="s">
        <v>569</v>
      </c>
      <c r="F42" s="129" t="s">
        <v>587</v>
      </c>
      <c r="G42" s="129">
        <v>2015</v>
      </c>
      <c r="H42" s="331">
        <v>5</v>
      </c>
    </row>
    <row r="43" spans="1:8" s="187" customFormat="1" ht="15.75" thickBot="1">
      <c r="A43" s="237">
        <f t="shared" si="0"/>
        <v>34</v>
      </c>
      <c r="B43" s="251" t="s">
        <v>552</v>
      </c>
      <c r="C43" s="246" t="s">
        <v>590</v>
      </c>
      <c r="D43" s="125" t="s">
        <v>554</v>
      </c>
      <c r="E43" s="129" t="s">
        <v>569</v>
      </c>
      <c r="F43" s="129" t="s">
        <v>587</v>
      </c>
      <c r="G43" s="129">
        <v>2015</v>
      </c>
      <c r="H43" s="331">
        <v>5</v>
      </c>
    </row>
    <row r="44" spans="1:8" s="187" customFormat="1" ht="30.75" thickBot="1">
      <c r="A44" s="237">
        <f t="shared" si="0"/>
        <v>35</v>
      </c>
      <c r="B44" s="251" t="s">
        <v>552</v>
      </c>
      <c r="C44" s="246" t="s">
        <v>591</v>
      </c>
      <c r="D44" s="125" t="s">
        <v>554</v>
      </c>
      <c r="E44" s="125" t="s">
        <v>535</v>
      </c>
      <c r="F44" s="125" t="s">
        <v>536</v>
      </c>
      <c r="G44" s="129">
        <v>2015</v>
      </c>
      <c r="H44" s="331">
        <v>10</v>
      </c>
    </row>
    <row r="45" spans="1:8" s="187" customFormat="1" ht="15.75" thickBot="1">
      <c r="A45" s="237">
        <f t="shared" si="0"/>
        <v>36</v>
      </c>
      <c r="B45" s="251" t="s">
        <v>552</v>
      </c>
      <c r="C45" s="246" t="s">
        <v>592</v>
      </c>
      <c r="D45" s="125" t="s">
        <v>554</v>
      </c>
      <c r="E45" s="125" t="s">
        <v>535</v>
      </c>
      <c r="F45" s="129" t="s">
        <v>587</v>
      </c>
      <c r="G45" s="129">
        <v>2015</v>
      </c>
      <c r="H45" s="331">
        <v>5</v>
      </c>
    </row>
    <row r="46" spans="1:8" s="187" customFormat="1" ht="30.75" thickBot="1">
      <c r="A46" s="237">
        <f t="shared" si="0"/>
        <v>37</v>
      </c>
      <c r="B46" s="251" t="s">
        <v>552</v>
      </c>
      <c r="C46" s="246" t="s">
        <v>593</v>
      </c>
      <c r="D46" s="125" t="s">
        <v>554</v>
      </c>
      <c r="E46" s="125" t="s">
        <v>535</v>
      </c>
      <c r="F46" s="129" t="s">
        <v>587</v>
      </c>
      <c r="G46" s="129">
        <v>2015</v>
      </c>
      <c r="H46" s="331">
        <v>5</v>
      </c>
    </row>
    <row r="47" spans="1:8" s="187" customFormat="1">
      <c r="A47" s="237">
        <f t="shared" si="0"/>
        <v>38</v>
      </c>
      <c r="B47" s="251" t="s">
        <v>552</v>
      </c>
      <c r="C47" s="246" t="s">
        <v>594</v>
      </c>
      <c r="D47" s="125" t="s">
        <v>554</v>
      </c>
      <c r="E47" s="125" t="s">
        <v>535</v>
      </c>
      <c r="F47" s="129" t="s">
        <v>587</v>
      </c>
      <c r="G47" s="129">
        <v>2016</v>
      </c>
      <c r="H47" s="331">
        <v>5</v>
      </c>
    </row>
    <row r="48" spans="1:8" s="187" customFormat="1" ht="30.75" thickBot="1">
      <c r="A48" s="237">
        <f t="shared" si="0"/>
        <v>39</v>
      </c>
      <c r="B48" s="125" t="s">
        <v>552</v>
      </c>
      <c r="C48" s="412" t="s">
        <v>557</v>
      </c>
      <c r="D48" s="125" t="s">
        <v>554</v>
      </c>
      <c r="E48" s="129" t="s">
        <v>553</v>
      </c>
      <c r="F48" s="125" t="s">
        <v>536</v>
      </c>
      <c r="G48" s="129">
        <v>2016</v>
      </c>
      <c r="H48" s="326">
        <v>10</v>
      </c>
    </row>
    <row r="49" spans="1:8" s="187" customFormat="1" ht="30.75" thickBot="1">
      <c r="A49" s="237">
        <f t="shared" si="0"/>
        <v>40</v>
      </c>
      <c r="B49" s="251" t="s">
        <v>552</v>
      </c>
      <c r="C49" s="246" t="s">
        <v>595</v>
      </c>
      <c r="D49" s="125" t="s">
        <v>554</v>
      </c>
      <c r="E49" s="125" t="s">
        <v>535</v>
      </c>
      <c r="F49" s="129" t="s">
        <v>587</v>
      </c>
      <c r="G49" s="129">
        <v>2016</v>
      </c>
      <c r="H49" s="331">
        <v>5</v>
      </c>
    </row>
    <row r="50" spans="1:8" s="187" customFormat="1" ht="30.75" thickBot="1">
      <c r="A50" s="237">
        <f t="shared" si="0"/>
        <v>41</v>
      </c>
      <c r="B50" s="251" t="s">
        <v>552</v>
      </c>
      <c r="C50" s="246" t="s">
        <v>598</v>
      </c>
      <c r="D50" s="125" t="s">
        <v>554</v>
      </c>
      <c r="E50" s="129" t="s">
        <v>553</v>
      </c>
      <c r="F50" s="125" t="s">
        <v>536</v>
      </c>
      <c r="G50" s="129">
        <v>2016</v>
      </c>
      <c r="H50" s="331">
        <v>10</v>
      </c>
    </row>
    <row r="51" spans="1:8" s="187" customFormat="1" ht="60.75" thickBot="1">
      <c r="A51" s="237">
        <f t="shared" si="0"/>
        <v>42</v>
      </c>
      <c r="B51" s="251" t="s">
        <v>552</v>
      </c>
      <c r="C51" s="246" t="s">
        <v>596</v>
      </c>
      <c r="D51" s="125" t="s">
        <v>554</v>
      </c>
      <c r="E51" s="129" t="s">
        <v>553</v>
      </c>
      <c r="F51" s="129" t="s">
        <v>587</v>
      </c>
      <c r="G51" s="129">
        <v>2018</v>
      </c>
      <c r="H51" s="331">
        <v>5</v>
      </c>
    </row>
    <row r="52" spans="1:8" s="187" customFormat="1" ht="30.75" thickBot="1">
      <c r="A52" s="237">
        <f t="shared" si="0"/>
        <v>43</v>
      </c>
      <c r="B52" s="251" t="s">
        <v>552</v>
      </c>
      <c r="C52" s="246" t="s">
        <v>597</v>
      </c>
      <c r="D52" s="125" t="s">
        <v>554</v>
      </c>
      <c r="E52" s="129" t="s">
        <v>553</v>
      </c>
      <c r="F52" s="129" t="s">
        <v>587</v>
      </c>
      <c r="G52" s="129">
        <v>2018</v>
      </c>
      <c r="H52" s="331">
        <v>5</v>
      </c>
    </row>
    <row r="53" spans="1:8" s="187" customFormat="1">
      <c r="A53" s="237">
        <f t="shared" si="0"/>
        <v>44</v>
      </c>
      <c r="B53" s="251"/>
      <c r="C53" s="129"/>
      <c r="D53" s="412"/>
      <c r="E53" s="129"/>
      <c r="F53" s="129"/>
      <c r="G53" s="129"/>
      <c r="H53" s="331"/>
    </row>
    <row r="54" spans="1:8">
      <c r="A54" s="237">
        <f t="shared" si="0"/>
        <v>45</v>
      </c>
      <c r="B54" s="211"/>
      <c r="C54" s="211"/>
      <c r="D54" s="211"/>
      <c r="E54" s="211"/>
      <c r="F54" s="211"/>
      <c r="G54" s="211"/>
      <c r="H54" s="338"/>
    </row>
    <row r="55" spans="1:8" s="59" customFormat="1" ht="15.75" thickBot="1">
      <c r="A55" s="237">
        <f t="shared" si="0"/>
        <v>46</v>
      </c>
      <c r="B55" s="66"/>
      <c r="C55" s="247"/>
      <c r="D55" s="248"/>
      <c r="E55" s="248"/>
      <c r="F55" s="248"/>
      <c r="G55" s="248"/>
      <c r="H55" s="343"/>
    </row>
    <row r="56" spans="1:8" ht="15.75" thickBot="1">
      <c r="A56" s="360"/>
      <c r="B56" s="249"/>
      <c r="C56" s="219"/>
      <c r="D56" s="219"/>
      <c r="E56" s="219"/>
      <c r="F56" s="219"/>
      <c r="G56" s="159" t="str">
        <f>"Total "&amp;LEFT(A7,3)</f>
        <v>Total I13</v>
      </c>
      <c r="H56" s="160">
        <f>SUM(H11:H55)</f>
        <v>360</v>
      </c>
    </row>
    <row r="58" spans="1:8" ht="53.25" customHeight="1">
      <c r="A58"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58" s="438"/>
      <c r="C58" s="438"/>
      <c r="D58" s="438"/>
      <c r="E58" s="438"/>
      <c r="F58" s="438"/>
      <c r="G58" s="438"/>
      <c r="H58" s="438"/>
    </row>
  </sheetData>
  <mergeCells count="3">
    <mergeCell ref="A7:H7"/>
    <mergeCell ref="A6:H6"/>
    <mergeCell ref="A58:H58"/>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6"/>
  </sheetPr>
  <dimension ref="A1:K41"/>
  <sheetViews>
    <sheetView workbookViewId="0">
      <selection activeCell="L16" sqref="L16"/>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 min="10" max="10" width="10.42578125" customWidth="1"/>
  </cols>
  <sheetData>
    <row r="1" spans="1:11" ht="15.75">
      <c r="A1" s="264" t="str">
        <f>'Date initiale'!C3</f>
        <v>Universitatea de Arhitectură și Urbanism "Ion Mincu" București</v>
      </c>
      <c r="B1" s="264"/>
      <c r="C1" s="264"/>
      <c r="D1" s="17"/>
      <c r="E1" s="17"/>
      <c r="F1" s="17"/>
    </row>
    <row r="2" spans="1:11" ht="15.75">
      <c r="A2" s="264" t="str">
        <f>'Date initiale'!B4&amp;" "&amp;'Date initiale'!C4</f>
        <v>Facultatea ARHITECTURA</v>
      </c>
      <c r="B2" s="264"/>
      <c r="C2" s="264"/>
      <c r="D2" s="17"/>
      <c r="E2" s="17"/>
      <c r="F2" s="17"/>
    </row>
    <row r="3" spans="1:11" ht="15.75">
      <c r="A3" s="264" t="str">
        <f>'Date initiale'!B5&amp;" "&amp;'Date initiale'!C5</f>
        <v>Departamentul Bazele Proiectării</v>
      </c>
      <c r="B3" s="264"/>
      <c r="C3" s="264"/>
      <c r="D3" s="17"/>
      <c r="E3" s="17"/>
      <c r="F3" s="17"/>
    </row>
    <row r="4" spans="1:11" ht="15.75">
      <c r="A4" s="265" t="str">
        <f>'Date initiale'!C6&amp;", "&amp;'Date initiale'!C7</f>
        <v>Petrea Sergiu-Cătălin, 25</v>
      </c>
      <c r="B4" s="265"/>
      <c r="C4" s="265"/>
      <c r="D4" s="17"/>
      <c r="E4" s="17"/>
      <c r="F4" s="17"/>
    </row>
    <row r="5" spans="1:11" s="187" customFormat="1" ht="15.75">
      <c r="A5" s="265"/>
      <c r="B5" s="265"/>
      <c r="C5" s="265"/>
      <c r="D5" s="17"/>
      <c r="E5" s="17"/>
      <c r="F5" s="17"/>
    </row>
    <row r="6" spans="1:11" ht="15.75">
      <c r="A6" s="436" t="s">
        <v>110</v>
      </c>
      <c r="B6" s="436"/>
      <c r="C6" s="436"/>
      <c r="D6" s="436"/>
      <c r="E6" s="436"/>
      <c r="F6" s="436"/>
      <c r="G6" s="436"/>
      <c r="H6" s="436"/>
    </row>
    <row r="7" spans="1:11" ht="54" customHeight="1">
      <c r="A7" s="439" t="str">
        <f>'Descriere indicatori'!B19&amp;"a. "&amp;'Descriere indicatori'!C19</f>
        <v xml:space="preserve">I14a. Proiect de amenajarea teritoriului şi peisaj la nivel macro-teritorial: naţional, transfrontalier, interjudeţean/ la nivel mezzo-teritorial: judeţean, periurban, metropolitan/ strategii de dezvoltare, studii de fundamentare, planuri de management şi mobilitate) avizate** </v>
      </c>
      <c r="B7" s="439"/>
      <c r="C7" s="439"/>
      <c r="D7" s="439"/>
      <c r="E7" s="439"/>
      <c r="F7" s="439"/>
      <c r="G7" s="439"/>
      <c r="H7" s="439"/>
    </row>
    <row r="8" spans="1:11" s="187" customFormat="1" ht="16.5" thickBot="1">
      <c r="A8" s="56"/>
      <c r="B8" s="56"/>
      <c r="C8" s="56"/>
      <c r="D8" s="56"/>
      <c r="E8" s="56"/>
      <c r="F8" s="70"/>
      <c r="G8" s="70"/>
      <c r="H8" s="70"/>
    </row>
    <row r="9" spans="1:11" ht="60.75" thickBot="1">
      <c r="A9" s="193" t="s">
        <v>55</v>
      </c>
      <c r="B9" s="221" t="s">
        <v>72</v>
      </c>
      <c r="C9" s="238" t="s">
        <v>70</v>
      </c>
      <c r="D9" s="238" t="s">
        <v>71</v>
      </c>
      <c r="E9" s="221" t="s">
        <v>140</v>
      </c>
      <c r="F9" s="221" t="s">
        <v>138</v>
      </c>
      <c r="G9" s="238" t="s">
        <v>87</v>
      </c>
      <c r="H9" s="239" t="s">
        <v>147</v>
      </c>
      <c r="J9" s="270" t="s">
        <v>108</v>
      </c>
    </row>
    <row r="10" spans="1:11" ht="30">
      <c r="A10" s="254">
        <v>1</v>
      </c>
      <c r="B10" s="255" t="s">
        <v>552</v>
      </c>
      <c r="C10" s="246" t="s">
        <v>599</v>
      </c>
      <c r="D10" s="412" t="s">
        <v>554</v>
      </c>
      <c r="E10" s="255" t="s">
        <v>600</v>
      </c>
      <c r="F10" s="255" t="s">
        <v>556</v>
      </c>
      <c r="G10" s="129">
        <v>2014</v>
      </c>
      <c r="H10" s="129">
        <v>7.5</v>
      </c>
      <c r="J10" s="271" t="s">
        <v>164</v>
      </c>
      <c r="K10" s="381" t="s">
        <v>257</v>
      </c>
    </row>
    <row r="11" spans="1:11">
      <c r="A11" s="236">
        <f>A10+1</f>
        <v>2</v>
      </c>
      <c r="B11" s="252"/>
      <c r="C11" s="225"/>
      <c r="D11" s="225"/>
      <c r="E11" s="253"/>
      <c r="F11" s="253"/>
      <c r="G11" s="225"/>
      <c r="H11" s="210"/>
      <c r="J11" s="54"/>
    </row>
    <row r="12" spans="1:11">
      <c r="A12" s="236">
        <f t="shared" ref="A12:A19" si="0">A11+1</f>
        <v>3</v>
      </c>
      <c r="B12" s="208"/>
      <c r="C12" s="129"/>
      <c r="D12" s="129"/>
      <c r="E12" s="129"/>
      <c r="F12" s="129"/>
      <c r="G12" s="129"/>
      <c r="H12" s="210"/>
    </row>
    <row r="13" spans="1:11">
      <c r="A13" s="236">
        <f t="shared" si="0"/>
        <v>4</v>
      </c>
      <c r="B13" s="129"/>
      <c r="C13" s="129"/>
      <c r="D13" s="129"/>
      <c r="E13" s="129"/>
      <c r="F13" s="129"/>
      <c r="G13" s="129"/>
      <c r="H13" s="210"/>
    </row>
    <row r="14" spans="1:11" s="187" customFormat="1">
      <c r="A14" s="236">
        <f t="shared" si="0"/>
        <v>5</v>
      </c>
      <c r="B14" s="208"/>
      <c r="C14" s="129"/>
      <c r="D14" s="129"/>
      <c r="E14" s="129"/>
      <c r="F14" s="129"/>
      <c r="G14" s="129"/>
      <c r="H14" s="210"/>
    </row>
    <row r="15" spans="1:11" s="187" customFormat="1">
      <c r="A15" s="236">
        <f t="shared" si="0"/>
        <v>6</v>
      </c>
      <c r="B15" s="129"/>
      <c r="C15" s="129"/>
      <c r="D15" s="129"/>
      <c r="E15" s="129"/>
      <c r="F15" s="129"/>
      <c r="G15" s="129"/>
      <c r="H15" s="210"/>
    </row>
    <row r="16" spans="1:11" s="187" customFormat="1">
      <c r="A16" s="236">
        <f t="shared" si="0"/>
        <v>7</v>
      </c>
      <c r="B16" s="208"/>
      <c r="C16" s="129"/>
      <c r="D16" s="129"/>
      <c r="E16" s="129"/>
      <c r="F16" s="129"/>
      <c r="G16" s="129"/>
      <c r="H16" s="210"/>
    </row>
    <row r="17" spans="1:8" s="187" customFormat="1">
      <c r="A17" s="236">
        <f t="shared" si="0"/>
        <v>8</v>
      </c>
      <c r="B17" s="129"/>
      <c r="C17" s="129"/>
      <c r="D17" s="129"/>
      <c r="E17" s="129"/>
      <c r="F17" s="129"/>
      <c r="G17" s="129"/>
      <c r="H17" s="210"/>
    </row>
    <row r="18" spans="1:8" s="187" customFormat="1">
      <c r="A18" s="236">
        <f t="shared" si="0"/>
        <v>9</v>
      </c>
      <c r="B18" s="208"/>
      <c r="C18" s="129"/>
      <c r="D18" s="129"/>
      <c r="E18" s="129"/>
      <c r="F18" s="129"/>
      <c r="G18" s="129"/>
      <c r="H18" s="210"/>
    </row>
    <row r="19" spans="1:8" s="187" customFormat="1" ht="15.75" thickBot="1">
      <c r="A19" s="257">
        <f t="shared" si="0"/>
        <v>10</v>
      </c>
      <c r="B19" s="136"/>
      <c r="C19" s="136"/>
      <c r="D19" s="136"/>
      <c r="E19" s="136"/>
      <c r="F19" s="136"/>
      <c r="G19" s="136"/>
      <c r="H19" s="217"/>
    </row>
    <row r="20" spans="1:8" s="187" customFormat="1" ht="15.75" thickBot="1">
      <c r="A20" s="360"/>
      <c r="B20" s="249"/>
      <c r="C20" s="219"/>
      <c r="D20" s="219"/>
      <c r="E20" s="219"/>
      <c r="F20" s="219"/>
      <c r="G20" s="159" t="str">
        <f>"Total "&amp;LEFT(A7,4)</f>
        <v>Total I14a</v>
      </c>
      <c r="H20" s="160">
        <f>SUM(H10:H19)</f>
        <v>7.5</v>
      </c>
    </row>
    <row r="21" spans="1:8" s="187" customFormat="1"/>
    <row r="22" spans="1:8" s="187" customFormat="1"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row r="40" spans="1:9" ht="15.75" thickBot="1"/>
    <row r="41" spans="1:9" s="187" customFormat="1" ht="54" customHeight="1" thickBot="1">
      <c r="A41" s="220" t="s">
        <v>69</v>
      </c>
      <c r="B41" s="221" t="s">
        <v>72</v>
      </c>
      <c r="C41" s="238" t="s">
        <v>70</v>
      </c>
      <c r="D41" s="238" t="s">
        <v>71</v>
      </c>
      <c r="E41" s="221" t="s">
        <v>139</v>
      </c>
      <c r="F41" s="221" t="s">
        <v>139</v>
      </c>
      <c r="G41" s="221" t="s">
        <v>138</v>
      </c>
      <c r="H41" s="238" t="s">
        <v>87</v>
      </c>
      <c r="I41" s="239" t="s">
        <v>78</v>
      </c>
    </row>
  </sheetData>
  <mergeCells count="3">
    <mergeCell ref="A7:H7"/>
    <mergeCell ref="A22:H22"/>
    <mergeCell ref="A6:H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theme="6"/>
  </sheetPr>
  <dimension ref="A1:K22"/>
  <sheetViews>
    <sheetView workbookViewId="0">
      <selection activeCell="L21" sqref="L21"/>
    </sheetView>
  </sheetViews>
  <sheetFormatPr defaultRowHeight="15"/>
  <cols>
    <col min="1" max="1" width="5.140625" customWidth="1"/>
    <col min="2" max="2" width="10.5703125" customWidth="1"/>
    <col min="3" max="3" width="43.140625" customWidth="1"/>
    <col min="4" max="4" width="24" customWidth="1"/>
    <col min="5" max="5" width="14.28515625" customWidth="1"/>
    <col min="6" max="6" width="11.85546875" style="187" customWidth="1"/>
    <col min="7" max="7" width="10" customWidth="1"/>
    <col min="8" max="8" width="9.7109375" customWidth="1"/>
  </cols>
  <sheetData>
    <row r="1" spans="1:11" ht="15.75">
      <c r="A1" s="267" t="str">
        <f>'Date initiale'!C3</f>
        <v>Universitatea de Arhitectură și Urbanism "Ion Mincu" București</v>
      </c>
      <c r="B1" s="267"/>
      <c r="C1" s="267"/>
      <c r="D1" s="44"/>
      <c r="E1" s="44"/>
      <c r="F1" s="44"/>
      <c r="G1" s="44"/>
      <c r="H1" s="44"/>
    </row>
    <row r="2" spans="1:11" ht="15.75">
      <c r="A2" s="267" t="str">
        <f>'Date initiale'!B4&amp;" "&amp;'Date initiale'!C4</f>
        <v>Facultatea ARHITECTURA</v>
      </c>
      <c r="B2" s="267"/>
      <c r="C2" s="267"/>
      <c r="D2" s="44"/>
      <c r="E2" s="44"/>
      <c r="F2" s="44"/>
      <c r="G2" s="44"/>
      <c r="H2" s="44"/>
    </row>
    <row r="3" spans="1:11" ht="15.75">
      <c r="A3" s="267" t="str">
        <f>'Date initiale'!B5&amp;" "&amp;'Date initiale'!C5</f>
        <v>Departamentul Bazele Proiectării</v>
      </c>
      <c r="B3" s="267"/>
      <c r="C3" s="267"/>
      <c r="D3" s="44"/>
      <c r="E3" s="44"/>
      <c r="F3" s="44"/>
      <c r="G3" s="44"/>
      <c r="H3" s="44"/>
    </row>
    <row r="4" spans="1:11" ht="15.75">
      <c r="A4" s="268" t="str">
        <f>'Date initiale'!C6&amp;", "&amp;'Date initiale'!C7</f>
        <v>Petrea Sergiu-Cătălin, 25</v>
      </c>
      <c r="B4" s="268"/>
      <c r="C4" s="268"/>
      <c r="D4" s="44"/>
      <c r="E4" s="44"/>
      <c r="F4" s="44"/>
      <c r="G4" s="44"/>
      <c r="H4" s="44"/>
    </row>
    <row r="5" spans="1:11" s="187" customFormat="1" ht="15.75">
      <c r="A5" s="268"/>
      <c r="B5" s="268"/>
      <c r="C5" s="268"/>
      <c r="D5" s="44"/>
      <c r="E5" s="44"/>
      <c r="F5" s="44"/>
      <c r="G5" s="44"/>
      <c r="H5" s="44"/>
    </row>
    <row r="6" spans="1:11" ht="15.75">
      <c r="A6" s="443" t="s">
        <v>110</v>
      </c>
      <c r="B6" s="443"/>
      <c r="C6" s="443"/>
      <c r="D6" s="443"/>
      <c r="E6" s="443"/>
      <c r="F6" s="443"/>
      <c r="G6" s="443"/>
      <c r="H6" s="443"/>
    </row>
    <row r="7" spans="1:11" ht="36.75" customHeight="1">
      <c r="A7" s="439" t="str">
        <f>'Descriere indicatori'!B19&amp;"b. "&amp;'Descriere indicatori'!C20</f>
        <v xml:space="preserve">I14b. Proiect urbanistic şi peisagistic la nivelul Planurilor Generale / Zonale ale Localităţilor (inclusiv studii de fundamentare, de inserţie, de oportunitate) avizate** </v>
      </c>
      <c r="B7" s="439"/>
      <c r="C7" s="439"/>
      <c r="D7" s="439"/>
      <c r="E7" s="439"/>
      <c r="F7" s="439"/>
      <c r="G7" s="439"/>
      <c r="H7" s="439"/>
    </row>
    <row r="8" spans="1:11" ht="19.5" customHeight="1" thickBot="1">
      <c r="A8" s="57"/>
      <c r="B8" s="57"/>
      <c r="C8" s="57"/>
      <c r="D8" s="57"/>
      <c r="E8" s="57"/>
      <c r="F8" s="57"/>
      <c r="G8" s="57"/>
      <c r="H8" s="57"/>
    </row>
    <row r="9" spans="1:11" ht="60.75" thickBot="1">
      <c r="A9" s="155" t="s">
        <v>55</v>
      </c>
      <c r="B9" s="221" t="s">
        <v>72</v>
      </c>
      <c r="C9" s="238" t="s">
        <v>70</v>
      </c>
      <c r="D9" s="238" t="s">
        <v>71</v>
      </c>
      <c r="E9" s="221" t="s">
        <v>140</v>
      </c>
      <c r="F9" s="221" t="s">
        <v>138</v>
      </c>
      <c r="G9" s="238" t="s">
        <v>87</v>
      </c>
      <c r="H9" s="239" t="s">
        <v>147</v>
      </c>
      <c r="J9" s="270" t="s">
        <v>108</v>
      </c>
    </row>
    <row r="10" spans="1:11">
      <c r="A10" s="258">
        <v>1</v>
      </c>
      <c r="B10" s="259"/>
      <c r="C10" s="260"/>
      <c r="D10" s="204"/>
      <c r="E10" s="126"/>
      <c r="F10" s="126"/>
      <c r="G10" s="204"/>
      <c r="H10" s="341"/>
      <c r="J10" s="271" t="s">
        <v>165</v>
      </c>
      <c r="K10" s="381" t="s">
        <v>257</v>
      </c>
    </row>
    <row r="11" spans="1:11" s="187" customFormat="1">
      <c r="A11" s="207">
        <f>A10+1</f>
        <v>2</v>
      </c>
      <c r="B11" s="208"/>
      <c r="C11" s="246"/>
      <c r="D11" s="129"/>
      <c r="E11" s="129"/>
      <c r="F11" s="129"/>
      <c r="G11" s="218"/>
      <c r="H11" s="326"/>
    </row>
    <row r="12" spans="1:11" s="187" customFormat="1">
      <c r="A12" s="207">
        <f t="shared" ref="A12:A19" si="0">A11+1</f>
        <v>3</v>
      </c>
      <c r="B12" s="208"/>
      <c r="C12" s="261"/>
      <c r="D12" s="129"/>
      <c r="E12" s="262"/>
      <c r="F12" s="262"/>
      <c r="G12" s="262"/>
      <c r="H12" s="326"/>
    </row>
    <row r="13" spans="1:11" s="187" customFormat="1">
      <c r="A13" s="207">
        <f t="shared" si="0"/>
        <v>4</v>
      </c>
      <c r="B13" s="208"/>
      <c r="C13" s="246"/>
      <c r="D13" s="129"/>
      <c r="E13" s="129"/>
      <c r="F13" s="129"/>
      <c r="G13" s="218"/>
      <c r="H13" s="326"/>
    </row>
    <row r="14" spans="1:11" s="187" customFormat="1">
      <c r="A14" s="207">
        <f t="shared" si="0"/>
        <v>5</v>
      </c>
      <c r="B14" s="208"/>
      <c r="C14" s="261"/>
      <c r="D14" s="129"/>
      <c r="E14" s="262"/>
      <c r="F14" s="262"/>
      <c r="G14" s="262"/>
      <c r="H14" s="326"/>
    </row>
    <row r="15" spans="1:11" s="187" customFormat="1">
      <c r="A15" s="207">
        <f t="shared" si="0"/>
        <v>6</v>
      </c>
      <c r="B15" s="208"/>
      <c r="C15" s="261"/>
      <c r="D15" s="129"/>
      <c r="E15" s="262"/>
      <c r="F15" s="262"/>
      <c r="G15" s="262"/>
      <c r="H15" s="326"/>
    </row>
    <row r="16" spans="1:11">
      <c r="A16" s="207">
        <f t="shared" si="0"/>
        <v>7</v>
      </c>
      <c r="B16" s="208"/>
      <c r="C16" s="246"/>
      <c r="D16" s="129"/>
      <c r="E16" s="129"/>
      <c r="F16" s="129"/>
      <c r="G16" s="218"/>
      <c r="H16" s="326"/>
    </row>
    <row r="17" spans="1:8">
      <c r="A17" s="207">
        <f t="shared" si="0"/>
        <v>8</v>
      </c>
      <c r="B17" s="208"/>
      <c r="C17" s="261"/>
      <c r="D17" s="129"/>
      <c r="E17" s="262"/>
      <c r="F17" s="262"/>
      <c r="G17" s="262"/>
      <c r="H17" s="326"/>
    </row>
    <row r="18" spans="1:8">
      <c r="A18" s="207">
        <f t="shared" si="0"/>
        <v>9</v>
      </c>
      <c r="B18" s="208"/>
      <c r="C18" s="261"/>
      <c r="D18" s="129"/>
      <c r="E18" s="262"/>
      <c r="F18" s="262"/>
      <c r="G18" s="262"/>
      <c r="H18" s="326"/>
    </row>
    <row r="19" spans="1:8" ht="15.75" thickBot="1">
      <c r="A19" s="214">
        <f t="shared" si="0"/>
        <v>10</v>
      </c>
      <c r="B19" s="136"/>
      <c r="C19" s="263"/>
      <c r="D19" s="136"/>
      <c r="E19" s="136"/>
      <c r="F19" s="136"/>
      <c r="G19" s="136"/>
      <c r="H19" s="339"/>
    </row>
    <row r="20" spans="1:8" ht="16.5" thickBot="1">
      <c r="A20" s="361"/>
      <c r="G20" s="159" t="str">
        <f>"Total "&amp;LEFT(A7,4)</f>
        <v>Total I14b</v>
      </c>
      <c r="H20" s="280">
        <f>SUM(H10:H19)</f>
        <v>0</v>
      </c>
    </row>
    <row r="22" spans="1:8"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sheetData>
  <mergeCells count="3">
    <mergeCell ref="A7:H7"/>
    <mergeCell ref="A6:H6"/>
    <mergeCell ref="A22:H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tabColor theme="6"/>
  </sheetPr>
  <dimension ref="A1:K41"/>
  <sheetViews>
    <sheetView tabSelected="1" workbookViewId="0">
      <selection activeCell="J13" sqref="J13"/>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4" t="str">
        <f>'Date initiale'!C3</f>
        <v>Universitatea de Arhitectură și Urbanism "Ion Mincu" București</v>
      </c>
      <c r="B1" s="264"/>
      <c r="C1" s="264"/>
      <c r="D1" s="17"/>
      <c r="E1" s="17"/>
      <c r="F1" s="17"/>
    </row>
    <row r="2" spans="1:11" ht="15.75">
      <c r="A2" s="264" t="str">
        <f>'Date initiale'!B4&amp;" "&amp;'Date initiale'!C4</f>
        <v>Facultatea ARHITECTURA</v>
      </c>
      <c r="B2" s="264"/>
      <c r="C2" s="264"/>
      <c r="D2" s="17"/>
      <c r="E2" s="17"/>
      <c r="F2" s="17"/>
    </row>
    <row r="3" spans="1:11" ht="15.75">
      <c r="A3" s="264" t="str">
        <f>'Date initiale'!B5&amp;" "&amp;'Date initiale'!C5</f>
        <v>Departamentul Bazele Proiectării</v>
      </c>
      <c r="B3" s="264"/>
      <c r="C3" s="264"/>
      <c r="D3" s="17"/>
      <c r="E3" s="17"/>
      <c r="F3" s="17"/>
    </row>
    <row r="4" spans="1:11" ht="15.75">
      <c r="A4" s="265" t="str">
        <f>'Date initiale'!C6&amp;", "&amp;'Date initiale'!C7</f>
        <v>Petrea Sergiu-Cătălin, 25</v>
      </c>
      <c r="B4" s="265"/>
      <c r="C4" s="265"/>
      <c r="D4" s="17"/>
      <c r="E4" s="17"/>
      <c r="F4" s="17"/>
    </row>
    <row r="5" spans="1:11" ht="15.75">
      <c r="A5" s="265"/>
      <c r="B5" s="265"/>
      <c r="C5" s="265"/>
      <c r="D5" s="17"/>
      <c r="E5" s="17"/>
      <c r="F5" s="17"/>
    </row>
    <row r="6" spans="1:11" ht="15.75">
      <c r="A6" s="436" t="s">
        <v>110</v>
      </c>
      <c r="B6" s="436"/>
      <c r="C6" s="436"/>
      <c r="D6" s="436"/>
      <c r="E6" s="436"/>
      <c r="F6" s="436"/>
      <c r="G6" s="436"/>
      <c r="H6" s="436"/>
    </row>
    <row r="7" spans="1:11" ht="52.5" customHeight="1">
      <c r="A7" s="439" t="str">
        <f>'Descriere indicatori'!B19&amp;"c. "&amp;'Descriere indicatori'!C21</f>
        <v xml:space="preserve">I14c. Studii de cercetare, granturi şi proiecte de cercetare internaţionale/ naţionale/locale (MEN, CNCS, CEEX, MDRL), realizate prin centrele de cercetare ale universităţii/alte centre universitare şi/academice)** </v>
      </c>
      <c r="B7" s="439"/>
      <c r="C7" s="439"/>
      <c r="D7" s="439"/>
      <c r="E7" s="439"/>
      <c r="F7" s="439"/>
      <c r="G7" s="439"/>
      <c r="H7" s="439"/>
    </row>
    <row r="8" spans="1:11" ht="16.5" thickBot="1">
      <c r="A8" s="56"/>
      <c r="B8" s="56"/>
      <c r="C8" s="56"/>
      <c r="D8" s="56"/>
      <c r="E8" s="56"/>
      <c r="F8" s="70"/>
      <c r="G8" s="70"/>
      <c r="H8" s="70"/>
    </row>
    <row r="9" spans="1:11" ht="60.75" thickBot="1">
      <c r="A9" s="193" t="s">
        <v>55</v>
      </c>
      <c r="B9" s="221" t="s">
        <v>72</v>
      </c>
      <c r="C9" s="238" t="s">
        <v>141</v>
      </c>
      <c r="D9" s="238" t="s">
        <v>71</v>
      </c>
      <c r="E9" s="221" t="s">
        <v>140</v>
      </c>
      <c r="F9" s="221" t="s">
        <v>138</v>
      </c>
      <c r="G9" s="238" t="s">
        <v>87</v>
      </c>
      <c r="H9" s="239" t="s">
        <v>147</v>
      </c>
      <c r="J9" s="270" t="s">
        <v>108</v>
      </c>
    </row>
    <row r="10" spans="1:11" ht="60">
      <c r="A10" s="254">
        <v>1</v>
      </c>
      <c r="B10" s="275" t="s">
        <v>552</v>
      </c>
      <c r="C10" s="246" t="s">
        <v>601</v>
      </c>
      <c r="D10" s="246" t="s">
        <v>602</v>
      </c>
      <c r="E10" s="129" t="s">
        <v>600</v>
      </c>
      <c r="F10" s="129" t="s">
        <v>603</v>
      </c>
      <c r="G10" s="129">
        <v>2007</v>
      </c>
      <c r="H10" s="129">
        <v>5</v>
      </c>
      <c r="J10" s="271" t="s">
        <v>166</v>
      </c>
      <c r="K10" s="381" t="s">
        <v>257</v>
      </c>
    </row>
    <row r="11" spans="1:11" ht="75">
      <c r="A11" s="236">
        <f>A10+1</f>
        <v>2</v>
      </c>
      <c r="B11" s="252" t="s">
        <v>552</v>
      </c>
      <c r="C11" s="246" t="s">
        <v>604</v>
      </c>
      <c r="D11" s="246" t="s">
        <v>602</v>
      </c>
      <c r="E11" s="129" t="s">
        <v>600</v>
      </c>
      <c r="F11" s="129" t="s">
        <v>603</v>
      </c>
      <c r="G11" s="129">
        <v>2007</v>
      </c>
      <c r="H11" s="129">
        <v>5</v>
      </c>
    </row>
    <row r="12" spans="1:11">
      <c r="A12" s="236">
        <f t="shared" ref="A12:A19" si="0">A11+1</f>
        <v>3</v>
      </c>
      <c r="B12" s="208"/>
      <c r="C12" s="129"/>
      <c r="D12" s="129"/>
      <c r="E12" s="129"/>
      <c r="F12" s="129"/>
      <c r="G12" s="129"/>
      <c r="H12" s="326"/>
    </row>
    <row r="13" spans="1:11">
      <c r="A13" s="236">
        <f t="shared" si="0"/>
        <v>4</v>
      </c>
      <c r="B13" s="129"/>
      <c r="C13" s="129"/>
      <c r="D13" s="129"/>
      <c r="E13" s="129"/>
      <c r="F13" s="129"/>
      <c r="G13" s="129"/>
      <c r="H13" s="326"/>
    </row>
    <row r="14" spans="1:11">
      <c r="A14" s="236">
        <f t="shared" si="0"/>
        <v>5</v>
      </c>
      <c r="B14" s="208"/>
      <c r="C14" s="129"/>
      <c r="D14" s="129"/>
      <c r="E14" s="129"/>
      <c r="F14" s="129"/>
      <c r="G14" s="129"/>
      <c r="H14" s="326"/>
    </row>
    <row r="15" spans="1:11">
      <c r="A15" s="236">
        <f t="shared" si="0"/>
        <v>6</v>
      </c>
      <c r="B15" s="129"/>
      <c r="C15" s="129"/>
      <c r="D15" s="129"/>
      <c r="E15" s="129"/>
      <c r="F15" s="129"/>
      <c r="G15" s="129"/>
      <c r="H15" s="326"/>
    </row>
    <row r="16" spans="1:11">
      <c r="A16" s="236">
        <f t="shared" si="0"/>
        <v>7</v>
      </c>
      <c r="B16" s="208"/>
      <c r="C16" s="129"/>
      <c r="D16" s="129"/>
      <c r="E16" s="129"/>
      <c r="F16" s="129"/>
      <c r="G16" s="129"/>
      <c r="H16" s="326"/>
    </row>
    <row r="17" spans="1:8">
      <c r="A17" s="236">
        <f t="shared" si="0"/>
        <v>8</v>
      </c>
      <c r="B17" s="129"/>
      <c r="C17" s="129"/>
      <c r="D17" s="129"/>
      <c r="E17" s="129"/>
      <c r="F17" s="129"/>
      <c r="G17" s="129"/>
      <c r="H17" s="326"/>
    </row>
    <row r="18" spans="1:8">
      <c r="A18" s="236">
        <f t="shared" si="0"/>
        <v>9</v>
      </c>
      <c r="B18" s="208"/>
      <c r="C18" s="129"/>
      <c r="D18" s="129"/>
      <c r="E18" s="129"/>
      <c r="F18" s="129"/>
      <c r="G18" s="129"/>
      <c r="H18" s="326"/>
    </row>
    <row r="19" spans="1:8" ht="15.75" thickBot="1">
      <c r="A19" s="257">
        <f t="shared" si="0"/>
        <v>10</v>
      </c>
      <c r="B19" s="136"/>
      <c r="C19" s="136"/>
      <c r="D19" s="136"/>
      <c r="E19" s="136"/>
      <c r="F19" s="136"/>
      <c r="G19" s="136"/>
      <c r="H19" s="339"/>
    </row>
    <row r="20" spans="1:8" ht="15.75" thickBot="1">
      <c r="A20" s="360"/>
      <c r="B20" s="249"/>
      <c r="C20" s="219"/>
      <c r="D20" s="219"/>
      <c r="E20" s="219"/>
      <c r="F20" s="219"/>
      <c r="G20" s="159" t="str">
        <f>"Total "&amp;LEFT(A7,4)</f>
        <v>Total I14c</v>
      </c>
      <c r="H20" s="160">
        <f>SUM(H10:H19)</f>
        <v>10</v>
      </c>
    </row>
    <row r="22" spans="1:8" ht="53.25" customHeight="1">
      <c r="A22" s="438" t="str">
        <f>'Descriere indicatori'!B43</f>
        <v xml:space="preserve">** Autor, şef proiect / studiu, coordonator proiect / studiu complex sau director de proiect / studiu se va lua în consideraţie punctajul indicat în întregime / ca şef proiect secţiune, componentă sau studiu din cadrul cercetării, punctajul indicat se va împărţi la jumătate / ca membru în echipa de elaborare a studiului sau a componentei acestuia punctajul se va împărţi la numărul de autori. </v>
      </c>
      <c r="B22" s="438"/>
      <c r="C22" s="438"/>
      <c r="D22" s="438"/>
      <c r="E22" s="438"/>
      <c r="F22" s="438"/>
      <c r="G22" s="438"/>
      <c r="H22" s="438"/>
    </row>
    <row r="40" spans="1:9" ht="15.75" thickBot="1"/>
    <row r="41" spans="1:9" ht="54" customHeight="1" thickBot="1">
      <c r="A41" s="220" t="s">
        <v>69</v>
      </c>
      <c r="B41" s="221" t="s">
        <v>72</v>
      </c>
      <c r="C41" s="238" t="s">
        <v>70</v>
      </c>
      <c r="D41" s="238" t="s">
        <v>71</v>
      </c>
      <c r="E41" s="221" t="s">
        <v>139</v>
      </c>
      <c r="F41" s="221" t="s">
        <v>139</v>
      </c>
      <c r="G41" s="221"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tabColor theme="6"/>
  </sheetPr>
  <dimension ref="A1:K41"/>
  <sheetViews>
    <sheetView workbookViewId="0">
      <selection activeCell="K22" sqref="K22"/>
    </sheetView>
  </sheetViews>
  <sheetFormatPr defaultColWidth="9.140625" defaultRowHeight="15"/>
  <cols>
    <col min="1" max="1" width="5.140625" style="187" customWidth="1"/>
    <col min="2" max="2" width="10.5703125" style="187" customWidth="1"/>
    <col min="3" max="3" width="43.140625" style="187" customWidth="1"/>
    <col min="4" max="4" width="24" style="187" customWidth="1"/>
    <col min="5" max="5" width="14.28515625" style="187" customWidth="1"/>
    <col min="6" max="6" width="11.85546875" style="187" customWidth="1"/>
    <col min="7" max="7" width="10" style="187" customWidth="1"/>
    <col min="8" max="8" width="9.7109375" style="187" customWidth="1"/>
    <col min="9" max="9" width="9.140625" style="187"/>
    <col min="10" max="10" width="10.28515625" style="187" customWidth="1"/>
    <col min="11" max="16384" width="9.140625" style="187"/>
  </cols>
  <sheetData>
    <row r="1" spans="1:11" ht="15.75">
      <c r="A1" s="264" t="str">
        <f>'Date initiale'!C3</f>
        <v>Universitatea de Arhitectură și Urbanism "Ion Mincu" București</v>
      </c>
      <c r="B1" s="264"/>
      <c r="C1" s="264"/>
      <c r="D1" s="377"/>
      <c r="E1" s="377"/>
      <c r="F1" s="377"/>
    </row>
    <row r="2" spans="1:11" ht="15.75">
      <c r="A2" s="264" t="str">
        <f>'Date initiale'!B4&amp;" "&amp;'Date initiale'!C4</f>
        <v>Facultatea ARHITECTURA</v>
      </c>
      <c r="B2" s="264"/>
      <c r="C2" s="264"/>
      <c r="D2" s="377"/>
      <c r="E2" s="377"/>
      <c r="F2" s="377"/>
    </row>
    <row r="3" spans="1:11" ht="15.75">
      <c r="A3" s="264" t="str">
        <f>'Date initiale'!B5&amp;" "&amp;'Date initiale'!C5</f>
        <v>Departamentul Bazele Proiectării</v>
      </c>
      <c r="B3" s="264"/>
      <c r="C3" s="264"/>
      <c r="D3" s="377"/>
      <c r="E3" s="377"/>
      <c r="F3" s="377"/>
    </row>
    <row r="4" spans="1:11" ht="15.75">
      <c r="A4" s="376" t="str">
        <f>'Date initiale'!C6&amp;", "&amp;'Date initiale'!C7</f>
        <v>Petrea Sergiu-Cătălin, 25</v>
      </c>
      <c r="B4" s="376"/>
      <c r="C4" s="376"/>
      <c r="D4" s="377"/>
      <c r="E4" s="377"/>
      <c r="F4" s="377"/>
    </row>
    <row r="5" spans="1:11" ht="15.75">
      <c r="A5" s="376"/>
      <c r="B5" s="376"/>
      <c r="C5" s="376"/>
      <c r="D5" s="377"/>
      <c r="E5" s="377"/>
      <c r="F5" s="377"/>
    </row>
    <row r="6" spans="1:11" ht="15.75">
      <c r="A6" s="436" t="s">
        <v>110</v>
      </c>
      <c r="B6" s="436"/>
      <c r="C6" s="436"/>
      <c r="D6" s="436"/>
      <c r="E6" s="436"/>
      <c r="F6" s="436"/>
      <c r="G6" s="436"/>
      <c r="H6" s="436"/>
    </row>
    <row r="7" spans="1:11" ht="52.5" customHeight="1">
      <c r="A7" s="439" t="str">
        <f>'Descriere indicatori'!B22&amp;". "&amp;'Descriere indicatori'!C22</f>
        <v>I15. Contribuții la activitatea Centrului de cercetare - proiectare al Universității prin atragerea și realizarea de proiecte de urbanism, arhitectură, restaurare, design, proiecte de specialitate, studii cu componentă notabilă de cercetare și complexitate****</v>
      </c>
      <c r="B7" s="439"/>
      <c r="C7" s="439"/>
      <c r="D7" s="439"/>
      <c r="E7" s="439"/>
      <c r="F7" s="439"/>
      <c r="G7" s="439"/>
      <c r="H7" s="439"/>
    </row>
    <row r="8" spans="1:11" ht="16.5" thickBot="1">
      <c r="A8" s="56"/>
      <c r="B8" s="56"/>
      <c r="C8" s="56"/>
      <c r="D8" s="56"/>
      <c r="E8" s="56"/>
      <c r="F8" s="70"/>
      <c r="G8" s="70"/>
      <c r="H8" s="70"/>
    </row>
    <row r="9" spans="1:11" ht="60.75" thickBot="1">
      <c r="A9" s="193" t="s">
        <v>55</v>
      </c>
      <c r="B9" s="221" t="s">
        <v>72</v>
      </c>
      <c r="C9" s="238" t="s">
        <v>141</v>
      </c>
      <c r="D9" s="238" t="s">
        <v>71</v>
      </c>
      <c r="E9" s="221" t="s">
        <v>140</v>
      </c>
      <c r="F9" s="221" t="s">
        <v>138</v>
      </c>
      <c r="G9" s="238" t="s">
        <v>87</v>
      </c>
      <c r="H9" s="239" t="s">
        <v>147</v>
      </c>
      <c r="J9" s="270" t="s">
        <v>108</v>
      </c>
    </row>
    <row r="10" spans="1:11">
      <c r="A10" s="254">
        <v>1</v>
      </c>
      <c r="B10" s="255"/>
      <c r="C10" s="255"/>
      <c r="D10" s="255"/>
      <c r="E10" s="255"/>
      <c r="F10" s="255"/>
      <c r="G10" s="255"/>
      <c r="H10" s="256"/>
      <c r="J10" s="271">
        <v>20</v>
      </c>
      <c r="K10" s="381" t="s">
        <v>257</v>
      </c>
    </row>
    <row r="11" spans="1:11">
      <c r="A11" s="236">
        <f>A10+1</f>
        <v>2</v>
      </c>
      <c r="B11" s="252"/>
      <c r="C11" s="225"/>
      <c r="D11" s="225"/>
      <c r="E11" s="253"/>
      <c r="F11" s="253"/>
      <c r="G11" s="225"/>
      <c r="H11" s="326"/>
    </row>
    <row r="12" spans="1:11">
      <c r="A12" s="236">
        <f t="shared" ref="A12:A19" si="0">A11+1</f>
        <v>3</v>
      </c>
      <c r="B12" s="208"/>
      <c r="C12" s="129"/>
      <c r="D12" s="129"/>
      <c r="E12" s="129"/>
      <c r="F12" s="129"/>
      <c r="G12" s="129"/>
      <c r="H12" s="326"/>
    </row>
    <row r="13" spans="1:11">
      <c r="A13" s="236">
        <f t="shared" si="0"/>
        <v>4</v>
      </c>
      <c r="B13" s="129"/>
      <c r="C13" s="129"/>
      <c r="D13" s="129"/>
      <c r="E13" s="129"/>
      <c r="F13" s="129"/>
      <c r="G13" s="129"/>
      <c r="H13" s="326"/>
    </row>
    <row r="14" spans="1:11">
      <c r="A14" s="236">
        <f t="shared" si="0"/>
        <v>5</v>
      </c>
      <c r="B14" s="208"/>
      <c r="C14" s="129"/>
      <c r="D14" s="129"/>
      <c r="E14" s="129"/>
      <c r="F14" s="129"/>
      <c r="G14" s="129"/>
      <c r="H14" s="326"/>
    </row>
    <row r="15" spans="1:11">
      <c r="A15" s="236">
        <f t="shared" si="0"/>
        <v>6</v>
      </c>
      <c r="B15" s="129"/>
      <c r="C15" s="129"/>
      <c r="D15" s="129"/>
      <c r="E15" s="129"/>
      <c r="F15" s="129"/>
      <c r="G15" s="129"/>
      <c r="H15" s="326"/>
    </row>
    <row r="16" spans="1:11">
      <c r="A16" s="236">
        <f t="shared" si="0"/>
        <v>7</v>
      </c>
      <c r="B16" s="208"/>
      <c r="C16" s="129"/>
      <c r="D16" s="129"/>
      <c r="E16" s="129"/>
      <c r="F16" s="129"/>
      <c r="G16" s="129"/>
      <c r="H16" s="326"/>
    </row>
    <row r="17" spans="1:8">
      <c r="A17" s="236">
        <f t="shared" si="0"/>
        <v>8</v>
      </c>
      <c r="B17" s="129"/>
      <c r="C17" s="129"/>
      <c r="D17" s="129"/>
      <c r="E17" s="129"/>
      <c r="F17" s="129"/>
      <c r="G17" s="129"/>
      <c r="H17" s="326"/>
    </row>
    <row r="18" spans="1:8">
      <c r="A18" s="236">
        <f t="shared" si="0"/>
        <v>9</v>
      </c>
      <c r="B18" s="208"/>
      <c r="C18" s="129"/>
      <c r="D18" s="129"/>
      <c r="E18" s="129"/>
      <c r="F18" s="129"/>
      <c r="G18" s="129"/>
      <c r="H18" s="326"/>
    </row>
    <row r="19" spans="1:8" ht="15.75" thickBot="1">
      <c r="A19" s="257">
        <f t="shared" si="0"/>
        <v>10</v>
      </c>
      <c r="B19" s="136"/>
      <c r="C19" s="136"/>
      <c r="D19" s="136"/>
      <c r="E19" s="136"/>
      <c r="F19" s="136"/>
      <c r="G19" s="136"/>
      <c r="H19" s="339"/>
    </row>
    <row r="20" spans="1:8" ht="15.75" thickBot="1">
      <c r="A20" s="360"/>
      <c r="B20" s="249"/>
      <c r="C20" s="219"/>
      <c r="D20" s="219"/>
      <c r="E20" s="219"/>
      <c r="F20" s="219"/>
      <c r="G20" s="159" t="str">
        <f>"Total "&amp;LEFT(A7,4)</f>
        <v>Total I15.</v>
      </c>
      <c r="H20" s="160">
        <f>SUM(H10:H19)</f>
        <v>0</v>
      </c>
    </row>
    <row r="22" spans="1:8" ht="53.25" customHeight="1">
      <c r="A22" s="438" t="str">
        <f>'Descriere indicatori'!B45</f>
        <v>**** Valoarea punctajului variază între 30-50pct/n în funcție de complexitate, importanța la nivel local/național/internațional a proiectului precum și de valoarea sa contractuală. Punctajul obținut este independent de punctajele obținute la rubricile I12-I14</v>
      </c>
      <c r="B22" s="438"/>
      <c r="C22" s="438"/>
      <c r="D22" s="438"/>
      <c r="E22" s="438"/>
      <c r="F22" s="438"/>
      <c r="G22" s="438"/>
      <c r="H22" s="438"/>
    </row>
    <row r="40" spans="1:9" ht="15.75" thickBot="1"/>
    <row r="41" spans="1:9" ht="54" customHeight="1" thickBot="1">
      <c r="A41" s="220" t="s">
        <v>69</v>
      </c>
      <c r="B41" s="221" t="s">
        <v>72</v>
      </c>
      <c r="C41" s="238" t="s">
        <v>70</v>
      </c>
      <c r="D41" s="238" t="s">
        <v>71</v>
      </c>
      <c r="E41" s="221" t="s">
        <v>139</v>
      </c>
      <c r="F41" s="221" t="s">
        <v>139</v>
      </c>
      <c r="G41" s="221" t="s">
        <v>138</v>
      </c>
      <c r="H41" s="238" t="s">
        <v>87</v>
      </c>
      <c r="I41" s="239" t="s">
        <v>78</v>
      </c>
    </row>
  </sheetData>
  <mergeCells count="3">
    <mergeCell ref="A6:H6"/>
    <mergeCell ref="A7:H7"/>
    <mergeCell ref="A22:H22"/>
  </mergeCells>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tabColor theme="6"/>
  </sheetPr>
  <dimension ref="A1:H31"/>
  <sheetViews>
    <sheetView workbookViewId="0">
      <selection activeCell="F15" sqref="F15"/>
    </sheetView>
  </sheetViews>
  <sheetFormatPr defaultRowHeight="15"/>
  <cols>
    <col min="1" max="1" width="5.140625" customWidth="1"/>
    <col min="2" max="2" width="103.140625" customWidth="1"/>
    <col min="3" max="3" width="10.5703125" customWidth="1"/>
    <col min="4" max="4" width="9.7109375" customWidth="1"/>
    <col min="6" max="6" width="11.28515625" customWidth="1"/>
  </cols>
  <sheetData>
    <row r="1" spans="1:8" ht="15.75">
      <c r="A1" s="264" t="str">
        <f>'Date initiale'!C3</f>
        <v>Universitatea de Arhitectură și Urbanism "Ion Mincu" București</v>
      </c>
      <c r="B1" s="264"/>
      <c r="C1" s="264"/>
      <c r="D1" s="17"/>
      <c r="E1" s="40"/>
    </row>
    <row r="2" spans="1:8" ht="15.75">
      <c r="A2" s="264" t="str">
        <f>'Date initiale'!B4&amp;" "&amp;'Date initiale'!C4</f>
        <v>Facultatea ARHITECTURA</v>
      </c>
      <c r="B2" s="264"/>
      <c r="C2" s="264"/>
      <c r="D2" s="2"/>
      <c r="E2" s="40"/>
    </row>
    <row r="3" spans="1:8" ht="15.75">
      <c r="A3" s="264" t="str">
        <f>'Date initiale'!B5&amp;" "&amp;'Date initiale'!C5</f>
        <v>Departamentul Bazele Proiectării</v>
      </c>
      <c r="B3" s="264"/>
      <c r="C3" s="264"/>
      <c r="D3" s="17"/>
      <c r="E3" s="40"/>
    </row>
    <row r="4" spans="1:8">
      <c r="A4" s="121" t="str">
        <f>'Date initiale'!C6&amp;", "&amp;'Date initiale'!C7</f>
        <v>Petrea Sergiu-Cătălin, 25</v>
      </c>
      <c r="B4" s="121"/>
      <c r="C4" s="121"/>
    </row>
    <row r="5" spans="1:8" s="187" customFormat="1">
      <c r="A5" s="121"/>
      <c r="B5" s="121"/>
      <c r="C5" s="121"/>
    </row>
    <row r="6" spans="1:8" ht="15.75">
      <c r="A6" s="444" t="s">
        <v>110</v>
      </c>
      <c r="B6" s="444"/>
      <c r="C6" s="444"/>
      <c r="D6" s="444"/>
    </row>
    <row r="7" spans="1:8" s="187" customFormat="1" ht="90.75" customHeight="1">
      <c r="A7" s="439" t="str">
        <f>'Descriere indicatori'!B23&amp;". "&amp;'Descriere indicatori'!C23</f>
        <v>I16. Premii / mențiuni / nominalizări / selecţionări obţinute la concursuri internaţionale de proiecte organizate potrivit regulamentului UNESCO-UIA, (Union Internationale des Architectes), Consiliul European al Urbanistilor ECTP, Federatia Internationala a Peisagistilor IFLA, AEEA, RIBA, Arhitect’s Council of Europe, The Royal Town Planning Institute RTPI, UNISCAPE, etc.) precum şi de altă instituţie de profil de nivel mondial sau european, în breasla arhitecţilor, urbaniştilor, planificatorilor urbani, peisagiştilor şi designerilor</v>
      </c>
      <c r="B7" s="439"/>
      <c r="C7" s="439"/>
      <c r="D7" s="439"/>
      <c r="E7" s="188"/>
      <c r="F7" s="188"/>
      <c r="G7" s="188"/>
      <c r="H7" s="188"/>
    </row>
    <row r="8" spans="1:8" ht="18.75" customHeight="1" thickBot="1">
      <c r="A8" s="68"/>
      <c r="B8" s="68"/>
      <c r="C8" s="68"/>
      <c r="D8" s="68"/>
    </row>
    <row r="9" spans="1:8" ht="45.75" customHeight="1" thickBot="1">
      <c r="A9" s="193" t="s">
        <v>55</v>
      </c>
      <c r="B9" s="221" t="s">
        <v>77</v>
      </c>
      <c r="C9" s="221" t="s">
        <v>87</v>
      </c>
      <c r="D9" s="222" t="s">
        <v>147</v>
      </c>
      <c r="E9" s="31"/>
      <c r="F9" s="270" t="s">
        <v>108</v>
      </c>
    </row>
    <row r="10" spans="1:8" ht="30">
      <c r="A10" s="254">
        <v>1</v>
      </c>
      <c r="B10" s="246" t="s">
        <v>605</v>
      </c>
      <c r="C10" s="275">
        <v>2014</v>
      </c>
      <c r="D10" s="344">
        <v>10</v>
      </c>
      <c r="E10">
        <v>1</v>
      </c>
      <c r="F10" s="271" t="s">
        <v>167</v>
      </c>
      <c r="G10" s="381" t="s">
        <v>258</v>
      </c>
    </row>
    <row r="11" spans="1:8">
      <c r="A11" s="236">
        <f>A10+1</f>
        <v>2</v>
      </c>
      <c r="B11" s="246" t="s">
        <v>610</v>
      </c>
      <c r="C11" s="225">
        <v>2017</v>
      </c>
      <c r="D11" s="340">
        <v>10</v>
      </c>
      <c r="E11">
        <v>1</v>
      </c>
    </row>
    <row r="12" spans="1:8" s="187" customFormat="1" ht="30">
      <c r="A12" s="236">
        <f t="shared" ref="A12:A19" si="0">A11+1</f>
        <v>3</v>
      </c>
      <c r="B12" s="246" t="s">
        <v>606</v>
      </c>
      <c r="C12" s="129">
        <v>2004</v>
      </c>
      <c r="D12" s="326">
        <v>10</v>
      </c>
      <c r="E12" s="187">
        <v>1</v>
      </c>
    </row>
    <row r="13" spans="1:8" s="187" customFormat="1">
      <c r="A13" s="236">
        <f t="shared" si="0"/>
        <v>4</v>
      </c>
      <c r="B13" s="246" t="s">
        <v>607</v>
      </c>
      <c r="C13" s="129">
        <v>2017</v>
      </c>
      <c r="D13" s="326">
        <v>10</v>
      </c>
      <c r="E13" s="55">
        <v>5</v>
      </c>
    </row>
    <row r="14" spans="1:8" s="187" customFormat="1" ht="30">
      <c r="A14" s="236">
        <f t="shared" si="0"/>
        <v>5</v>
      </c>
      <c r="B14" s="246" t="s">
        <v>608</v>
      </c>
      <c r="C14" s="129">
        <v>2018</v>
      </c>
      <c r="D14" s="326">
        <v>10</v>
      </c>
      <c r="E14" s="55">
        <v>5</v>
      </c>
    </row>
    <row r="15" spans="1:8" ht="30">
      <c r="A15" s="236">
        <f t="shared" si="0"/>
        <v>6</v>
      </c>
      <c r="B15" s="246" t="s">
        <v>609</v>
      </c>
      <c r="C15" s="129">
        <v>2018</v>
      </c>
      <c r="D15" s="326">
        <v>10</v>
      </c>
      <c r="E15" s="55">
        <v>5</v>
      </c>
    </row>
    <row r="16" spans="1:8">
      <c r="A16" s="236">
        <f t="shared" si="0"/>
        <v>7</v>
      </c>
      <c r="B16" s="274"/>
      <c r="C16" s="129"/>
      <c r="D16" s="326"/>
    </row>
    <row r="17" spans="1:4">
      <c r="A17" s="236">
        <f t="shared" si="0"/>
        <v>8</v>
      </c>
      <c r="B17" s="274"/>
      <c r="C17" s="129"/>
      <c r="D17" s="326"/>
    </row>
    <row r="18" spans="1:4">
      <c r="A18" s="236">
        <f t="shared" si="0"/>
        <v>9</v>
      </c>
      <c r="B18" s="274"/>
      <c r="C18" s="129"/>
      <c r="D18" s="326"/>
    </row>
    <row r="19" spans="1:4" ht="15.75" thickBot="1">
      <c r="A19" s="257">
        <f t="shared" si="0"/>
        <v>10</v>
      </c>
      <c r="B19" s="276"/>
      <c r="C19" s="136"/>
      <c r="D19" s="339"/>
    </row>
    <row r="20" spans="1:4" ht="15.75" thickBot="1">
      <c r="A20" s="359"/>
      <c r="B20" s="218"/>
      <c r="C20" s="159" t="str">
        <f>"Total "&amp;LEFT(A7,3)</f>
        <v>Total I16</v>
      </c>
      <c r="D20" s="277">
        <f>SUM(D10:D19)</f>
        <v>60</v>
      </c>
    </row>
    <row r="21" spans="1:4" ht="15.75">
      <c r="A21" s="34"/>
      <c r="B21" s="23"/>
      <c r="C21" s="23"/>
      <c r="D21" s="23"/>
    </row>
    <row r="22" spans="1:4">
      <c r="A22" s="21"/>
      <c r="B22" s="21"/>
      <c r="C22" s="21"/>
      <c r="D22" s="21"/>
    </row>
    <row r="26" spans="1:4">
      <c r="A26" s="21"/>
      <c r="B26" s="18"/>
    </row>
    <row r="27" spans="1:4">
      <c r="A27" s="21"/>
      <c r="B27" s="18"/>
    </row>
    <row r="28" spans="1:4">
      <c r="A28" s="21"/>
    </row>
    <row r="29" spans="1:4">
      <c r="A29" s="21"/>
    </row>
    <row r="30" spans="1:4">
      <c r="A30" s="21"/>
    </row>
    <row r="31" spans="1:4">
      <c r="A31" s="21"/>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theme="6"/>
  </sheetPr>
  <dimension ref="A1:K20"/>
  <sheetViews>
    <sheetView workbookViewId="0">
      <selection activeCell="B17" sqref="B17"/>
    </sheetView>
  </sheetViews>
  <sheetFormatPr defaultRowHeight="15"/>
  <cols>
    <col min="1" max="1" width="5.140625" customWidth="1"/>
    <col min="2" max="2" width="103.140625" customWidth="1"/>
    <col min="3" max="3" width="10.5703125" customWidth="1"/>
    <col min="4" max="4" width="9.7109375" customWidth="1"/>
    <col min="6" max="6" width="10.42578125" customWidth="1"/>
  </cols>
  <sheetData>
    <row r="1" spans="1:11" ht="15.75">
      <c r="A1" s="264" t="str">
        <f>'Date initiale'!C3</f>
        <v>Universitatea de Arhitectură și Urbanism "Ion Mincu" București</v>
      </c>
      <c r="B1" s="264"/>
      <c r="C1" s="264"/>
      <c r="D1" s="17"/>
    </row>
    <row r="2" spans="1:11" ht="15.75">
      <c r="A2" s="264" t="str">
        <f>'Date initiale'!B4&amp;" "&amp;'Date initiale'!C4</f>
        <v>Facultatea ARHITECTURA</v>
      </c>
      <c r="B2" s="264"/>
      <c r="C2" s="264"/>
      <c r="D2" s="2"/>
    </row>
    <row r="3" spans="1:11" ht="15.75">
      <c r="A3" s="264" t="str">
        <f>'Date initiale'!B5&amp;" "&amp;'Date initiale'!C5</f>
        <v>Departamentul Bazele Proiectării</v>
      </c>
      <c r="B3" s="264"/>
      <c r="C3" s="264"/>
      <c r="D3" s="17"/>
    </row>
    <row r="4" spans="1:11">
      <c r="A4" s="121" t="str">
        <f>'Date initiale'!C6&amp;", "&amp;'Date initiale'!C7</f>
        <v>Petrea Sergiu-Cătălin, 25</v>
      </c>
      <c r="B4" s="121"/>
      <c r="C4" s="121"/>
    </row>
    <row r="5" spans="1:11" s="187" customFormat="1">
      <c r="A5" s="121"/>
      <c r="B5" s="121"/>
      <c r="C5" s="121"/>
    </row>
    <row r="6" spans="1:11">
      <c r="A6" s="445" t="s">
        <v>110</v>
      </c>
      <c r="B6" s="445"/>
      <c r="C6" s="445"/>
      <c r="D6" s="445"/>
    </row>
    <row r="7" spans="1:11" s="187" customFormat="1" ht="40.5" customHeight="1">
      <c r="A7" s="446" t="str">
        <f>'Descriere indicatori'!B24&amp;". "&amp;'Descriere indicatori'!C24</f>
        <v xml:space="preserve">I17. Premii / mențiuni / nominalizări / selecţionări obţinute pentru concursuri naţionale de proiecte (organizate potrivit regulamentului UNESCO-UIA, girate de OAR/UAR/RUR, concursuri RUR - Registrul Urbaniştilor din România) </v>
      </c>
      <c r="B7" s="446"/>
      <c r="C7" s="446"/>
      <c r="D7" s="446"/>
    </row>
    <row r="8" spans="1:11" ht="15.75" thickBot="1"/>
    <row r="9" spans="1:11" ht="48.75" customHeight="1" thickBot="1">
      <c r="A9" s="193" t="s">
        <v>55</v>
      </c>
      <c r="B9" s="156" t="s">
        <v>77</v>
      </c>
      <c r="C9" s="156" t="s">
        <v>87</v>
      </c>
      <c r="D9" s="291" t="s">
        <v>147</v>
      </c>
      <c r="F9" s="270" t="s">
        <v>108</v>
      </c>
    </row>
    <row r="10" spans="1:11" ht="30">
      <c r="A10" s="315">
        <v>1</v>
      </c>
      <c r="B10" s="246" t="s">
        <v>618</v>
      </c>
      <c r="C10" s="162">
        <v>2012</v>
      </c>
      <c r="D10" s="345">
        <v>5</v>
      </c>
      <c r="E10">
        <v>6</v>
      </c>
      <c r="F10" s="271" t="s">
        <v>168</v>
      </c>
      <c r="G10" s="381" t="s">
        <v>259</v>
      </c>
      <c r="K10" s="21"/>
    </row>
    <row r="11" spans="1:11" s="187" customFormat="1" ht="30">
      <c r="A11" s="316">
        <f>A10+1</f>
        <v>2</v>
      </c>
      <c r="B11" s="246" t="s">
        <v>619</v>
      </c>
      <c r="C11" s="39">
        <v>2012</v>
      </c>
      <c r="D11" s="338">
        <v>7.5</v>
      </c>
      <c r="E11" s="187">
        <v>4</v>
      </c>
      <c r="K11" s="21"/>
    </row>
    <row r="12" spans="1:11" s="187" customFormat="1">
      <c r="A12" s="316">
        <f t="shared" ref="A12:A19" si="0">A11+1</f>
        <v>3</v>
      </c>
      <c r="B12" s="298" t="s">
        <v>624</v>
      </c>
      <c r="C12" s="39">
        <v>2016</v>
      </c>
      <c r="D12" s="338">
        <v>10</v>
      </c>
      <c r="E12" s="187">
        <v>3</v>
      </c>
      <c r="K12" s="21"/>
    </row>
    <row r="13" spans="1:11" s="187" customFormat="1">
      <c r="A13" s="316">
        <f t="shared" si="0"/>
        <v>4</v>
      </c>
      <c r="B13" s="298" t="s">
        <v>612</v>
      </c>
      <c r="C13" s="39">
        <v>2017</v>
      </c>
      <c r="D13" s="338">
        <v>4</v>
      </c>
      <c r="E13" s="55">
        <v>5</v>
      </c>
      <c r="K13" s="21"/>
    </row>
    <row r="14" spans="1:11" s="187" customFormat="1">
      <c r="A14" s="316">
        <f t="shared" si="0"/>
        <v>5</v>
      </c>
      <c r="B14" s="298" t="s">
        <v>611</v>
      </c>
      <c r="C14" s="39">
        <v>2017</v>
      </c>
      <c r="D14" s="338">
        <v>4</v>
      </c>
      <c r="E14" s="55">
        <v>5</v>
      </c>
      <c r="K14" s="21"/>
    </row>
    <row r="15" spans="1:11" s="187" customFormat="1">
      <c r="A15" s="316">
        <f t="shared" si="0"/>
        <v>6</v>
      </c>
      <c r="B15" s="298" t="s">
        <v>616</v>
      </c>
      <c r="C15" s="39">
        <v>2019</v>
      </c>
      <c r="D15" s="338">
        <v>4</v>
      </c>
      <c r="E15" s="55">
        <v>5</v>
      </c>
      <c r="K15" s="21"/>
    </row>
    <row r="16" spans="1:11" s="187" customFormat="1">
      <c r="A16" s="316">
        <f t="shared" si="0"/>
        <v>7</v>
      </c>
      <c r="B16" s="298" t="s">
        <v>617</v>
      </c>
      <c r="C16" s="39">
        <v>2019</v>
      </c>
      <c r="D16" s="338">
        <v>5</v>
      </c>
      <c r="E16" s="55">
        <v>6</v>
      </c>
      <c r="K16" s="21"/>
    </row>
    <row r="17" spans="1:11" s="187" customFormat="1">
      <c r="A17" s="316">
        <f t="shared" si="0"/>
        <v>8</v>
      </c>
      <c r="B17" s="298"/>
      <c r="C17" s="139"/>
      <c r="D17" s="413"/>
      <c r="K17" s="21"/>
    </row>
    <row r="18" spans="1:11" s="187" customFormat="1">
      <c r="A18" s="316">
        <f t="shared" si="0"/>
        <v>9</v>
      </c>
      <c r="B18" s="298"/>
      <c r="C18" s="39"/>
      <c r="D18" s="338"/>
      <c r="K18" s="21"/>
    </row>
    <row r="19" spans="1:11" ht="15.75" thickBot="1">
      <c r="A19" s="317">
        <f t="shared" si="0"/>
        <v>10</v>
      </c>
      <c r="B19" s="298"/>
      <c r="C19" s="152"/>
      <c r="D19" s="343"/>
      <c r="K19" s="21"/>
    </row>
    <row r="20" spans="1:11" ht="15.75" thickBot="1">
      <c r="A20" s="355"/>
      <c r="B20" s="121"/>
      <c r="C20" s="123" t="str">
        <f>"Total "&amp;LEFT(A7,3)</f>
        <v>Total I17</v>
      </c>
      <c r="D20" s="124">
        <f>SUM(D10:D19)</f>
        <v>39.5</v>
      </c>
      <c r="K20" s="5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sheetPr>
    <tabColor theme="6"/>
  </sheetPr>
  <dimension ref="A1:K31"/>
  <sheetViews>
    <sheetView workbookViewId="0">
      <selection activeCell="F19" sqref="F19"/>
    </sheetView>
  </sheetViews>
  <sheetFormatPr defaultRowHeight="15"/>
  <cols>
    <col min="1" max="1" width="5.140625" customWidth="1"/>
    <col min="2" max="2" width="103.140625" customWidth="1"/>
    <col min="3" max="3" width="10.5703125" customWidth="1"/>
    <col min="4" max="4" width="9.7109375" customWidth="1"/>
  </cols>
  <sheetData>
    <row r="1" spans="1:11" ht="15.75">
      <c r="A1" s="264" t="str">
        <f>'Date initiale'!C3</f>
        <v>Universitatea de Arhitectură și Urbanism "Ion Mincu" București</v>
      </c>
      <c r="B1" s="264"/>
      <c r="C1" s="264"/>
      <c r="D1" s="17"/>
      <c r="E1" s="40"/>
    </row>
    <row r="2" spans="1:11" ht="15.75">
      <c r="A2" s="264" t="str">
        <f>'Date initiale'!B4&amp;" "&amp;'Date initiale'!C4</f>
        <v>Facultatea ARHITECTURA</v>
      </c>
      <c r="B2" s="264"/>
      <c r="C2" s="264"/>
      <c r="D2" s="40"/>
      <c r="E2" s="40"/>
    </row>
    <row r="3" spans="1:11" ht="15.75">
      <c r="A3" s="264" t="str">
        <f>'Date initiale'!B5&amp;" "&amp;'Date initiale'!C5</f>
        <v>Departamentul Bazele Proiectării</v>
      </c>
      <c r="B3" s="264"/>
      <c r="C3" s="264"/>
      <c r="D3" s="17"/>
      <c r="E3" s="40"/>
    </row>
    <row r="4" spans="1:11">
      <c r="A4" s="121" t="str">
        <f>'Date initiale'!C6&amp;", "&amp;'Date initiale'!C7</f>
        <v>Petrea Sergiu-Cătălin, 25</v>
      </c>
      <c r="B4" s="121"/>
      <c r="C4" s="121"/>
    </row>
    <row r="5" spans="1:11" s="187" customFormat="1">
      <c r="A5" s="121"/>
      <c r="B5" s="121"/>
      <c r="C5" s="121"/>
    </row>
    <row r="6" spans="1:11" ht="34.5" customHeight="1">
      <c r="A6" s="444" t="s">
        <v>110</v>
      </c>
      <c r="B6" s="444"/>
      <c r="C6" s="444"/>
      <c r="D6" s="444"/>
    </row>
    <row r="7" spans="1:11" s="187" customFormat="1" ht="34.5" customHeight="1">
      <c r="A7" s="446" t="str">
        <f>'Descriere indicatori'!B25&amp;". "&amp;'Descriere indicatori'!C25</f>
        <v xml:space="preserve">I18. Premii / mențiuni / nominalizări la Bienala, Anuală de Arhitectură Bucureşti ori premii / nominalizări la alte concursuri şi licitaţii publice câştigate la nivel naţional, regional şi/sau local de arhitectură, urbanism, peisagistică şi design*** </v>
      </c>
      <c r="B7" s="446"/>
      <c r="C7" s="446"/>
      <c r="D7" s="446"/>
    </row>
    <row r="8" spans="1:11" ht="16.5" customHeight="1" thickBot="1">
      <c r="A8" s="57"/>
      <c r="B8" s="57"/>
      <c r="C8" s="57"/>
      <c r="D8" s="57"/>
    </row>
    <row r="9" spans="1:11" ht="42.75" customHeight="1" thickBot="1">
      <c r="A9" s="193" t="s">
        <v>55</v>
      </c>
      <c r="B9" s="156" t="s">
        <v>77</v>
      </c>
      <c r="C9" s="156" t="s">
        <v>87</v>
      </c>
      <c r="D9" s="291" t="s">
        <v>78</v>
      </c>
      <c r="E9" s="31"/>
      <c r="F9" s="270" t="s">
        <v>108</v>
      </c>
    </row>
    <row r="10" spans="1:11" ht="30">
      <c r="A10" s="161">
        <v>1</v>
      </c>
      <c r="B10" s="298" t="s">
        <v>613</v>
      </c>
      <c r="C10" s="39">
        <v>2018</v>
      </c>
      <c r="D10" s="338">
        <v>1</v>
      </c>
      <c r="E10" s="31">
        <v>5</v>
      </c>
      <c r="F10" s="271" t="s">
        <v>169</v>
      </c>
      <c r="G10" s="381" t="s">
        <v>260</v>
      </c>
      <c r="K10" s="21"/>
    </row>
    <row r="11" spans="1:11" ht="30">
      <c r="A11" s="163">
        <f>A10+1</f>
        <v>2</v>
      </c>
      <c r="B11" s="298" t="s">
        <v>614</v>
      </c>
      <c r="C11" s="39">
        <v>2018</v>
      </c>
      <c r="D11" s="338">
        <v>2</v>
      </c>
      <c r="E11">
        <v>5</v>
      </c>
      <c r="K11" s="21"/>
    </row>
    <row r="12" spans="1:11" ht="30">
      <c r="A12" s="163">
        <f t="shared" ref="A12:A19" si="0">A11+1</f>
        <v>3</v>
      </c>
      <c r="B12" s="298" t="s">
        <v>615</v>
      </c>
      <c r="C12" s="39">
        <v>2018</v>
      </c>
      <c r="D12" s="341">
        <v>1</v>
      </c>
      <c r="E12">
        <v>5</v>
      </c>
      <c r="K12" s="54"/>
    </row>
    <row r="13" spans="1:11">
      <c r="A13" s="163">
        <f t="shared" si="0"/>
        <v>4</v>
      </c>
      <c r="B13" s="412" t="s">
        <v>620</v>
      </c>
      <c r="C13" s="139">
        <v>2012</v>
      </c>
      <c r="D13" s="341">
        <v>5</v>
      </c>
      <c r="E13">
        <v>2</v>
      </c>
    </row>
    <row r="14" spans="1:11" ht="30">
      <c r="A14" s="163">
        <f t="shared" si="0"/>
        <v>5</v>
      </c>
      <c r="B14" s="246" t="s">
        <v>621</v>
      </c>
      <c r="C14" s="39">
        <v>2015</v>
      </c>
      <c r="D14" s="326">
        <v>2.5</v>
      </c>
      <c r="E14">
        <v>2</v>
      </c>
    </row>
    <row r="15" spans="1:11" ht="30">
      <c r="A15" s="163">
        <f t="shared" si="0"/>
        <v>6</v>
      </c>
      <c r="B15" s="246" t="s">
        <v>622</v>
      </c>
      <c r="C15" s="39">
        <v>2015</v>
      </c>
      <c r="D15" s="326">
        <v>5</v>
      </c>
      <c r="E15">
        <v>2</v>
      </c>
    </row>
    <row r="16" spans="1:11" ht="30">
      <c r="A16" s="163">
        <f t="shared" si="0"/>
        <v>7</v>
      </c>
      <c r="B16" s="246" t="s">
        <v>623</v>
      </c>
      <c r="C16" s="39">
        <v>2015</v>
      </c>
      <c r="D16" s="326">
        <v>2.5</v>
      </c>
      <c r="E16">
        <v>2</v>
      </c>
    </row>
    <row r="17" spans="1:8" s="35" customFormat="1" ht="30">
      <c r="A17" s="163">
        <f t="shared" si="0"/>
        <v>8</v>
      </c>
      <c r="B17" s="298" t="s">
        <v>651</v>
      </c>
      <c r="C17" s="39">
        <v>2019</v>
      </c>
      <c r="D17" s="326">
        <v>1</v>
      </c>
    </row>
    <row r="18" spans="1:8" ht="30">
      <c r="A18" s="163">
        <f t="shared" si="0"/>
        <v>9</v>
      </c>
      <c r="B18" s="298" t="s">
        <v>652</v>
      </c>
      <c r="C18" s="39">
        <v>2019</v>
      </c>
      <c r="D18" s="326">
        <v>1</v>
      </c>
    </row>
    <row r="19" spans="1:8" ht="30.75" thickBot="1">
      <c r="A19" s="310">
        <f t="shared" si="0"/>
        <v>10</v>
      </c>
      <c r="B19" s="298" t="s">
        <v>653</v>
      </c>
      <c r="C19" s="39">
        <v>2019</v>
      </c>
      <c r="D19" s="339">
        <v>2</v>
      </c>
    </row>
    <row r="20" spans="1:8" s="21" customFormat="1" ht="15.75" thickBot="1">
      <c r="A20" s="358"/>
      <c r="B20" s="318"/>
      <c r="C20" s="123" t="str">
        <f>"Total "&amp;LEFT(A7,3)</f>
        <v>Total I18</v>
      </c>
      <c r="D20" s="319">
        <f>SUM(D10:D19)</f>
        <v>23</v>
      </c>
    </row>
    <row r="21" spans="1:8">
      <c r="B21" s="18"/>
    </row>
    <row r="22" spans="1:8" ht="53.25" customHeight="1">
      <c r="A22" s="438" t="str">
        <f>'Descriere indicatori'!B44</f>
        <v>*** Deoarece nu există încă recunoaşterea de către CNADTCU a publicaţiilor în domeniu şi a Organizaţiilor Profesionale specifice, se propune luarea în consideraţie a BDI, BDN şi a Organizaţiilor Profesionale de prestigiu recunoscut pentru Arhitectură şi Urbanism, precum şi pentru domenii conexe, la nivel internaţional şi/sau naţional.</v>
      </c>
      <c r="B22" s="438"/>
      <c r="C22" s="438"/>
      <c r="D22" s="438"/>
      <c r="E22" s="273"/>
      <c r="F22" s="273"/>
      <c r="G22" s="273"/>
      <c r="H22" s="273"/>
    </row>
    <row r="23" spans="1:8">
      <c r="B23" s="18"/>
    </row>
    <row r="24" spans="1:8">
      <c r="B24" s="18"/>
    </row>
    <row r="25" spans="1:8">
      <c r="B25" s="18"/>
    </row>
    <row r="26" spans="1:8">
      <c r="B26" s="18"/>
    </row>
    <row r="27" spans="1:8">
      <c r="B27" s="18"/>
    </row>
    <row r="28" spans="1:8">
      <c r="B28" s="18"/>
    </row>
    <row r="29" spans="1:8">
      <c r="B29" s="18"/>
    </row>
    <row r="30" spans="1:8">
      <c r="B30" s="18"/>
    </row>
    <row r="31" spans="1:8">
      <c r="B31" s="18"/>
    </row>
  </sheetData>
  <mergeCells count="3">
    <mergeCell ref="A6:D6"/>
    <mergeCell ref="A7:D7"/>
    <mergeCell ref="A22:D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sheetPr>
    <tabColor theme="6"/>
  </sheetPr>
  <dimension ref="A1:K20"/>
  <sheetViews>
    <sheetView workbookViewId="0">
      <selection activeCell="G26" sqref="G26"/>
    </sheetView>
  </sheetViews>
  <sheetFormatPr defaultRowHeight="15"/>
  <cols>
    <col min="1" max="1" width="5.140625" customWidth="1"/>
    <col min="2" max="2" width="27.140625" customWidth="1"/>
    <col min="3" max="3" width="75.7109375" customWidth="1"/>
    <col min="4" max="4" width="10.5703125" style="187" customWidth="1"/>
    <col min="5" max="5" width="9.7109375" customWidth="1"/>
    <col min="7" max="7" width="14.140625" customWidth="1"/>
  </cols>
  <sheetData>
    <row r="1" spans="1:11">
      <c r="A1" s="266" t="str">
        <f>'Date initiale'!C3</f>
        <v>Universitatea de Arhitectură și Urbanism "Ion Mincu" București</v>
      </c>
      <c r="B1" s="266"/>
      <c r="D1" s="266"/>
    </row>
    <row r="2" spans="1:11" ht="15.75">
      <c r="A2" s="264" t="str">
        <f>'Date initiale'!B4&amp;" "&amp;'Date initiale'!C4</f>
        <v>Facultatea ARHITECTURA</v>
      </c>
      <c r="B2" s="264"/>
      <c r="C2" s="17"/>
      <c r="D2" s="264"/>
      <c r="E2" s="17"/>
    </row>
    <row r="3" spans="1:11" ht="15.75">
      <c r="A3" s="264" t="str">
        <f>'Date initiale'!B5&amp;" "&amp;'Date initiale'!C5</f>
        <v>Departamentul Bazele Proiectării</v>
      </c>
      <c r="B3" s="264"/>
      <c r="C3" s="17"/>
      <c r="D3" s="264"/>
      <c r="E3" s="17"/>
    </row>
    <row r="4" spans="1:11" ht="15.75">
      <c r="A4" s="437" t="str">
        <f>'Date initiale'!C6&amp;", "&amp;'Date initiale'!C7</f>
        <v>Petrea Sergiu-Cătălin, 25</v>
      </c>
      <c r="B4" s="437"/>
      <c r="C4" s="447"/>
      <c r="D4" s="447"/>
      <c r="E4" s="447"/>
    </row>
    <row r="5" spans="1:11" s="187" customFormat="1" ht="15.75">
      <c r="A5" s="265"/>
      <c r="B5" s="265"/>
      <c r="C5" s="17"/>
      <c r="D5" s="265"/>
      <c r="E5" s="17"/>
    </row>
    <row r="6" spans="1:11" ht="15.75">
      <c r="A6" s="442" t="s">
        <v>110</v>
      </c>
      <c r="B6" s="442"/>
      <c r="C6" s="442"/>
      <c r="D6" s="442"/>
      <c r="E6" s="442"/>
    </row>
    <row r="7" spans="1:11" ht="67.5" customHeight="1">
      <c r="A7" s="446" t="str">
        <f>'Descriere indicatori'!B26&amp;". "&amp;'Descriere indicatori'!C26</f>
        <v xml:space="preserve">I19. Profesor asociat, visiting/cadru didactic asociat la o universitate din străinătate pentru o perioadă de cel puţin o săptămână/efectuarea unui stagiu postdoctoral cu durată de cel puţin un semestru sau obţinerea unei diplome de master/absolvirea unui curs de specialitate la o universitate din străinătate/obţinerea unei diplome de doctor la o universitate din străinătate recunoscută/acreditată </v>
      </c>
      <c r="B7" s="446"/>
      <c r="C7" s="446"/>
      <c r="D7" s="446"/>
      <c r="E7" s="446"/>
      <c r="F7" s="38"/>
      <c r="G7" s="38"/>
      <c r="H7" s="38"/>
      <c r="I7" s="38"/>
    </row>
    <row r="8" spans="1:11" s="21" customFormat="1" ht="20.25" customHeight="1" thickBot="1">
      <c r="A8" s="57"/>
      <c r="B8" s="57"/>
      <c r="C8" s="57"/>
      <c r="D8" s="57"/>
      <c r="E8" s="57"/>
      <c r="F8" s="65"/>
      <c r="G8" s="65"/>
      <c r="H8" s="65"/>
      <c r="I8" s="65"/>
    </row>
    <row r="9" spans="1:11" ht="30.75" thickBot="1">
      <c r="A9" s="155" t="s">
        <v>55</v>
      </c>
      <c r="B9" s="221" t="s">
        <v>150</v>
      </c>
      <c r="C9" s="221" t="s">
        <v>82</v>
      </c>
      <c r="D9" s="221" t="s">
        <v>81</v>
      </c>
      <c r="E9" s="239" t="s">
        <v>147</v>
      </c>
      <c r="G9" s="270" t="s">
        <v>108</v>
      </c>
      <c r="K9" s="21"/>
    </row>
    <row r="10" spans="1:11" s="187" customFormat="1">
      <c r="A10" s="285">
        <v>1</v>
      </c>
      <c r="B10" s="286"/>
      <c r="C10" s="287"/>
      <c r="D10" s="251"/>
      <c r="E10" s="334"/>
      <c r="G10" s="271" t="s">
        <v>170</v>
      </c>
      <c r="H10" s="381" t="s">
        <v>261</v>
      </c>
      <c r="K10" s="21"/>
    </row>
    <row r="11" spans="1:11" s="187" customFormat="1">
      <c r="A11" s="207">
        <f>A10+1</f>
        <v>2</v>
      </c>
      <c r="B11" s="246"/>
      <c r="C11" s="283"/>
      <c r="D11" s="129"/>
      <c r="E11" s="326"/>
      <c r="K11" s="21"/>
    </row>
    <row r="12" spans="1:11" s="187" customFormat="1">
      <c r="A12" s="207">
        <f t="shared" ref="A12:A19" si="0">A11+1</f>
        <v>3</v>
      </c>
      <c r="B12" s="246"/>
      <c r="C12" s="283"/>
      <c r="D12" s="129"/>
      <c r="E12" s="326"/>
      <c r="K12" s="21"/>
    </row>
    <row r="13" spans="1:11" s="187" customFormat="1">
      <c r="A13" s="207">
        <f t="shared" si="0"/>
        <v>4</v>
      </c>
      <c r="B13" s="246"/>
      <c r="C13" s="283"/>
      <c r="D13" s="129"/>
      <c r="E13" s="326"/>
      <c r="K13" s="21"/>
    </row>
    <row r="14" spans="1:11">
      <c r="A14" s="207">
        <f t="shared" si="0"/>
        <v>5</v>
      </c>
      <c r="B14" s="246"/>
      <c r="C14" s="283"/>
      <c r="D14" s="129"/>
      <c r="E14" s="326"/>
      <c r="K14" s="21"/>
    </row>
    <row r="15" spans="1:11" s="187" customFormat="1">
      <c r="A15" s="207">
        <f t="shared" si="0"/>
        <v>6</v>
      </c>
      <c r="B15" s="246"/>
      <c r="C15" s="283"/>
      <c r="D15" s="129"/>
      <c r="E15" s="326"/>
      <c r="K15" s="21"/>
    </row>
    <row r="16" spans="1:11" s="187" customFormat="1">
      <c r="A16" s="207">
        <f t="shared" si="0"/>
        <v>7</v>
      </c>
      <c r="B16" s="246"/>
      <c r="C16" s="283"/>
      <c r="D16" s="129"/>
      <c r="E16" s="326"/>
      <c r="K16" s="21"/>
    </row>
    <row r="17" spans="1:11" s="187" customFormat="1">
      <c r="A17" s="207">
        <f t="shared" si="0"/>
        <v>8</v>
      </c>
      <c r="B17" s="246"/>
      <c r="C17" s="283"/>
      <c r="D17" s="129"/>
      <c r="E17" s="326"/>
      <c r="K17" s="21"/>
    </row>
    <row r="18" spans="1:11" s="187" customFormat="1">
      <c r="A18" s="207">
        <f t="shared" si="0"/>
        <v>9</v>
      </c>
      <c r="B18" s="246"/>
      <c r="C18" s="283"/>
      <c r="D18" s="129"/>
      <c r="E18" s="326"/>
      <c r="K18" s="21"/>
    </row>
    <row r="19" spans="1:11" s="187" customFormat="1" ht="15.75" thickBot="1">
      <c r="A19" s="214">
        <f t="shared" si="0"/>
        <v>10</v>
      </c>
      <c r="B19" s="288"/>
      <c r="C19" s="289"/>
      <c r="D19" s="136"/>
      <c r="E19" s="339"/>
      <c r="K19" s="21"/>
    </row>
    <row r="20" spans="1:11" ht="15.75" thickBot="1">
      <c r="A20" s="357"/>
      <c r="B20" s="219"/>
      <c r="C20" s="284"/>
      <c r="D20" s="159" t="str">
        <f>"Total "&amp;LEFT(A7,3)</f>
        <v>Total I19</v>
      </c>
      <c r="E20" s="160">
        <f>SUM(E10:E19)</f>
        <v>0</v>
      </c>
      <c r="K20" s="55"/>
    </row>
  </sheetData>
  <mergeCells count="3">
    <mergeCell ref="A4:E4"/>
    <mergeCell ref="A7:E7"/>
    <mergeCell ref="A6:E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theme="6"/>
  </sheetPr>
  <dimension ref="A1:H25"/>
  <sheetViews>
    <sheetView workbookViewId="0">
      <selection activeCell="H13" sqref="H13"/>
    </sheetView>
  </sheetViews>
  <sheetFormatPr defaultRowHeight="15"/>
  <cols>
    <col min="1" max="1" width="5.140625" customWidth="1"/>
    <col min="2" max="2" width="86.28515625" customWidth="1"/>
    <col min="3" max="3" width="17.140625" style="187" customWidth="1"/>
    <col min="4" max="4" width="10.5703125" customWidth="1"/>
    <col min="5" max="5" width="9.7109375" customWidth="1"/>
    <col min="7" max="7" width="13.42578125" customWidth="1"/>
  </cols>
  <sheetData>
    <row r="1" spans="1:8" ht="15.75">
      <c r="A1" s="264" t="str">
        <f>'Date initiale'!C3</f>
        <v>Universitatea de Arhitectură și Urbanism "Ion Mincu" București</v>
      </c>
      <c r="B1" s="264"/>
      <c r="C1" s="264"/>
      <c r="D1" s="264"/>
      <c r="E1" s="17"/>
    </row>
    <row r="2" spans="1:8" ht="15.75">
      <c r="A2" s="264" t="str">
        <f>'Date initiale'!B4&amp;" "&amp;'Date initiale'!C4</f>
        <v>Facultatea ARHITECTURA</v>
      </c>
      <c r="B2" s="264"/>
      <c r="C2" s="264"/>
      <c r="D2" s="264"/>
      <c r="E2" s="17"/>
    </row>
    <row r="3" spans="1:8" ht="15.75">
      <c r="A3" s="264" t="str">
        <f>'Date initiale'!B5&amp;" "&amp;'Date initiale'!C5</f>
        <v>Departamentul Bazele Proiectării</v>
      </c>
      <c r="B3" s="264"/>
      <c r="C3" s="264"/>
      <c r="D3" s="264"/>
      <c r="E3" s="17"/>
    </row>
    <row r="4" spans="1:8">
      <c r="A4" s="121" t="str">
        <f>'Date initiale'!C6&amp;", "&amp;'Date initiale'!C7</f>
        <v>Petrea Sergiu-Cătălin, 25</v>
      </c>
      <c r="B4" s="121"/>
      <c r="C4" s="121"/>
      <c r="D4" s="121"/>
    </row>
    <row r="5" spans="1:8" s="187" customFormat="1">
      <c r="A5" s="121"/>
      <c r="B5" s="121"/>
      <c r="C5" s="121"/>
      <c r="D5" s="121"/>
    </row>
    <row r="6" spans="1:8" ht="15.75">
      <c r="A6" s="448" t="s">
        <v>110</v>
      </c>
      <c r="B6" s="449"/>
      <c r="C6" s="449"/>
      <c r="D6" s="449"/>
      <c r="E6" s="450"/>
    </row>
    <row r="7" spans="1:8" s="187" customFormat="1" ht="15.75">
      <c r="A7" s="446" t="str">
        <f>'Descriere indicatori'!B27&amp;". "&amp;'Descriere indicatori'!C27</f>
        <v xml:space="preserve">I20. Expoziţii profesionale în domeniu organizate la nivel internaţional / naţional sau local în calitate de autor, coautor, curator </v>
      </c>
      <c r="B7" s="446"/>
      <c r="C7" s="446"/>
      <c r="D7" s="446"/>
      <c r="E7" s="446"/>
      <c r="F7" s="282"/>
    </row>
    <row r="8" spans="1:8" s="187" customFormat="1" ht="32.25" customHeight="1" thickBot="1">
      <c r="A8" s="56"/>
      <c r="B8" s="56"/>
      <c r="C8" s="56"/>
      <c r="D8" s="56"/>
      <c r="E8" s="56"/>
    </row>
    <row r="9" spans="1:8" ht="30.75" thickBot="1">
      <c r="A9" s="155" t="s">
        <v>55</v>
      </c>
      <c r="B9" s="290" t="s">
        <v>152</v>
      </c>
      <c r="C9" s="156" t="s">
        <v>151</v>
      </c>
      <c r="D9" s="156" t="s">
        <v>87</v>
      </c>
      <c r="E9" s="291" t="s">
        <v>147</v>
      </c>
      <c r="G9" s="270" t="s">
        <v>108</v>
      </c>
    </row>
    <row r="10" spans="1:8" ht="45">
      <c r="A10" s="295">
        <v>1</v>
      </c>
      <c r="B10" s="246" t="s">
        <v>625</v>
      </c>
      <c r="C10" s="129" t="s">
        <v>556</v>
      </c>
      <c r="D10" s="39">
        <v>2015</v>
      </c>
      <c r="E10" s="347">
        <v>1.5</v>
      </c>
      <c r="F10">
        <v>2</v>
      </c>
      <c r="G10" s="271" t="s">
        <v>169</v>
      </c>
      <c r="H10" s="381" t="s">
        <v>262</v>
      </c>
    </row>
    <row r="11" spans="1:8" ht="30">
      <c r="A11" s="296">
        <f>A10+1</f>
        <v>2</v>
      </c>
      <c r="B11" s="246" t="s">
        <v>626</v>
      </c>
      <c r="C11" s="39" t="s">
        <v>556</v>
      </c>
      <c r="D11" s="39">
        <v>2014</v>
      </c>
      <c r="E11" s="347">
        <v>10</v>
      </c>
      <c r="F11">
        <v>1</v>
      </c>
      <c r="G11" s="271" t="s">
        <v>171</v>
      </c>
    </row>
    <row r="12" spans="1:8" ht="45">
      <c r="A12" s="296">
        <f t="shared" ref="A12:A19" si="0">A11+1</f>
        <v>3</v>
      </c>
      <c r="B12" s="246" t="s">
        <v>627</v>
      </c>
      <c r="C12" s="39" t="s">
        <v>556</v>
      </c>
      <c r="D12" s="39">
        <v>2006</v>
      </c>
      <c r="E12" s="346">
        <v>10</v>
      </c>
      <c r="F12">
        <v>1</v>
      </c>
      <c r="G12" s="271" t="s">
        <v>172</v>
      </c>
    </row>
    <row r="13" spans="1:8" ht="45">
      <c r="A13" s="296">
        <f t="shared" si="0"/>
        <v>4</v>
      </c>
      <c r="B13" s="246" t="s">
        <v>628</v>
      </c>
      <c r="C13" s="39" t="s">
        <v>556</v>
      </c>
      <c r="D13" s="39">
        <v>2012</v>
      </c>
      <c r="E13" s="346">
        <v>3</v>
      </c>
      <c r="F13">
        <v>1</v>
      </c>
    </row>
    <row r="14" spans="1:8">
      <c r="A14" s="296">
        <f t="shared" si="0"/>
        <v>5</v>
      </c>
      <c r="B14" s="298"/>
      <c r="C14" s="39"/>
      <c r="D14" s="39"/>
      <c r="E14" s="347"/>
    </row>
    <row r="15" spans="1:8">
      <c r="A15" s="296">
        <f t="shared" si="0"/>
        <v>6</v>
      </c>
      <c r="B15" s="298"/>
      <c r="C15" s="39"/>
      <c r="D15" s="39"/>
      <c r="E15" s="347"/>
    </row>
    <row r="16" spans="1:8">
      <c r="A16" s="296">
        <f t="shared" si="0"/>
        <v>7</v>
      </c>
      <c r="B16" s="298"/>
      <c r="C16" s="39"/>
      <c r="D16" s="39"/>
      <c r="E16" s="347"/>
    </row>
    <row r="17" spans="1:5">
      <c r="A17" s="296">
        <f t="shared" si="0"/>
        <v>8</v>
      </c>
      <c r="B17" s="298"/>
      <c r="C17" s="39"/>
      <c r="D17" s="39"/>
      <c r="E17" s="326"/>
    </row>
    <row r="18" spans="1:5" s="54" customFormat="1">
      <c r="A18" s="296">
        <f t="shared" si="0"/>
        <v>9</v>
      </c>
      <c r="B18" s="300"/>
      <c r="C18" s="182"/>
      <c r="D18" s="182"/>
      <c r="E18" s="348"/>
    </row>
    <row r="19" spans="1:5" s="54" customFormat="1" ht="15.75" thickBot="1">
      <c r="A19" s="302">
        <f t="shared" si="0"/>
        <v>10</v>
      </c>
      <c r="B19" s="303"/>
      <c r="C19" s="304"/>
      <c r="D19" s="304"/>
      <c r="E19" s="349"/>
    </row>
    <row r="20" spans="1:5" ht="15.75" thickBot="1">
      <c r="A20" s="356"/>
      <c r="B20" s="293"/>
      <c r="C20" s="294"/>
      <c r="D20" s="159" t="str">
        <f>"Total "&amp;LEFT(A7,3)</f>
        <v>Total I20</v>
      </c>
      <c r="E20" s="124">
        <f>SUM(E10:E19)</f>
        <v>24.5</v>
      </c>
    </row>
    <row r="21" spans="1:5">
      <c r="B21" s="18"/>
    </row>
    <row r="22" spans="1:5">
      <c r="B22" s="21"/>
    </row>
    <row r="23" spans="1:5">
      <c r="B23" s="21"/>
    </row>
    <row r="24" spans="1:5">
      <c r="B24" s="21"/>
    </row>
    <row r="25" spans="1:5">
      <c r="B25" s="18"/>
    </row>
  </sheetData>
  <mergeCells count="2">
    <mergeCell ref="A6:E6"/>
    <mergeCell ref="A7:E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sheetPr>
  <dimension ref="A1:D47"/>
  <sheetViews>
    <sheetView showGridLines="0" showRowColHeaders="0" topLeftCell="A31" zoomScale="130" zoomScaleNormal="130" workbookViewId="0">
      <selection activeCell="C46" sqref="C46"/>
    </sheetView>
  </sheetViews>
  <sheetFormatPr defaultRowHeight="15"/>
  <cols>
    <col min="1" max="1" width="4.28515625" style="187" customWidth="1"/>
    <col min="2" max="2" width="8.7109375" customWidth="1"/>
    <col min="3" max="3" width="72" customWidth="1"/>
    <col min="4" max="4" width="7.7109375" customWidth="1"/>
  </cols>
  <sheetData>
    <row r="1" spans="2:4">
      <c r="B1" s="423" t="s">
        <v>102</v>
      </c>
      <c r="C1" s="423"/>
      <c r="D1" s="423"/>
    </row>
    <row r="2" spans="2:4" s="187" customFormat="1">
      <c r="B2" s="371" t="str">
        <f>"Facultatea de "&amp;'Date initiale'!C4</f>
        <v>Facultatea de ARHITECTURA</v>
      </c>
      <c r="C2" s="371"/>
      <c r="D2" s="371"/>
    </row>
    <row r="3" spans="2:4">
      <c r="B3" s="423" t="str">
        <f>"Departamentul "&amp;'Date initiale'!C5</f>
        <v>Departamentul Bazele Proiectării</v>
      </c>
      <c r="C3" s="423"/>
      <c r="D3" s="423"/>
    </row>
    <row r="4" spans="2:4">
      <c r="B4" s="371" t="str">
        <f>"Nume și prenume: "&amp;'Date initiale'!C6</f>
        <v>Nume și prenume: Petrea Sergiu-Cătălin</v>
      </c>
      <c r="C4" s="371"/>
      <c r="D4" s="371"/>
    </row>
    <row r="5" spans="2:4" s="187" customFormat="1">
      <c r="B5" s="371" t="str">
        <f>"Post: "&amp;'Date initiale'!C7</f>
        <v>Post: 25</v>
      </c>
      <c r="C5" s="371"/>
      <c r="D5" s="371"/>
    </row>
    <row r="6" spans="2:4">
      <c r="B6" s="371" t="str">
        <f>"Standard de referință: "&amp;'Date initiale'!C8</f>
        <v>Standard de referință: conferențiar universitar</v>
      </c>
      <c r="C6" s="371"/>
      <c r="D6" s="371"/>
    </row>
    <row r="7" spans="2:4">
      <c r="B7" s="187"/>
      <c r="C7" s="187"/>
      <c r="D7" s="187"/>
    </row>
    <row r="8" spans="2:4" s="187" customFormat="1" ht="15.75">
      <c r="B8" s="426" t="s">
        <v>177</v>
      </c>
      <c r="C8" s="426"/>
      <c r="D8" s="426"/>
    </row>
    <row r="9" spans="2:4" ht="34.5" customHeight="1">
      <c r="B9" s="424" t="s">
        <v>185</v>
      </c>
      <c r="C9" s="425"/>
      <c r="D9" s="425"/>
    </row>
    <row r="10" spans="2:4" ht="30">
      <c r="B10" s="90" t="s">
        <v>63</v>
      </c>
      <c r="C10" s="90" t="s">
        <v>176</v>
      </c>
      <c r="D10" s="90" t="s">
        <v>147</v>
      </c>
    </row>
    <row r="11" spans="2:4">
      <c r="B11" s="91" t="s">
        <v>19</v>
      </c>
      <c r="C11" s="11" t="s">
        <v>20</v>
      </c>
      <c r="D11" s="100">
        <f>'I1'!I20</f>
        <v>30</v>
      </c>
    </row>
    <row r="12" spans="2:4" ht="15" customHeight="1">
      <c r="B12" s="92" t="s">
        <v>21</v>
      </c>
      <c r="C12" s="11" t="s">
        <v>22</v>
      </c>
      <c r="D12" s="101">
        <f>'I2'!I20</f>
        <v>20</v>
      </c>
    </row>
    <row r="13" spans="2:4">
      <c r="B13" s="92" t="s">
        <v>23</v>
      </c>
      <c r="C13" s="29" t="s">
        <v>24</v>
      </c>
      <c r="D13" s="101">
        <f>'I3'!I20</f>
        <v>20</v>
      </c>
    </row>
    <row r="14" spans="2:4">
      <c r="B14" s="92" t="s">
        <v>26</v>
      </c>
      <c r="C14" s="11" t="s">
        <v>198</v>
      </c>
      <c r="D14" s="101">
        <f>'I4'!I20</f>
        <v>0</v>
      </c>
    </row>
    <row r="15" spans="2:4" ht="45">
      <c r="B15" s="92" t="s">
        <v>28</v>
      </c>
      <c r="C15" s="74" t="s">
        <v>199</v>
      </c>
      <c r="D15" s="101">
        <f>'I5'!I20</f>
        <v>0</v>
      </c>
    </row>
    <row r="16" spans="2:4" ht="15" customHeight="1">
      <c r="B16" s="92" t="s">
        <v>29</v>
      </c>
      <c r="C16" s="15" t="s">
        <v>200</v>
      </c>
      <c r="D16" s="101">
        <f>'I6'!I20</f>
        <v>0</v>
      </c>
    </row>
    <row r="17" spans="2:4" ht="15" customHeight="1">
      <c r="B17" s="92" t="s">
        <v>30</v>
      </c>
      <c r="C17" s="15" t="s">
        <v>202</v>
      </c>
      <c r="D17" s="101">
        <f>'I7'!I20</f>
        <v>0</v>
      </c>
    </row>
    <row r="18" spans="2:4" ht="30">
      <c r="B18" s="92" t="s">
        <v>31</v>
      </c>
      <c r="C18" s="15" t="s">
        <v>203</v>
      </c>
      <c r="D18" s="101">
        <f>'I8'!I20</f>
        <v>0</v>
      </c>
    </row>
    <row r="19" spans="2:4" ht="30">
      <c r="B19" s="92" t="s">
        <v>33</v>
      </c>
      <c r="C19" s="11" t="s">
        <v>204</v>
      </c>
      <c r="D19" s="101">
        <f>'I9'!I20</f>
        <v>0</v>
      </c>
    </row>
    <row r="20" spans="2:4" ht="30">
      <c r="B20" s="92" t="s">
        <v>34</v>
      </c>
      <c r="C20" s="73" t="s">
        <v>206</v>
      </c>
      <c r="D20" s="101">
        <f>'I10'!I20</f>
        <v>0</v>
      </c>
    </row>
    <row r="21" spans="2:4" ht="45">
      <c r="B21" s="93" t="s">
        <v>36</v>
      </c>
      <c r="C21" s="15" t="s">
        <v>208</v>
      </c>
      <c r="D21" s="101">
        <f>I11a!I33</f>
        <v>160</v>
      </c>
    </row>
    <row r="22" spans="2:4" ht="60" customHeight="1">
      <c r="B22" s="94"/>
      <c r="C22" s="15" t="s">
        <v>210</v>
      </c>
      <c r="D22" s="101">
        <f>I11b!H20</f>
        <v>10</v>
      </c>
    </row>
    <row r="23" spans="2:4" ht="30">
      <c r="B23" s="91"/>
      <c r="C23" s="33" t="s">
        <v>212</v>
      </c>
      <c r="D23" s="101">
        <f>I11c!G75</f>
        <v>226.5</v>
      </c>
    </row>
    <row r="24" spans="2:4" ht="75">
      <c r="B24" s="92" t="s">
        <v>40</v>
      </c>
      <c r="C24" s="15" t="s">
        <v>214</v>
      </c>
      <c r="D24" s="101">
        <f>'I12'!H30</f>
        <v>390</v>
      </c>
    </row>
    <row r="25" spans="2:4" ht="48" customHeight="1">
      <c r="B25" s="92" t="s">
        <v>60</v>
      </c>
      <c r="C25" s="15" t="s">
        <v>216</v>
      </c>
      <c r="D25" s="101">
        <f>'I13'!H56</f>
        <v>360</v>
      </c>
    </row>
    <row r="26" spans="2:4" ht="60">
      <c r="B26" s="93" t="s">
        <v>61</v>
      </c>
      <c r="C26" s="11" t="s">
        <v>218</v>
      </c>
      <c r="D26" s="101">
        <f>I14a!H20</f>
        <v>7.5</v>
      </c>
    </row>
    <row r="27" spans="2:4" ht="30" customHeight="1">
      <c r="B27" s="91"/>
      <c r="C27" s="11" t="s">
        <v>220</v>
      </c>
      <c r="D27" s="101">
        <f>I14b!H20</f>
        <v>0</v>
      </c>
    </row>
    <row r="28" spans="2:4" ht="45">
      <c r="B28" s="92" t="s">
        <v>61</v>
      </c>
      <c r="C28" s="11" t="s">
        <v>62</v>
      </c>
      <c r="D28" s="101">
        <f>I14c!H20</f>
        <v>10</v>
      </c>
    </row>
    <row r="29" spans="2:4" s="187" customFormat="1" ht="60">
      <c r="B29" s="375" t="s">
        <v>0</v>
      </c>
      <c r="C29" s="11" t="s">
        <v>223</v>
      </c>
      <c r="D29" s="102">
        <f>'I15'!H20</f>
        <v>0</v>
      </c>
    </row>
    <row r="30" spans="2:4" ht="105">
      <c r="B30" s="95" t="s">
        <v>64</v>
      </c>
      <c r="C30" s="81" t="s">
        <v>225</v>
      </c>
      <c r="D30" s="102">
        <f>'I16'!D20</f>
        <v>60</v>
      </c>
    </row>
    <row r="31" spans="2:4" ht="45">
      <c r="B31" s="95" t="s">
        <v>66</v>
      </c>
      <c r="C31" s="67" t="s">
        <v>228</v>
      </c>
      <c r="D31" s="101">
        <f>'I17'!D20</f>
        <v>39.5</v>
      </c>
    </row>
    <row r="32" spans="2:4" ht="45" customHeight="1">
      <c r="B32" s="91" t="s">
        <v>68</v>
      </c>
      <c r="C32" s="15" t="s">
        <v>230</v>
      </c>
      <c r="D32" s="100">
        <f>'I18'!D20</f>
        <v>23</v>
      </c>
    </row>
    <row r="33" spans="2:4" ht="75" customHeight="1">
      <c r="B33" s="92" t="s">
        <v>42</v>
      </c>
      <c r="C33" s="85" t="s">
        <v>232</v>
      </c>
      <c r="D33" s="101">
        <f>'I19'!E20</f>
        <v>0</v>
      </c>
    </row>
    <row r="34" spans="2:4" ht="30">
      <c r="B34" s="96" t="s">
        <v>44</v>
      </c>
      <c r="C34" s="84" t="s">
        <v>233</v>
      </c>
      <c r="D34" s="101">
        <f>'I20'!E20</f>
        <v>24.5</v>
      </c>
    </row>
    <row r="35" spans="2:4">
      <c r="B35" s="92" t="s">
        <v>45</v>
      </c>
      <c r="C35" s="76" t="s">
        <v>235</v>
      </c>
      <c r="D35" s="101">
        <f>'I21'!D20</f>
        <v>0</v>
      </c>
    </row>
    <row r="36" spans="2:4" ht="90">
      <c r="B36" s="92" t="s">
        <v>47</v>
      </c>
      <c r="C36" s="75" t="s">
        <v>270</v>
      </c>
      <c r="D36" s="101">
        <f>'I22'!D20</f>
        <v>30</v>
      </c>
    </row>
    <row r="37" spans="2:4" ht="45">
      <c r="B37" s="92" t="s">
        <v>48</v>
      </c>
      <c r="C37" s="74" t="s">
        <v>236</v>
      </c>
      <c r="D37" s="101">
        <f>'I23'!D23</f>
        <v>43.5</v>
      </c>
    </row>
    <row r="38" spans="2:4">
      <c r="B38" s="92" t="s">
        <v>238</v>
      </c>
      <c r="C38" s="74" t="s">
        <v>49</v>
      </c>
      <c r="D38" s="101">
        <f>'I24'!F20</f>
        <v>0</v>
      </c>
    </row>
    <row r="39" spans="2:4">
      <c r="B39" s="187"/>
      <c r="C39" s="187"/>
      <c r="D39" s="187"/>
    </row>
    <row r="40" spans="2:4">
      <c r="B40" s="278" t="s">
        <v>2</v>
      </c>
      <c r="C40" s="1" t="s">
        <v>104</v>
      </c>
      <c r="D40" s="187"/>
    </row>
    <row r="41" spans="2:4">
      <c r="B41" s="19" t="s">
        <v>5</v>
      </c>
      <c r="C41" s="13" t="s">
        <v>241</v>
      </c>
      <c r="D41" s="103">
        <f>SUM(D11:D20)+SUM(D33:D38)</f>
        <v>168</v>
      </c>
    </row>
    <row r="42" spans="2:4">
      <c r="B42" s="19" t="s">
        <v>6</v>
      </c>
      <c r="C42" s="13" t="s">
        <v>242</v>
      </c>
      <c r="D42" s="103">
        <f>SUM(D24:D33)</f>
        <v>890</v>
      </c>
    </row>
    <row r="43" spans="2:4" ht="15.75" thickBot="1">
      <c r="B43" s="97" t="s">
        <v>7</v>
      </c>
      <c r="C43" s="14" t="s">
        <v>9</v>
      </c>
      <c r="D43" s="104">
        <f>SUM(D21:D23)</f>
        <v>396.5</v>
      </c>
    </row>
    <row r="44" spans="2:4" ht="16.5" thickTop="1" thickBot="1">
      <c r="B44" s="98" t="s">
        <v>8</v>
      </c>
      <c r="C44" s="99" t="s">
        <v>243</v>
      </c>
      <c r="D44" s="105">
        <f>D41+D42+D43</f>
        <v>1454.5</v>
      </c>
    </row>
    <row r="45" spans="2:4" ht="15.75" thickTop="1">
      <c r="B45" s="187"/>
      <c r="C45" s="187"/>
      <c r="D45" s="187"/>
    </row>
    <row r="46" spans="2:4">
      <c r="B46" s="279" t="s">
        <v>148</v>
      </c>
      <c r="C46" s="187" t="s">
        <v>149</v>
      </c>
      <c r="D46" s="187"/>
    </row>
    <row r="47" spans="2:4">
      <c r="B47" s="313" t="str">
        <f>'Date initiale'!C9</f>
        <v>februarie/2020</v>
      </c>
      <c r="C47" s="187"/>
      <c r="D47" s="187"/>
    </row>
  </sheetData>
  <sheetProtection algorithmName="SHA-512" hashValue="exfAyRIr5CFMXMz255AbYNL/Udn1ouz05kj5ijbGwzE4k1+h4UOZlYU1FoHN1ja5M/TSw3PKNBQbSAQ9Eyls9g==" saltValue="MY0HTLOctMYSlSTDnbdFnQ==" spinCount="100000" sheet="1" objects="1" scenarios="1"/>
  <mergeCells count="4">
    <mergeCell ref="B1:D1"/>
    <mergeCell ref="B3:D3"/>
    <mergeCell ref="B9:D9"/>
    <mergeCell ref="B8:D8"/>
  </mergeCells>
  <printOptions horizontalCentered="1"/>
  <pageMargins left="0.59055118110236227" right="0.59055118110236227" top="0.6692913385826772" bottom="0.6692913385826772" header="0.31496062992125984" footer="0.31496062992125984"/>
  <pageSetup paperSize="9" orientation="portrait"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tabColor theme="6"/>
  </sheetPr>
  <dimension ref="A1:J20"/>
  <sheetViews>
    <sheetView workbookViewId="0">
      <selection activeCell="I23" sqref="I23"/>
    </sheetView>
  </sheetViews>
  <sheetFormatPr defaultRowHeight="15"/>
  <cols>
    <col min="1" max="1" width="5.140625" customWidth="1"/>
    <col min="2" max="2" width="104.28515625" customWidth="1"/>
    <col min="3" max="3" width="10.5703125" customWidth="1"/>
    <col min="4" max="4" width="9.7109375" customWidth="1"/>
  </cols>
  <sheetData>
    <row r="1" spans="1:10">
      <c r="A1" s="266" t="str">
        <f>'Date initiale'!C3</f>
        <v>Universitatea de Arhitectură și Urbanism "Ion Mincu" București</v>
      </c>
      <c r="B1" s="266"/>
    </row>
    <row r="2" spans="1:10">
      <c r="A2" s="266" t="str">
        <f>'Date initiale'!B4&amp;" "&amp;'Date initiale'!C4</f>
        <v>Facultatea ARHITECTURA</v>
      </c>
      <c r="B2" s="266"/>
    </row>
    <row r="3" spans="1:10">
      <c r="A3" s="266" t="str">
        <f>'Date initiale'!B5&amp;" "&amp;'Date initiale'!C5</f>
        <v>Departamentul Bazele Proiectării</v>
      </c>
      <c r="B3" s="266"/>
    </row>
    <row r="4" spans="1:10">
      <c r="A4" s="121" t="str">
        <f>'Date initiale'!C6&amp;", "&amp;'Date initiale'!C7</f>
        <v>Petrea Sergiu-Cătălin, 25</v>
      </c>
      <c r="B4" s="121"/>
    </row>
    <row r="5" spans="1:10" s="187" customFormat="1">
      <c r="A5" s="121"/>
      <c r="B5" s="121"/>
    </row>
    <row r="6" spans="1:10" ht="15.75">
      <c r="A6" s="442" t="s">
        <v>110</v>
      </c>
      <c r="B6" s="442"/>
      <c r="C6" s="442"/>
      <c r="D6" s="442"/>
    </row>
    <row r="7" spans="1:10" ht="24" customHeight="1">
      <c r="A7" s="446" t="str">
        <f>'Descriere indicatori'!B28&amp;". "&amp;'Descriere indicatori'!C28</f>
        <v xml:space="preserve">I21. Organizator / curator expoziţii la nivel internaţional/naţional </v>
      </c>
      <c r="B7" s="446"/>
      <c r="C7" s="446"/>
      <c r="D7" s="446"/>
    </row>
    <row r="8" spans="1:10" ht="15.75" thickBot="1"/>
    <row r="9" spans="1:10" ht="30.75" thickBot="1">
      <c r="A9" s="155" t="s">
        <v>55</v>
      </c>
      <c r="B9" s="290" t="s">
        <v>152</v>
      </c>
      <c r="C9" s="156" t="s">
        <v>87</v>
      </c>
      <c r="D9" s="291" t="s">
        <v>147</v>
      </c>
      <c r="F9" s="270" t="s">
        <v>108</v>
      </c>
      <c r="J9" s="14"/>
    </row>
    <row r="10" spans="1:10">
      <c r="A10" s="295">
        <v>1</v>
      </c>
      <c r="B10" s="246"/>
      <c r="C10" s="309"/>
      <c r="D10" s="334"/>
      <c r="F10" s="271" t="s">
        <v>169</v>
      </c>
      <c r="G10" s="381" t="s">
        <v>262</v>
      </c>
      <c r="J10" s="272"/>
    </row>
    <row r="11" spans="1:10">
      <c r="A11" s="296">
        <f>A10+1</f>
        <v>2</v>
      </c>
      <c r="B11" s="414"/>
      <c r="C11" s="39"/>
      <c r="D11" s="299"/>
      <c r="J11" s="54"/>
    </row>
    <row r="12" spans="1:10">
      <c r="A12" s="296">
        <f t="shared" ref="A12:A19" si="0">A11+1</f>
        <v>3</v>
      </c>
      <c r="B12" s="246"/>
      <c r="C12" s="415"/>
      <c r="D12" s="341"/>
    </row>
    <row r="13" spans="1:10">
      <c r="A13" s="296">
        <f t="shared" si="0"/>
        <v>4</v>
      </c>
      <c r="B13" s="292"/>
      <c r="C13" s="39"/>
      <c r="D13" s="297"/>
    </row>
    <row r="14" spans="1:10">
      <c r="A14" s="296">
        <f t="shared" si="0"/>
        <v>5</v>
      </c>
      <c r="B14" s="298"/>
      <c r="C14" s="39"/>
      <c r="D14" s="299"/>
    </row>
    <row r="15" spans="1:10">
      <c r="A15" s="296">
        <f t="shared" si="0"/>
        <v>6</v>
      </c>
      <c r="B15" s="298"/>
      <c r="C15" s="39"/>
      <c r="D15" s="299"/>
    </row>
    <row r="16" spans="1:10">
      <c r="A16" s="296">
        <f t="shared" si="0"/>
        <v>7</v>
      </c>
      <c r="B16" s="298"/>
      <c r="C16" s="39"/>
      <c r="D16" s="299"/>
    </row>
    <row r="17" spans="1:4">
      <c r="A17" s="296">
        <f t="shared" si="0"/>
        <v>8</v>
      </c>
      <c r="B17" s="298"/>
      <c r="C17" s="39"/>
      <c r="D17" s="147"/>
    </row>
    <row r="18" spans="1:4">
      <c r="A18" s="296">
        <f t="shared" si="0"/>
        <v>9</v>
      </c>
      <c r="B18" s="300"/>
      <c r="C18" s="182"/>
      <c r="D18" s="301"/>
    </row>
    <row r="19" spans="1:4" ht="15.75" thickBot="1">
      <c r="A19" s="302">
        <f t="shared" si="0"/>
        <v>10</v>
      </c>
      <c r="B19" s="303"/>
      <c r="C19" s="304"/>
      <c r="D19" s="305"/>
    </row>
    <row r="20" spans="1:4" ht="15.75" thickBot="1">
      <c r="A20" s="356"/>
      <c r="B20" s="293"/>
      <c r="C20" s="159" t="str">
        <f>"Total "&amp;LEFT(A7,3)</f>
        <v>Total I21</v>
      </c>
      <c r="D20" s="124">
        <f>SUM(D10:D19)</f>
        <v>0</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tabColor theme="6"/>
  </sheetPr>
  <dimension ref="A1:G65"/>
  <sheetViews>
    <sheetView workbookViewId="0">
      <selection activeCell="I22" sqref="I22"/>
    </sheetView>
  </sheetViews>
  <sheetFormatPr defaultRowHeight="15"/>
  <cols>
    <col min="1" max="1" width="5.140625" customWidth="1"/>
    <col min="2" max="2" width="98.28515625" customWidth="1"/>
    <col min="3" max="3" width="15.7109375" customWidth="1"/>
    <col min="4" max="4" width="9.7109375" customWidth="1"/>
  </cols>
  <sheetData>
    <row r="1" spans="1:7" ht="15.75">
      <c r="A1" s="264" t="str">
        <f>'Date initiale'!C3</f>
        <v>Universitatea de Arhitectură și Urbanism "Ion Mincu" București</v>
      </c>
      <c r="B1" s="264"/>
      <c r="C1" s="264"/>
      <c r="D1" s="17"/>
    </row>
    <row r="2" spans="1:7" ht="15.75">
      <c r="A2" s="264" t="str">
        <f>'Date initiale'!B4&amp;" "&amp;'Date initiale'!C4</f>
        <v>Facultatea ARHITECTURA</v>
      </c>
      <c r="B2" s="264"/>
      <c r="C2" s="264"/>
      <c r="D2" s="17"/>
    </row>
    <row r="3" spans="1:7" ht="15.75">
      <c r="A3" s="264" t="str">
        <f>'Date initiale'!B5&amp;" "&amp;'Date initiale'!C5</f>
        <v>Departamentul Bazele Proiectării</v>
      </c>
      <c r="B3" s="264"/>
      <c r="C3" s="264"/>
      <c r="D3" s="17"/>
    </row>
    <row r="4" spans="1:7">
      <c r="A4" s="121" t="str">
        <f>'Date initiale'!C6&amp;", "&amp;'Date initiale'!C7</f>
        <v>Petrea Sergiu-Cătălin, 25</v>
      </c>
      <c r="B4" s="121"/>
      <c r="C4" s="121"/>
    </row>
    <row r="5" spans="1:7" s="187" customFormat="1">
      <c r="A5" s="121"/>
      <c r="B5" s="121"/>
      <c r="C5" s="121"/>
    </row>
    <row r="6" spans="1:7" ht="15.75">
      <c r="A6" s="444" t="s">
        <v>110</v>
      </c>
      <c r="B6" s="444"/>
      <c r="C6" s="444"/>
      <c r="D6" s="444"/>
    </row>
    <row r="7" spans="1:7" s="187" customFormat="1" ht="66.75" customHeight="1">
      <c r="A7" s="446" t="str">
        <f>'Descriere indicatori'!B29&amp;". "&amp;'Descriere indicatori'!C29</f>
        <v xml:space="preserve">I22. Membru în structuri de conducere ale unor asociaţii şi organizaţii profesionale, internaţionale/naţionale (OAR, UAR, RUR) / membru în comisii de specialitate internaţionale / naţionale (MDRAP, MEN, CNCS, ARACIS) / membru în jurii internaţionale, naţionale, locale de arhitectură, urbanism, teorie și istorie a arhitecturii, peisagistică, design, expert internaţional/naţional, membru al academiilor </v>
      </c>
      <c r="B7" s="446"/>
      <c r="C7" s="446"/>
      <c r="D7" s="446"/>
    </row>
    <row r="8" spans="1:7" ht="16.5" thickBot="1">
      <c r="A8" s="57"/>
      <c r="B8" s="57"/>
      <c r="C8" s="57"/>
      <c r="D8" s="57"/>
    </row>
    <row r="9" spans="1:7" ht="30.75" thickBot="1">
      <c r="A9" s="155" t="s">
        <v>55</v>
      </c>
      <c r="B9" s="306" t="s">
        <v>158</v>
      </c>
      <c r="C9" s="306" t="s">
        <v>81</v>
      </c>
      <c r="D9" s="307" t="s">
        <v>147</v>
      </c>
      <c r="F9" s="270" t="s">
        <v>108</v>
      </c>
    </row>
    <row r="10" spans="1:7" ht="15.75">
      <c r="A10" s="161">
        <v>1</v>
      </c>
      <c r="B10" s="246" t="s">
        <v>629</v>
      </c>
      <c r="C10" s="309" t="s">
        <v>630</v>
      </c>
      <c r="D10" s="334">
        <v>10</v>
      </c>
      <c r="E10" s="44"/>
      <c r="F10" s="271" t="s">
        <v>173</v>
      </c>
      <c r="G10" s="381" t="s">
        <v>264</v>
      </c>
    </row>
    <row r="11" spans="1:7" ht="15.75">
      <c r="A11" s="163">
        <f>A10+1</f>
        <v>2</v>
      </c>
      <c r="B11" s="416" t="s">
        <v>633</v>
      </c>
      <c r="C11" s="39" t="s">
        <v>631</v>
      </c>
      <c r="D11" s="350">
        <v>10</v>
      </c>
      <c r="E11" s="44"/>
      <c r="F11" s="271" t="s">
        <v>169</v>
      </c>
    </row>
    <row r="12" spans="1:7" ht="15.75">
      <c r="A12" s="163">
        <f t="shared" ref="A12:A19" si="0">A11+1</f>
        <v>3</v>
      </c>
      <c r="B12" s="246" t="s">
        <v>632</v>
      </c>
      <c r="C12" s="415" t="s">
        <v>634</v>
      </c>
      <c r="D12" s="341">
        <v>10</v>
      </c>
      <c r="E12" s="44"/>
      <c r="F12" s="271" t="s">
        <v>169</v>
      </c>
    </row>
    <row r="13" spans="1:7" ht="15.75">
      <c r="A13" s="163">
        <f t="shared" si="0"/>
        <v>4</v>
      </c>
      <c r="B13" s="298"/>
      <c r="C13" s="39"/>
      <c r="D13" s="350"/>
      <c r="E13" s="44"/>
      <c r="F13" s="271">
        <v>20</v>
      </c>
    </row>
    <row r="14" spans="1:7" ht="15.75">
      <c r="A14" s="163">
        <f t="shared" si="0"/>
        <v>5</v>
      </c>
      <c r="B14" s="298"/>
      <c r="C14" s="39"/>
      <c r="D14" s="350"/>
      <c r="E14" s="44"/>
    </row>
    <row r="15" spans="1:7" ht="15.75">
      <c r="A15" s="163">
        <f t="shared" si="0"/>
        <v>6</v>
      </c>
      <c r="B15" s="298"/>
      <c r="C15" s="39"/>
      <c r="D15" s="350"/>
      <c r="E15" s="44"/>
    </row>
    <row r="16" spans="1:7" ht="15.75">
      <c r="A16" s="163">
        <f t="shared" si="0"/>
        <v>7</v>
      </c>
      <c r="B16" s="298"/>
      <c r="C16" s="39"/>
      <c r="D16" s="350"/>
      <c r="E16" s="44"/>
    </row>
    <row r="17" spans="1:5" ht="15.75">
      <c r="A17" s="163">
        <f t="shared" si="0"/>
        <v>8</v>
      </c>
      <c r="B17" s="298"/>
      <c r="C17" s="39"/>
      <c r="D17" s="350"/>
      <c r="E17" s="44"/>
    </row>
    <row r="18" spans="1:5" ht="15.75">
      <c r="A18" s="163">
        <f t="shared" si="0"/>
        <v>9</v>
      </c>
      <c r="B18" s="298"/>
      <c r="C18" s="39"/>
      <c r="D18" s="350"/>
      <c r="E18" s="44"/>
    </row>
    <row r="19" spans="1:5" ht="16.5" thickBot="1">
      <c r="A19" s="310">
        <f t="shared" si="0"/>
        <v>10</v>
      </c>
      <c r="B19" s="311"/>
      <c r="C19" s="152"/>
      <c r="D19" s="351"/>
      <c r="E19" s="44"/>
    </row>
    <row r="20" spans="1:5" ht="16.5" thickBot="1">
      <c r="A20" s="356"/>
      <c r="B20" s="293"/>
      <c r="C20" s="123" t="str">
        <f>"Total "&amp;LEFT(A7,3)</f>
        <v>Total I22</v>
      </c>
      <c r="D20" s="124">
        <f>SUM(D10:D19)</f>
        <v>30</v>
      </c>
      <c r="E20" s="44"/>
    </row>
    <row r="21" spans="1:5" ht="15.75">
      <c r="A21" s="44"/>
      <c r="B21" s="45"/>
      <c r="C21" s="44"/>
      <c r="D21" s="44"/>
      <c r="E21" s="44"/>
    </row>
    <row r="22" spans="1:5" ht="15.75">
      <c r="A22" s="44"/>
      <c r="B22" s="45"/>
      <c r="C22" s="44"/>
      <c r="D22" s="44"/>
      <c r="E22" s="44"/>
    </row>
    <row r="23" spans="1:5" ht="15.75">
      <c r="A23" s="44"/>
      <c r="B23" s="45"/>
      <c r="C23" s="44"/>
      <c r="D23" s="44"/>
      <c r="E23" s="44"/>
    </row>
    <row r="24" spans="1:5" ht="15.75">
      <c r="A24" s="44"/>
      <c r="B24" s="45"/>
      <c r="C24" s="44"/>
      <c r="D24" s="44"/>
      <c r="E24" s="44"/>
    </row>
    <row r="25" spans="1:5" ht="15.75">
      <c r="A25" s="44"/>
      <c r="B25" s="45"/>
      <c r="C25" s="44"/>
      <c r="D25" s="44"/>
      <c r="E25" s="44"/>
    </row>
    <row r="26" spans="1:5" ht="15.75">
      <c r="A26" s="44"/>
      <c r="B26" s="45"/>
      <c r="C26" s="44"/>
      <c r="D26" s="44"/>
      <c r="E26" s="44"/>
    </row>
    <row r="27" spans="1:5" ht="15.75">
      <c r="A27" s="44"/>
      <c r="B27" s="46"/>
      <c r="C27" s="44"/>
      <c r="D27" s="44"/>
      <c r="E27" s="44"/>
    </row>
    <row r="28" spans="1:5" ht="15.75">
      <c r="A28" s="44"/>
      <c r="B28" s="45"/>
      <c r="C28" s="44"/>
      <c r="D28" s="44"/>
      <c r="E28" s="44"/>
    </row>
    <row r="29" spans="1:5" ht="15.75">
      <c r="A29" s="44"/>
      <c r="B29" s="45"/>
      <c r="C29" s="44"/>
      <c r="D29" s="44"/>
      <c r="E29" s="44"/>
    </row>
    <row r="30" spans="1:5" ht="15.75">
      <c r="A30" s="44"/>
      <c r="B30" s="47"/>
      <c r="C30" s="44"/>
      <c r="D30" s="44"/>
      <c r="E30" s="44"/>
    </row>
    <row r="31" spans="1:5" ht="15.75">
      <c r="A31" s="44"/>
      <c r="B31" s="34"/>
      <c r="C31" s="44"/>
      <c r="D31" s="44"/>
      <c r="E31" s="44"/>
    </row>
    <row r="32" spans="1:5" ht="15.75">
      <c r="A32" s="44"/>
      <c r="B32" s="34"/>
      <c r="C32" s="44"/>
      <c r="D32" s="44"/>
      <c r="E32" s="44"/>
    </row>
    <row r="33" spans="1:5" ht="15.75">
      <c r="A33" s="44"/>
      <c r="B33" s="44"/>
      <c r="C33" s="44"/>
      <c r="D33" s="44"/>
      <c r="E33" s="44"/>
    </row>
    <row r="34" spans="1:5" ht="15.75">
      <c r="A34" s="44"/>
      <c r="B34" s="44"/>
      <c r="C34" s="44"/>
      <c r="D34" s="44"/>
      <c r="E34" s="44"/>
    </row>
    <row r="35" spans="1:5" ht="15.75">
      <c r="A35" s="44"/>
      <c r="B35" s="44"/>
      <c r="C35" s="44"/>
      <c r="D35" s="44"/>
      <c r="E35" s="44"/>
    </row>
    <row r="36" spans="1:5" ht="15.75">
      <c r="A36" s="44"/>
      <c r="B36" s="44"/>
      <c r="C36" s="44"/>
      <c r="D36" s="44"/>
      <c r="E36" s="44"/>
    </row>
    <row r="37" spans="1:5" ht="15.75">
      <c r="A37" s="44"/>
      <c r="B37" s="44"/>
      <c r="C37" s="44"/>
      <c r="D37" s="44"/>
      <c r="E37" s="44"/>
    </row>
    <row r="38" spans="1:5" ht="15.75">
      <c r="A38" s="44"/>
      <c r="B38" s="44"/>
      <c r="C38" s="44"/>
      <c r="D38" s="44"/>
      <c r="E38" s="44"/>
    </row>
    <row r="39" spans="1:5" ht="15.75">
      <c r="A39" s="44"/>
      <c r="B39" s="44"/>
      <c r="C39" s="44"/>
      <c r="D39" s="44"/>
      <c r="E39" s="44"/>
    </row>
    <row r="40" spans="1:5" ht="15.75">
      <c r="A40" s="44"/>
      <c r="B40" s="44"/>
      <c r="C40" s="44"/>
      <c r="D40" s="44"/>
      <c r="E40" s="44"/>
    </row>
    <row r="41" spans="1:5" ht="15.75">
      <c r="A41" s="44"/>
      <c r="B41" s="44"/>
      <c r="C41" s="44"/>
      <c r="D41" s="44"/>
      <c r="E41" s="44"/>
    </row>
    <row r="42" spans="1:5" ht="15.75">
      <c r="A42" s="44"/>
      <c r="B42" s="44"/>
      <c r="C42" s="44"/>
      <c r="D42" s="44"/>
      <c r="E42" s="44"/>
    </row>
    <row r="43" spans="1:5" ht="15.75">
      <c r="A43" s="44"/>
      <c r="B43" s="44"/>
      <c r="C43" s="44"/>
      <c r="D43" s="44"/>
      <c r="E43" s="44"/>
    </row>
    <row r="44" spans="1:5" ht="15.75">
      <c r="A44" s="44"/>
      <c r="B44" s="44"/>
      <c r="C44" s="44"/>
      <c r="D44" s="44"/>
      <c r="E44" s="44"/>
    </row>
    <row r="45" spans="1:5" ht="15.75">
      <c r="A45" s="44"/>
      <c r="B45" s="44"/>
      <c r="C45" s="44"/>
      <c r="D45" s="44"/>
      <c r="E45" s="44"/>
    </row>
    <row r="46" spans="1:5" ht="15.75">
      <c r="A46" s="44"/>
      <c r="B46" s="44"/>
      <c r="C46" s="44"/>
      <c r="D46" s="44"/>
      <c r="E46" s="44"/>
    </row>
    <row r="47" spans="1:5" ht="15.75">
      <c r="A47" s="44"/>
      <c r="B47" s="44"/>
      <c r="C47" s="44"/>
      <c r="D47" s="44"/>
      <c r="E47" s="44"/>
    </row>
    <row r="48" spans="1:5" ht="15.75">
      <c r="A48" s="44"/>
      <c r="B48" s="44"/>
      <c r="C48" s="44"/>
      <c r="D48" s="44"/>
      <c r="E48" s="44"/>
    </row>
    <row r="49" spans="1:5" ht="15.75">
      <c r="A49" s="44"/>
      <c r="B49" s="44"/>
      <c r="C49" s="44"/>
      <c r="D49" s="44"/>
      <c r="E49" s="44"/>
    </row>
    <row r="50" spans="1:5" ht="15.75">
      <c r="A50" s="44"/>
      <c r="B50" s="44"/>
      <c r="C50" s="44"/>
      <c r="D50" s="44"/>
      <c r="E50" s="44"/>
    </row>
    <row r="51" spans="1:5" ht="15.75">
      <c r="A51" s="44"/>
      <c r="B51" s="44"/>
      <c r="C51" s="44"/>
      <c r="D51" s="44"/>
      <c r="E51" s="44"/>
    </row>
    <row r="52" spans="1:5" ht="15.75">
      <c r="A52" s="44"/>
      <c r="B52" s="44"/>
      <c r="C52" s="44"/>
      <c r="D52" s="44"/>
      <c r="E52" s="44"/>
    </row>
    <row r="53" spans="1:5" ht="15.75">
      <c r="A53" s="44"/>
      <c r="B53" s="44"/>
      <c r="C53" s="44"/>
      <c r="D53" s="44"/>
      <c r="E53" s="44"/>
    </row>
    <row r="54" spans="1:5" ht="15.75">
      <c r="A54" s="44"/>
      <c r="B54" s="44"/>
      <c r="C54" s="44"/>
      <c r="D54" s="44"/>
      <c r="E54" s="44"/>
    </row>
    <row r="55" spans="1:5" ht="15.75">
      <c r="A55" s="44"/>
      <c r="B55" s="44"/>
      <c r="C55" s="44"/>
      <c r="D55" s="44"/>
      <c r="E55" s="44"/>
    </row>
    <row r="56" spans="1:5" ht="15.75">
      <c r="A56" s="44"/>
      <c r="B56" s="44"/>
      <c r="C56" s="44"/>
      <c r="D56" s="44"/>
      <c r="E56" s="44"/>
    </row>
    <row r="57" spans="1:5" ht="15.75">
      <c r="A57" s="44"/>
      <c r="B57" s="44"/>
      <c r="C57" s="44"/>
      <c r="D57" s="44"/>
      <c r="E57" s="44"/>
    </row>
    <row r="58" spans="1:5" ht="15.75">
      <c r="A58" s="44"/>
      <c r="B58" s="44"/>
      <c r="C58" s="44"/>
      <c r="D58" s="44"/>
      <c r="E58" s="44"/>
    </row>
    <row r="59" spans="1:5" ht="15.75">
      <c r="A59" s="44"/>
      <c r="B59" s="44"/>
      <c r="C59" s="44"/>
      <c r="D59" s="44"/>
      <c r="E59" s="44"/>
    </row>
    <row r="60" spans="1:5" ht="15.75">
      <c r="A60" s="44"/>
      <c r="B60" s="44"/>
      <c r="C60" s="44"/>
      <c r="D60" s="44"/>
      <c r="E60" s="44"/>
    </row>
    <row r="61" spans="1:5" ht="15.75">
      <c r="A61" s="44"/>
      <c r="B61" s="44"/>
      <c r="C61" s="44"/>
      <c r="D61" s="44"/>
      <c r="E61" s="44"/>
    </row>
    <row r="62" spans="1:5" ht="15.75">
      <c r="A62" s="44"/>
      <c r="B62" s="44"/>
      <c r="C62" s="44"/>
      <c r="D62" s="44"/>
      <c r="E62" s="44"/>
    </row>
    <row r="63" spans="1:5" ht="15.75">
      <c r="A63" s="44"/>
      <c r="B63" s="44"/>
      <c r="C63" s="44"/>
      <c r="D63" s="44"/>
      <c r="E63" s="44"/>
    </row>
    <row r="64" spans="1:5" ht="15.75">
      <c r="A64" s="44"/>
      <c r="B64" s="44"/>
      <c r="C64" s="44"/>
      <c r="D64" s="44"/>
      <c r="E64" s="44"/>
    </row>
    <row r="65" spans="1:5" ht="15.75">
      <c r="A65" s="44"/>
      <c r="B65" s="44"/>
      <c r="C65" s="44"/>
      <c r="D65" s="44"/>
      <c r="E65" s="44"/>
    </row>
  </sheetData>
  <mergeCells count="2">
    <mergeCell ref="A6:D6"/>
    <mergeCell ref="A7:D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sheetPr>
    <tabColor theme="6"/>
  </sheetPr>
  <dimension ref="A1:G23"/>
  <sheetViews>
    <sheetView topLeftCell="A4" workbookViewId="0">
      <selection activeCell="A29" sqref="A29"/>
    </sheetView>
  </sheetViews>
  <sheetFormatPr defaultRowHeight="15"/>
  <cols>
    <col min="1" max="1" width="5.140625" customWidth="1"/>
    <col min="2" max="2" width="98.28515625" customWidth="1"/>
    <col min="3" max="3" width="15.7109375" customWidth="1"/>
    <col min="4" max="4" width="9.7109375" customWidth="1"/>
  </cols>
  <sheetData>
    <row r="1" spans="1:7" ht="15.75">
      <c r="A1" s="264" t="str">
        <f>'Date initiale'!C3</f>
        <v>Universitatea de Arhitectură și Urbanism "Ion Mincu" București</v>
      </c>
      <c r="B1" s="264"/>
      <c r="C1" s="264"/>
      <c r="D1" s="40"/>
    </row>
    <row r="2" spans="1:7" ht="15.75">
      <c r="A2" s="264" t="str">
        <f>'Date initiale'!B4&amp;" "&amp;'Date initiale'!C4</f>
        <v>Facultatea ARHITECTURA</v>
      </c>
      <c r="B2" s="264"/>
      <c r="C2" s="264"/>
      <c r="D2" s="17"/>
    </row>
    <row r="3" spans="1:7" ht="15.75">
      <c r="A3" s="264" t="str">
        <f>'Date initiale'!B5&amp;" "&amp;'Date initiale'!C5</f>
        <v>Departamentul Bazele Proiectării</v>
      </c>
      <c r="B3" s="264"/>
      <c r="C3" s="264"/>
      <c r="D3" s="17"/>
    </row>
    <row r="4" spans="1:7">
      <c r="A4" s="121" t="str">
        <f>'Date initiale'!C6&amp;", "&amp;'Date initiale'!C7</f>
        <v>Petrea Sergiu-Cătălin, 25</v>
      </c>
      <c r="B4" s="121"/>
      <c r="C4" s="121"/>
    </row>
    <row r="5" spans="1:7" s="187" customFormat="1">
      <c r="A5" s="121"/>
      <c r="B5" s="121"/>
      <c r="C5" s="121"/>
    </row>
    <row r="6" spans="1:7" ht="15.75">
      <c r="A6" s="442" t="s">
        <v>110</v>
      </c>
      <c r="B6" s="442"/>
      <c r="C6" s="442"/>
      <c r="D6" s="442"/>
    </row>
    <row r="7" spans="1:7" ht="39.75" customHeight="1">
      <c r="A7" s="446" t="str">
        <f>'Descriere indicatori'!B30&amp;". "&amp;'Descriere indicatori'!C30</f>
        <v xml:space="preserve">I23. Organizator sau coordonator, congrese internaţionale / naţionale, manifestări profesionale cu caracter extracurricular, concursuri de proiecte studenţeşti în străinătate şi / în ţară, workshop-uri şi masterclass, în străinătate / în ţară </v>
      </c>
      <c r="B7" s="446"/>
      <c r="C7" s="446"/>
      <c r="D7" s="446"/>
    </row>
    <row r="8" spans="1:7" ht="15.75" customHeight="1" thickBot="1">
      <c r="A8" s="57"/>
      <c r="B8" s="57"/>
      <c r="C8" s="57"/>
      <c r="D8" s="57"/>
    </row>
    <row r="9" spans="1:7" ht="30.75" thickBot="1">
      <c r="A9" s="155" t="s">
        <v>55</v>
      </c>
      <c r="B9" s="156" t="s">
        <v>159</v>
      </c>
      <c r="C9" s="156" t="s">
        <v>81</v>
      </c>
      <c r="D9" s="291" t="s">
        <v>147</v>
      </c>
      <c r="F9" s="270" t="s">
        <v>108</v>
      </c>
    </row>
    <row r="10" spans="1:7" s="187" customFormat="1">
      <c r="A10" s="161">
        <v>1</v>
      </c>
      <c r="B10" s="246" t="s">
        <v>635</v>
      </c>
      <c r="C10" s="162">
        <v>2014</v>
      </c>
      <c r="D10" s="352">
        <v>3</v>
      </c>
      <c r="F10" s="271" t="s">
        <v>169</v>
      </c>
      <c r="G10" s="381" t="s">
        <v>261</v>
      </c>
    </row>
    <row r="11" spans="1:7" s="187" customFormat="1">
      <c r="A11" s="163">
        <f>A10+1</f>
        <v>2</v>
      </c>
      <c r="B11" s="246" t="s">
        <v>635</v>
      </c>
      <c r="C11" s="39">
        <v>2015</v>
      </c>
      <c r="D11" s="353">
        <v>3</v>
      </c>
      <c r="F11" s="271" t="s">
        <v>171</v>
      </c>
    </row>
    <row r="12" spans="1:7">
      <c r="A12" s="163">
        <f t="shared" ref="A12:A21" si="0">A11+1</f>
        <v>3</v>
      </c>
      <c r="B12" s="246" t="s">
        <v>636</v>
      </c>
      <c r="C12" s="39">
        <v>2016</v>
      </c>
      <c r="D12" s="353">
        <v>5</v>
      </c>
      <c r="F12" s="271" t="s">
        <v>172</v>
      </c>
    </row>
    <row r="13" spans="1:7" s="187" customFormat="1" ht="30">
      <c r="A13" s="163">
        <f t="shared" si="0"/>
        <v>4</v>
      </c>
      <c r="B13" s="246" t="s">
        <v>637</v>
      </c>
      <c r="C13" s="39" t="s">
        <v>638</v>
      </c>
      <c r="D13" s="353">
        <v>2.5</v>
      </c>
    </row>
    <row r="14" spans="1:7" s="187" customFormat="1" ht="30">
      <c r="A14" s="163">
        <f t="shared" si="0"/>
        <v>5</v>
      </c>
      <c r="B14" s="246" t="s">
        <v>639</v>
      </c>
      <c r="C14" s="417">
        <v>41793</v>
      </c>
      <c r="D14" s="353">
        <v>3</v>
      </c>
    </row>
    <row r="15" spans="1:7" s="187" customFormat="1">
      <c r="A15" s="163">
        <f t="shared" si="0"/>
        <v>6</v>
      </c>
      <c r="B15" s="246" t="s">
        <v>635</v>
      </c>
      <c r="C15" s="39">
        <v>2016</v>
      </c>
      <c r="D15" s="353">
        <v>3</v>
      </c>
    </row>
    <row r="16" spans="1:7" s="187" customFormat="1">
      <c r="A16" s="163">
        <f t="shared" si="0"/>
        <v>7</v>
      </c>
      <c r="B16" s="246" t="s">
        <v>640</v>
      </c>
      <c r="C16" s="39">
        <v>2017</v>
      </c>
      <c r="D16" s="353">
        <v>3</v>
      </c>
    </row>
    <row r="17" spans="1:4" s="187" customFormat="1">
      <c r="A17" s="163">
        <f t="shared" si="0"/>
        <v>8</v>
      </c>
      <c r="B17" s="246" t="s">
        <v>640</v>
      </c>
      <c r="C17" s="39">
        <v>2018</v>
      </c>
      <c r="D17" s="353">
        <v>3</v>
      </c>
    </row>
    <row r="18" spans="1:4" s="187" customFormat="1">
      <c r="A18" s="163">
        <f t="shared" si="0"/>
        <v>9</v>
      </c>
      <c r="B18" s="246" t="s">
        <v>640</v>
      </c>
      <c r="C18" s="39">
        <v>2019</v>
      </c>
      <c r="D18" s="353">
        <v>3</v>
      </c>
    </row>
    <row r="19" spans="1:4" s="187" customFormat="1" ht="30">
      <c r="A19" s="163">
        <f t="shared" si="0"/>
        <v>10</v>
      </c>
      <c r="B19" s="418" t="s">
        <v>643</v>
      </c>
      <c r="C19" s="39">
        <v>2017</v>
      </c>
      <c r="D19" s="353">
        <v>5</v>
      </c>
    </row>
    <row r="20" spans="1:4" s="187" customFormat="1" ht="30">
      <c r="A20" s="163">
        <f t="shared" si="0"/>
        <v>11</v>
      </c>
      <c r="B20" s="418" t="s">
        <v>642</v>
      </c>
      <c r="C20" s="39">
        <v>2018</v>
      </c>
      <c r="D20" s="353">
        <v>5</v>
      </c>
    </row>
    <row r="21" spans="1:4" s="187" customFormat="1" ht="30">
      <c r="A21" s="163">
        <f t="shared" si="0"/>
        <v>12</v>
      </c>
      <c r="B21" s="418" t="s">
        <v>641</v>
      </c>
      <c r="C21" s="39">
        <v>2019</v>
      </c>
      <c r="D21" s="353">
        <v>5</v>
      </c>
    </row>
    <row r="22" spans="1:4" ht="15.75" thickBot="1">
      <c r="A22" s="310"/>
      <c r="B22" s="311"/>
      <c r="C22" s="152"/>
      <c r="D22" s="354"/>
    </row>
    <row r="23" spans="1:4" ht="15.75" thickBot="1">
      <c r="A23" s="355"/>
      <c r="B23" s="121"/>
      <c r="C23" s="123" t="str">
        <f>"Total "&amp;LEFT(A7,3)</f>
        <v>Total I23</v>
      </c>
      <c r="D23" s="312">
        <f>SUM(D10:D22)</f>
        <v>43.5</v>
      </c>
    </row>
  </sheetData>
  <mergeCells count="2">
    <mergeCell ref="A7:D7"/>
    <mergeCell ref="A6:D6"/>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sheetPr>
    <tabColor theme="6"/>
  </sheetPr>
  <dimension ref="A1:I20"/>
  <sheetViews>
    <sheetView workbookViewId="0">
      <selection activeCell="B10" sqref="B10"/>
    </sheetView>
  </sheetViews>
  <sheetFormatPr defaultRowHeight="15"/>
  <cols>
    <col min="1" max="1" width="5.140625" customWidth="1"/>
    <col min="2" max="2" width="27.5703125" customWidth="1"/>
    <col min="3" max="3" width="46.85546875" style="187" customWidth="1"/>
    <col min="4" max="4" width="30" style="187" customWidth="1"/>
    <col min="5" max="5" width="10.5703125" customWidth="1"/>
    <col min="6" max="6" width="9.7109375" customWidth="1"/>
  </cols>
  <sheetData>
    <row r="1" spans="1:9">
      <c r="A1" s="266" t="str">
        <f>'Date initiale'!C3</f>
        <v>Universitatea de Arhitectură și Urbanism "Ion Mincu" București</v>
      </c>
      <c r="B1" s="266"/>
      <c r="C1" s="266"/>
      <c r="D1" s="266"/>
      <c r="E1" s="266"/>
    </row>
    <row r="2" spans="1:9">
      <c r="A2" s="266" t="str">
        <f>'Date initiale'!B4&amp;" "&amp;'Date initiale'!C4</f>
        <v>Facultatea ARHITECTURA</v>
      </c>
      <c r="B2" s="266"/>
      <c r="C2" s="266"/>
      <c r="D2" s="266"/>
      <c r="E2" s="266"/>
    </row>
    <row r="3" spans="1:9">
      <c r="A3" s="266" t="str">
        <f>'Date initiale'!B5&amp;" "&amp;'Date initiale'!C5</f>
        <v>Departamentul Bazele Proiectării</v>
      </c>
      <c r="B3" s="266"/>
      <c r="C3" s="266"/>
      <c r="D3" s="266"/>
      <c r="E3" s="266"/>
    </row>
    <row r="4" spans="1:9">
      <c r="A4" s="121" t="str">
        <f>'Date initiale'!C6&amp;", "&amp;'Date initiale'!C7</f>
        <v>Petrea Sergiu-Cătălin, 25</v>
      </c>
      <c r="B4" s="121"/>
      <c r="C4" s="121"/>
      <c r="D4" s="121"/>
      <c r="E4" s="121"/>
    </row>
    <row r="5" spans="1:9" s="187" customFormat="1">
      <c r="A5" s="121"/>
      <c r="B5" s="121"/>
      <c r="C5" s="121"/>
      <c r="D5" s="121"/>
      <c r="E5" s="121"/>
    </row>
    <row r="6" spans="1:9" ht="15.75">
      <c r="A6" s="281" t="s">
        <v>110</v>
      </c>
    </row>
    <row r="7" spans="1:9" ht="15.75">
      <c r="A7" s="446" t="str">
        <f>'Descriere indicatori'!B31&amp;". "&amp;'Descriere indicatori'!C31</f>
        <v xml:space="preserve">I24. Îndrumare de doctorat sau în co-tutelă la nivel internaţional/naţional </v>
      </c>
      <c r="B7" s="446"/>
      <c r="C7" s="446"/>
      <c r="D7" s="446"/>
      <c r="E7" s="446"/>
      <c r="F7" s="446"/>
    </row>
    <row r="8" spans="1:9" ht="15.75" thickBot="1"/>
    <row r="9" spans="1:9" ht="30.75" thickBot="1">
      <c r="A9" s="155" t="s">
        <v>55</v>
      </c>
      <c r="B9" s="156" t="s">
        <v>153</v>
      </c>
      <c r="C9" s="156" t="s">
        <v>155</v>
      </c>
      <c r="D9" s="156" t="s">
        <v>154</v>
      </c>
      <c r="E9" s="156" t="s">
        <v>81</v>
      </c>
      <c r="F9" s="291" t="s">
        <v>147</v>
      </c>
      <c r="H9" s="270" t="s">
        <v>108</v>
      </c>
    </row>
    <row r="10" spans="1:9">
      <c r="A10" s="161">
        <v>1</v>
      </c>
      <c r="B10" s="308"/>
      <c r="C10" s="308"/>
      <c r="D10" s="308"/>
      <c r="E10" s="162"/>
      <c r="F10" s="352"/>
      <c r="H10" s="271" t="s">
        <v>265</v>
      </c>
      <c r="I10" s="381" t="s">
        <v>266</v>
      </c>
    </row>
    <row r="11" spans="1:9">
      <c r="A11" s="163">
        <f>A10+1</f>
        <v>2</v>
      </c>
      <c r="B11" s="298"/>
      <c r="C11" s="298"/>
      <c r="D11" s="298"/>
      <c r="E11" s="39"/>
      <c r="F11" s="353"/>
      <c r="H11" s="187"/>
      <c r="I11" s="381" t="s">
        <v>267</v>
      </c>
    </row>
    <row r="12" spans="1:9">
      <c r="A12" s="163">
        <f t="shared" ref="A12:A19" si="0">A11+1</f>
        <v>3</v>
      </c>
      <c r="B12" s="298"/>
      <c r="C12" s="298"/>
      <c r="D12" s="298"/>
      <c r="E12" s="39"/>
      <c r="F12" s="353"/>
    </row>
    <row r="13" spans="1:9">
      <c r="A13" s="163">
        <f t="shared" si="0"/>
        <v>4</v>
      </c>
      <c r="B13" s="298"/>
      <c r="C13" s="298"/>
      <c r="D13" s="298"/>
      <c r="E13" s="39"/>
      <c r="F13" s="353"/>
    </row>
    <row r="14" spans="1:9">
      <c r="A14" s="163">
        <f t="shared" si="0"/>
        <v>5</v>
      </c>
      <c r="B14" s="298"/>
      <c r="C14" s="298"/>
      <c r="D14" s="298"/>
      <c r="E14" s="39"/>
      <c r="F14" s="353"/>
    </row>
    <row r="15" spans="1:9">
      <c r="A15" s="163">
        <f t="shared" si="0"/>
        <v>6</v>
      </c>
      <c r="B15" s="298"/>
      <c r="C15" s="298"/>
      <c r="D15" s="298"/>
      <c r="E15" s="39"/>
      <c r="F15" s="353"/>
    </row>
    <row r="16" spans="1:9">
      <c r="A16" s="163">
        <f t="shared" si="0"/>
        <v>7</v>
      </c>
      <c r="B16" s="298"/>
      <c r="C16" s="298"/>
      <c r="D16" s="298"/>
      <c r="E16" s="39"/>
      <c r="F16" s="353"/>
    </row>
    <row r="17" spans="1:6">
      <c r="A17" s="163">
        <f t="shared" si="0"/>
        <v>8</v>
      </c>
      <c r="B17" s="298"/>
      <c r="C17" s="298"/>
      <c r="D17" s="298"/>
      <c r="E17" s="39"/>
      <c r="F17" s="353"/>
    </row>
    <row r="18" spans="1:6">
      <c r="A18" s="163">
        <f t="shared" si="0"/>
        <v>9</v>
      </c>
      <c r="B18" s="298"/>
      <c r="C18" s="298"/>
      <c r="D18" s="298"/>
      <c r="E18" s="39"/>
      <c r="F18" s="353"/>
    </row>
    <row r="19" spans="1:6" ht="15.75" thickBot="1">
      <c r="A19" s="310">
        <f t="shared" si="0"/>
        <v>10</v>
      </c>
      <c r="B19" s="311"/>
      <c r="C19" s="311"/>
      <c r="D19" s="311"/>
      <c r="E19" s="152"/>
      <c r="F19" s="354"/>
    </row>
    <row r="20" spans="1:6" ht="15.75" thickBot="1">
      <c r="A20" s="355"/>
      <c r="B20" s="121"/>
      <c r="C20" s="121"/>
      <c r="D20" s="121"/>
      <c r="E20" s="123" t="str">
        <f>"Total "&amp;LEFT(A7,3)</f>
        <v>Total I24</v>
      </c>
      <c r="F20" s="312">
        <f>SUM(F10:F19)</f>
        <v>0</v>
      </c>
    </row>
  </sheetData>
  <mergeCells count="1">
    <mergeCell ref="A7:F7"/>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dimension ref="A1:AB15"/>
  <sheetViews>
    <sheetView workbookViewId="0">
      <selection activeCell="A16" sqref="A16"/>
    </sheetView>
  </sheetViews>
  <sheetFormatPr defaultRowHeight="15"/>
  <sheetData>
    <row r="1" spans="1:28">
      <c r="A1" t="s">
        <v>106</v>
      </c>
      <c r="AA1" s="314" t="s">
        <v>156</v>
      </c>
      <c r="AB1" t="s">
        <v>157</v>
      </c>
    </row>
    <row r="2" spans="1:28">
      <c r="A2" t="s">
        <v>107</v>
      </c>
    </row>
    <row r="6" spans="1:28">
      <c r="A6" t="s">
        <v>142</v>
      </c>
    </row>
    <row r="7" spans="1:28">
      <c r="A7" t="s">
        <v>143</v>
      </c>
    </row>
    <row r="8" spans="1:28">
      <c r="A8" t="s">
        <v>144</v>
      </c>
    </row>
    <row r="9" spans="1:28">
      <c r="A9" t="s">
        <v>145</v>
      </c>
    </row>
    <row r="10" spans="1:28">
      <c r="A10" t="s">
        <v>146</v>
      </c>
    </row>
    <row r="13" spans="1:28">
      <c r="A13" t="s">
        <v>51</v>
      </c>
    </row>
    <row r="14" spans="1:28">
      <c r="A14" t="s">
        <v>181</v>
      </c>
    </row>
    <row r="15" spans="1:28">
      <c r="A15" t="s">
        <v>182</v>
      </c>
    </row>
  </sheetData>
  <phoneticPr fontId="13" type="noConversion"/>
  <pageMargins left="0.75" right="0.75" top="1" bottom="1" header="0.5" footer="0.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4"/>
  </sheetPr>
  <dimension ref="A1:E62"/>
  <sheetViews>
    <sheetView showGridLines="0" showRowColHeaders="0" topLeftCell="A55" zoomScale="115" zoomScaleNormal="115" workbookViewId="0">
      <selection activeCell="C6" sqref="C6"/>
    </sheetView>
  </sheetViews>
  <sheetFormatPr defaultRowHeight="15"/>
  <cols>
    <col min="1" max="1" width="3.85546875" style="187" customWidth="1"/>
    <col min="2" max="2" width="9.140625" customWidth="1"/>
    <col min="3" max="3" width="55" customWidth="1"/>
    <col min="4" max="4" width="9.42578125" style="72" customWidth="1"/>
    <col min="5" max="5" width="14.28515625" customWidth="1"/>
  </cols>
  <sheetData>
    <row r="1" spans="2:5">
      <c r="B1" s="86" t="s">
        <v>186</v>
      </c>
      <c r="D1"/>
    </row>
    <row r="2" spans="2:5">
      <c r="B2" s="86"/>
      <c r="D2"/>
    </row>
    <row r="3" spans="2:5" ht="45">
      <c r="B3" s="71" t="s">
        <v>63</v>
      </c>
      <c r="C3" s="12" t="s">
        <v>17</v>
      </c>
      <c r="D3" s="71" t="s">
        <v>18</v>
      </c>
      <c r="E3" s="12" t="s">
        <v>97</v>
      </c>
    </row>
    <row r="4" spans="2:5" ht="30">
      <c r="B4" s="77" t="s">
        <v>112</v>
      </c>
      <c r="C4" s="11" t="s">
        <v>20</v>
      </c>
      <c r="D4" s="77" t="s">
        <v>195</v>
      </c>
      <c r="E4" s="74" t="s">
        <v>98</v>
      </c>
    </row>
    <row r="5" spans="2:5">
      <c r="B5" s="77" t="s">
        <v>113</v>
      </c>
      <c r="C5" s="11" t="s">
        <v>22</v>
      </c>
      <c r="D5" s="77" t="s">
        <v>196</v>
      </c>
      <c r="E5" s="74" t="s">
        <v>16</v>
      </c>
    </row>
    <row r="6" spans="2:5" ht="30">
      <c r="B6" s="77" t="s">
        <v>114</v>
      </c>
      <c r="C6" s="29" t="s">
        <v>24</v>
      </c>
      <c r="D6" s="77" t="s">
        <v>197</v>
      </c>
      <c r="E6" s="74" t="s">
        <v>25</v>
      </c>
    </row>
    <row r="7" spans="2:5">
      <c r="B7" s="77" t="s">
        <v>115</v>
      </c>
      <c r="C7" s="11" t="s">
        <v>198</v>
      </c>
      <c r="D7" s="77" t="s">
        <v>197</v>
      </c>
      <c r="E7" s="74" t="s">
        <v>27</v>
      </c>
    </row>
    <row r="8" spans="2:5" s="53" customFormat="1" ht="60">
      <c r="B8" s="77" t="s">
        <v>116</v>
      </c>
      <c r="C8" s="74" t="s">
        <v>199</v>
      </c>
      <c r="D8" s="77" t="s">
        <v>197</v>
      </c>
      <c r="E8" s="74" t="s">
        <v>27</v>
      </c>
    </row>
    <row r="9" spans="2:5" ht="30" customHeight="1">
      <c r="B9" s="77" t="s">
        <v>117</v>
      </c>
      <c r="C9" s="15" t="s">
        <v>200</v>
      </c>
      <c r="D9" s="77" t="s">
        <v>201</v>
      </c>
      <c r="E9" s="74" t="s">
        <v>27</v>
      </c>
    </row>
    <row r="10" spans="2:5" ht="30" customHeight="1">
      <c r="B10" s="77" t="s">
        <v>118</v>
      </c>
      <c r="C10" s="15" t="s">
        <v>202</v>
      </c>
      <c r="D10" s="77" t="s">
        <v>201</v>
      </c>
      <c r="E10" s="74" t="s">
        <v>27</v>
      </c>
    </row>
    <row r="11" spans="2:5" ht="30">
      <c r="B11" s="77" t="s">
        <v>119</v>
      </c>
      <c r="C11" s="15" t="s">
        <v>203</v>
      </c>
      <c r="D11" s="77" t="s">
        <v>197</v>
      </c>
      <c r="E11" s="74" t="s">
        <v>32</v>
      </c>
    </row>
    <row r="12" spans="2:5" ht="30">
      <c r="B12" s="77" t="s">
        <v>120</v>
      </c>
      <c r="C12" s="11" t="s">
        <v>204</v>
      </c>
      <c r="D12" s="77" t="s">
        <v>205</v>
      </c>
      <c r="E12" s="74" t="s">
        <v>32</v>
      </c>
    </row>
    <row r="13" spans="2:5" ht="62.25" customHeight="1">
      <c r="B13" s="77" t="s">
        <v>121</v>
      </c>
      <c r="C13" s="73" t="s">
        <v>206</v>
      </c>
      <c r="D13" s="77" t="s">
        <v>207</v>
      </c>
      <c r="E13" s="74" t="s">
        <v>35</v>
      </c>
    </row>
    <row r="14" spans="2:5" ht="60">
      <c r="B14" s="78" t="s">
        <v>122</v>
      </c>
      <c r="C14" s="15" t="s">
        <v>208</v>
      </c>
      <c r="D14" s="77" t="s">
        <v>209</v>
      </c>
      <c r="E14" s="74" t="s">
        <v>37</v>
      </c>
    </row>
    <row r="15" spans="2:5" ht="76.5" customHeight="1">
      <c r="B15" s="79"/>
      <c r="C15" s="15" t="s">
        <v>210</v>
      </c>
      <c r="D15" s="77" t="s">
        <v>211</v>
      </c>
      <c r="E15" s="74" t="s">
        <v>38</v>
      </c>
    </row>
    <row r="16" spans="2:5" ht="30">
      <c r="B16" s="80"/>
      <c r="C16" s="33" t="s">
        <v>212</v>
      </c>
      <c r="D16" s="77" t="s">
        <v>213</v>
      </c>
      <c r="E16" s="74" t="s">
        <v>39</v>
      </c>
    </row>
    <row r="17" spans="2:5" ht="90" customHeight="1">
      <c r="B17" s="77" t="s">
        <v>123</v>
      </c>
      <c r="C17" s="15" t="s">
        <v>214</v>
      </c>
      <c r="D17" s="77" t="s">
        <v>215</v>
      </c>
      <c r="E17" s="74" t="s">
        <v>59</v>
      </c>
    </row>
    <row r="18" spans="2:5" ht="61.5" customHeight="1">
      <c r="B18" s="77" t="s">
        <v>124</v>
      </c>
      <c r="C18" s="15" t="s">
        <v>216</v>
      </c>
      <c r="D18" s="77" t="s">
        <v>217</v>
      </c>
      <c r="E18" s="74" t="s">
        <v>59</v>
      </c>
    </row>
    <row r="19" spans="2:5" ht="75" customHeight="1">
      <c r="B19" s="427" t="s">
        <v>125</v>
      </c>
      <c r="C19" s="11" t="s">
        <v>218</v>
      </c>
      <c r="D19" s="77" t="s">
        <v>219</v>
      </c>
      <c r="E19" s="74" t="s">
        <v>59</v>
      </c>
    </row>
    <row r="20" spans="2:5" ht="45">
      <c r="B20" s="428"/>
      <c r="C20" s="11" t="s">
        <v>220</v>
      </c>
      <c r="D20" s="77" t="s">
        <v>221</v>
      </c>
      <c r="E20" s="74" t="s">
        <v>59</v>
      </c>
    </row>
    <row r="21" spans="2:5" ht="60">
      <c r="B21" s="235"/>
      <c r="C21" s="11" t="s">
        <v>62</v>
      </c>
      <c r="D21" s="77" t="s">
        <v>222</v>
      </c>
      <c r="E21" s="74" t="s">
        <v>59</v>
      </c>
    </row>
    <row r="22" spans="2:5" s="187" customFormat="1" ht="75">
      <c r="B22" s="77" t="s">
        <v>0</v>
      </c>
      <c r="C22" s="11" t="s">
        <v>223</v>
      </c>
      <c r="D22" s="77" t="s">
        <v>224</v>
      </c>
      <c r="E22" s="74" t="s">
        <v>59</v>
      </c>
    </row>
    <row r="23" spans="2:5" ht="135.75" customHeight="1">
      <c r="B23" s="83" t="s">
        <v>126</v>
      </c>
      <c r="C23" s="81" t="s">
        <v>225</v>
      </c>
      <c r="D23" s="82" t="s">
        <v>226</v>
      </c>
      <c r="E23" s="81" t="s">
        <v>227</v>
      </c>
    </row>
    <row r="24" spans="2:5" ht="60">
      <c r="B24" s="80" t="s">
        <v>127</v>
      </c>
      <c r="C24" s="67" t="s">
        <v>228</v>
      </c>
      <c r="D24" s="80" t="s">
        <v>229</v>
      </c>
      <c r="E24" s="76" t="s">
        <v>65</v>
      </c>
    </row>
    <row r="25" spans="2:5" ht="75">
      <c r="B25" s="77" t="s">
        <v>128</v>
      </c>
      <c r="C25" s="15" t="s">
        <v>230</v>
      </c>
      <c r="D25" s="77" t="s">
        <v>231</v>
      </c>
      <c r="E25" s="74" t="s">
        <v>67</v>
      </c>
    </row>
    <row r="26" spans="2:5" ht="106.5" customHeight="1">
      <c r="B26" s="77" t="s">
        <v>129</v>
      </c>
      <c r="C26" s="85" t="s">
        <v>232</v>
      </c>
      <c r="D26" s="77" t="s">
        <v>99</v>
      </c>
      <c r="E26" s="74" t="s">
        <v>41</v>
      </c>
    </row>
    <row r="27" spans="2:5" ht="45">
      <c r="B27" s="77" t="s">
        <v>130</v>
      </c>
      <c r="C27" s="84" t="s">
        <v>233</v>
      </c>
      <c r="D27" s="77" t="s">
        <v>234</v>
      </c>
      <c r="E27" s="74" t="s">
        <v>43</v>
      </c>
    </row>
    <row r="28" spans="2:5" ht="30">
      <c r="B28" s="77" t="s">
        <v>131</v>
      </c>
      <c r="C28" s="76" t="s">
        <v>235</v>
      </c>
      <c r="D28" s="77" t="s">
        <v>231</v>
      </c>
      <c r="E28" s="74" t="s">
        <v>43</v>
      </c>
    </row>
    <row r="29" spans="2:5" ht="107.25" customHeight="1">
      <c r="B29" s="77" t="s">
        <v>132</v>
      </c>
      <c r="C29" s="75" t="s">
        <v>263</v>
      </c>
      <c r="D29" s="77" t="s">
        <v>100</v>
      </c>
      <c r="E29" s="74" t="s">
        <v>46</v>
      </c>
    </row>
    <row r="30" spans="2:5" ht="75">
      <c r="B30" s="77" t="s">
        <v>133</v>
      </c>
      <c r="C30" s="74" t="s">
        <v>236</v>
      </c>
      <c r="D30" s="77" t="s">
        <v>237</v>
      </c>
      <c r="E30" s="74" t="s">
        <v>41</v>
      </c>
    </row>
    <row r="31" spans="2:5" ht="75">
      <c r="B31" s="77" t="s">
        <v>238</v>
      </c>
      <c r="C31" s="74" t="s">
        <v>49</v>
      </c>
      <c r="D31" s="77" t="s">
        <v>239</v>
      </c>
      <c r="E31" s="74" t="s">
        <v>240</v>
      </c>
    </row>
    <row r="33" spans="2:5" s="187" customFormat="1">
      <c r="B33" s="432" t="s">
        <v>192</v>
      </c>
      <c r="C33" s="430"/>
      <c r="D33" s="430"/>
      <c r="E33" s="430"/>
    </row>
    <row r="34" spans="2:5" s="187" customFormat="1">
      <c r="B34" s="430"/>
      <c r="C34" s="430"/>
      <c r="D34" s="430"/>
      <c r="E34" s="430"/>
    </row>
    <row r="35" spans="2:5" s="187" customFormat="1">
      <c r="B35" s="430"/>
      <c r="C35" s="430"/>
      <c r="D35" s="430"/>
      <c r="E35" s="430"/>
    </row>
    <row r="36" spans="2:5" s="187" customFormat="1">
      <c r="B36" s="430"/>
      <c r="C36" s="430"/>
      <c r="D36" s="430"/>
      <c r="E36" s="430"/>
    </row>
    <row r="37" spans="2:5" s="187" customFormat="1">
      <c r="B37" s="430"/>
      <c r="C37" s="430"/>
      <c r="D37" s="430"/>
      <c r="E37" s="430"/>
    </row>
    <row r="38" spans="2:5" s="187" customFormat="1">
      <c r="B38" s="430"/>
      <c r="C38" s="430"/>
      <c r="D38" s="430"/>
      <c r="E38" s="430"/>
    </row>
    <row r="39" spans="2:5" s="187" customFormat="1">
      <c r="B39" s="430"/>
      <c r="C39" s="430"/>
      <c r="D39" s="430"/>
      <c r="E39" s="430"/>
    </row>
    <row r="40" spans="2:5" s="187" customFormat="1" ht="128.25" customHeight="1">
      <c r="B40" s="430"/>
      <c r="C40" s="430"/>
      <c r="D40" s="430"/>
      <c r="E40" s="430"/>
    </row>
    <row r="41" spans="2:5" s="187" customFormat="1">
      <c r="B41" s="431" t="s">
        <v>190</v>
      </c>
      <c r="C41" s="431"/>
      <c r="D41" s="431"/>
      <c r="E41" s="431"/>
    </row>
    <row r="42" spans="2:5" ht="48.75" customHeight="1">
      <c r="B42" s="429" t="s">
        <v>50</v>
      </c>
      <c r="C42" s="429"/>
      <c r="D42" s="429"/>
      <c r="E42" s="429"/>
    </row>
    <row r="43" spans="2:5" ht="64.5" customHeight="1">
      <c r="B43" s="429" t="s">
        <v>187</v>
      </c>
      <c r="C43" s="429"/>
      <c r="D43" s="429"/>
      <c r="E43" s="429"/>
    </row>
    <row r="44" spans="2:5" ht="59.25" customHeight="1">
      <c r="B44" s="429" t="s">
        <v>188</v>
      </c>
      <c r="C44" s="429"/>
      <c r="D44" s="429"/>
      <c r="E44" s="429"/>
    </row>
    <row r="45" spans="2:5" s="187" customFormat="1" ht="46.5" customHeight="1">
      <c r="B45" s="429" t="s">
        <v>189</v>
      </c>
      <c r="C45" s="429"/>
      <c r="D45" s="429"/>
      <c r="E45" s="429"/>
    </row>
    <row r="46" spans="2:5" ht="32.25" customHeight="1">
      <c r="B46" s="430" t="s">
        <v>191</v>
      </c>
      <c r="C46" s="430"/>
      <c r="D46" s="430"/>
      <c r="E46" s="430"/>
    </row>
    <row r="47" spans="2:5">
      <c r="B47" s="435" t="s">
        <v>178</v>
      </c>
      <c r="C47" s="430"/>
      <c r="D47" s="430"/>
      <c r="E47" s="430"/>
    </row>
    <row r="48" spans="2:5">
      <c r="B48" s="430"/>
      <c r="C48" s="430"/>
      <c r="D48" s="430"/>
      <c r="E48" s="430"/>
    </row>
    <row r="49" spans="2:5">
      <c r="B49" s="430"/>
      <c r="C49" s="430"/>
      <c r="D49" s="430"/>
      <c r="E49" s="430"/>
    </row>
    <row r="50" spans="2:5">
      <c r="B50" s="430"/>
      <c r="C50" s="430"/>
      <c r="D50" s="430"/>
      <c r="E50" s="430"/>
    </row>
    <row r="51" spans="2:5">
      <c r="B51" s="430"/>
      <c r="C51" s="430"/>
      <c r="D51" s="430"/>
      <c r="E51" s="430"/>
    </row>
    <row r="52" spans="2:5">
      <c r="B52" s="430"/>
      <c r="C52" s="430"/>
      <c r="D52" s="430"/>
      <c r="E52" s="430"/>
    </row>
    <row r="53" spans="2:5">
      <c r="B53" s="430"/>
      <c r="C53" s="430"/>
      <c r="D53" s="430"/>
      <c r="E53" s="430"/>
    </row>
    <row r="54" spans="2:5" ht="114" customHeight="1">
      <c r="B54" s="430"/>
      <c r="C54" s="430"/>
      <c r="D54" s="430"/>
      <c r="E54" s="430"/>
    </row>
    <row r="56" spans="2:5">
      <c r="B56" s="381" t="s">
        <v>193</v>
      </c>
    </row>
    <row r="57" spans="2:5" ht="63" customHeight="1">
      <c r="B57" s="433" t="s">
        <v>194</v>
      </c>
      <c r="C57" s="434"/>
      <c r="D57" s="434"/>
      <c r="E57" s="434"/>
    </row>
    <row r="62" spans="2:5" ht="86.25" customHeight="1"/>
  </sheetData>
  <sheetProtection algorithmName="SHA-512" hashValue="ga5TvO0oQvWCZMU+6AccswLuRS+hzz5Vw4oJoA5hb1BVsUfRmElyDnQMQgJQYjG+HmpZ1MLUScKajnLS9pGUqA==" saltValue="8tm6U7u5zxhqnzK78M1Ucg==" spinCount="100000" sheet="1" objects="1" scenarios="1"/>
  <mergeCells count="10">
    <mergeCell ref="B57:E57"/>
    <mergeCell ref="B43:E43"/>
    <mergeCell ref="B47:E54"/>
    <mergeCell ref="B42:E42"/>
    <mergeCell ref="B44:E44"/>
    <mergeCell ref="B19:B20"/>
    <mergeCell ref="B45:E45"/>
    <mergeCell ref="B46:E46"/>
    <mergeCell ref="B41:E41"/>
    <mergeCell ref="B33:E40"/>
  </mergeCells>
  <phoneticPr fontId="0" type="noConversion"/>
  <pageMargins left="0.59055118110236227" right="0.59055118110236227" top="0.78740157480314965" bottom="0.78740157480314965"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4"/>
  </sheetPr>
  <dimension ref="A1:H18"/>
  <sheetViews>
    <sheetView showGridLines="0" showRowColHeaders="0" workbookViewId="0">
      <selection activeCell="D34" sqref="D34"/>
    </sheetView>
  </sheetViews>
  <sheetFormatPr defaultRowHeight="15"/>
  <cols>
    <col min="2" max="2" width="46.5703125" customWidth="1"/>
    <col min="3" max="4" width="14.28515625" customWidth="1"/>
  </cols>
  <sheetData>
    <row r="1" spans="1:8">
      <c r="A1" s="86" t="s">
        <v>103</v>
      </c>
    </row>
    <row r="3" spans="1:8" ht="64.5" customHeight="1">
      <c r="A3" s="88" t="s">
        <v>2</v>
      </c>
      <c r="B3" s="87" t="s">
        <v>1</v>
      </c>
      <c r="C3" s="89" t="s">
        <v>3</v>
      </c>
      <c r="D3" s="89" t="s">
        <v>4</v>
      </c>
      <c r="E3" s="1"/>
      <c r="F3" s="1"/>
      <c r="G3" s="1"/>
      <c r="H3" s="1"/>
    </row>
    <row r="4" spans="1:8">
      <c r="A4" s="19" t="s">
        <v>5</v>
      </c>
      <c r="B4" s="13" t="s">
        <v>241</v>
      </c>
      <c r="C4" s="19" t="s">
        <v>10</v>
      </c>
      <c r="D4" s="19" t="s">
        <v>13</v>
      </c>
    </row>
    <row r="5" spans="1:8">
      <c r="A5" s="19" t="s">
        <v>6</v>
      </c>
      <c r="B5" s="13" t="s">
        <v>242</v>
      </c>
      <c r="C5" s="19" t="s">
        <v>10</v>
      </c>
      <c r="D5" s="19" t="s">
        <v>13</v>
      </c>
    </row>
    <row r="6" spans="1:8">
      <c r="A6" s="19" t="s">
        <v>7</v>
      </c>
      <c r="B6" s="13" t="s">
        <v>9</v>
      </c>
      <c r="C6" s="19" t="s">
        <v>11</v>
      </c>
      <c r="D6" s="19" t="s">
        <v>14</v>
      </c>
    </row>
    <row r="7" spans="1:8">
      <c r="A7" s="383" t="s">
        <v>8</v>
      </c>
      <c r="B7" s="382" t="s">
        <v>243</v>
      </c>
      <c r="C7" s="383" t="s">
        <v>12</v>
      </c>
      <c r="D7" s="383" t="s">
        <v>15</v>
      </c>
    </row>
    <row r="11" spans="1:8" ht="13.5" customHeight="1"/>
    <row r="12" spans="1:8" hidden="1"/>
    <row r="13" spans="1:8" hidden="1"/>
    <row r="14" spans="1:8" hidden="1"/>
    <row r="15" spans="1:8" hidden="1"/>
    <row r="16" spans="1:8" hidden="1"/>
    <row r="18" ht="20.25" customHeight="1"/>
  </sheetData>
  <phoneticPr fontId="0" type="noConversion"/>
  <pageMargins left="0.78740157480314965" right="0.59055118110236227" top="0.78740157480314965" bottom="0.78740157480314965" header="0.31496062992125984" footer="0.31496062992125984"/>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6"/>
  </sheetPr>
  <dimension ref="A1:AE22"/>
  <sheetViews>
    <sheetView workbookViewId="0">
      <selection activeCell="N20" sqref="N20"/>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7109375" customWidth="1"/>
    <col min="9" max="9" width="9.42578125" customWidth="1"/>
  </cols>
  <sheetData>
    <row r="1" spans="1:31" ht="15.75">
      <c r="A1" s="264" t="str">
        <f>'Date initiale'!C3</f>
        <v>Universitatea de Arhitectură și Urbanism "Ion Mincu" București</v>
      </c>
      <c r="B1" s="264"/>
      <c r="C1" s="264"/>
      <c r="D1" s="2"/>
      <c r="E1" s="2"/>
      <c r="F1" s="3"/>
      <c r="G1" s="3"/>
      <c r="H1" s="3"/>
      <c r="I1" s="3"/>
    </row>
    <row r="2" spans="1:31" ht="15.75">
      <c r="A2" s="264" t="str">
        <f>'Date initiale'!B4&amp;" "&amp;'Date initiale'!C4</f>
        <v>Facultatea ARHITECTURA</v>
      </c>
      <c r="B2" s="264"/>
      <c r="C2" s="264"/>
      <c r="D2" s="2"/>
      <c r="E2" s="2"/>
      <c r="F2" s="3"/>
      <c r="G2" s="3"/>
      <c r="H2" s="3"/>
      <c r="I2" s="3"/>
    </row>
    <row r="3" spans="1:31" ht="15.75">
      <c r="A3" s="264" t="str">
        <f>'Date initiale'!B5&amp;" "&amp;'Date initiale'!C5</f>
        <v>Departamentul Bazele Proiectării</v>
      </c>
      <c r="B3" s="264"/>
      <c r="C3" s="264"/>
      <c r="D3" s="2"/>
      <c r="E3" s="2"/>
      <c r="F3" s="2"/>
      <c r="G3" s="2"/>
      <c r="H3" s="2"/>
      <c r="I3" s="2"/>
    </row>
    <row r="4" spans="1:31" ht="15.75">
      <c r="A4" s="437" t="str">
        <f>'Date initiale'!C6&amp;", "&amp;'Date initiale'!C7</f>
        <v>Petrea Sergiu-Cătălin, 25</v>
      </c>
      <c r="B4" s="437"/>
      <c r="C4" s="437"/>
      <c r="D4" s="2"/>
      <c r="E4" s="2"/>
      <c r="F4" s="3"/>
      <c r="G4" s="3"/>
      <c r="H4" s="3"/>
      <c r="I4" s="3"/>
    </row>
    <row r="5" spans="1:31" s="187" customFormat="1" ht="15.75">
      <c r="A5" s="265"/>
      <c r="B5" s="265"/>
      <c r="C5" s="265"/>
      <c r="D5" s="2"/>
      <c r="E5" s="2"/>
      <c r="F5" s="3"/>
      <c r="G5" s="3"/>
      <c r="H5" s="3"/>
      <c r="I5" s="3"/>
    </row>
    <row r="6" spans="1:31" ht="15.75">
      <c r="A6" s="436" t="s">
        <v>110</v>
      </c>
      <c r="B6" s="436"/>
      <c r="C6" s="436"/>
      <c r="D6" s="436"/>
      <c r="E6" s="436"/>
      <c r="F6" s="436"/>
      <c r="G6" s="436"/>
      <c r="H6" s="436"/>
      <c r="I6" s="436"/>
    </row>
    <row r="7" spans="1:31" ht="15.75">
      <c r="A7" s="436" t="str">
        <f>'Descriere indicatori'!B4&amp;". "&amp;'Descriere indicatori'!C4</f>
        <v xml:space="preserve">I1. Cărţi de autor/capitole publicate la edituri cu prestigiu internaţional* </v>
      </c>
      <c r="B7" s="436"/>
      <c r="C7" s="436"/>
      <c r="D7" s="436"/>
      <c r="E7" s="436"/>
      <c r="F7" s="436"/>
      <c r="G7" s="436"/>
      <c r="H7" s="436"/>
      <c r="I7" s="436"/>
    </row>
    <row r="8" spans="1:31" ht="16.5" thickBot="1">
      <c r="A8" s="36"/>
      <c r="B8" s="36"/>
      <c r="C8" s="36"/>
      <c r="D8" s="36"/>
      <c r="E8" s="36"/>
      <c r="F8" s="36"/>
      <c r="G8" s="36"/>
      <c r="H8" s="36"/>
      <c r="I8" s="36"/>
    </row>
    <row r="9" spans="1:31" s="6" customFormat="1" ht="60.75" thickBot="1">
      <c r="A9" s="193" t="s">
        <v>55</v>
      </c>
      <c r="B9" s="194" t="s">
        <v>83</v>
      </c>
      <c r="C9" s="194" t="s">
        <v>174</v>
      </c>
      <c r="D9" s="194" t="s">
        <v>85</v>
      </c>
      <c r="E9" s="194" t="s">
        <v>86</v>
      </c>
      <c r="F9" s="195" t="s">
        <v>87</v>
      </c>
      <c r="G9" s="194" t="s">
        <v>88</v>
      </c>
      <c r="H9" s="194" t="s">
        <v>89</v>
      </c>
      <c r="I9" s="196" t="s">
        <v>90</v>
      </c>
      <c r="J9" s="4"/>
      <c r="K9" s="270" t="s">
        <v>108</v>
      </c>
      <c r="L9" s="5"/>
      <c r="M9" s="5"/>
      <c r="N9" s="5"/>
      <c r="O9" s="5"/>
      <c r="P9" s="5"/>
      <c r="Q9" s="5"/>
      <c r="R9" s="5"/>
      <c r="S9" s="5"/>
      <c r="T9" s="5"/>
      <c r="U9" s="5"/>
      <c r="V9" s="5"/>
      <c r="W9" s="5"/>
      <c r="X9" s="5"/>
      <c r="Y9" s="5"/>
      <c r="Z9" s="5"/>
      <c r="AA9" s="5"/>
      <c r="AB9" s="5"/>
      <c r="AC9" s="5"/>
      <c r="AD9" s="5"/>
      <c r="AE9" s="5"/>
    </row>
    <row r="10" spans="1:31" s="6" customFormat="1" ht="30">
      <c r="A10" s="106">
        <v>1</v>
      </c>
      <c r="B10" s="107" t="s">
        <v>272</v>
      </c>
      <c r="C10" s="107" t="s">
        <v>273</v>
      </c>
      <c r="D10" s="107" t="s">
        <v>274</v>
      </c>
      <c r="E10" s="108" t="s">
        <v>275</v>
      </c>
      <c r="F10" s="109">
        <v>2014</v>
      </c>
      <c r="G10" s="109">
        <v>313</v>
      </c>
      <c r="H10" s="109">
        <v>16</v>
      </c>
      <c r="I10" s="320">
        <v>10</v>
      </c>
      <c r="J10" s="8"/>
      <c r="K10" s="271" t="s">
        <v>109</v>
      </c>
      <c r="L10" s="384" t="s">
        <v>244</v>
      </c>
      <c r="M10" s="9"/>
      <c r="N10" s="9"/>
      <c r="O10" s="9"/>
      <c r="P10" s="9"/>
      <c r="Q10" s="9"/>
      <c r="R10" s="9"/>
      <c r="S10" s="9"/>
      <c r="T10" s="9"/>
      <c r="U10" s="10"/>
      <c r="V10" s="10"/>
      <c r="W10" s="10"/>
      <c r="X10" s="10"/>
      <c r="Y10" s="10"/>
      <c r="Z10" s="10"/>
      <c r="AA10" s="10"/>
      <c r="AB10" s="10"/>
      <c r="AC10" s="10"/>
      <c r="AD10" s="10"/>
      <c r="AE10" s="10"/>
    </row>
    <row r="11" spans="1:31" s="6" customFormat="1" ht="60">
      <c r="A11" s="110">
        <v>2</v>
      </c>
      <c r="B11" s="165" t="s">
        <v>272</v>
      </c>
      <c r="C11" s="165" t="s">
        <v>273</v>
      </c>
      <c r="D11" s="165" t="s">
        <v>274</v>
      </c>
      <c r="E11" s="113" t="s">
        <v>276</v>
      </c>
      <c r="F11" s="114">
        <v>2014</v>
      </c>
      <c r="G11" s="115">
        <v>313</v>
      </c>
      <c r="H11" s="115">
        <v>16</v>
      </c>
      <c r="I11" s="321">
        <v>10</v>
      </c>
      <c r="J11" s="8"/>
      <c r="K11" s="269"/>
      <c r="L11" s="9"/>
      <c r="M11" s="9"/>
      <c r="N11" s="9"/>
      <c r="O11" s="9"/>
      <c r="P11" s="9"/>
      <c r="Q11" s="9"/>
      <c r="R11" s="9"/>
      <c r="S11" s="9"/>
      <c r="T11" s="9"/>
      <c r="U11" s="10"/>
      <c r="V11" s="10"/>
      <c r="W11" s="10"/>
      <c r="X11" s="10"/>
      <c r="Y11" s="10"/>
      <c r="Z11" s="10"/>
      <c r="AA11" s="10"/>
      <c r="AB11" s="10"/>
      <c r="AC11" s="10"/>
      <c r="AD11" s="10"/>
      <c r="AE11" s="10"/>
    </row>
    <row r="12" spans="1:31" s="6" customFormat="1" ht="60">
      <c r="A12" s="110">
        <v>3</v>
      </c>
      <c r="B12" s="165" t="s">
        <v>272</v>
      </c>
      <c r="C12" s="165" t="s">
        <v>277</v>
      </c>
      <c r="D12" s="165" t="s">
        <v>278</v>
      </c>
      <c r="E12" s="113" t="s">
        <v>279</v>
      </c>
      <c r="F12" s="114">
        <v>2013</v>
      </c>
      <c r="G12" s="115" t="s">
        <v>280</v>
      </c>
      <c r="H12" s="115">
        <v>4</v>
      </c>
      <c r="I12" s="321">
        <v>10</v>
      </c>
      <c r="J12" s="8"/>
      <c r="K12" s="9"/>
      <c r="L12" s="9"/>
      <c r="M12" s="9"/>
      <c r="N12" s="9"/>
      <c r="O12" s="9"/>
      <c r="P12" s="9"/>
      <c r="Q12" s="9"/>
      <c r="R12" s="9"/>
      <c r="S12" s="9"/>
      <c r="T12" s="9"/>
      <c r="U12" s="10"/>
      <c r="V12" s="10"/>
      <c r="W12" s="10"/>
      <c r="X12" s="10"/>
      <c r="Y12" s="10"/>
      <c r="Z12" s="10"/>
      <c r="AA12" s="10"/>
      <c r="AB12" s="10"/>
      <c r="AC12" s="10"/>
      <c r="AD12" s="10"/>
      <c r="AE12" s="10"/>
    </row>
    <row r="13" spans="1:31" s="6" customFormat="1" ht="15.75">
      <c r="A13" s="110">
        <f t="shared" ref="A13:A19" si="0">A12+1</f>
        <v>4</v>
      </c>
      <c r="B13" s="111"/>
      <c r="C13" s="112"/>
      <c r="D13" s="111"/>
      <c r="E13" s="113"/>
      <c r="F13" s="114"/>
      <c r="G13" s="115"/>
      <c r="H13" s="115"/>
      <c r="I13" s="321"/>
      <c r="J13" s="8"/>
      <c r="K13" s="9"/>
      <c r="L13" s="9"/>
      <c r="M13" s="9"/>
      <c r="N13" s="9"/>
      <c r="O13" s="9"/>
      <c r="P13" s="9"/>
      <c r="Q13" s="9"/>
      <c r="R13" s="9"/>
      <c r="S13" s="9"/>
      <c r="T13" s="9"/>
      <c r="U13" s="10"/>
      <c r="V13" s="10"/>
      <c r="W13" s="10"/>
      <c r="X13" s="10"/>
      <c r="Y13" s="10"/>
      <c r="Z13" s="10"/>
      <c r="AA13" s="10"/>
      <c r="AB13" s="10"/>
      <c r="AC13" s="10"/>
      <c r="AD13" s="10"/>
      <c r="AE13" s="10"/>
    </row>
    <row r="14" spans="1:31" s="6" customFormat="1" ht="15.75">
      <c r="A14" s="110">
        <f t="shared" si="0"/>
        <v>5</v>
      </c>
      <c r="B14" s="112"/>
      <c r="C14" s="112"/>
      <c r="D14" s="112"/>
      <c r="E14" s="113"/>
      <c r="F14" s="114"/>
      <c r="G14" s="115"/>
      <c r="H14" s="115"/>
      <c r="I14" s="321"/>
      <c r="J14" s="8"/>
      <c r="K14" s="9"/>
      <c r="L14" s="9"/>
      <c r="M14" s="9"/>
      <c r="N14" s="9"/>
      <c r="O14" s="9"/>
      <c r="P14" s="9"/>
      <c r="Q14" s="9"/>
      <c r="R14" s="9"/>
      <c r="S14" s="9"/>
      <c r="T14" s="9"/>
      <c r="U14" s="10"/>
      <c r="V14" s="10"/>
      <c r="W14" s="10"/>
      <c r="X14" s="10"/>
      <c r="Y14" s="10"/>
      <c r="Z14" s="10"/>
      <c r="AA14" s="10"/>
      <c r="AB14" s="10"/>
      <c r="AC14" s="10"/>
      <c r="AD14" s="10"/>
      <c r="AE14" s="10"/>
    </row>
    <row r="15" spans="1:31" s="6" customFormat="1" ht="15.75">
      <c r="A15" s="110">
        <f t="shared" si="0"/>
        <v>6</v>
      </c>
      <c r="B15" s="112"/>
      <c r="C15" s="112"/>
      <c r="D15" s="112"/>
      <c r="E15" s="113"/>
      <c r="F15" s="114"/>
      <c r="G15" s="115"/>
      <c r="H15" s="115"/>
      <c r="I15" s="321"/>
      <c r="J15" s="8"/>
      <c r="K15" s="9"/>
      <c r="L15" s="9"/>
      <c r="M15" s="9"/>
      <c r="N15" s="9"/>
      <c r="O15" s="9"/>
      <c r="P15" s="9"/>
      <c r="Q15" s="9"/>
      <c r="R15" s="9"/>
      <c r="S15" s="9"/>
      <c r="T15" s="9"/>
      <c r="U15" s="10"/>
      <c r="V15" s="10"/>
      <c r="W15" s="10"/>
      <c r="X15" s="10"/>
      <c r="Y15" s="10"/>
      <c r="Z15" s="10"/>
      <c r="AA15" s="10"/>
      <c r="AB15" s="10"/>
      <c r="AC15" s="10"/>
      <c r="AD15" s="10"/>
      <c r="AE15" s="10"/>
    </row>
    <row r="16" spans="1:31" s="6" customFormat="1" ht="15.75">
      <c r="A16" s="110">
        <f t="shared" si="0"/>
        <v>7</v>
      </c>
      <c r="B16" s="111"/>
      <c r="C16" s="112"/>
      <c r="D16" s="111"/>
      <c r="E16" s="113"/>
      <c r="F16" s="114"/>
      <c r="G16" s="115"/>
      <c r="H16" s="115"/>
      <c r="I16" s="321"/>
      <c r="J16" s="8"/>
      <c r="K16" s="9"/>
      <c r="L16" s="9"/>
      <c r="M16" s="9"/>
      <c r="N16" s="9"/>
      <c r="O16" s="9"/>
      <c r="P16" s="9"/>
      <c r="Q16" s="9"/>
      <c r="R16" s="9"/>
      <c r="S16" s="9"/>
      <c r="T16" s="9"/>
      <c r="U16" s="10"/>
      <c r="V16" s="10"/>
      <c r="W16" s="10"/>
      <c r="X16" s="10"/>
      <c r="Y16" s="10"/>
      <c r="Z16" s="10"/>
      <c r="AA16" s="10"/>
      <c r="AB16" s="10"/>
      <c r="AC16" s="10"/>
      <c r="AD16" s="10"/>
      <c r="AE16" s="10"/>
    </row>
    <row r="17" spans="1:31" s="6" customFormat="1" ht="15.75">
      <c r="A17" s="110">
        <f t="shared" si="0"/>
        <v>8</v>
      </c>
      <c r="B17" s="112"/>
      <c r="C17" s="112"/>
      <c r="D17" s="112"/>
      <c r="E17" s="113"/>
      <c r="F17" s="114"/>
      <c r="G17" s="115"/>
      <c r="H17" s="115"/>
      <c r="I17" s="321"/>
      <c r="J17" s="8"/>
      <c r="K17" s="9"/>
      <c r="L17" s="9"/>
      <c r="M17" s="9"/>
      <c r="N17" s="9"/>
      <c r="O17" s="9"/>
      <c r="P17" s="9"/>
      <c r="Q17" s="9"/>
      <c r="R17" s="9"/>
      <c r="S17" s="9"/>
      <c r="T17" s="9"/>
      <c r="U17" s="10"/>
      <c r="V17" s="10"/>
      <c r="W17" s="10"/>
      <c r="X17" s="10"/>
      <c r="Y17" s="10"/>
      <c r="Z17" s="10"/>
      <c r="AA17" s="10"/>
      <c r="AB17" s="10"/>
      <c r="AC17" s="10"/>
      <c r="AD17" s="10"/>
      <c r="AE17" s="10"/>
    </row>
    <row r="18" spans="1:31" s="6" customFormat="1" ht="15.75">
      <c r="A18" s="110">
        <f t="shared" si="0"/>
        <v>9</v>
      </c>
      <c r="B18" s="111"/>
      <c r="C18" s="112"/>
      <c r="D18" s="111"/>
      <c r="E18" s="113"/>
      <c r="F18" s="114"/>
      <c r="G18" s="115"/>
      <c r="H18" s="115"/>
      <c r="I18" s="321"/>
      <c r="J18" s="8"/>
      <c r="K18" s="9"/>
      <c r="L18" s="9"/>
      <c r="M18" s="9"/>
      <c r="N18" s="9"/>
      <c r="O18" s="9"/>
      <c r="P18" s="9"/>
      <c r="Q18" s="9"/>
      <c r="R18" s="9"/>
      <c r="S18" s="9"/>
      <c r="T18" s="9"/>
      <c r="U18" s="10"/>
      <c r="V18" s="10"/>
      <c r="W18" s="10"/>
      <c r="X18" s="10"/>
      <c r="Y18" s="10"/>
      <c r="Z18" s="10"/>
      <c r="AA18" s="10"/>
      <c r="AB18" s="10"/>
      <c r="AC18" s="10"/>
      <c r="AD18" s="10"/>
      <c r="AE18" s="10"/>
    </row>
    <row r="19" spans="1:31" s="6" customFormat="1" ht="16.5" thickBot="1">
      <c r="A19" s="122">
        <f t="shared" si="0"/>
        <v>10</v>
      </c>
      <c r="B19" s="117"/>
      <c r="C19" s="117"/>
      <c r="D19" s="117"/>
      <c r="E19" s="118"/>
      <c r="F19" s="119"/>
      <c r="G19" s="120"/>
      <c r="H19" s="120"/>
      <c r="I19" s="322"/>
      <c r="J19" s="8"/>
      <c r="K19" s="9"/>
      <c r="L19" s="9"/>
      <c r="M19" s="9"/>
      <c r="N19" s="9"/>
      <c r="O19" s="9"/>
      <c r="P19" s="9"/>
      <c r="Q19" s="9"/>
      <c r="R19" s="9"/>
      <c r="S19" s="9"/>
      <c r="T19" s="9"/>
      <c r="U19" s="10"/>
      <c r="V19" s="10"/>
      <c r="W19" s="10"/>
      <c r="X19" s="10"/>
      <c r="Y19" s="10"/>
      <c r="Z19" s="10"/>
      <c r="AA19" s="10"/>
      <c r="AB19" s="10"/>
      <c r="AC19" s="10"/>
      <c r="AD19" s="10"/>
      <c r="AE19" s="10"/>
    </row>
    <row r="20" spans="1:31" ht="15.75" thickBot="1">
      <c r="A20" s="355"/>
      <c r="B20" s="121"/>
      <c r="C20" s="121"/>
      <c r="D20" s="121"/>
      <c r="E20" s="121"/>
      <c r="F20" s="121"/>
      <c r="G20" s="121"/>
      <c r="H20" s="123" t="str">
        <f>"Total "&amp;LEFT(A7,2)</f>
        <v>Total I1</v>
      </c>
      <c r="I20" s="124">
        <f>SUM(I10:I19)</f>
        <v>30</v>
      </c>
    </row>
    <row r="22" spans="1:31"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4">
    <mergeCell ref="A6:I6"/>
    <mergeCell ref="A7:I7"/>
    <mergeCell ref="A4:C4"/>
    <mergeCell ref="A22:I22"/>
  </mergeCells>
  <phoneticPr fontId="0" type="noConversion"/>
  <hyperlinks>
    <hyperlink ref="E12" r:id="rId1" display="http://www.scientific.net/" xr:uid="{747C8EE5-E187-4471-9E8C-19AEB1CF57A9}"/>
  </hyperlinks>
  <printOptions horizontalCentered="1"/>
  <pageMargins left="0.74803149606299213" right="0.74803149606299213" top="0.78740157480314965" bottom="0.59055118110236227" header="0.31496062992125984" footer="0.31496062992125984"/>
  <pageSetup paperSize="9" orientation="landscape"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6"/>
  </sheetPr>
  <dimension ref="A1:AE25"/>
  <sheetViews>
    <sheetView workbookViewId="0">
      <selection activeCell="B15" sqref="B15"/>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31" ht="15.75">
      <c r="A1" s="264" t="str">
        <f>'Date initiale'!C3</f>
        <v>Universitatea de Arhitectură și Urbanism "Ion Mincu" București</v>
      </c>
      <c r="B1" s="264"/>
      <c r="C1" s="264"/>
      <c r="D1" s="2"/>
      <c r="E1" s="2"/>
      <c r="F1" s="3"/>
      <c r="G1" s="3"/>
      <c r="H1" s="3"/>
      <c r="I1" s="3"/>
    </row>
    <row r="2" spans="1:31" ht="15.75">
      <c r="A2" s="264" t="str">
        <f>'Date initiale'!B4&amp;" "&amp;'Date initiale'!C4</f>
        <v>Facultatea ARHITECTURA</v>
      </c>
      <c r="B2" s="264"/>
      <c r="C2" s="264"/>
      <c r="D2" s="2"/>
      <c r="E2" s="2"/>
      <c r="F2" s="3"/>
      <c r="G2" s="3"/>
      <c r="H2" s="3"/>
      <c r="I2" s="3"/>
    </row>
    <row r="3" spans="1:31" ht="15.75">
      <c r="A3" s="264" t="str">
        <f>'Date initiale'!B5&amp;" "&amp;'Date initiale'!C5</f>
        <v>Departamentul Bazele Proiectării</v>
      </c>
      <c r="B3" s="264"/>
      <c r="C3" s="264"/>
      <c r="D3" s="2"/>
      <c r="E3" s="2"/>
      <c r="F3" s="2"/>
      <c r="G3" s="2"/>
      <c r="H3" s="2"/>
      <c r="I3" s="2"/>
    </row>
    <row r="4" spans="1:31" ht="15.75">
      <c r="A4" s="437" t="str">
        <f>'Date initiale'!C6&amp;", "&amp;'Date initiale'!C7</f>
        <v>Petrea Sergiu-Cătălin, 25</v>
      </c>
      <c r="B4" s="437"/>
      <c r="C4" s="437"/>
      <c r="D4" s="2"/>
      <c r="E4" s="2"/>
      <c r="F4" s="3"/>
      <c r="G4" s="3"/>
      <c r="H4" s="3"/>
      <c r="I4" s="3"/>
    </row>
    <row r="5" spans="1:31" s="187" customFormat="1" ht="15.75">
      <c r="A5" s="265"/>
      <c r="B5" s="265"/>
      <c r="C5" s="265"/>
      <c r="D5" s="2"/>
      <c r="E5" s="2"/>
      <c r="F5" s="3"/>
      <c r="G5" s="3"/>
      <c r="H5" s="3"/>
      <c r="I5" s="3"/>
    </row>
    <row r="6" spans="1:31" ht="15.75">
      <c r="A6" s="436" t="s">
        <v>110</v>
      </c>
      <c r="B6" s="436"/>
      <c r="C6" s="436"/>
      <c r="D6" s="436"/>
      <c r="E6" s="436"/>
      <c r="F6" s="436"/>
      <c r="G6" s="436"/>
      <c r="H6" s="436"/>
      <c r="I6" s="436"/>
    </row>
    <row r="7" spans="1:31" ht="15.75">
      <c r="A7" s="436" t="str">
        <f>'Descriere indicatori'!B5&amp;". "&amp;'Descriere indicatori'!C5</f>
        <v xml:space="preserve">I2. Cărţi de autor publicate la edituri cu prestigiu naţional* </v>
      </c>
      <c r="B7" s="436"/>
      <c r="C7" s="436"/>
      <c r="D7" s="436"/>
      <c r="E7" s="436"/>
      <c r="F7" s="436"/>
      <c r="G7" s="436"/>
      <c r="H7" s="436"/>
      <c r="I7" s="436"/>
    </row>
    <row r="8" spans="1:31" ht="16.5" thickBot="1">
      <c r="A8" s="36"/>
      <c r="B8" s="36"/>
      <c r="C8" s="36"/>
      <c r="D8" s="36"/>
      <c r="E8" s="36"/>
      <c r="F8" s="36"/>
      <c r="G8" s="36"/>
      <c r="H8" s="36"/>
      <c r="I8" s="36"/>
    </row>
    <row r="9" spans="1:31" s="6" customFormat="1" ht="60.75" thickBot="1">
      <c r="A9" s="197" t="s">
        <v>55</v>
      </c>
      <c r="B9" s="198" t="s">
        <v>83</v>
      </c>
      <c r="C9" s="198" t="s">
        <v>84</v>
      </c>
      <c r="D9" s="198" t="s">
        <v>85</v>
      </c>
      <c r="E9" s="198" t="s">
        <v>86</v>
      </c>
      <c r="F9" s="199" t="s">
        <v>87</v>
      </c>
      <c r="G9" s="198" t="s">
        <v>88</v>
      </c>
      <c r="H9" s="198" t="s">
        <v>89</v>
      </c>
      <c r="I9" s="200" t="s">
        <v>90</v>
      </c>
      <c r="J9" s="4"/>
      <c r="K9" s="270" t="s">
        <v>108</v>
      </c>
      <c r="L9" s="5"/>
      <c r="M9" s="5"/>
      <c r="N9" s="5"/>
      <c r="O9" s="5"/>
      <c r="P9" s="5"/>
      <c r="Q9" s="5"/>
      <c r="R9" s="5"/>
      <c r="S9" s="5"/>
      <c r="T9" s="5"/>
      <c r="U9" s="5"/>
      <c r="V9" s="5"/>
      <c r="W9" s="5"/>
      <c r="X9" s="5"/>
      <c r="Y9" s="5"/>
      <c r="Z9" s="5"/>
      <c r="AA9" s="5"/>
      <c r="AB9" s="5"/>
      <c r="AC9" s="5"/>
      <c r="AD9" s="5"/>
      <c r="AE9" s="5"/>
    </row>
    <row r="10" spans="1:31" s="6" customFormat="1" ht="30">
      <c r="A10" s="189">
        <v>1</v>
      </c>
      <c r="B10" s="107" t="s">
        <v>272</v>
      </c>
      <c r="C10" s="111" t="s">
        <v>281</v>
      </c>
      <c r="D10" s="386" t="s">
        <v>282</v>
      </c>
      <c r="E10" s="144" t="s">
        <v>283</v>
      </c>
      <c r="F10" s="145">
        <v>2012</v>
      </c>
      <c r="G10" s="146">
        <v>132</v>
      </c>
      <c r="H10" s="146">
        <v>132</v>
      </c>
      <c r="I10" s="325">
        <v>10</v>
      </c>
      <c r="J10" s="7"/>
      <c r="K10" s="271">
        <v>15</v>
      </c>
      <c r="L10" s="7" t="s">
        <v>245</v>
      </c>
      <c r="M10" s="7"/>
      <c r="N10" s="7"/>
      <c r="O10" s="7"/>
      <c r="P10" s="7"/>
      <c r="Q10" s="7"/>
      <c r="R10" s="7"/>
      <c r="S10" s="7"/>
      <c r="T10" s="7"/>
      <c r="U10" s="7"/>
      <c r="V10" s="7"/>
      <c r="W10" s="7"/>
      <c r="X10" s="7"/>
      <c r="Y10" s="7"/>
      <c r="Z10" s="7"/>
      <c r="AA10" s="7"/>
      <c r="AB10" s="7"/>
      <c r="AC10" s="7"/>
      <c r="AD10" s="7"/>
      <c r="AE10" s="7"/>
    </row>
    <row r="11" spans="1:31" s="6" customFormat="1" ht="45">
      <c r="A11" s="167">
        <v>2</v>
      </c>
      <c r="B11" s="165" t="s">
        <v>272</v>
      </c>
      <c r="C11" s="165" t="s">
        <v>284</v>
      </c>
      <c r="D11" s="166" t="s">
        <v>282</v>
      </c>
      <c r="E11" s="39" t="s">
        <v>285</v>
      </c>
      <c r="F11" s="39">
        <v>2012</v>
      </c>
      <c r="G11" s="39">
        <v>164</v>
      </c>
      <c r="H11" s="39">
        <v>164</v>
      </c>
      <c r="I11" s="326">
        <v>10</v>
      </c>
      <c r="J11" s="7"/>
      <c r="K11" s="54"/>
      <c r="L11" s="7"/>
      <c r="M11" s="7"/>
      <c r="N11" s="7"/>
      <c r="O11" s="7"/>
      <c r="P11" s="7"/>
      <c r="Q11" s="7"/>
      <c r="R11" s="7"/>
      <c r="S11" s="7"/>
      <c r="T11" s="7"/>
      <c r="U11" s="7"/>
      <c r="V11" s="7"/>
      <c r="W11" s="7"/>
      <c r="X11" s="7"/>
      <c r="Y11" s="7"/>
      <c r="Z11" s="7"/>
      <c r="AA11" s="7"/>
      <c r="AB11" s="7"/>
      <c r="AC11" s="7"/>
      <c r="AD11" s="7"/>
      <c r="AE11" s="7"/>
    </row>
    <row r="12" spans="1:31" s="6" customFormat="1" ht="15.75">
      <c r="A12" s="242">
        <v>3</v>
      </c>
      <c r="B12" s="165"/>
      <c r="C12" s="165"/>
      <c r="D12" s="166"/>
      <c r="E12" s="39"/>
      <c r="F12" s="115"/>
      <c r="G12" s="115"/>
      <c r="H12" s="115"/>
      <c r="I12" s="327"/>
      <c r="J12" s="7"/>
      <c r="K12" s="7"/>
      <c r="L12" s="7"/>
      <c r="M12" s="7"/>
      <c r="N12" s="7"/>
      <c r="O12" s="7"/>
      <c r="P12" s="7"/>
      <c r="Q12" s="7"/>
      <c r="R12" s="7"/>
      <c r="S12" s="7"/>
      <c r="T12" s="7"/>
      <c r="U12" s="7"/>
      <c r="V12" s="7"/>
      <c r="W12" s="7"/>
      <c r="X12" s="7"/>
      <c r="Y12" s="7"/>
      <c r="Z12" s="7"/>
      <c r="AA12" s="7"/>
      <c r="AB12" s="7"/>
      <c r="AC12" s="7"/>
      <c r="AD12" s="7"/>
      <c r="AE12" s="7"/>
    </row>
    <row r="13" spans="1:31" s="6" customFormat="1" ht="15.75">
      <c r="A13" s="167">
        <v>4</v>
      </c>
      <c r="B13" s="165"/>
      <c r="C13" s="165"/>
      <c r="D13" s="166"/>
      <c r="E13" s="149"/>
      <c r="F13" s="114"/>
      <c r="G13" s="114"/>
      <c r="H13" s="114"/>
      <c r="I13" s="321"/>
      <c r="J13" s="7"/>
      <c r="K13" s="7"/>
      <c r="L13" s="7"/>
      <c r="M13" s="7"/>
      <c r="N13" s="7"/>
      <c r="O13" s="7"/>
      <c r="P13" s="7"/>
      <c r="Q13" s="7"/>
      <c r="R13" s="7"/>
      <c r="S13" s="7"/>
      <c r="T13" s="7"/>
      <c r="U13" s="7"/>
      <c r="V13" s="7"/>
      <c r="W13" s="7"/>
      <c r="X13" s="7"/>
      <c r="Y13" s="7"/>
      <c r="Z13" s="7"/>
      <c r="AA13" s="7"/>
      <c r="AB13" s="7"/>
      <c r="AC13" s="7"/>
      <c r="AD13" s="7"/>
      <c r="AE13" s="7"/>
    </row>
    <row r="14" spans="1:31" s="6" customFormat="1" ht="15.75">
      <c r="A14" s="127">
        <f t="shared" ref="A14:A19" si="0">A13+1</f>
        <v>5</v>
      </c>
      <c r="B14" s="128"/>
      <c r="C14" s="129"/>
      <c r="D14" s="128"/>
      <c r="E14" s="129"/>
      <c r="F14" s="130"/>
      <c r="G14" s="128"/>
      <c r="H14" s="128"/>
      <c r="I14" s="323"/>
      <c r="J14" s="7"/>
      <c r="K14" s="7"/>
      <c r="L14" s="7"/>
      <c r="M14" s="7"/>
      <c r="N14" s="7"/>
      <c r="O14" s="7"/>
      <c r="P14" s="7"/>
      <c r="Q14" s="7"/>
      <c r="R14" s="7"/>
      <c r="S14" s="7"/>
      <c r="T14" s="7"/>
      <c r="U14" s="7"/>
      <c r="V14" s="7"/>
      <c r="W14" s="7"/>
      <c r="X14" s="7"/>
      <c r="Y14" s="7"/>
      <c r="Z14" s="7"/>
      <c r="AA14" s="7"/>
      <c r="AB14" s="7"/>
      <c r="AC14" s="7"/>
      <c r="AD14" s="7"/>
      <c r="AE14" s="7"/>
    </row>
    <row r="15" spans="1:31" s="6" customFormat="1" ht="15.75">
      <c r="A15" s="127">
        <f t="shared" si="0"/>
        <v>6</v>
      </c>
      <c r="B15" s="129"/>
      <c r="C15" s="129"/>
      <c r="D15" s="128"/>
      <c r="E15" s="129"/>
      <c r="F15" s="130"/>
      <c r="G15" s="131"/>
      <c r="H15" s="128"/>
      <c r="I15" s="323"/>
      <c r="J15" s="7"/>
      <c r="K15" s="7"/>
      <c r="L15" s="7"/>
      <c r="M15" s="7"/>
      <c r="N15" s="7"/>
      <c r="O15" s="7"/>
      <c r="P15" s="7"/>
      <c r="Q15" s="7"/>
      <c r="R15" s="7"/>
      <c r="S15" s="7"/>
      <c r="T15" s="7"/>
      <c r="U15" s="7"/>
      <c r="V15" s="7"/>
      <c r="W15" s="7"/>
      <c r="X15" s="7"/>
      <c r="Y15" s="7"/>
      <c r="Z15" s="7"/>
      <c r="AA15" s="7"/>
      <c r="AB15" s="7"/>
      <c r="AC15" s="7"/>
      <c r="AD15" s="7"/>
      <c r="AE15" s="7"/>
    </row>
    <row r="16" spans="1:31" s="6" customFormat="1" ht="15.75">
      <c r="A16" s="127">
        <f t="shared" si="0"/>
        <v>7</v>
      </c>
      <c r="B16" s="129"/>
      <c r="C16" s="129"/>
      <c r="D16" s="128"/>
      <c r="E16" s="129"/>
      <c r="F16" s="130"/>
      <c r="G16" s="131"/>
      <c r="H16" s="131"/>
      <c r="I16" s="323"/>
      <c r="J16" s="7"/>
      <c r="K16" s="7"/>
      <c r="L16" s="7"/>
      <c r="M16" s="7"/>
      <c r="N16" s="7"/>
      <c r="O16" s="7"/>
      <c r="P16" s="7"/>
      <c r="Q16" s="7"/>
      <c r="R16" s="7"/>
      <c r="S16" s="7"/>
      <c r="T16" s="7"/>
      <c r="U16" s="7"/>
      <c r="V16" s="7"/>
      <c r="W16" s="7"/>
      <c r="X16" s="7"/>
      <c r="Y16" s="7"/>
      <c r="Z16" s="7"/>
      <c r="AA16" s="7"/>
      <c r="AB16" s="7"/>
      <c r="AC16" s="7"/>
      <c r="AD16" s="7"/>
      <c r="AE16" s="7"/>
    </row>
    <row r="17" spans="1:31" s="6" customFormat="1" ht="15.75">
      <c r="A17" s="127">
        <f t="shared" si="0"/>
        <v>8</v>
      </c>
      <c r="B17" s="132"/>
      <c r="C17" s="129"/>
      <c r="D17" s="132"/>
      <c r="E17" s="133"/>
      <c r="F17" s="130"/>
      <c r="G17" s="131"/>
      <c r="H17" s="131"/>
      <c r="I17" s="323"/>
      <c r="J17" s="7"/>
      <c r="K17" s="7"/>
      <c r="L17" s="7"/>
      <c r="M17" s="7"/>
      <c r="N17" s="7"/>
      <c r="O17" s="7"/>
      <c r="P17" s="7"/>
      <c r="Q17" s="7"/>
      <c r="R17" s="7"/>
      <c r="S17" s="7"/>
      <c r="T17" s="7"/>
      <c r="U17" s="7"/>
      <c r="V17" s="7"/>
      <c r="W17" s="7"/>
      <c r="X17" s="7"/>
      <c r="Y17" s="7"/>
      <c r="Z17" s="7"/>
      <c r="AA17" s="7"/>
      <c r="AB17" s="7"/>
      <c r="AC17" s="7"/>
      <c r="AD17" s="7"/>
      <c r="AE17" s="7"/>
    </row>
    <row r="18" spans="1:31" s="6" customFormat="1" ht="15.75">
      <c r="A18" s="127">
        <f t="shared" si="0"/>
        <v>9</v>
      </c>
      <c r="B18" s="132"/>
      <c r="C18" s="129"/>
      <c r="D18" s="132"/>
      <c r="E18" s="133"/>
      <c r="F18" s="130"/>
      <c r="G18" s="131"/>
      <c r="H18" s="131"/>
      <c r="I18" s="323"/>
      <c r="J18" s="7"/>
      <c r="K18" s="7"/>
      <c r="L18" s="7"/>
      <c r="M18" s="7"/>
      <c r="N18" s="7"/>
      <c r="O18" s="7"/>
      <c r="P18" s="7"/>
      <c r="Q18" s="7"/>
      <c r="R18" s="7"/>
      <c r="S18" s="7"/>
      <c r="T18" s="7"/>
      <c r="U18" s="7"/>
      <c r="V18" s="7"/>
      <c r="W18" s="7"/>
      <c r="X18" s="7"/>
      <c r="Y18" s="7"/>
      <c r="Z18" s="7"/>
      <c r="AA18" s="7"/>
      <c r="AB18" s="7"/>
      <c r="AC18" s="7"/>
      <c r="AD18" s="7"/>
      <c r="AE18" s="7"/>
    </row>
    <row r="19" spans="1:31" s="6" customFormat="1" ht="16.5" thickBot="1">
      <c r="A19" s="134">
        <f t="shared" si="0"/>
        <v>10</v>
      </c>
      <c r="B19" s="135"/>
      <c r="C19" s="136"/>
      <c r="D19" s="135"/>
      <c r="E19" s="136"/>
      <c r="F19" s="137"/>
      <c r="G19" s="137"/>
      <c r="H19" s="137"/>
      <c r="I19" s="324"/>
      <c r="J19" s="8"/>
      <c r="K19" s="9"/>
      <c r="L19" s="9"/>
      <c r="M19" s="9"/>
      <c r="N19" s="9"/>
      <c r="O19" s="9"/>
      <c r="P19" s="9"/>
      <c r="Q19" s="9"/>
      <c r="R19" s="9"/>
      <c r="S19" s="9"/>
      <c r="T19" s="9"/>
      <c r="U19" s="10"/>
      <c r="V19" s="10"/>
      <c r="W19" s="10"/>
      <c r="X19" s="10"/>
      <c r="Y19" s="10"/>
      <c r="Z19" s="10"/>
      <c r="AA19" s="10"/>
      <c r="AB19" s="10"/>
      <c r="AC19" s="10"/>
      <c r="AD19" s="10"/>
      <c r="AE19" s="10"/>
    </row>
    <row r="20" spans="1:31" s="6" customFormat="1" ht="16.5" thickBot="1">
      <c r="A20" s="367"/>
      <c r="B20" s="138"/>
      <c r="C20" s="138"/>
      <c r="D20" s="138"/>
      <c r="E20" s="138"/>
      <c r="F20" s="138"/>
      <c r="G20" s="138"/>
      <c r="H20" s="123" t="str">
        <f>"Total "&amp;LEFT(A7,2)</f>
        <v>Total I2</v>
      </c>
      <c r="I20" s="142">
        <f>SUM(I10:I19)</f>
        <v>20</v>
      </c>
      <c r="J20" s="9"/>
      <c r="K20" s="9"/>
      <c r="L20" s="10"/>
      <c r="M20" s="10"/>
      <c r="N20" s="10"/>
      <c r="O20" s="10"/>
      <c r="P20" s="10"/>
      <c r="Q20" s="10"/>
      <c r="R20" s="10"/>
      <c r="S20" s="10"/>
      <c r="T20" s="10"/>
      <c r="U20" s="10"/>
      <c r="V20" s="10"/>
    </row>
    <row r="21" spans="1:31" s="6" customFormat="1" ht="15.75">
      <c r="A21" s="8"/>
      <c r="B21" s="9"/>
      <c r="C21" s="9"/>
      <c r="D21" s="9"/>
      <c r="E21" s="9"/>
      <c r="F21" s="9"/>
      <c r="G21" s="9"/>
      <c r="H21" s="9"/>
      <c r="I21" s="9"/>
      <c r="J21" s="9"/>
      <c r="K21" s="9"/>
      <c r="L21" s="10"/>
      <c r="M21" s="10"/>
      <c r="N21" s="10"/>
      <c r="O21" s="10"/>
      <c r="P21" s="10"/>
      <c r="Q21" s="10"/>
      <c r="R21" s="10"/>
      <c r="S21" s="10"/>
      <c r="T21" s="10"/>
      <c r="U21" s="10"/>
      <c r="V21" s="10"/>
    </row>
    <row r="22" spans="1:31" s="6" customFormat="1"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c r="J22" s="9"/>
      <c r="K22" s="9"/>
      <c r="L22" s="10"/>
      <c r="M22" s="10"/>
      <c r="N22" s="10"/>
      <c r="O22" s="10"/>
      <c r="P22" s="10"/>
      <c r="Q22" s="10"/>
      <c r="R22" s="10"/>
      <c r="S22" s="10"/>
      <c r="T22" s="10"/>
      <c r="U22" s="10"/>
      <c r="V22" s="10"/>
    </row>
    <row r="23" spans="1:31" s="6" customFormat="1" ht="15.75">
      <c r="A23" s="8"/>
      <c r="B23" s="9"/>
      <c r="C23" s="9"/>
      <c r="D23" s="9"/>
      <c r="E23" s="9"/>
      <c r="F23" s="9"/>
      <c r="G23" s="9"/>
      <c r="H23" s="9"/>
      <c r="I23" s="9"/>
      <c r="J23" s="9"/>
      <c r="K23" s="9"/>
      <c r="L23" s="10"/>
      <c r="M23" s="10"/>
      <c r="N23" s="10"/>
      <c r="O23" s="10"/>
      <c r="P23" s="10"/>
      <c r="Q23" s="10"/>
      <c r="R23" s="10"/>
      <c r="S23" s="10"/>
      <c r="T23" s="10"/>
      <c r="U23" s="10"/>
      <c r="V23" s="10"/>
    </row>
    <row r="24" spans="1:31" s="6" customFormat="1" ht="15.75">
      <c r="A24" s="8"/>
      <c r="B24" s="9"/>
      <c r="C24" s="9"/>
      <c r="D24" s="9"/>
      <c r="E24" s="9"/>
      <c r="F24" s="9"/>
      <c r="G24" s="9"/>
      <c r="H24" s="9"/>
      <c r="I24" s="9"/>
      <c r="J24" s="9"/>
      <c r="K24" s="9"/>
      <c r="L24" s="10"/>
      <c r="M24" s="10"/>
      <c r="N24" s="10"/>
      <c r="O24" s="10"/>
      <c r="P24" s="10"/>
      <c r="Q24" s="10"/>
      <c r="R24" s="10"/>
      <c r="S24" s="10"/>
      <c r="T24" s="10"/>
      <c r="U24" s="10"/>
      <c r="V24" s="10"/>
    </row>
    <row r="25" spans="1:31" s="6" customFormat="1" ht="15.75">
      <c r="A25" s="8"/>
      <c r="B25" s="9"/>
      <c r="C25" s="9"/>
      <c r="D25" s="9"/>
      <c r="E25" s="9"/>
      <c r="F25" s="9"/>
      <c r="G25" s="9"/>
      <c r="H25" s="9"/>
      <c r="I25" s="9"/>
      <c r="J25" s="9"/>
      <c r="K25" s="9"/>
      <c r="L25" s="10"/>
      <c r="M25" s="10"/>
      <c r="N25" s="10"/>
      <c r="O25" s="10"/>
      <c r="P25" s="10"/>
      <c r="Q25" s="10"/>
      <c r="R25" s="10"/>
      <c r="S25" s="10"/>
      <c r="T25" s="10"/>
      <c r="U25" s="10"/>
      <c r="V25" s="10"/>
    </row>
  </sheetData>
  <mergeCells count="4">
    <mergeCell ref="A4:C4"/>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6"/>
  </sheetPr>
  <dimension ref="A1:L22"/>
  <sheetViews>
    <sheetView workbookViewId="0">
      <selection activeCell="K12" sqref="K12"/>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 customWidth="1"/>
    <col min="8" max="8" width="10.5703125"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Bazele Proiectării</v>
      </c>
      <c r="B3" s="264"/>
      <c r="C3" s="264"/>
    </row>
    <row r="4" spans="1:12">
      <c r="A4" s="121" t="str">
        <f>'Date initiale'!C6&amp;", "&amp;'Date initiale'!C7</f>
        <v>Petrea Sergiu-Cătălin, 25</v>
      </c>
      <c r="B4" s="121"/>
      <c r="C4" s="121"/>
    </row>
    <row r="5" spans="1:12" s="187" customFormat="1">
      <c r="A5" s="121"/>
      <c r="B5" s="121"/>
      <c r="C5" s="121"/>
    </row>
    <row r="6" spans="1:12" ht="15.75">
      <c r="A6" s="436" t="s">
        <v>110</v>
      </c>
      <c r="B6" s="436"/>
      <c r="C6" s="436"/>
      <c r="D6" s="436"/>
      <c r="E6" s="436"/>
      <c r="F6" s="436"/>
      <c r="G6" s="436"/>
      <c r="H6" s="436"/>
      <c r="I6" s="436"/>
    </row>
    <row r="7" spans="1:12" ht="15.75">
      <c r="A7" s="436" t="str">
        <f>'Descriere indicatori'!B6&amp;". "&amp;'Descriere indicatori'!C6</f>
        <v xml:space="preserve">I3. Capitole de autor cuprinse în cărţi publicate la edituri cu prestigiu naţional* </v>
      </c>
      <c r="B7" s="436"/>
      <c r="C7" s="436"/>
      <c r="D7" s="436"/>
      <c r="E7" s="436"/>
      <c r="F7" s="436"/>
      <c r="G7" s="436"/>
      <c r="H7" s="436"/>
      <c r="I7" s="436"/>
    </row>
    <row r="8" spans="1:12" ht="16.5" thickBot="1">
      <c r="A8" s="36"/>
      <c r="B8" s="36"/>
      <c r="C8" s="36"/>
      <c r="D8" s="36"/>
      <c r="E8" s="36"/>
      <c r="F8" s="36"/>
      <c r="G8" s="36"/>
      <c r="H8" s="36"/>
      <c r="I8" s="36"/>
    </row>
    <row r="9" spans="1:12" ht="60.75" thickBot="1">
      <c r="A9" s="193" t="s">
        <v>55</v>
      </c>
      <c r="B9" s="194" t="s">
        <v>83</v>
      </c>
      <c r="C9" s="156" t="s">
        <v>174</v>
      </c>
      <c r="D9" s="194" t="s">
        <v>85</v>
      </c>
      <c r="E9" s="194" t="s">
        <v>86</v>
      </c>
      <c r="F9" s="195" t="s">
        <v>87</v>
      </c>
      <c r="G9" s="194" t="s">
        <v>88</v>
      </c>
      <c r="H9" s="194" t="s">
        <v>89</v>
      </c>
      <c r="I9" s="196" t="s">
        <v>90</v>
      </c>
      <c r="K9" s="270" t="s">
        <v>108</v>
      </c>
    </row>
    <row r="10" spans="1:12" ht="60">
      <c r="A10" s="189">
        <v>1</v>
      </c>
      <c r="B10" s="165" t="s">
        <v>272</v>
      </c>
      <c r="C10" s="165" t="s">
        <v>286</v>
      </c>
      <c r="D10" s="166" t="s">
        <v>282</v>
      </c>
      <c r="E10" s="39" t="s">
        <v>287</v>
      </c>
      <c r="F10" s="115">
        <v>2012</v>
      </c>
      <c r="G10" s="115">
        <v>63</v>
      </c>
      <c r="H10" s="115">
        <v>18</v>
      </c>
      <c r="I10" s="327">
        <v>10</v>
      </c>
      <c r="K10" s="271">
        <v>10</v>
      </c>
      <c r="L10" s="381" t="s">
        <v>246</v>
      </c>
    </row>
    <row r="11" spans="1:12" ht="45">
      <c r="A11" s="167">
        <v>2</v>
      </c>
      <c r="B11" s="165" t="s">
        <v>272</v>
      </c>
      <c r="C11" s="165" t="s">
        <v>288</v>
      </c>
      <c r="D11" s="166" t="s">
        <v>282</v>
      </c>
      <c r="E11" s="149" t="s">
        <v>289</v>
      </c>
      <c r="F11" s="114">
        <v>2015</v>
      </c>
      <c r="G11" s="114">
        <v>117</v>
      </c>
      <c r="H11" s="114">
        <v>8</v>
      </c>
      <c r="I11" s="321">
        <v>10</v>
      </c>
      <c r="K11" s="54"/>
    </row>
    <row r="12" spans="1:12">
      <c r="A12" s="242"/>
      <c r="B12" s="165"/>
      <c r="C12" s="165"/>
      <c r="D12" s="166"/>
      <c r="E12" s="39"/>
      <c r="F12" s="115"/>
      <c r="G12" s="115"/>
      <c r="H12" s="115"/>
      <c r="I12" s="327"/>
    </row>
    <row r="13" spans="1:12">
      <c r="A13" s="167"/>
      <c r="B13" s="165"/>
      <c r="C13" s="165"/>
      <c r="D13" s="166"/>
      <c r="E13" s="149"/>
      <c r="F13" s="114"/>
      <c r="G13" s="114"/>
      <c r="H13" s="114"/>
      <c r="I13" s="321"/>
    </row>
    <row r="14" spans="1:12" s="187" customFormat="1">
      <c r="A14" s="148"/>
      <c r="B14" s="113"/>
      <c r="C14" s="39"/>
      <c r="D14" s="39"/>
      <c r="E14" s="39"/>
      <c r="F14" s="114"/>
      <c r="G14" s="114"/>
      <c r="H14" s="114"/>
      <c r="I14" s="328"/>
    </row>
    <row r="15" spans="1:12" s="187" customFormat="1">
      <c r="A15" s="148"/>
      <c r="B15" s="141"/>
      <c r="C15" s="39"/>
      <c r="D15" s="39"/>
      <c r="E15" s="113"/>
      <c r="F15" s="114"/>
      <c r="G15" s="114"/>
      <c r="H15" s="114"/>
      <c r="I15" s="321"/>
    </row>
    <row r="16" spans="1:12">
      <c r="A16" s="148"/>
      <c r="B16" s="113"/>
      <c r="C16" s="39"/>
      <c r="D16" s="39"/>
      <c r="E16" s="39"/>
      <c r="F16" s="114"/>
      <c r="G16" s="114"/>
      <c r="H16" s="114"/>
      <c r="I16" s="328"/>
    </row>
    <row r="17" spans="1:9">
      <c r="A17" s="148"/>
      <c r="B17" s="141"/>
      <c r="C17" s="39"/>
      <c r="D17" s="39"/>
      <c r="E17" s="113"/>
      <c r="F17" s="114"/>
      <c r="G17" s="114"/>
      <c r="H17" s="114"/>
      <c r="I17" s="321"/>
    </row>
    <row r="18" spans="1:9">
      <c r="A18" s="148"/>
      <c r="B18" s="140"/>
      <c r="C18" s="149"/>
      <c r="D18" s="139"/>
      <c r="E18" s="143"/>
      <c r="F18" s="115"/>
      <c r="G18" s="115"/>
      <c r="H18" s="115"/>
      <c r="I18" s="321"/>
    </row>
    <row r="19" spans="1:9" ht="15.75" thickBot="1">
      <c r="A19" s="150"/>
      <c r="B19" s="151"/>
      <c r="C19" s="152"/>
      <c r="D19" s="152"/>
      <c r="E19" s="152"/>
      <c r="F19" s="119"/>
      <c r="G19" s="119"/>
      <c r="H19" s="119"/>
      <c r="I19" s="322"/>
    </row>
    <row r="20" spans="1:9" ht="15.75" thickBot="1">
      <c r="A20" s="355"/>
      <c r="B20" s="121"/>
      <c r="C20" s="121"/>
      <c r="D20" s="121"/>
      <c r="E20" s="121"/>
      <c r="F20" s="121"/>
      <c r="G20" s="121"/>
      <c r="H20" s="123" t="str">
        <f>"Total "&amp;LEFT(A7,2)</f>
        <v>Total I3</v>
      </c>
      <c r="I20" s="124">
        <f>SUM(I10:I19)</f>
        <v>20</v>
      </c>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6:I6"/>
    <mergeCell ref="A7:I7"/>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6"/>
  </sheetPr>
  <dimension ref="A1:L22"/>
  <sheetViews>
    <sheetView workbookViewId="0">
      <selection activeCell="K31" sqref="K31"/>
    </sheetView>
  </sheetViews>
  <sheetFormatPr defaultRowHeight="15"/>
  <cols>
    <col min="1" max="1" width="5.140625" customWidth="1"/>
    <col min="2" max="2" width="22.140625" customWidth="1"/>
    <col min="3" max="3" width="27.140625" customWidth="1"/>
    <col min="4" max="4" width="21.42578125" customWidth="1"/>
    <col min="5" max="5" width="16" customWidth="1"/>
    <col min="6" max="6" width="6.85546875" customWidth="1"/>
    <col min="7" max="7" width="10.5703125" customWidth="1"/>
    <col min="8" max="8" width="10" customWidth="1"/>
    <col min="9" max="9" width="9.7109375" customWidth="1"/>
  </cols>
  <sheetData>
    <row r="1" spans="1:12">
      <c r="A1" s="264" t="str">
        <f>'Date initiale'!C3</f>
        <v>Universitatea de Arhitectură și Urbanism "Ion Mincu" București</v>
      </c>
      <c r="B1" s="264"/>
      <c r="C1" s="264"/>
    </row>
    <row r="2" spans="1:12">
      <c r="A2" s="264" t="str">
        <f>'Date initiale'!B4&amp;" "&amp;'Date initiale'!C4</f>
        <v>Facultatea ARHITECTURA</v>
      </c>
      <c r="B2" s="264"/>
      <c r="C2" s="264"/>
    </row>
    <row r="3" spans="1:12">
      <c r="A3" s="264" t="str">
        <f>'Date initiale'!B5&amp;" "&amp;'Date initiale'!C5</f>
        <v>Departamentul Bazele Proiectării</v>
      </c>
      <c r="B3" s="264"/>
      <c r="C3" s="264"/>
    </row>
    <row r="4" spans="1:12">
      <c r="A4" s="121" t="str">
        <f>'Date initiale'!C6&amp;", "&amp;'Date initiale'!C7</f>
        <v>Petrea Sergiu-Cătălin, 25</v>
      </c>
      <c r="B4" s="121"/>
      <c r="C4" s="121"/>
    </row>
    <row r="5" spans="1:12" s="187" customFormat="1">
      <c r="A5" s="121"/>
      <c r="B5" s="121"/>
      <c r="C5" s="121"/>
    </row>
    <row r="6" spans="1:12" ht="15.75">
      <c r="A6" s="436" t="s">
        <v>110</v>
      </c>
      <c r="B6" s="436"/>
      <c r="C6" s="436"/>
      <c r="D6" s="436"/>
      <c r="E6" s="436"/>
      <c r="F6" s="436"/>
      <c r="G6" s="436"/>
      <c r="H6" s="436"/>
      <c r="I6" s="436"/>
    </row>
    <row r="7" spans="1:12" ht="15.75">
      <c r="A7" s="436" t="str">
        <f>'Descriere indicatori'!B7&amp;". "&amp;'Descriere indicatori'!C7</f>
        <v xml:space="preserve">I4. Articole in extenso în reviste ştiinţifice de specialitate* </v>
      </c>
      <c r="B7" s="436"/>
      <c r="C7" s="436"/>
      <c r="D7" s="436"/>
      <c r="E7" s="436"/>
      <c r="F7" s="436"/>
      <c r="G7" s="436"/>
      <c r="H7" s="436"/>
      <c r="I7" s="436"/>
    </row>
    <row r="8" spans="1:12" ht="15.75" thickBot="1">
      <c r="A8" s="153"/>
      <c r="B8" s="153"/>
      <c r="C8" s="153"/>
      <c r="D8" s="153"/>
      <c r="E8" s="153"/>
      <c r="F8" s="153"/>
      <c r="G8" s="153"/>
      <c r="H8" s="153"/>
      <c r="I8" s="153"/>
    </row>
    <row r="9" spans="1:12" ht="30.75" thickBot="1">
      <c r="A9" s="193" t="s">
        <v>55</v>
      </c>
      <c r="B9" s="156" t="s">
        <v>83</v>
      </c>
      <c r="C9" s="156" t="s">
        <v>56</v>
      </c>
      <c r="D9" s="156" t="s">
        <v>57</v>
      </c>
      <c r="E9" s="156" t="s">
        <v>80</v>
      </c>
      <c r="F9" s="157" t="s">
        <v>87</v>
      </c>
      <c r="G9" s="156" t="s">
        <v>58</v>
      </c>
      <c r="H9" s="156" t="s">
        <v>111</v>
      </c>
      <c r="I9" s="158" t="s">
        <v>90</v>
      </c>
      <c r="K9" s="270" t="s">
        <v>108</v>
      </c>
    </row>
    <row r="10" spans="1:12">
      <c r="A10" s="106">
        <v>1</v>
      </c>
      <c r="B10" s="107"/>
      <c r="C10" s="107"/>
      <c r="D10" s="107"/>
      <c r="E10" s="108"/>
      <c r="F10" s="109"/>
      <c r="G10" s="109"/>
      <c r="H10" s="109"/>
      <c r="I10" s="329"/>
      <c r="K10" s="271">
        <v>10</v>
      </c>
      <c r="L10" s="381" t="s">
        <v>247</v>
      </c>
    </row>
    <row r="11" spans="1:12">
      <c r="A11" s="110">
        <f>A10+1</f>
        <v>2</v>
      </c>
      <c r="B11" s="111"/>
      <c r="C11" s="112"/>
      <c r="D11" s="111"/>
      <c r="E11" s="113"/>
      <c r="F11" s="114"/>
      <c r="G11" s="115"/>
      <c r="H11" s="115"/>
      <c r="I11" s="323"/>
      <c r="K11" s="54"/>
    </row>
    <row r="12" spans="1:12">
      <c r="A12" s="110">
        <f t="shared" ref="A12:A17" si="0">A11+1</f>
        <v>3</v>
      </c>
      <c r="B12" s="112"/>
      <c r="C12" s="112"/>
      <c r="D12" s="112"/>
      <c r="E12" s="113"/>
      <c r="F12" s="114"/>
      <c r="G12" s="115"/>
      <c r="H12" s="115"/>
      <c r="I12" s="323"/>
    </row>
    <row r="13" spans="1:12">
      <c r="A13" s="110">
        <f t="shared" si="0"/>
        <v>4</v>
      </c>
      <c r="B13" s="112"/>
      <c r="C13" s="112"/>
      <c r="D13" s="112"/>
      <c r="E13" s="113"/>
      <c r="F13" s="114"/>
      <c r="G13" s="114"/>
      <c r="H13" s="114"/>
      <c r="I13" s="323"/>
    </row>
    <row r="14" spans="1:12">
      <c r="A14" s="110">
        <f t="shared" si="0"/>
        <v>5</v>
      </c>
      <c r="B14" s="112"/>
      <c r="C14" s="112"/>
      <c r="D14" s="112"/>
      <c r="E14" s="113"/>
      <c r="F14" s="114"/>
      <c r="G14" s="114"/>
      <c r="H14" s="114"/>
      <c r="I14" s="323"/>
    </row>
    <row r="15" spans="1:12">
      <c r="A15" s="110">
        <f t="shared" si="0"/>
        <v>6</v>
      </c>
      <c r="B15" s="112"/>
      <c r="C15" s="112"/>
      <c r="D15" s="112"/>
      <c r="E15" s="113"/>
      <c r="F15" s="114"/>
      <c r="G15" s="114"/>
      <c r="H15" s="114"/>
      <c r="I15" s="323"/>
    </row>
    <row r="16" spans="1:12">
      <c r="A16" s="110">
        <f t="shared" si="0"/>
        <v>7</v>
      </c>
      <c r="B16" s="112"/>
      <c r="C16" s="112"/>
      <c r="D16" s="112"/>
      <c r="E16" s="113"/>
      <c r="F16" s="114"/>
      <c r="G16" s="114"/>
      <c r="H16" s="114"/>
      <c r="I16" s="323"/>
    </row>
    <row r="17" spans="1:9">
      <c r="A17" s="110">
        <f t="shared" si="0"/>
        <v>8</v>
      </c>
      <c r="B17" s="112"/>
      <c r="C17" s="112"/>
      <c r="D17" s="112"/>
      <c r="E17" s="113"/>
      <c r="F17" s="114"/>
      <c r="G17" s="114"/>
      <c r="H17" s="114"/>
      <c r="I17" s="323"/>
    </row>
    <row r="18" spans="1:9">
      <c r="A18" s="110">
        <f>A17+1</f>
        <v>9</v>
      </c>
      <c r="B18" s="112"/>
      <c r="C18" s="112"/>
      <c r="D18" s="112"/>
      <c r="E18" s="113"/>
      <c r="F18" s="114"/>
      <c r="G18" s="114"/>
      <c r="H18" s="114"/>
      <c r="I18" s="323"/>
    </row>
    <row r="19" spans="1:9" ht="15.75" thickBot="1">
      <c r="A19" s="116">
        <f>A18+1</f>
        <v>10</v>
      </c>
      <c r="B19" s="117"/>
      <c r="C19" s="117"/>
      <c r="D19" s="117"/>
      <c r="E19" s="118"/>
      <c r="F19" s="119"/>
      <c r="G19" s="119"/>
      <c r="H19" s="119"/>
      <c r="I19" s="324"/>
    </row>
    <row r="20" spans="1:9" ht="15.75" thickBot="1">
      <c r="A20" s="365"/>
      <c r="B20" s="121"/>
      <c r="C20" s="121"/>
      <c r="D20" s="121"/>
      <c r="E20" s="121"/>
      <c r="F20" s="121"/>
      <c r="G20" s="121"/>
      <c r="H20" s="123" t="str">
        <f>"Total "&amp;LEFT(A7,2)</f>
        <v>Total I4</v>
      </c>
      <c r="I20" s="160">
        <f>SUM(I10:I19)</f>
        <v>0</v>
      </c>
    </row>
    <row r="22" spans="1:9" ht="33.75" customHeight="1">
      <c r="A22" s="438" t="str">
        <f>'Descriere indicatori'!B42</f>
        <v xml:space="preserve">* Cărţi, articole de specialitate şi/sau în domenii conexe domeniilor de specialitate, studii şi proiecte cu componentă de specialitate, didactică şi/sau pedagogică. Se ia în considerare platforma de publicaţii de specialitate de prestigiu internaţional şi/naţional (BDI şi BDN).    </v>
      </c>
      <c r="B22" s="438"/>
      <c r="C22" s="438"/>
      <c r="D22" s="438"/>
      <c r="E22" s="438"/>
      <c r="F22" s="438"/>
      <c r="G22" s="438"/>
      <c r="H22" s="438"/>
      <c r="I22" s="438"/>
    </row>
  </sheetData>
  <mergeCells count="3">
    <mergeCell ref="A7:I7"/>
    <mergeCell ref="A6:I6"/>
    <mergeCell ref="A22:I22"/>
  </mergeCells>
  <phoneticPr fontId="0" type="noConversion"/>
  <printOptions horizontalCentered="1"/>
  <pageMargins left="0.74803149606299213" right="0.74803149606299213" top="0.78740157480314965" bottom="0.59055118110236227" header="0.31496062992125984" footer="0.31496062992125984"/>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34</vt:i4>
      </vt:variant>
      <vt:variant>
        <vt:lpstr>Named Ranges</vt:lpstr>
      </vt:variant>
      <vt:variant>
        <vt:i4>34</vt:i4>
      </vt:variant>
    </vt:vector>
  </HeadingPairs>
  <TitlesOfParts>
    <vt:vector size="68" baseType="lpstr">
      <vt:lpstr>INSTRUCTIUNI</vt:lpstr>
      <vt:lpstr>Date initiale</vt:lpstr>
      <vt:lpstr>Fisa verificare</vt:lpstr>
      <vt:lpstr>Descriere indicatori</vt:lpstr>
      <vt:lpstr>Punctaj necesar</vt:lpstr>
      <vt:lpstr>I1</vt:lpstr>
      <vt:lpstr>I2</vt:lpstr>
      <vt:lpstr>I3</vt:lpstr>
      <vt:lpstr>I4</vt:lpstr>
      <vt:lpstr>I5</vt:lpstr>
      <vt:lpstr>I6</vt:lpstr>
      <vt:lpstr>I7</vt:lpstr>
      <vt:lpstr>I8</vt:lpstr>
      <vt:lpstr>I9</vt:lpstr>
      <vt:lpstr>I10</vt:lpstr>
      <vt:lpstr>I11a</vt:lpstr>
      <vt:lpstr>I11b</vt:lpstr>
      <vt:lpstr>I11c</vt:lpstr>
      <vt:lpstr>I12</vt:lpstr>
      <vt:lpstr>I13</vt:lpstr>
      <vt:lpstr>I14a</vt:lpstr>
      <vt:lpstr>I14b</vt:lpstr>
      <vt:lpstr>I14c</vt:lpstr>
      <vt:lpstr>I15</vt:lpstr>
      <vt:lpstr>I16</vt:lpstr>
      <vt:lpstr>I17</vt:lpstr>
      <vt:lpstr>I18</vt:lpstr>
      <vt:lpstr>I19</vt:lpstr>
      <vt:lpstr>I20</vt:lpstr>
      <vt:lpstr>I21</vt:lpstr>
      <vt:lpstr>I22</vt:lpstr>
      <vt:lpstr>I23</vt:lpstr>
      <vt:lpstr>I24</vt:lpstr>
      <vt:lpstr>liste</vt:lpstr>
      <vt:lpstr>'Date initiale'!Print_Area</vt:lpstr>
      <vt:lpstr>'Descriere indicatori'!Print_Area</vt:lpstr>
      <vt:lpstr>'Fisa verificare'!Print_Area</vt:lpstr>
      <vt:lpstr>'I1'!Print_Area</vt:lpstr>
      <vt:lpstr>'I10'!Print_Area</vt:lpstr>
      <vt:lpstr>I11a!Print_Area</vt:lpstr>
      <vt:lpstr>I11b!Print_Area</vt:lpstr>
      <vt:lpstr>I11c!Print_Area</vt:lpstr>
      <vt:lpstr>'I12'!Print_Area</vt:lpstr>
      <vt:lpstr>'I13'!Print_Area</vt:lpstr>
      <vt:lpstr>I14a!Print_Area</vt:lpstr>
      <vt:lpstr>I14b!Print_Area</vt:lpstr>
      <vt:lpstr>I14c!Print_Area</vt:lpstr>
      <vt:lpstr>'I15'!Print_Area</vt:lpstr>
      <vt:lpstr>'I16'!Print_Area</vt:lpstr>
      <vt:lpstr>'I17'!Print_Area</vt:lpstr>
      <vt:lpstr>'I18'!Print_Area</vt:lpstr>
      <vt:lpstr>'I19'!Print_Area</vt:lpstr>
      <vt:lpstr>'I2'!Print_Area</vt:lpstr>
      <vt:lpstr>'I20'!Print_Area</vt:lpstr>
      <vt:lpstr>'I21'!Print_Area</vt:lpstr>
      <vt:lpstr>'I22'!Print_Area</vt:lpstr>
      <vt:lpstr>'I23'!Print_Area</vt:lpstr>
      <vt:lpstr>'I24'!Print_Area</vt:lpstr>
      <vt:lpstr>'I3'!Print_Area</vt:lpstr>
      <vt:lpstr>'I4'!Print_Area</vt:lpstr>
      <vt:lpstr>'I5'!Print_Area</vt:lpstr>
      <vt:lpstr>'I6'!Print_Area</vt:lpstr>
      <vt:lpstr>'I7'!Print_Area</vt:lpstr>
      <vt:lpstr>'I8'!Print_Area</vt:lpstr>
      <vt:lpstr>'I9'!Print_Area</vt:lpstr>
      <vt:lpstr>'Punctaj necesar'!Print_Area</vt:lpstr>
      <vt:lpstr>'Descriere indicatori'!Print_Titles</vt:lpstr>
      <vt:lpstr>'Fisa verificare'!Print_Titles</vt:lpstr>
    </vt:vector>
  </TitlesOfParts>
  <Company>UAUIM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Fișa de verificare punctaj</dc:title>
  <dc:creator>Radu Pană</dc:creator>
  <dc:description>versiune 1.0/mai 2016</dc:description>
  <cp:lastModifiedBy>tecto8</cp:lastModifiedBy>
  <cp:lastPrinted>2019-06-21T07:16:26Z</cp:lastPrinted>
  <dcterms:created xsi:type="dcterms:W3CDTF">2013-01-10T17:13:12Z</dcterms:created>
  <dcterms:modified xsi:type="dcterms:W3CDTF">2020-01-20T23:09:30Z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Document number">
    <vt:lpwstr>1.0</vt:lpwstr>
  </property>
</Properties>
</file>