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oria\Desktop\SITE\"/>
    </mc:Choice>
  </mc:AlternateContent>
  <bookViews>
    <workbookView xWindow="0" yWindow="0" windowWidth="19515" windowHeight="9630" tabRatio="928" activeTab="1"/>
  </bookViews>
  <sheets>
    <sheet name="INSTRUCTIUNI" sheetId="35" r:id="rId1"/>
    <sheet name="Date initiale" sheetId="31" r:id="rId2"/>
    <sheet name="Descriere indicatori" sheetId="1" r:id="rId3"/>
    <sheet name="Fisa verificare" sheetId="36"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2">'Descriere indicatori'!$B$1:$E$57</definedName>
    <definedName name="_xlnm.Print_Area" localSheetId="3">'Fisa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I11c!$A$1:$G$18</definedName>
    <definedName name="_xlnm.Print_Area" localSheetId="18">'I12'!$A$1:$H$22</definedName>
    <definedName name="_xlnm.Print_Area" localSheetId="19">'I13'!$A$1:$H$19</definedName>
    <definedName name="_xlnm.Print_Area" localSheetId="20">I14a!$A$1:$H$22</definedName>
    <definedName name="_xlnm.Print_Area" localSheetId="21">I14b!$A$1:$H$18</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2">'Descriere indicatori'!$3:$3</definedName>
    <definedName name="_xlnm.Print_Titles" localSheetId="3">'Fisa verificare'!$10:$10</definedName>
  </definedNames>
  <calcPr calcId="152511"/>
</workbook>
</file>

<file path=xl/calcChain.xml><?xml version="1.0" encoding="utf-8"?>
<calcChain xmlns="http://schemas.openxmlformats.org/spreadsheetml/2006/main">
  <c r="C21" i="3" l="1"/>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18" i="30"/>
  <c r="A11" i="30"/>
  <c r="A12" i="30" s="1"/>
  <c r="A13" i="30" s="1"/>
  <c r="A14" i="30" s="1"/>
  <c r="A15" i="30" s="1"/>
  <c r="A7" i="30"/>
  <c r="G16" i="30" s="1"/>
  <c r="A7" i="17"/>
  <c r="G20" i="17" s="1"/>
  <c r="A22" i="17"/>
  <c r="H20" i="17"/>
  <c r="D26" i="36" s="1"/>
  <c r="A11" i="17"/>
  <c r="A12" i="17"/>
  <c r="A13" i="17" s="1"/>
  <c r="A14" i="17" s="1"/>
  <c r="A15" i="17" s="1"/>
  <c r="A16" i="17" s="1"/>
  <c r="A17" i="17" s="1"/>
  <c r="A18" i="17" s="1"/>
  <c r="A19" i="17" s="1"/>
  <c r="A19" i="16"/>
  <c r="A7" i="16"/>
  <c r="G17" i="16" s="1"/>
  <c r="A11" i="16"/>
  <c r="A12" i="16" s="1"/>
  <c r="A13" i="16" s="1"/>
  <c r="A14" i="16" s="1"/>
  <c r="A15" i="16" s="1"/>
  <c r="A16" i="16" s="1"/>
  <c r="A22" i="15"/>
  <c r="A11" i="15"/>
  <c r="A12" i="15" s="1"/>
  <c r="A13" i="15" s="1"/>
  <c r="A14" i="15" s="1"/>
  <c r="A15" i="15" s="1"/>
  <c r="A16" i="15" s="1"/>
  <c r="A17" i="15" s="1"/>
  <c r="A18" i="15" s="1"/>
  <c r="A19" i="15" s="1"/>
  <c r="A7" i="15"/>
  <c r="G20" i="15" s="1"/>
  <c r="A11" i="28"/>
  <c r="A12" i="28" s="1"/>
  <c r="A13" i="28" s="1"/>
  <c r="A14" i="28" s="1"/>
  <c r="A15" i="28" s="1"/>
  <c r="A16" i="28" s="1"/>
  <c r="A17" i="28" s="1"/>
  <c r="A7" i="28"/>
  <c r="F18"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18" i="28"/>
  <c r="D23" i="36" s="1"/>
  <c r="H17" i="16"/>
  <c r="D25" i="36" s="1"/>
  <c r="D20" i="24"/>
  <c r="D36" i="36" s="1"/>
  <c r="D20" i="20"/>
  <c r="D32" i="36" s="1"/>
  <c r="D20" i="18"/>
  <c r="D30" i="36" s="1"/>
  <c r="H16" i="30"/>
  <c r="D27" i="36" s="1"/>
  <c r="H20" i="15"/>
  <c r="D24" i="36" s="1"/>
  <c r="H20" i="29"/>
  <c r="D22" i="36" s="1"/>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<sst xmlns="http://schemas.openxmlformats.org/spreadsheetml/2006/main" count="792" uniqueCount="403">
  <si>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</si>
  <si>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</si>
  <si>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</si>
  <si>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</si>
  <si>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</si>
  <si>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</si>
  <si>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</si>
  <si>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</si>
  <si>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</si>
  <si>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</si>
  <si>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</si>
  <si>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</si>
  <si>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</si>
  <si>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</si>
  <si>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</si>
  <si>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</si>
  <si>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</si>
  <si>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</si>
  <si>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</si>
  <si>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</si>
  <si>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</si>
  <si>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</si>
  <si>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</si>
  <si>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</si>
  <si>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</si>
  <si>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</si>
  <si>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</si>
  <si>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</si>
  <si>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</si>
  <si>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</si>
  <si>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</si>
  <si>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</si>
  <si>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</si>
  <si>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</si>
  <si>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</si>
  <si>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</si>
  <si>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</si>
  <si>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</si>
  <si>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</si>
  <si>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</si>
  <si>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</si>
  <si>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</si>
  <si>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</si>
  <si>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</si>
  <si>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</si>
  <si>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</si>
  <si>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</si>
  <si>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</si>
  <si>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</si>
  <si>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</si>
  <si>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</si>
  <si>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</si>
  <si>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</si>
  <si>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</si>
  <si>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</si>
  <si>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</si>
  <si>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</si>
  <si>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</si>
  <si>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</si>
  <si>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</si>
  <si>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</si>
  <si>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</si>
  <si>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</si>
  <si>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</si>
  <si>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</si>
  <si>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</si>
  <si>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</si>
  <si>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</si>
  <si>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</si>
  <si>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</si>
  <si>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</si>
  <si>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</si>
  <si>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</si>
  <si>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</si>
  <si>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</si>
  <si>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</si>
  <si>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</si>
  <si>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</si>
  <si>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</si>
  <si>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</si>
  <si>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</si>
  <si>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</si>
  <si>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</si>
  <si>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</si>
  <si>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</si>
  <si>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</si>
  <si>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</si>
  <si>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</si>
  <si>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</si>
  <si>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</si>
  <si>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</si>
  <si>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</si>
  <si>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</si>
  <si>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</si>
  <si>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</si>
  <si>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</si>
  <si>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</si>
  <si>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</si>
  <si>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</si>
  <si>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</si>
  <si>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</si>
  <si>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</si>
  <si>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</si>
  <si>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</si>
  <si>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</si>
  <si>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</si>
  <si>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</si>
  <si>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</si>
  <si>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</si>
  <si>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</si>
  <si>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</si>
  <si>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</si>
  <si>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</si>
  <si>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</si>
  <si>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</si>
  <si>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</si>
  <si>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</si>
  <si>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</si>
  <si>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</si>
  <si>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</si>
  <si>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</si>
  <si>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</si>
  <si>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</si>
  <si>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</si>
  <si>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</si>
  <si>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</si>
  <si>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</si>
  <si>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</si>
  <si>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</si>
  <si>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</si>
  <si>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</si>
  <si>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</si>
  <si>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</si>
  <si>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</si>
  <si>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</si>
  <si>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</si>
  <si>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</si>
  <si>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</si>
  <si>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</si>
  <si>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</si>
  <si>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</si>
  <si>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</si>
  <si>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</si>
  <si>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</si>
  <si>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</si>
  <si>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</si>
  <si>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</si>
  <si>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</si>
  <si>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</si>
  <si>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</si>
  <si>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</si>
  <si>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</si>
  <si>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</si>
  <si>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</si>
  <si>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</si>
  <si>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</si>
  <si>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</si>
  <si>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</si>
  <si>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</si>
  <si>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</si>
  <si>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</si>
  <si>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</si>
  <si>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</si>
  <si>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</si>
  <si>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</si>
  <si>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</si>
  <si>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</si>
  <si>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</si>
  <si>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</si>
  <si>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</si>
  <si>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</si>
  <si>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</si>
  <si>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</si>
  <si>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</si>
  <si>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</si>
  <si>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</si>
  <si>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</si>
  <si>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</si>
  <si>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</si>
  <si>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</si>
  <si>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</si>
  <si>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</si>
  <si>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</si>
  <si>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</si>
  <si>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</si>
  <si>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</si>
  <si>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</si>
  <si>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</si>
  <si>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</si>
  <si>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</si>
  <si>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</si>
  <si>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</si>
  <si>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</si>
  <si>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</si>
  <si>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</si>
  <si>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</si>
  <si>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</si>
  <si>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</si>
  <si>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</si>
  <si>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</si>
  <si>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</si>
  <si>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</si>
  <si>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</si>
  <si>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</si>
  <si>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</si>
  <si>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</si>
  <si>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</si>
  <si>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</si>
  <si>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</si>
  <si>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</si>
  <si>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</si>
  <si>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</si>
  <si>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</si>
  <si>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</si>
  <si>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</si>
  <si>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</si>
  <si>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</si>
  <si>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</si>
  <si>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</si>
  <si>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</si>
  <si>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</si>
  <si>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</si>
  <si>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</si>
  <si>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</si>
  <si>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</si>
  <si>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</si>
  <si>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</si>
  <si>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</si>
  <si>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</si>
  <si>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</si>
  <si>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</si>
  <si>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</si>
  <si>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</si>
  <si>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</si>
  <si>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</si>
  <si>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</si>
  <si>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</si>
  <si>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</si>
  <si>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</si>
  <si>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</si>
  <si>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</si>
  <si>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</si>
  <si>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</si>
  <si>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</si>
  <si>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</si>
  <si>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</si>
  <si>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</si>
  <si>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</si>
  <si>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</si>
  <si>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</si>
  <si>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</si>
  <si>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</si>
  <si>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</si>
  <si>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</si>
  <si>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</si>
  <si>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</si>
  <si>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</si>
  <si>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</si>
  <si>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</si>
  <si>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</si>
  <si>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</si>
  <si>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</si>
  <si>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</si>
  <si>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</si>
  <si>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</si>
  <si>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</si>
  <si>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</si>
  <si>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</si>
  <si>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</si>
  <si>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</si>
  <si>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</si>
  <si>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</si>
  <si>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Horia Dinulescu</t>
  </si>
  <si>
    <t>O dublă ipostază a tradiţiei</t>
  </si>
  <si>
    <t>Editura Universitară "Ion Mincu" Bucureşti</t>
  </si>
  <si>
    <t>978-606-638-059-1</t>
  </si>
  <si>
    <t>146</t>
  </si>
  <si>
    <t>Tradiţie şi referinţă în neoromânesc</t>
  </si>
  <si>
    <t>Arhitectura interbelică de la tradiţie la avangardă</t>
  </si>
  <si>
    <t>Amintirea arborelui care a fost. Despre devenirea lemnului</t>
  </si>
  <si>
    <t>Editura universitară "Ion Mincu" Bucureşti</t>
  </si>
  <si>
    <t>ISBN 978-606-638-017-1</t>
  </si>
  <si>
    <t>ISBN 978-606-638-022-5</t>
  </si>
  <si>
    <t>International Conference on Architectural Research – ICAR 2015 Abstracts / Re[search] through architecture</t>
  </si>
  <si>
    <t>ISBN 978-606-638-112-3</t>
  </si>
  <si>
    <t>Argument - ]re[generarea peisajului urban / arhitectural</t>
  </si>
  <si>
    <t>Argument - UPGRADE – Cercetare. Tendinţe</t>
  </si>
  <si>
    <t>Provocări în spaţiul construit. 120 de ani de învăţământ superior de arhitectură</t>
  </si>
  <si>
    <t xml:space="preserve"> Amintirea arborelui care a fost. Despre devenirea lemnului</t>
  </si>
  <si>
    <t>ISSN 2067-4252</t>
  </si>
  <si>
    <t>ICAR 2012:  "(Re)scrierea istoriei: Bucureşti 18-20 mai 2012</t>
  </si>
  <si>
    <t>ISSN 2668-2524</t>
  </si>
  <si>
    <t>Admiterea în învăţământul de arhitectură, 2018</t>
  </si>
  <si>
    <t>Admiterea în învăţământul de arhitectură, 2019</t>
  </si>
  <si>
    <t>Borsec - oraşul care moare</t>
  </si>
  <si>
    <t>24-28 apr.</t>
  </si>
  <si>
    <t>Conferinţa ştiinţifică internaţională "Teoria şi practica reabilitării patrimoniului construit"</t>
  </si>
  <si>
    <t>Sesiunea de comunicări ştiinţifice internaţionale "Regenerarea peisajului urban/arhitectural între repere, priorităţi, limite"</t>
  </si>
  <si>
    <t>29-30 iun.</t>
  </si>
  <si>
    <t>Sesiunea de comunicări ştiinţifice "Valori de patrimoniu şi arhitectura contemporană"</t>
  </si>
  <si>
    <t>25-26 febr.</t>
  </si>
  <si>
    <t>Arhitectura interbelică – de la tradiţie la avangardă</t>
  </si>
  <si>
    <t>Sesiunea de comunicări ştiinţifice „Provocări în spaţiul construit. 120 de ani de învăţământ superior de arhitectură“</t>
  </si>
  <si>
    <t>29 mar.</t>
  </si>
  <si>
    <t>18-20 mai</t>
  </si>
  <si>
    <t>Conferinţa internaţională de cercetare în arhitectură ICAR 2015 – "Re[Search] through Architecture"</t>
  </si>
  <si>
    <t>Conferinţa internaţională de cercetare în arhitectură ICAR 2012 - „(Re)writing history“</t>
  </si>
  <si>
    <t>26-29 mar.</t>
  </si>
  <si>
    <t>The Place, The Community And The Architectural Higher Education</t>
  </si>
  <si>
    <t>The Availability for The Myth. Beyond a Critical Regionalism.</t>
  </si>
  <si>
    <t>Conferinţa internaţională "Avangarda românească  - Centenarele începutului de Mileniu. Cugler. Voronca. Roll"</t>
  </si>
  <si>
    <t>23-26 mai</t>
  </si>
  <si>
    <t>Marcel Iancu Reloaded</t>
  </si>
  <si>
    <t>Horia Dinulescu, Florin Barbu, Augustin Ioan</t>
  </si>
  <si>
    <t>Argument / Bucureşti   –   Capitală
culturală europeană</t>
  </si>
  <si>
    <t>Horia Dinulescu (review-er)</t>
  </si>
  <si>
    <t>Bazele proiectării de arhitectură</t>
  </si>
  <si>
    <t>[Dinulescu, Horia]</t>
  </si>
  <si>
    <t>oct-nov. 2013</t>
  </si>
  <si>
    <t>26 mai.-5 iun. 2014</t>
  </si>
  <si>
    <t>10-17 iun. 2013</t>
  </si>
  <si>
    <t>Expoziţia "Proiecte studenţeşti - Conservare şi Restaurare de Arhitectură, Sibiu" (organizator)</t>
  </si>
  <si>
    <t>23-30 iul. 2013</t>
  </si>
  <si>
    <t>mar.-apr.2019</t>
  </si>
  <si>
    <t>Membru juriu - Concursul de Arhitectură "Ion Socolescu", Ed. A II-a</t>
  </si>
  <si>
    <t>Niculae Grama, Horia Dinulescu, Sergiu Petrea</t>
  </si>
  <si>
    <t>Studiu de Fezabilitate - Modernizare şi extindere Primăria Rm. Vâlcea</t>
  </si>
  <si>
    <t>Primăria Mun. Rm. Vâlcea</t>
  </si>
  <si>
    <t>autor</t>
  </si>
  <si>
    <t>aprobat</t>
  </si>
  <si>
    <t>Adaptare / Refacere P.U.G. Ocnele Mari funcţie de
situaţia actuală a câmpurilor de sonde cuprinse în "Proiectul tehnic pentru continuarea lucrărilor de închidere a câmpului II de sonde Ocnele Mari, Judeţul Vâlcea - Etapa III"</t>
  </si>
  <si>
    <t>S.C. Conversmin S.A. Bucureşti</t>
  </si>
  <si>
    <t>membru</t>
  </si>
  <si>
    <t>avizat</t>
  </si>
  <si>
    <t>Ioana Spiridonescu</t>
  </si>
  <si>
    <t>PUZ Cartier Căzăneşti, Rm. Vâlcea</t>
  </si>
  <si>
    <t>S.C. Institutul de Proiectări Energetice S.A. Bucureşti</t>
  </si>
  <si>
    <t>Primăria oraşului Călimăneşti, jud. Vâlcea</t>
  </si>
  <si>
    <t>coautor</t>
  </si>
  <si>
    <t xml:space="preserve">Complementaritatea surselor fotovoltaice şi a captatoarelor termice în arhitectura clădirilor şi asigurarea utilităţii de energie electrică şi climatizare“ </t>
  </si>
  <si>
    <t>Cercetări privind integrarea conceptelor cald-rece, eficienţă energetică, surse solare, inteligenţă artificială, control al câştigului solar şi sisteme de alimentare asistate de energie solară</t>
  </si>
  <si>
    <t>MEC /AlfaBit</t>
  </si>
  <si>
    <t>Consiliul Judeţean Vâlcea</t>
  </si>
  <si>
    <t>Proiect de dezvoltare pentru insula Caravela, Guinea Bissau</t>
  </si>
  <si>
    <t>S.C. Tender Grup S.A.</t>
  </si>
  <si>
    <t>S.C. MedaProd '98 S.A.</t>
  </si>
  <si>
    <t>Primăria Com. Milcoiu</t>
  </si>
  <si>
    <t>PUG Comuna Milcoiu, Jud. Vâlcea</t>
  </si>
  <si>
    <t>PUZ Lotizarea Spiridonescu, Rm. Vâlcea</t>
  </si>
  <si>
    <t>19-20 mai 2016</t>
  </si>
  <si>
    <t>YBL Journal of Built Environment</t>
  </si>
  <si>
    <t>Expoziţia „Marcel Iancu – O interpretare contemporană“ , ICR Budapesta</t>
  </si>
  <si>
    <t>Expoziţia „Marcel Iancu - Revisited“, ICR New York</t>
  </si>
  <si>
    <t>Membru în Comisia Zonală a Monumentelor Istorice nr.9 (Alba, Sibiu, Mureş) conform Ordinului nr.2297 din 30.04.2014 al Ministerului Culturii</t>
  </si>
  <si>
    <t>mai-iun. 2018</t>
  </si>
  <si>
    <t>mai-iun. 2016</t>
  </si>
  <si>
    <t>mai-iun. 2017</t>
  </si>
  <si>
    <t>apr.-iun. 2019</t>
  </si>
  <si>
    <t>Amenajare Parc Central Voineasa, jud. Vâlcea</t>
  </si>
  <si>
    <t>executat</t>
  </si>
  <si>
    <t>Consiliul Local  Voineasa</t>
  </si>
  <si>
    <t xml:space="preserve">ISSN 2064-2520 </t>
  </si>
  <si>
    <t>Szent István University, Ybl Miklós Faculty of Architecture and Civil Engineering, Budapest</t>
  </si>
  <si>
    <t>Horia Dinulescu (coordonator)</t>
  </si>
  <si>
    <t>Masa rotundă "Arhitectura în dialog cu presa" în cadrul Sesiunii de comunicări ştiinţifice "Arhitectura recentă - discurs critic", Bucureşti</t>
  </si>
  <si>
    <t>Activitate extracurriculară "Sesiunea de pregătire şi simulare a examenului de admitere Mincu 2016", Bucureşti (coord.)</t>
  </si>
  <si>
    <t>Activitate extracurriculară "Sesiunea de pregătire şi simulare a examenului de admitere Mincu 2017", Bucureşti (coord.)</t>
  </si>
  <si>
    <t>Activitate extracurriculară "Sesiunea de pregătire şi simulare a examenului de admitere Mincu 2018", Bucureşti (coord.)</t>
  </si>
  <si>
    <t>Activitate extracurriculară "Sesiunea de pregătire şi simulare a examenului de admitere Mincu 2019", Bucureşti (coord.)</t>
  </si>
  <si>
    <t>Activitate extracurriculară "Promovare UAUIM 2019", Bucureşti şi alte oraşe (coord.)</t>
  </si>
  <si>
    <t>Proiect "PHARE RO 2003/005-551.01.02/23 - Toţi diferiţi, toţi egali" (reabilitarea unui număr de 8 grădiniţe din jud. Vâlcea)</t>
  </si>
  <si>
    <t>Inspectoratul Şcolar al Judeţului Vâlcea</t>
  </si>
  <si>
    <t>Modernizare prin extinderea fluxului tehnologic, creşterea capacităţii de producţie şi a calităţii produselor</t>
  </si>
  <si>
    <t>Campus şcolar la Grupul Şcolar Administrativ, Economic şi de Servicii
(G.S.A.E.S.) Călimăneşti, jud. Vâlcea</t>
  </si>
  <si>
    <t>Proiectare de unităţi şcolare în mediul rural incluse în pachetul S/SRIP/RFP/224/2006 VÂLCEA (6 şcoli)</t>
  </si>
  <si>
    <t>Ministerul Educaţiei şi Cercetării - Unitatea de Management al Proiectelor pentru Modernizarea Reţelei Şcolare şi Universitare</t>
  </si>
  <si>
    <t>PUG Comuna Popeşti, jud. Vâlcea</t>
  </si>
  <si>
    <t>Primăria Com. Popeşti</t>
  </si>
  <si>
    <t>Extinderea Colegiului Naţional Ion Minulescu, Slatina (în cadrul pachetului S/SIRP/RFP/336/2015)</t>
  </si>
  <si>
    <t xml:space="preserve">Târgul Oferta Educaţională (organizare stand UAUIM) </t>
  </si>
  <si>
    <t>curator</t>
  </si>
  <si>
    <t>Proiect şi Studiu de fezabilitate "CĂLIMĂNEŞTI 2007 - Dezvoltare integrată a infrastructurii turistice din staţiunea balneară Călimăneşti, jud. Vâlcea", pachetele B, D, E</t>
  </si>
  <si>
    <t>Activitate extracurriculară Programul "Conservarea şi valorificarea patrimoniului cultural şi arhitectural", Sibiu (coord.)</t>
  </si>
  <si>
    <t>Elemente ale construcţiilor de locuinţe care utilizează energia soarelui - propuneri</t>
  </si>
  <si>
    <t>Sesiunea de comunicări ştiinţifice Cercetarea în arhitectură</t>
  </si>
  <si>
    <t>16-17 nov.</t>
  </si>
  <si>
    <t>MEC/AlfaBIT</t>
  </si>
  <si>
    <t>Celălalt "acasă" de la malul mării</t>
  </si>
  <si>
    <t>ISSN 2068-472X</t>
  </si>
  <si>
    <t>CSAV 2018 - Vernacular Technics</t>
  </si>
  <si>
    <t>dec. 2019</t>
  </si>
  <si>
    <t>PUG Voineasa, jud. Vâlcea</t>
  </si>
  <si>
    <t>Prim[ria Voineasa</t>
  </si>
  <si>
    <t>Concursul Naţional Catedrala Patriarhală  
„Înălţarea Domnului” şi „Sfântul Andrei, Apostolul Românilor” (proiect câştigător, în echipă)</t>
  </si>
  <si>
    <t>România Noului Val / Amprenta şi/sau prezenţă. Arhitectura românească în contextul unei arhitecturi globale</t>
  </si>
  <si>
    <t>Foreign Policy Romania</t>
  </si>
  <si>
    <t>978-973-32-0975-1</t>
  </si>
  <si>
    <t>februarie 2020</t>
  </si>
  <si>
    <t>Expoziţia "Târnăvioara 2013" (organizator)</t>
  </si>
  <si>
    <t>PUNCTAJ OBŢINUT</t>
  </si>
  <si>
    <t>PUNCTAJ</t>
  </si>
  <si>
    <t>Selecţionare "International Urban Planning and Architectural Competition for Land and Urban Development Conceptual Design of the City Centre of Gorzow Wielkopolski"</t>
  </si>
  <si>
    <r>
      <t xml:space="preserve">Manifestare profesională - Festivitatea de acordare a titlului de </t>
    </r>
    <r>
      <rPr>
        <i/>
        <sz val="11"/>
        <color indexed="8"/>
        <rFont val="Calibri"/>
        <family val="2"/>
      </rPr>
      <t>Profesor Emerit</t>
    </r>
    <r>
      <rPr>
        <sz val="11"/>
        <color indexed="8"/>
        <rFont val="Calibri"/>
        <family val="2"/>
      </rPr>
      <t xml:space="preserve"> </t>
    </r>
    <r>
      <rPr>
        <i/>
        <sz val="11"/>
        <color indexed="8"/>
        <rFont val="Calibri"/>
        <family val="2"/>
      </rPr>
      <t>al UAUIM</t>
    </r>
    <r>
      <rPr>
        <sz val="11"/>
        <color indexed="8"/>
        <rFont val="Calibri"/>
        <family val="2"/>
      </rPr>
      <t xml:space="preserve">  (coord.)</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</si>
</sst>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color indexed="8"/>
      <name val="Calibri"/>
      <family val="2"/>
    </font>
    <font>
      <u/>
      <sz val="11"/>
      <color theme="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46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10"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7"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19"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NumberFormat="1"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0" fontId="13" fillId="0" borderId="18" xfId="0" applyNumberFormat="1" applyFont="1" applyBorder="1" applyAlignment="1">
      <alignment horizontal="center" vertical="center" wrapText="1"/>
    </xf>
    <xf numFmtId="2" fontId="16" fillId="0" borderId="23"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9" xfId="0" applyNumberFormat="1" applyFont="1" applyBorder="1" applyAlignment="1" applyProtection="1">
      <alignment horizontal="center" vertical="center" wrapText="1"/>
      <protection locked="0"/>
    </xf>
    <xf numFmtId="0" fontId="13" fillId="0" borderId="28" xfId="0" applyNumberFormat="1" applyFont="1" applyBorder="1" applyAlignment="1">
      <alignment horizontal="center" vertical="center" wrapText="1"/>
    </xf>
    <xf numFmtId="49" fontId="13" fillId="0" borderId="18" xfId="0" applyNumberFormat="1" applyFont="1" applyBorder="1" applyAlignment="1">
      <alignment horizontal="left" vertical="center" wrapText="1"/>
    </xf>
    <xf numFmtId="1" fontId="13" fillId="0" borderId="29"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1" fontId="13" fillId="0" borderId="31" xfId="0" applyNumberFormat="1" applyFont="1" applyBorder="1" applyAlignment="1">
      <alignment horizontal="center" vertical="center" wrapText="1"/>
    </xf>
    <xf numFmtId="0" fontId="13" fillId="0" borderId="32"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7"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4" xfId="0" applyFont="1" applyBorder="1" applyAlignment="1" applyProtection="1">
      <alignment horizontal="center" vertical="center" wrapText="1"/>
      <protection hidden="1"/>
    </xf>
    <xf numFmtId="0" fontId="10" fillId="0" borderId="25" xfId="0" applyFont="1" applyBorder="1" applyAlignment="1" applyProtection="1">
      <alignment horizontal="center" vertical="center"/>
      <protection hidden="1"/>
    </xf>
    <xf numFmtId="0" fontId="10"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13" fillId="0" borderId="18"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37" xfId="0" applyFont="1" applyBorder="1" applyAlignment="1">
      <alignment horizontal="center" vertical="center" wrapText="1"/>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9" fillId="0" borderId="22"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9"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6" fillId="0" borderId="0" xfId="0" applyFont="1"/>
    <xf numFmtId="0" fontId="19" fillId="0" borderId="17" xfId="0" applyFont="1" applyBorder="1" applyAlignment="1">
      <alignment horizontal="center"/>
    </xf>
    <xf numFmtId="0" fontId="19" fillId="0" borderId="8" xfId="0" applyFont="1" applyBorder="1" applyAlignment="1">
      <alignment horizontal="center"/>
    </xf>
    <xf numFmtId="0" fontId="16" fillId="0" borderId="23" xfId="0" applyFont="1" applyBorder="1" applyAlignment="1">
      <alignment horizontal="center"/>
    </xf>
    <xf numFmtId="0" fontId="13" fillId="0" borderId="2" xfId="0" applyFont="1" applyBorder="1" applyAlignment="1">
      <alignment horizontal="left" vertical="center" wrapText="1"/>
    </xf>
    <xf numFmtId="0" fontId="16"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3"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36"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3" fillId="0" borderId="18" xfId="0" applyFont="1" applyBorder="1" applyAlignment="1">
      <alignment horizontal="left" vertical="center" wrapText="1"/>
    </xf>
    <xf numFmtId="14" fontId="13" fillId="0" borderId="18"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0" xfId="0" applyFont="1" applyBorder="1" applyAlignment="1">
      <alignment horizontal="left" vertical="center" wrapText="1"/>
    </xf>
    <xf numFmtId="0" fontId="19" fillId="0" borderId="0" xfId="0" applyFont="1" applyBorder="1" applyAlignment="1">
      <alignment horizontal="left" vertical="center" wrapText="1"/>
    </xf>
    <xf numFmtId="165" fontId="16" fillId="0" borderId="22" xfId="0" applyNumberFormat="1" applyFont="1" applyBorder="1" applyAlignment="1">
      <alignment horizontal="center" vertical="center" wrapText="1"/>
    </xf>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7" fillId="0" borderId="41" xfId="0" applyNumberFormat="1" applyFont="1" applyBorder="1" applyAlignment="1" applyProtection="1">
      <alignment horizontal="center" vertical="center" wrapText="1"/>
      <protection hidden="1"/>
    </xf>
    <xf numFmtId="2" fontId="7"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10" fillId="0" borderId="23" xfId="0" applyNumberFormat="1" applyFont="1" applyBorder="1" applyAlignment="1">
      <alignment horizontal="center" vertical="center"/>
    </xf>
    <xf numFmtId="2" fontId="10" fillId="0" borderId="23" xfId="0" applyNumberFormat="1" applyFont="1" applyBorder="1" applyAlignment="1">
      <alignment horizontal="center" vertical="center" wrapText="1"/>
    </xf>
    <xf numFmtId="2" fontId="10"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7"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7" fillId="0" borderId="36" xfId="0" applyNumberFormat="1" applyFont="1" applyBorder="1" applyAlignment="1">
      <alignment horizontal="center" vertical="center" wrapText="1"/>
    </xf>
    <xf numFmtId="2" fontId="7"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19" fillId="0" borderId="42" xfId="0" applyFont="1" applyBorder="1"/>
    <xf numFmtId="0" fontId="13" fillId="0" borderId="42" xfId="0" applyFont="1" applyBorder="1"/>
    <xf numFmtId="0" fontId="0" fillId="0" borderId="42" xfId="0" applyFont="1" applyBorder="1"/>
    <xf numFmtId="0" fontId="19"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0" fillId="0" borderId="42" xfId="0" applyFont="1" applyFill="1" applyBorder="1" applyAlignment="1">
      <alignment horizontal="center" vertical="center"/>
    </xf>
    <xf numFmtId="0" fontId="13" fillId="0" borderId="42" xfId="0" applyFont="1" applyBorder="1" applyAlignment="1">
      <alignment horizontal="center" vertical="center"/>
    </xf>
    <xf numFmtId="0" fontId="13"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5" fillId="0" borderId="0" xfId="0" quotePrefix="1" applyFont="1" applyBorder="1" applyProtection="1">
      <protection hidden="1"/>
    </xf>
    <xf numFmtId="2" fontId="9" fillId="0" borderId="22" xfId="0" applyNumberFormat="1" applyFont="1" applyBorder="1" applyAlignment="1">
      <alignment horizontal="center"/>
    </xf>
    <xf numFmtId="0" fontId="3" fillId="0" borderId="2" xfId="0" applyFont="1" applyBorder="1" applyAlignment="1">
      <alignment horizont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4" xfId="0" applyFont="1" applyBorder="1" applyAlignment="1">
      <alignment wrapText="1"/>
    </xf>
    <xf numFmtId="0" fontId="3" fillId="0" borderId="2" xfId="0" quotePrefix="1" applyFont="1" applyBorder="1" applyAlignment="1">
      <alignment horizontal="center" wrapText="1"/>
    </xf>
    <xf numFmtId="0" fontId="3" fillId="0" borderId="34" xfId="0" quotePrefix="1" applyFont="1" applyBorder="1" applyAlignment="1">
      <alignment horizontal="center" wrapText="1"/>
    </xf>
    <xf numFmtId="2" fontId="3" fillId="0" borderId="23" xfId="0" applyNumberFormat="1" applyFont="1" applyBorder="1" applyAlignment="1">
      <alignment horizontal="center" wrapText="1"/>
    </xf>
    <xf numFmtId="0" fontId="7" fillId="0" borderId="2" xfId="0" applyFont="1" applyBorder="1" applyAlignment="1">
      <alignment horizontal="center" wrapText="1"/>
    </xf>
    <xf numFmtId="0" fontId="7" fillId="0" borderId="2" xfId="0" quotePrefix="1" applyFont="1" applyBorder="1" applyAlignment="1">
      <alignment horizontal="center" wrapText="1"/>
    </xf>
    <xf numFmtId="0" fontId="7" fillId="0" borderId="34" xfId="0" quotePrefix="1" applyFont="1" applyBorder="1" applyAlignment="1">
      <alignment horizontal="center" wrapText="1"/>
    </xf>
    <xf numFmtId="2" fontId="7" fillId="0" borderId="23" xfId="0" applyNumberFormat="1" applyFont="1" applyBorder="1" applyAlignment="1">
      <alignment horizontal="center" wrapText="1"/>
    </xf>
    <xf numFmtId="0" fontId="0" fillId="0" borderId="4" xfId="0" applyFont="1" applyBorder="1" applyAlignment="1">
      <alignment horizontal="center" vertical="center" wrapText="1"/>
    </xf>
    <xf numFmtId="2" fontId="3" fillId="0" borderId="41" xfId="0" applyNumberFormat="1" applyFont="1" applyBorder="1" applyAlignment="1">
      <alignment horizontal="center" vertical="center"/>
    </xf>
    <xf numFmtId="0" fontId="0" fillId="0" borderId="0" xfId="0" applyFont="1" applyBorder="1" applyAlignment="1">
      <alignment horizontal="center" vertical="center" wrapText="1"/>
    </xf>
    <xf numFmtId="16" fontId="3"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23" xfId="0" applyBorder="1"/>
    <xf numFmtId="0" fontId="35" fillId="0" borderId="2" xfId="0" applyFont="1" applyBorder="1"/>
    <xf numFmtId="0" fontId="3" fillId="0" borderId="2" xfId="0" applyFont="1" applyBorder="1" applyAlignment="1">
      <alignment horizontal="center" vertical="top"/>
    </xf>
    <xf numFmtId="0" fontId="3" fillId="0" borderId="39" xfId="0" applyFont="1" applyBorder="1" applyAlignment="1">
      <alignment horizontal="center" vertical="center" wrapText="1"/>
    </xf>
    <xf numFmtId="0" fontId="13" fillId="0" borderId="47" xfId="0" applyFont="1" applyBorder="1" applyAlignment="1">
      <alignment horizontal="center" vertical="center" wrapText="1"/>
    </xf>
    <xf numFmtId="0" fontId="3" fillId="0" borderId="6" xfId="0" applyFont="1" applyBorder="1" applyAlignment="1">
      <alignment horizontal="center"/>
    </xf>
    <xf numFmtId="0" fontId="3" fillId="0" borderId="48" xfId="0" applyFont="1" applyBorder="1" applyAlignment="1">
      <alignment horizontal="center" vertical="center" wrapText="1"/>
    </xf>
    <xf numFmtId="0" fontId="3" fillId="0" borderId="17" xfId="0" applyFont="1" applyBorder="1" applyAlignment="1">
      <alignment horizontal="center" vertical="center"/>
    </xf>
    <xf numFmtId="0" fontId="0"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0" xfId="0" applyFont="1" applyBorder="1" applyAlignment="1">
      <alignment horizontal="center"/>
    </xf>
    <xf numFmtId="1" fontId="3" fillId="0" borderId="18" xfId="0" applyNumberFormat="1" applyFont="1" applyBorder="1" applyAlignment="1">
      <alignment horizontal="center" vertical="center" wrapText="1"/>
    </xf>
    <xf numFmtId="0" fontId="17" fillId="0" borderId="16" xfId="0" applyFont="1" applyBorder="1"/>
    <xf numFmtId="0" fontId="17" fillId="0" borderId="16" xfId="0" applyFont="1" applyBorder="1" applyAlignment="1">
      <alignment horizontal="center"/>
    </xf>
    <xf numFmtId="0" fontId="6" fillId="0" borderId="34" xfId="0" applyFont="1" applyBorder="1" applyAlignment="1">
      <alignment horizontal="center"/>
    </xf>
    <xf numFmtId="0" fontId="6" fillId="0" borderId="46" xfId="0" applyFont="1" applyBorder="1" applyAlignment="1">
      <alignment horizontal="center"/>
    </xf>
    <xf numFmtId="0" fontId="0" fillId="0" borderId="46" xfId="0" applyBorder="1"/>
    <xf numFmtId="0" fontId="17" fillId="0" borderId="51" xfId="0" applyFont="1" applyBorder="1"/>
    <xf numFmtId="0" fontId="17" fillId="0" borderId="37" xfId="0" applyFont="1" applyBorder="1"/>
    <xf numFmtId="2" fontId="10" fillId="0" borderId="27" xfId="0" applyNumberFormat="1" applyFont="1" applyBorder="1" applyAlignment="1" applyProtection="1">
      <alignment horizontal="center" vertical="center"/>
      <protection hidden="1"/>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30"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1" fillId="0" borderId="0" xfId="0" applyFont="1" applyFill="1" applyBorder="1" applyAlignment="1">
      <alignment horizontal="left" vertical="top"/>
    </xf>
    <xf numFmtId="0" fontId="1" fillId="0" borderId="0" xfId="0" applyFont="1" applyAlignment="1">
      <alignment horizontal="left" wrapText="1"/>
    </xf>
    <xf numFmtId="0" fontId="23"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2" fillId="0" borderId="0" xfId="0" applyFont="1" applyAlignment="1">
      <alignment horizontal="center" vertical="center"/>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0" fillId="0" borderId="0" xfId="0" applyBorder="1" applyAlignment="1">
      <alignment horizontal="left" vertical="top" wrapText="1"/>
    </xf>
    <xf numFmtId="0" fontId="9" fillId="0" borderId="0" xfId="0" applyFont="1" applyAlignment="1">
      <alignment horizontal="center"/>
    </xf>
    <xf numFmtId="0" fontId="9" fillId="0" borderId="0" xfId="0" applyFont="1" applyBorder="1" applyAlignment="1">
      <alignment horizontal="center" wrapText="1"/>
    </xf>
    <xf numFmtId="0" fontId="6"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44"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L12"/>
  <sheetViews>
    <sheetView showGridLines="0" showRowColHeaders="0" zoomScale="120" zoomScaleNormal="120" workbookViewId="0">
      <selection activeCell="B7" sqref="B7:L7"/>
    </sheetView>
  </sheetViews>
  <sheetFormatPr defaultRowHeight="15"/>
  <cols>
    <col min="1" max="16384" width="9.140625" style="386"/>
  </cols>
  <sheetData>
    <row r="1" spans="2:12" ht="15.75">
      <c r="B1" s="384" t="s">
        <v>180</v>
      </c>
      <c r="C1" s="385"/>
      <c r="D1" s="385"/>
      <c r="E1" s="385"/>
      <c r="F1" s="385"/>
      <c r="G1" s="385"/>
      <c r="H1" s="385"/>
      <c r="I1" s="385"/>
      <c r="J1" s="385"/>
      <c r="K1" s="385"/>
    </row>
    <row r="2" spans="2:12" ht="15.75">
      <c r="B2" s="385"/>
      <c r="C2" s="385"/>
      <c r="D2" s="385"/>
      <c r="E2" s="385"/>
      <c r="F2" s="385"/>
      <c r="G2" s="385"/>
      <c r="H2" s="385"/>
      <c r="I2" s="385"/>
      <c r="J2" s="385"/>
      <c r="K2" s="385"/>
    </row>
    <row r="3" spans="2:12" ht="90" customHeight="1">
      <c r="B3" s="429" t="s">
        <v>184</v>
      </c>
      <c r="C3" s="429"/>
      <c r="D3" s="429"/>
      <c r="E3" s="429"/>
      <c r="F3" s="429"/>
      <c r="G3" s="429"/>
      <c r="H3" s="429"/>
      <c r="I3" s="429"/>
      <c r="J3" s="429"/>
      <c r="K3" s="429"/>
      <c r="L3" s="429"/>
    </row>
    <row r="4" spans="2:12" ht="135" customHeight="1">
      <c r="B4" s="430" t="s">
        <v>269</v>
      </c>
      <c r="C4" s="430"/>
      <c r="D4" s="430"/>
      <c r="E4" s="430"/>
      <c r="F4" s="430"/>
      <c r="G4" s="430"/>
      <c r="H4" s="430"/>
      <c r="I4" s="430"/>
      <c r="J4" s="430"/>
      <c r="K4" s="430"/>
      <c r="L4" s="430"/>
    </row>
    <row r="5" spans="2:12" ht="60" customHeight="1">
      <c r="B5" s="431" t="s">
        <v>270</v>
      </c>
      <c r="C5" s="431"/>
      <c r="D5" s="431"/>
      <c r="E5" s="431"/>
      <c r="F5" s="431"/>
      <c r="G5" s="431"/>
      <c r="H5" s="431"/>
      <c r="I5" s="431"/>
      <c r="J5" s="431"/>
      <c r="K5" s="431"/>
      <c r="L5" s="431"/>
    </row>
    <row r="6" spans="2:12" ht="60" customHeight="1">
      <c r="B6" s="431" t="s">
        <v>181</v>
      </c>
      <c r="C6" s="431"/>
      <c r="D6" s="431"/>
      <c r="E6" s="431"/>
      <c r="F6" s="431"/>
      <c r="G6" s="431"/>
      <c r="H6" s="431"/>
      <c r="I6" s="431"/>
      <c r="J6" s="431"/>
      <c r="K6" s="431"/>
      <c r="L6" s="431"/>
    </row>
    <row r="7" spans="2:12" ht="60" customHeight="1">
      <c r="B7" s="428" t="s">
        <v>185</v>
      </c>
      <c r="C7" s="428"/>
      <c r="D7" s="428"/>
      <c r="E7" s="428"/>
      <c r="F7" s="428"/>
      <c r="G7" s="428"/>
      <c r="H7" s="428"/>
      <c r="I7" s="428"/>
      <c r="J7" s="428"/>
      <c r="K7" s="428"/>
      <c r="L7" s="428"/>
    </row>
    <row r="8" spans="2:12" ht="15.75">
      <c r="B8" s="385"/>
      <c r="C8" s="385"/>
      <c r="D8" s="385"/>
      <c r="E8" s="385"/>
      <c r="F8" s="385"/>
      <c r="G8" s="385"/>
      <c r="H8" s="385"/>
      <c r="I8" s="385"/>
      <c r="J8" s="385"/>
      <c r="K8" s="385"/>
    </row>
    <row r="9" spans="2:12" ht="15.75">
      <c r="B9" s="385"/>
      <c r="C9" s="385"/>
      <c r="D9" s="385"/>
      <c r="E9" s="385"/>
      <c r="F9" s="385"/>
      <c r="G9" s="385"/>
      <c r="H9" s="385"/>
      <c r="I9" s="385"/>
      <c r="J9" s="385"/>
      <c r="K9" s="385"/>
    </row>
    <row r="10" spans="2:12" ht="15.75">
      <c r="B10" s="385"/>
      <c r="C10" s="385"/>
      <c r="D10" s="385"/>
      <c r="E10" s="385"/>
      <c r="F10" s="385"/>
      <c r="G10" s="385"/>
      <c r="H10" s="385"/>
      <c r="I10" s="385"/>
      <c r="J10" s="385"/>
      <c r="K10" s="385"/>
    </row>
    <row r="11" spans="2:12" ht="15.75">
      <c r="B11" s="385"/>
      <c r="C11" s="385"/>
      <c r="D11" s="385"/>
      <c r="E11" s="385"/>
      <c r="F11" s="385"/>
      <c r="G11" s="385"/>
      <c r="H11" s="385"/>
      <c r="I11" s="385"/>
      <c r="J11" s="385"/>
      <c r="K11" s="385"/>
    </row>
    <row r="12" spans="2:12" ht="15.75">
      <c r="B12" s="385"/>
      <c r="C12" s="385"/>
      <c r="D12" s="385"/>
      <c r="E12" s="385"/>
      <c r="F12" s="385"/>
      <c r="G12" s="385"/>
      <c r="H12" s="385"/>
      <c r="I12" s="385"/>
      <c r="J12" s="385"/>
      <c r="K12" s="385"/>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35.25" customHeight="1">
      <c r="A7" s="44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8"/>
      <c r="C7" s="448"/>
      <c r="D7" s="448"/>
      <c r="E7" s="448"/>
      <c r="F7" s="448"/>
      <c r="G7" s="448"/>
      <c r="H7" s="448"/>
      <c r="I7" s="448"/>
    </row>
    <row r="8" spans="1:12" ht="15.75" thickBot="1">
      <c r="A8" s="70"/>
      <c r="B8" s="70"/>
      <c r="C8" s="70"/>
      <c r="D8" s="70"/>
      <c r="E8" s="70"/>
      <c r="F8" s="70"/>
      <c r="G8" s="70"/>
      <c r="H8" s="70"/>
      <c r="I8" s="70"/>
    </row>
    <row r="9" spans="1:12" ht="30.75" thickBot="1">
      <c r="A9" s="161" t="s">
        <v>55</v>
      </c>
      <c r="B9" s="162" t="s">
        <v>83</v>
      </c>
      <c r="C9" s="162" t="s">
        <v>52</v>
      </c>
      <c r="D9" s="162" t="s">
        <v>57</v>
      </c>
      <c r="E9" s="162" t="s">
        <v>80</v>
      </c>
      <c r="F9" s="163" t="s">
        <v>87</v>
      </c>
      <c r="G9" s="162" t="s">
        <v>58</v>
      </c>
      <c r="H9" s="162" t="s">
        <v>111</v>
      </c>
      <c r="I9" s="164" t="s">
        <v>90</v>
      </c>
      <c r="K9" s="272" t="s">
        <v>108</v>
      </c>
    </row>
    <row r="10" spans="1:12">
      <c r="A10" s="167">
        <v>1</v>
      </c>
      <c r="B10" s="168"/>
      <c r="C10" s="168"/>
      <c r="D10" s="168"/>
      <c r="E10" s="168"/>
      <c r="F10" s="151"/>
      <c r="G10" s="168"/>
      <c r="H10" s="168"/>
      <c r="I10" s="177"/>
      <c r="K10" s="273">
        <v>10</v>
      </c>
      <c r="L10" s="387" t="s">
        <v>248</v>
      </c>
    </row>
    <row r="11" spans="1:12">
      <c r="A11" s="169">
        <f>A10+1</f>
        <v>2</v>
      </c>
      <c r="B11" s="114"/>
      <c r="C11" s="42"/>
      <c r="D11" s="115"/>
      <c r="E11" s="42"/>
      <c r="F11" s="116"/>
      <c r="G11" s="116"/>
      <c r="H11" s="116"/>
      <c r="I11" s="325"/>
      <c r="K11" s="57"/>
    </row>
    <row r="12" spans="1:12">
      <c r="A12" s="170">
        <f t="shared" ref="A12:A19" si="0">A11+1</f>
        <v>3</v>
      </c>
      <c r="B12" s="171"/>
      <c r="C12" s="172"/>
      <c r="D12" s="115"/>
      <c r="E12" s="172"/>
      <c r="F12" s="160"/>
      <c r="G12" s="172"/>
      <c r="H12" s="160"/>
      <c r="I12" s="325"/>
    </row>
    <row r="13" spans="1:12">
      <c r="A13" s="173">
        <f t="shared" si="0"/>
        <v>4</v>
      </c>
      <c r="B13" s="114"/>
      <c r="C13" s="115"/>
      <c r="D13" s="115"/>
      <c r="E13" s="115"/>
      <c r="F13" s="116"/>
      <c r="G13" s="116"/>
      <c r="H13" s="116"/>
      <c r="I13" s="325"/>
    </row>
    <row r="14" spans="1:12">
      <c r="A14" s="169">
        <f t="shared" si="0"/>
        <v>5</v>
      </c>
      <c r="B14" s="114"/>
      <c r="C14" s="42"/>
      <c r="D14" s="115"/>
      <c r="E14" s="42"/>
      <c r="F14" s="116"/>
      <c r="G14" s="116"/>
      <c r="H14" s="116"/>
      <c r="I14" s="325"/>
    </row>
    <row r="15" spans="1:12">
      <c r="A15" s="173">
        <f t="shared" si="0"/>
        <v>6</v>
      </c>
      <c r="B15" s="114"/>
      <c r="C15" s="115"/>
      <c r="D15" s="115"/>
      <c r="E15" s="115"/>
      <c r="F15" s="116"/>
      <c r="G15" s="116"/>
      <c r="H15" s="116"/>
      <c r="I15" s="325"/>
    </row>
    <row r="16" spans="1:12">
      <c r="A16" s="169">
        <f t="shared" si="0"/>
        <v>7</v>
      </c>
      <c r="B16" s="114"/>
      <c r="C16" s="42"/>
      <c r="D16" s="115"/>
      <c r="E16" s="42"/>
      <c r="F16" s="116"/>
      <c r="G16" s="116"/>
      <c r="H16" s="116"/>
      <c r="I16" s="325"/>
    </row>
    <row r="17" spans="1:9">
      <c r="A17" s="170">
        <f t="shared" si="0"/>
        <v>8</v>
      </c>
      <c r="B17" s="171"/>
      <c r="C17" s="172"/>
      <c r="D17" s="115"/>
      <c r="E17" s="172"/>
      <c r="F17" s="160"/>
      <c r="G17" s="172"/>
      <c r="H17" s="160"/>
      <c r="I17" s="325"/>
    </row>
    <row r="18" spans="1:9">
      <c r="A18" s="173">
        <f t="shared" si="0"/>
        <v>9</v>
      </c>
      <c r="B18" s="114"/>
      <c r="C18" s="115"/>
      <c r="D18" s="115"/>
      <c r="E18" s="115"/>
      <c r="F18" s="116"/>
      <c r="G18" s="116"/>
      <c r="H18" s="116"/>
      <c r="I18" s="325"/>
    </row>
    <row r="19" spans="1:9" ht="15.75" thickBot="1">
      <c r="A19" s="174">
        <f t="shared" si="0"/>
        <v>10</v>
      </c>
      <c r="B19" s="119"/>
      <c r="C19" s="120"/>
      <c r="D19" s="158"/>
      <c r="E19" s="175"/>
      <c r="F19" s="175"/>
      <c r="G19" s="176"/>
      <c r="H19" s="176"/>
      <c r="I19" s="334"/>
    </row>
    <row r="20" spans="1:9" ht="16.5" thickBot="1">
      <c r="A20" s="372"/>
      <c r="H20" s="126" t="str">
        <f>"Total "&amp;LEFT(A7,2)</f>
        <v>Total I5</v>
      </c>
      <c r="I20" s="166">
        <f>SUM(I10:I19)</f>
        <v>0</v>
      </c>
    </row>
    <row r="21" spans="1:9" ht="15.75">
      <c r="A21" s="53"/>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15.75">
      <c r="A7" s="448" t="str">
        <f>'Descriere indicatori'!B9&amp;". "&amp;'Descriere indicatori'!C9</f>
        <v xml:space="preserve">I6. Articole in extenso în reviste ştiinţifice indexate ERIH şi clasificate în categoria NAT </v>
      </c>
      <c r="B7" s="448"/>
      <c r="C7" s="448"/>
      <c r="D7" s="448"/>
      <c r="E7" s="448"/>
      <c r="F7" s="448"/>
      <c r="G7" s="448"/>
      <c r="H7" s="448"/>
      <c r="I7" s="44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72" t="s">
        <v>108</v>
      </c>
    </row>
    <row r="10" spans="1:12">
      <c r="A10" s="180">
        <v>1</v>
      </c>
      <c r="B10" s="109"/>
      <c r="C10" s="109"/>
      <c r="D10" s="109"/>
      <c r="E10" s="110"/>
      <c r="F10" s="111"/>
      <c r="G10" s="111"/>
      <c r="H10" s="111"/>
      <c r="I10" s="330"/>
      <c r="K10" s="273">
        <v>5</v>
      </c>
      <c r="L10" s="387" t="s">
        <v>248</v>
      </c>
    </row>
    <row r="11" spans="1:12">
      <c r="A11" s="181">
        <f>A10+1</f>
        <v>2</v>
      </c>
      <c r="B11" s="113"/>
      <c r="C11" s="114"/>
      <c r="D11" s="113"/>
      <c r="E11" s="115"/>
      <c r="F11" s="116"/>
      <c r="G11" s="117"/>
      <c r="H11" s="117"/>
      <c r="I11" s="325"/>
      <c r="K11" s="57"/>
    </row>
    <row r="12" spans="1:12">
      <c r="A12" s="181">
        <f t="shared" ref="A12:A19" si="0">A11+1</f>
        <v>3</v>
      </c>
      <c r="B12" s="114"/>
      <c r="C12" s="114"/>
      <c r="D12" s="114"/>
      <c r="E12" s="115"/>
      <c r="F12" s="116"/>
      <c r="G12" s="117"/>
      <c r="H12" s="117"/>
      <c r="I12" s="325"/>
    </row>
    <row r="13" spans="1:12">
      <c r="A13" s="181">
        <f t="shared" si="0"/>
        <v>4</v>
      </c>
      <c r="B13" s="114"/>
      <c r="C13" s="114"/>
      <c r="D13" s="114"/>
      <c r="E13" s="115"/>
      <c r="F13" s="116"/>
      <c r="G13" s="116"/>
      <c r="H13" s="116"/>
      <c r="I13" s="325"/>
    </row>
    <row r="14" spans="1:12">
      <c r="A14" s="181">
        <f t="shared" si="0"/>
        <v>5</v>
      </c>
      <c r="B14" s="114"/>
      <c r="C14" s="114"/>
      <c r="D14" s="114"/>
      <c r="E14" s="115"/>
      <c r="F14" s="116"/>
      <c r="G14" s="116"/>
      <c r="H14" s="116"/>
      <c r="I14" s="325"/>
    </row>
    <row r="15" spans="1:12">
      <c r="A15" s="181">
        <f t="shared" si="0"/>
        <v>6</v>
      </c>
      <c r="B15" s="114"/>
      <c r="C15" s="114"/>
      <c r="D15" s="114"/>
      <c r="E15" s="115"/>
      <c r="F15" s="116"/>
      <c r="G15" s="116"/>
      <c r="H15" s="116"/>
      <c r="I15" s="325"/>
    </row>
    <row r="16" spans="1:12">
      <c r="A16" s="181">
        <f t="shared" si="0"/>
        <v>7</v>
      </c>
      <c r="B16" s="114"/>
      <c r="C16" s="114"/>
      <c r="D16" s="114"/>
      <c r="E16" s="115"/>
      <c r="F16" s="116"/>
      <c r="G16" s="116"/>
      <c r="H16" s="116"/>
      <c r="I16" s="325"/>
    </row>
    <row r="17" spans="1:9">
      <c r="A17" s="181">
        <f t="shared" si="0"/>
        <v>8</v>
      </c>
      <c r="B17" s="114"/>
      <c r="C17" s="114"/>
      <c r="D17" s="114"/>
      <c r="E17" s="115"/>
      <c r="F17" s="116"/>
      <c r="G17" s="116"/>
      <c r="H17" s="116"/>
      <c r="I17" s="325"/>
    </row>
    <row r="18" spans="1:9">
      <c r="A18" s="181">
        <f t="shared" si="0"/>
        <v>9</v>
      </c>
      <c r="B18" s="114"/>
      <c r="C18" s="114"/>
      <c r="D18" s="114"/>
      <c r="E18" s="115"/>
      <c r="F18" s="116"/>
      <c r="G18" s="116"/>
      <c r="H18" s="116"/>
      <c r="I18" s="325"/>
    </row>
    <row r="19" spans="1:9" ht="15.75" thickBot="1">
      <c r="A19" s="182">
        <f t="shared" si="0"/>
        <v>10</v>
      </c>
      <c r="B19" s="119"/>
      <c r="C19" s="119"/>
      <c r="D19" s="119"/>
      <c r="E19" s="120"/>
      <c r="F19" s="121"/>
      <c r="G19" s="121"/>
      <c r="H19" s="121"/>
      <c r="I19" s="326"/>
    </row>
    <row r="20" spans="1:9" ht="15.75" thickBot="1">
      <c r="A20" s="371"/>
      <c r="B20" s="123"/>
      <c r="C20" s="123"/>
      <c r="D20" s="123"/>
      <c r="E20" s="123"/>
      <c r="F20" s="123"/>
      <c r="G20" s="123"/>
      <c r="H20" s="126" t="str">
        <f>"Total "&amp;LEFT(A7,2)</f>
        <v>Total I6</v>
      </c>
      <c r="I20" s="12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6" t="str">
        <f>'Date initiale'!C3</f>
        <v>Universitatea de Arhitectură și Urbanism "Ion Mincu" București</v>
      </c>
      <c r="B1" s="266"/>
      <c r="C1" s="266"/>
      <c r="D1" s="6"/>
      <c r="E1" s="6"/>
      <c r="F1" s="6"/>
      <c r="G1" s="6"/>
      <c r="H1" s="6"/>
      <c r="I1" s="6"/>
      <c r="J1" s="6"/>
    </row>
    <row r="2" spans="1:12" ht="15.75">
      <c r="A2" s="266" t="str">
        <f>'Date initiale'!B4&amp;" "&amp;'Date initiale'!C4</f>
        <v>Facultatea ARHITECTURA</v>
      </c>
      <c r="B2" s="266"/>
      <c r="C2" s="266"/>
      <c r="D2" s="6"/>
      <c r="E2" s="6"/>
      <c r="F2" s="6"/>
      <c r="G2" s="6"/>
      <c r="H2" s="6"/>
      <c r="I2" s="6"/>
      <c r="J2" s="6"/>
    </row>
    <row r="3" spans="1:12" ht="15.75">
      <c r="A3" s="266" t="str">
        <f>'Date initiale'!B5&amp;" "&amp;'Date initiale'!C5</f>
        <v>Departamentul Bazele proiectării de arhitectură</v>
      </c>
      <c r="B3" s="266"/>
      <c r="C3" s="266"/>
      <c r="D3" s="6"/>
      <c r="E3" s="6"/>
      <c r="F3" s="6"/>
      <c r="G3" s="6"/>
      <c r="H3" s="6"/>
      <c r="I3" s="6"/>
      <c r="J3" s="6"/>
    </row>
    <row r="4" spans="1:12" ht="15.75">
      <c r="A4" s="270" t="str">
        <f>'Date initiale'!C6&amp;", "&amp;'Date initiale'!C7</f>
        <v xml:space="preserve">[Dinulescu, Horia], </v>
      </c>
      <c r="B4" s="270"/>
      <c r="C4" s="270"/>
      <c r="D4" s="6"/>
      <c r="E4" s="6"/>
      <c r="F4" s="6"/>
      <c r="G4" s="6"/>
      <c r="H4" s="6"/>
      <c r="I4" s="6"/>
      <c r="J4" s="6"/>
    </row>
    <row r="5" spans="1:12" s="193" customFormat="1" ht="15.75">
      <c r="A5" s="270"/>
      <c r="B5" s="270"/>
      <c r="C5" s="270"/>
      <c r="D5" s="6"/>
      <c r="E5" s="6"/>
      <c r="F5" s="6"/>
      <c r="G5" s="6"/>
      <c r="H5" s="6"/>
      <c r="I5" s="6"/>
      <c r="J5" s="6"/>
    </row>
    <row r="6" spans="1:12" ht="15.75">
      <c r="A6" s="449" t="s">
        <v>110</v>
      </c>
      <c r="B6" s="449"/>
      <c r="C6" s="449"/>
      <c r="D6" s="449"/>
      <c r="E6" s="449"/>
      <c r="F6" s="449"/>
      <c r="G6" s="449"/>
      <c r="H6" s="449"/>
      <c r="I6" s="449"/>
      <c r="J6" s="6"/>
    </row>
    <row r="7" spans="1:12" ht="15.75">
      <c r="A7" s="448" t="str">
        <f>'Descriere indicatori'!B10&amp;". "&amp;'Descriere indicatori'!C10</f>
        <v xml:space="preserve">I7. Articole in extenso în reviste ştiinţifice recunoscute în domenii conexe* </v>
      </c>
      <c r="B7" s="448"/>
      <c r="C7" s="448"/>
      <c r="D7" s="448"/>
      <c r="E7" s="448"/>
      <c r="F7" s="448"/>
      <c r="G7" s="448"/>
      <c r="H7" s="448"/>
      <c r="I7" s="448"/>
      <c r="J7" s="6"/>
    </row>
    <row r="8" spans="1:12" ht="16.5" thickBot="1">
      <c r="A8" s="179"/>
      <c r="B8" s="179"/>
      <c r="C8" s="179"/>
      <c r="D8" s="179"/>
      <c r="E8" s="179"/>
      <c r="F8" s="179"/>
      <c r="G8" s="179"/>
      <c r="H8" s="179"/>
      <c r="I8" s="179"/>
      <c r="J8" s="6"/>
    </row>
    <row r="9" spans="1:12" ht="30.75" thickBot="1">
      <c r="A9" s="161" t="s">
        <v>55</v>
      </c>
      <c r="B9" s="162" t="s">
        <v>83</v>
      </c>
      <c r="C9" s="162" t="s">
        <v>52</v>
      </c>
      <c r="D9" s="162" t="s">
        <v>57</v>
      </c>
      <c r="E9" s="162" t="s">
        <v>80</v>
      </c>
      <c r="F9" s="163" t="s">
        <v>87</v>
      </c>
      <c r="G9" s="162" t="s">
        <v>58</v>
      </c>
      <c r="H9" s="162" t="s">
        <v>111</v>
      </c>
      <c r="I9" s="164" t="s">
        <v>90</v>
      </c>
      <c r="J9" s="6"/>
      <c r="K9" s="272" t="s">
        <v>108</v>
      </c>
    </row>
    <row r="10" spans="1:12" ht="15.75">
      <c r="A10" s="184">
        <v>1</v>
      </c>
      <c r="B10" s="185"/>
      <c r="C10" s="150"/>
      <c r="D10" s="150"/>
      <c r="E10" s="150"/>
      <c r="F10" s="151"/>
      <c r="G10" s="150"/>
      <c r="H10" s="186"/>
      <c r="I10" s="330"/>
      <c r="J10" s="6"/>
      <c r="K10" s="273">
        <v>5</v>
      </c>
      <c r="L10" s="387" t="s">
        <v>248</v>
      </c>
    </row>
    <row r="11" spans="1:12" ht="15.75">
      <c r="A11" s="154">
        <f>A10+1</f>
        <v>2</v>
      </c>
      <c r="B11" s="145"/>
      <c r="C11" s="145"/>
      <c r="D11" s="145"/>
      <c r="E11" s="42"/>
      <c r="F11" s="117"/>
      <c r="G11" s="117"/>
      <c r="H11" s="117"/>
      <c r="I11" s="325"/>
      <c r="J11" s="51"/>
      <c r="K11" s="57"/>
    </row>
    <row r="12" spans="1:12" ht="15.75">
      <c r="A12" s="154">
        <f t="shared" ref="A12:A19" si="0">A11+1</f>
        <v>3</v>
      </c>
      <c r="B12" s="145"/>
      <c r="C12" s="115"/>
      <c r="D12" s="145"/>
      <c r="E12" s="187"/>
      <c r="F12" s="116"/>
      <c r="G12" s="117"/>
      <c r="H12" s="117"/>
      <c r="I12" s="325"/>
      <c r="J12" s="51"/>
    </row>
    <row r="13" spans="1:12" ht="15.75">
      <c r="A13" s="154">
        <f t="shared" si="0"/>
        <v>4</v>
      </c>
      <c r="B13" s="115"/>
      <c r="C13" s="115"/>
      <c r="D13" s="115"/>
      <c r="E13" s="187"/>
      <c r="F13" s="116"/>
      <c r="G13" s="117"/>
      <c r="H13" s="117"/>
      <c r="I13" s="325"/>
      <c r="J13" s="6"/>
    </row>
    <row r="14" spans="1:12" ht="15.75">
      <c r="A14" s="154">
        <f t="shared" si="0"/>
        <v>5</v>
      </c>
      <c r="B14" s="115"/>
      <c r="C14" s="115"/>
      <c r="D14" s="115"/>
      <c r="E14" s="187"/>
      <c r="F14" s="116"/>
      <c r="G14" s="116"/>
      <c r="H14" s="116"/>
      <c r="I14" s="325"/>
      <c r="J14" s="6"/>
    </row>
    <row r="15" spans="1:12" ht="15.75">
      <c r="A15" s="154">
        <f t="shared" si="0"/>
        <v>6</v>
      </c>
      <c r="B15" s="115"/>
      <c r="C15" s="115"/>
      <c r="D15" s="115"/>
      <c r="E15" s="187"/>
      <c r="F15" s="116"/>
      <c r="G15" s="116"/>
      <c r="H15" s="116"/>
      <c r="I15" s="325"/>
      <c r="J15" s="6"/>
    </row>
    <row r="16" spans="1:12" ht="15.75">
      <c r="A16" s="154">
        <f t="shared" si="0"/>
        <v>7</v>
      </c>
      <c r="B16" s="115"/>
      <c r="C16" s="115"/>
      <c r="D16" s="115"/>
      <c r="E16" s="42"/>
      <c r="F16" s="116"/>
      <c r="G16" s="116"/>
      <c r="H16" s="116"/>
      <c r="I16" s="325"/>
      <c r="J16" s="6"/>
    </row>
    <row r="17" spans="1:10" ht="15.75">
      <c r="A17" s="154">
        <f t="shared" si="0"/>
        <v>8</v>
      </c>
      <c r="B17" s="115"/>
      <c r="C17" s="115"/>
      <c r="D17" s="115"/>
      <c r="E17" s="187"/>
      <c r="F17" s="116"/>
      <c r="G17" s="116"/>
      <c r="H17" s="116"/>
      <c r="I17" s="325"/>
      <c r="J17" s="6"/>
    </row>
    <row r="18" spans="1:10" ht="15.75">
      <c r="A18" s="154">
        <f t="shared" si="0"/>
        <v>9</v>
      </c>
      <c r="B18" s="188"/>
      <c r="C18" s="189"/>
      <c r="D18" s="115"/>
      <c r="E18" s="187"/>
      <c r="F18" s="187"/>
      <c r="G18" s="187"/>
      <c r="H18" s="187"/>
      <c r="I18" s="335"/>
      <c r="J18" s="6"/>
    </row>
    <row r="19" spans="1:10" ht="16.5" thickBot="1">
      <c r="A19" s="183">
        <f t="shared" si="0"/>
        <v>10</v>
      </c>
      <c r="B19" s="120"/>
      <c r="C19" s="120"/>
      <c r="D19" s="120"/>
      <c r="E19" s="190"/>
      <c r="F19" s="121"/>
      <c r="G19" s="121"/>
      <c r="H19" s="121"/>
      <c r="I19" s="326"/>
      <c r="J19" s="6"/>
    </row>
    <row r="20" spans="1:10" ht="16.5" thickBot="1">
      <c r="A20" s="370"/>
      <c r="B20" s="123"/>
      <c r="C20" s="123"/>
      <c r="D20" s="123"/>
      <c r="E20" s="123"/>
      <c r="F20" s="123"/>
      <c r="G20" s="123"/>
      <c r="H20" s="126" t="str">
        <f>"Total "&amp;LEFT(A7,2)</f>
        <v>Total I7</v>
      </c>
      <c r="I20" s="127">
        <f>SUM(I10:I19)</f>
        <v>0</v>
      </c>
      <c r="J20" s="6"/>
    </row>
    <row r="21" spans="1:10">
      <c r="A21" s="44"/>
      <c r="B21" s="44"/>
      <c r="C21" s="44"/>
      <c r="D21" s="44"/>
      <c r="E21" s="44"/>
      <c r="F21" s="44"/>
      <c r="G21" s="44"/>
      <c r="H21" s="44"/>
      <c r="I21" s="45"/>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15.75">
      <c r="A7" s="448" t="str">
        <f>'Descriere indicatori'!B11&amp;". "&amp;'Descriere indicatori'!C11</f>
        <v xml:space="preserve">I8. Studii in extenso apărute în volume colective publicate la edituri de prestigiu internaţional* </v>
      </c>
      <c r="B7" s="448"/>
      <c r="C7" s="448"/>
      <c r="D7" s="448"/>
      <c r="E7" s="448"/>
      <c r="F7" s="448"/>
      <c r="G7" s="448"/>
      <c r="H7" s="448"/>
      <c r="I7" s="448"/>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72" t="s">
        <v>108</v>
      </c>
    </row>
    <row r="10" spans="1:12">
      <c r="A10" s="108">
        <v>1</v>
      </c>
      <c r="B10" s="109"/>
      <c r="C10" s="109"/>
      <c r="D10" s="109"/>
      <c r="E10" s="110"/>
      <c r="F10" s="111"/>
      <c r="G10" s="111"/>
      <c r="H10" s="111"/>
      <c r="I10" s="330"/>
      <c r="K10" s="273">
        <v>10</v>
      </c>
      <c r="L10" s="387" t="s">
        <v>249</v>
      </c>
    </row>
    <row r="11" spans="1:12">
      <c r="A11" s="173">
        <f>A10+1</f>
        <v>2</v>
      </c>
      <c r="B11" s="171"/>
      <c r="C11" s="114"/>
      <c r="D11" s="171"/>
      <c r="E11" s="115"/>
      <c r="F11" s="116"/>
      <c r="G11" s="116"/>
      <c r="H11" s="116"/>
      <c r="I11" s="325"/>
      <c r="K11" s="57"/>
    </row>
    <row r="12" spans="1:12">
      <c r="A12" s="173">
        <f t="shared" ref="A12:A18" si="0">A11+1</f>
        <v>3</v>
      </c>
      <c r="B12" s="114"/>
      <c r="C12" s="114"/>
      <c r="D12" s="114"/>
      <c r="E12" s="115"/>
      <c r="F12" s="116"/>
      <c r="G12" s="116"/>
      <c r="H12" s="116"/>
      <c r="I12" s="325"/>
    </row>
    <row r="13" spans="1:12">
      <c r="A13" s="173">
        <f t="shared" si="0"/>
        <v>4</v>
      </c>
      <c r="B13" s="114"/>
      <c r="C13" s="114"/>
      <c r="D13" s="114"/>
      <c r="E13" s="115"/>
      <c r="F13" s="116"/>
      <c r="G13" s="116"/>
      <c r="H13" s="116"/>
      <c r="I13" s="325"/>
    </row>
    <row r="14" spans="1:12">
      <c r="A14" s="173">
        <f t="shared" si="0"/>
        <v>5</v>
      </c>
      <c r="B14" s="114"/>
      <c r="C14" s="114"/>
      <c r="D14" s="114"/>
      <c r="E14" s="115"/>
      <c r="F14" s="116"/>
      <c r="G14" s="116"/>
      <c r="H14" s="116"/>
      <c r="I14" s="325"/>
    </row>
    <row r="15" spans="1:12">
      <c r="A15" s="173">
        <f t="shared" si="0"/>
        <v>6</v>
      </c>
      <c r="B15" s="114"/>
      <c r="C15" s="114"/>
      <c r="D15" s="114"/>
      <c r="E15" s="115"/>
      <c r="F15" s="116"/>
      <c r="G15" s="116"/>
      <c r="H15" s="116"/>
      <c r="I15" s="325"/>
    </row>
    <row r="16" spans="1:12">
      <c r="A16" s="173">
        <f t="shared" si="0"/>
        <v>7</v>
      </c>
      <c r="B16" s="114"/>
      <c r="C16" s="114"/>
      <c r="D16" s="114"/>
      <c r="E16" s="115"/>
      <c r="F16" s="116"/>
      <c r="G16" s="116"/>
      <c r="H16" s="116"/>
      <c r="I16" s="325"/>
    </row>
    <row r="17" spans="1:10">
      <c r="A17" s="173">
        <f t="shared" si="0"/>
        <v>8</v>
      </c>
      <c r="B17" s="114"/>
      <c r="C17" s="114"/>
      <c r="D17" s="114"/>
      <c r="E17" s="115"/>
      <c r="F17" s="116"/>
      <c r="G17" s="116"/>
      <c r="H17" s="116"/>
      <c r="I17" s="325"/>
    </row>
    <row r="18" spans="1:10">
      <c r="A18" s="173">
        <f t="shared" si="0"/>
        <v>9</v>
      </c>
      <c r="B18" s="114"/>
      <c r="C18" s="114"/>
      <c r="D18" s="114"/>
      <c r="E18" s="115"/>
      <c r="F18" s="116"/>
      <c r="G18" s="116"/>
      <c r="H18" s="116"/>
      <c r="I18" s="325"/>
    </row>
    <row r="19" spans="1:10" ht="15.75" thickBot="1">
      <c r="A19" s="125">
        <f>A18+1</f>
        <v>10</v>
      </c>
      <c r="B19" s="119"/>
      <c r="C19" s="119"/>
      <c r="D19" s="119"/>
      <c r="E19" s="120"/>
      <c r="F19" s="121"/>
      <c r="G19" s="121"/>
      <c r="H19" s="121"/>
      <c r="I19" s="326"/>
    </row>
    <row r="20" spans="1:10" ht="16.5" thickBot="1">
      <c r="A20" s="370"/>
      <c r="B20" s="123"/>
      <c r="C20" s="123"/>
      <c r="D20" s="123"/>
      <c r="E20" s="123"/>
      <c r="F20" s="123"/>
      <c r="G20" s="123"/>
      <c r="H20" s="126" t="str">
        <f>"Total "&amp;LEFT(A7,2)</f>
        <v>Total I8</v>
      </c>
      <c r="I20" s="127">
        <f>SUM(I10:I19)</f>
        <v>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3" customWidth="1"/>
    <col min="8" max="8" width="10" customWidth="1"/>
    <col min="9" max="10"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15.75" customHeight="1">
      <c r="A7" s="448" t="str">
        <f>'Descriere indicatori'!B12&amp;". "&amp;'Descriere indicatori'!C12</f>
        <v xml:space="preserve">I9. Studii in extenso apărute în volume colective publicate la edituri de prestigiu naţional* </v>
      </c>
      <c r="B7" s="448"/>
      <c r="C7" s="448"/>
      <c r="D7" s="448"/>
      <c r="E7" s="448"/>
      <c r="F7" s="448"/>
      <c r="G7" s="448"/>
      <c r="H7" s="448"/>
      <c r="I7" s="448"/>
      <c r="J7" s="194"/>
    </row>
    <row r="8" spans="1:12" ht="16.5" thickBot="1">
      <c r="A8" s="192"/>
      <c r="B8" s="192"/>
      <c r="C8" s="192"/>
      <c r="D8" s="192"/>
      <c r="E8" s="192"/>
      <c r="F8" s="192"/>
      <c r="G8" s="178"/>
      <c r="H8" s="192"/>
      <c r="I8" s="192"/>
      <c r="J8" s="192"/>
    </row>
    <row r="9" spans="1:12" ht="30.75" thickBot="1">
      <c r="A9" s="161" t="s">
        <v>55</v>
      </c>
      <c r="B9" s="162" t="s">
        <v>83</v>
      </c>
      <c r="C9" s="162" t="s">
        <v>56</v>
      </c>
      <c r="D9" s="162" t="s">
        <v>57</v>
      </c>
      <c r="E9" s="162" t="s">
        <v>80</v>
      </c>
      <c r="F9" s="163" t="s">
        <v>87</v>
      </c>
      <c r="G9" s="162" t="s">
        <v>58</v>
      </c>
      <c r="H9" s="162" t="s">
        <v>111</v>
      </c>
      <c r="I9" s="164" t="s">
        <v>90</v>
      </c>
      <c r="K9" s="272" t="s">
        <v>108</v>
      </c>
    </row>
    <row r="10" spans="1:12">
      <c r="A10" s="195">
        <v>1</v>
      </c>
      <c r="B10" s="185"/>
      <c r="C10" s="185"/>
      <c r="D10" s="185"/>
      <c r="E10" s="150"/>
      <c r="F10" s="151"/>
      <c r="G10" s="111"/>
      <c r="H10" s="151"/>
      <c r="I10" s="330"/>
      <c r="K10" s="273">
        <v>7</v>
      </c>
      <c r="L10" s="387" t="s">
        <v>249</v>
      </c>
    </row>
    <row r="11" spans="1:12">
      <c r="A11" s="196">
        <f>A10+1</f>
        <v>2</v>
      </c>
      <c r="B11" s="171"/>
      <c r="C11" s="171"/>
      <c r="D11" s="171"/>
      <c r="E11" s="187"/>
      <c r="F11" s="116"/>
      <c r="G11" s="116"/>
      <c r="H11" s="116"/>
      <c r="I11" s="325"/>
      <c r="K11" s="57"/>
    </row>
    <row r="12" spans="1:12">
      <c r="A12" s="196">
        <f t="shared" ref="A12:A19" si="0">A11+1</f>
        <v>3</v>
      </c>
      <c r="B12" s="171"/>
      <c r="C12" s="114"/>
      <c r="D12" s="171"/>
      <c r="E12" s="187"/>
      <c r="F12" s="116"/>
      <c r="G12" s="116"/>
      <c r="H12" s="116"/>
      <c r="I12" s="325"/>
    </row>
    <row r="13" spans="1:12">
      <c r="A13" s="196">
        <f t="shared" si="0"/>
        <v>4</v>
      </c>
      <c r="B13" s="171"/>
      <c r="C13" s="114"/>
      <c r="D13" s="171"/>
      <c r="E13" s="187"/>
      <c r="F13" s="116"/>
      <c r="G13" s="116"/>
      <c r="H13" s="116"/>
      <c r="I13" s="325"/>
    </row>
    <row r="14" spans="1:12">
      <c r="A14" s="196">
        <f t="shared" si="0"/>
        <v>5</v>
      </c>
      <c r="B14" s="197"/>
      <c r="C14" s="197"/>
      <c r="D14" s="197"/>
      <c r="E14" s="197"/>
      <c r="F14" s="197"/>
      <c r="G14" s="116"/>
      <c r="H14" s="197"/>
      <c r="I14" s="336"/>
    </row>
    <row r="15" spans="1:12">
      <c r="A15" s="196">
        <f t="shared" si="0"/>
        <v>6</v>
      </c>
      <c r="B15" s="197"/>
      <c r="C15" s="197"/>
      <c r="D15" s="197"/>
      <c r="E15" s="197"/>
      <c r="F15" s="197"/>
      <c r="G15" s="116"/>
      <c r="H15" s="197"/>
      <c r="I15" s="336"/>
    </row>
    <row r="16" spans="1:12">
      <c r="A16" s="196">
        <f t="shared" si="0"/>
        <v>7</v>
      </c>
      <c r="B16" s="197"/>
      <c r="C16" s="197"/>
      <c r="D16" s="197"/>
      <c r="E16" s="197"/>
      <c r="F16" s="197"/>
      <c r="G16" s="116"/>
      <c r="H16" s="197"/>
      <c r="I16" s="336"/>
    </row>
    <row r="17" spans="1:10">
      <c r="A17" s="196">
        <f t="shared" si="0"/>
        <v>8</v>
      </c>
      <c r="B17" s="197"/>
      <c r="C17" s="197"/>
      <c r="D17" s="197"/>
      <c r="E17" s="197"/>
      <c r="F17" s="197"/>
      <c r="G17" s="116"/>
      <c r="H17" s="197"/>
      <c r="I17" s="336"/>
    </row>
    <row r="18" spans="1:10">
      <c r="A18" s="196">
        <f t="shared" si="0"/>
        <v>9</v>
      </c>
      <c r="B18" s="197"/>
      <c r="C18" s="197"/>
      <c r="D18" s="197"/>
      <c r="E18" s="197"/>
      <c r="F18" s="197"/>
      <c r="G18" s="116"/>
      <c r="H18" s="197"/>
      <c r="I18" s="336"/>
    </row>
    <row r="19" spans="1:10" ht="15.75" thickBot="1">
      <c r="A19" s="156">
        <f t="shared" si="0"/>
        <v>10</v>
      </c>
      <c r="B19" s="198"/>
      <c r="C19" s="198"/>
      <c r="D19" s="198"/>
      <c r="E19" s="198"/>
      <c r="F19" s="198"/>
      <c r="G19" s="121"/>
      <c r="H19" s="198"/>
      <c r="I19" s="337"/>
    </row>
    <row r="20" spans="1:10" s="193" customFormat="1" ht="16.5" thickBot="1">
      <c r="A20" s="370"/>
      <c r="B20" s="123"/>
      <c r="C20" s="123"/>
      <c r="D20" s="123"/>
      <c r="E20" s="123"/>
      <c r="F20" s="123"/>
      <c r="G20" s="123"/>
      <c r="H20" s="126" t="str">
        <f>"Total "&amp;LEFT(A7,2)</f>
        <v>Total I9</v>
      </c>
      <c r="I20" s="127">
        <f>SUM(I10:I19)</f>
        <v>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39" customHeight="1">
      <c r="A7" s="448" t="str">
        <f>'Descriere indicatori'!B13&amp;". "&amp;'Descriere indicatori'!C13</f>
        <v xml:space="preserve">I10. Studii in extenso apărute în volume colective publicate la edituri recunoscute în domeniu*, precum şi studiile aferente proiectelor* </v>
      </c>
      <c r="B7" s="448"/>
      <c r="C7" s="448"/>
      <c r="D7" s="448"/>
      <c r="E7" s="448"/>
      <c r="F7" s="448"/>
      <c r="G7" s="448"/>
      <c r="H7" s="448"/>
      <c r="I7" s="448"/>
    </row>
    <row r="8" spans="1:12" s="193" customFormat="1" ht="17.25" customHeight="1" thickBot="1">
      <c r="A8" s="39"/>
      <c r="B8" s="192"/>
      <c r="C8" s="192"/>
      <c r="D8" s="192"/>
      <c r="E8" s="192"/>
      <c r="F8" s="192"/>
      <c r="G8" s="192"/>
      <c r="H8" s="192"/>
      <c r="I8" s="192"/>
    </row>
    <row r="9" spans="1:12" ht="30.75" thickBot="1">
      <c r="A9" s="161" t="s">
        <v>55</v>
      </c>
      <c r="B9" s="162" t="s">
        <v>83</v>
      </c>
      <c r="C9" s="162" t="s">
        <v>56</v>
      </c>
      <c r="D9" s="162" t="s">
        <v>57</v>
      </c>
      <c r="E9" s="162" t="s">
        <v>80</v>
      </c>
      <c r="F9" s="163" t="s">
        <v>87</v>
      </c>
      <c r="G9" s="162" t="s">
        <v>58</v>
      </c>
      <c r="H9" s="162" t="s">
        <v>111</v>
      </c>
      <c r="I9" s="164" t="s">
        <v>90</v>
      </c>
      <c r="K9" s="272" t="s">
        <v>108</v>
      </c>
    </row>
    <row r="10" spans="1:12" ht="15.75">
      <c r="A10" s="195">
        <v>1</v>
      </c>
      <c r="B10" s="110"/>
      <c r="C10" s="150"/>
      <c r="D10" s="247"/>
      <c r="E10" s="248"/>
      <c r="F10" s="150"/>
      <c r="G10" s="150"/>
      <c r="H10" s="150"/>
      <c r="I10" s="338"/>
      <c r="J10" s="207"/>
      <c r="K10" s="273" t="s">
        <v>160</v>
      </c>
      <c r="L10" s="387" t="s">
        <v>250</v>
      </c>
    </row>
    <row r="11" spans="1:12" ht="15.75">
      <c r="A11" s="249">
        <f>A10+1</f>
        <v>2</v>
      </c>
      <c r="B11" s="147"/>
      <c r="C11" s="172"/>
      <c r="D11" s="115"/>
      <c r="E11" s="187"/>
      <c r="F11" s="172"/>
      <c r="G11" s="172"/>
      <c r="H11" s="172"/>
      <c r="I11" s="331"/>
      <c r="J11" s="207"/>
      <c r="K11" s="57"/>
      <c r="L11" s="387" t="s">
        <v>251</v>
      </c>
    </row>
    <row r="12" spans="1:12">
      <c r="A12" s="249">
        <f t="shared" ref="A12:A19" si="0">A11+1</f>
        <v>3</v>
      </c>
      <c r="B12" s="147"/>
      <c r="C12" s="147"/>
      <c r="D12" s="147"/>
      <c r="E12" s="42"/>
      <c r="F12" s="116"/>
      <c r="G12" s="116"/>
      <c r="H12" s="116"/>
      <c r="I12" s="325"/>
    </row>
    <row r="13" spans="1:12">
      <c r="A13" s="249">
        <f t="shared" si="0"/>
        <v>4</v>
      </c>
      <c r="B13" s="115"/>
      <c r="C13" s="115"/>
      <c r="D13" s="147"/>
      <c r="E13" s="42"/>
      <c r="F13" s="116"/>
      <c r="G13" s="116"/>
      <c r="H13" s="116"/>
      <c r="I13" s="325"/>
    </row>
    <row r="14" spans="1:12">
      <c r="A14" s="249">
        <f t="shared" si="0"/>
        <v>5</v>
      </c>
      <c r="B14" s="147"/>
      <c r="C14" s="115"/>
      <c r="D14" s="115"/>
      <c r="E14" s="187"/>
      <c r="F14" s="116"/>
      <c r="G14" s="116"/>
      <c r="H14" s="116"/>
      <c r="I14" s="325"/>
    </row>
    <row r="15" spans="1:12">
      <c r="A15" s="249">
        <f t="shared" si="0"/>
        <v>6</v>
      </c>
      <c r="B15" s="171"/>
      <c r="C15" s="171"/>
      <c r="D15" s="171"/>
      <c r="E15" s="187"/>
      <c r="F15" s="116"/>
      <c r="G15" s="116"/>
      <c r="H15" s="116"/>
      <c r="I15" s="325"/>
    </row>
    <row r="16" spans="1:12">
      <c r="A16" s="249">
        <f t="shared" si="0"/>
        <v>7</v>
      </c>
      <c r="B16" s="171"/>
      <c r="C16" s="114"/>
      <c r="D16" s="171"/>
      <c r="E16" s="187"/>
      <c r="F16" s="116"/>
      <c r="G16" s="116"/>
      <c r="H16" s="116"/>
      <c r="I16" s="325"/>
    </row>
    <row r="17" spans="1:9">
      <c r="A17" s="249">
        <f t="shared" si="0"/>
        <v>8</v>
      </c>
      <c r="B17" s="171"/>
      <c r="C17" s="114"/>
      <c r="D17" s="171"/>
      <c r="E17" s="187"/>
      <c r="F17" s="116"/>
      <c r="G17" s="116"/>
      <c r="H17" s="116"/>
      <c r="I17" s="325"/>
    </row>
    <row r="18" spans="1:9">
      <c r="A18" s="249">
        <f t="shared" si="0"/>
        <v>9</v>
      </c>
      <c r="B18" s="187"/>
      <c r="C18" s="42"/>
      <c r="D18" s="42"/>
      <c r="E18" s="42"/>
      <c r="F18" s="116"/>
      <c r="G18" s="116"/>
      <c r="H18" s="116"/>
      <c r="I18" s="325"/>
    </row>
    <row r="19" spans="1:9" ht="15.75" thickBot="1">
      <c r="A19" s="250">
        <f t="shared" si="0"/>
        <v>10</v>
      </c>
      <c r="B19" s="157"/>
      <c r="C19" s="120"/>
      <c r="D19" s="120"/>
      <c r="E19" s="190"/>
      <c r="F19" s="121"/>
      <c r="G19" s="121"/>
      <c r="H19" s="121"/>
      <c r="I19" s="326"/>
    </row>
    <row r="20" spans="1:9" ht="15.75" thickBot="1">
      <c r="A20" s="370"/>
      <c r="B20" s="251"/>
      <c r="C20" s="155"/>
      <c r="D20" s="191"/>
      <c r="E20" s="191"/>
      <c r="F20" s="191"/>
      <c r="G20" s="191"/>
      <c r="H20" s="126" t="str">
        <f>"Total "&amp;LEFT(A7,3)</f>
        <v>Total I10</v>
      </c>
      <c r="I20" s="252">
        <f>SUM(I10:I19)</f>
        <v>0</v>
      </c>
    </row>
    <row r="21" spans="1:9">
      <c r="A21" s="22"/>
      <c r="B21" s="16"/>
      <c r="C21" s="18"/>
      <c r="D21" s="22"/>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9" ht="48" customHeight="1">
      <c r="A23"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7"/>
      <c r="C23" s="447"/>
      <c r="D23" s="447"/>
      <c r="E23" s="447"/>
      <c r="F23" s="447"/>
      <c r="G23" s="447"/>
      <c r="H23" s="447"/>
      <c r="I23" s="44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6"/>
  <sheetViews>
    <sheetView topLeftCell="A5" zoomScale="85" zoomScaleNormal="85"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c r="J6" s="40"/>
    </row>
    <row r="7" spans="1:12" ht="39" customHeight="1">
      <c r="A7" s="44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8"/>
      <c r="C7" s="448"/>
      <c r="D7" s="448"/>
      <c r="E7" s="448"/>
      <c r="F7" s="448"/>
      <c r="G7" s="448"/>
      <c r="H7" s="448"/>
      <c r="I7" s="448"/>
      <c r="J7" s="39"/>
    </row>
    <row r="8" spans="1:12" ht="19.5" customHeight="1" thickBot="1">
      <c r="A8" s="62"/>
      <c r="B8" s="62"/>
      <c r="C8" s="62"/>
      <c r="D8" s="62"/>
      <c r="E8" s="62"/>
      <c r="F8" s="62"/>
      <c r="G8" s="62"/>
      <c r="H8" s="62"/>
      <c r="I8" s="62"/>
      <c r="J8" s="39"/>
    </row>
    <row r="9" spans="1:12" ht="63" customHeight="1" thickBot="1">
      <c r="A9" s="238" t="s">
        <v>55</v>
      </c>
      <c r="B9" s="239" t="s">
        <v>83</v>
      </c>
      <c r="C9" s="240" t="s">
        <v>52</v>
      </c>
      <c r="D9" s="240" t="s">
        <v>134</v>
      </c>
      <c r="E9" s="239" t="s">
        <v>87</v>
      </c>
      <c r="F9" s="240" t="s">
        <v>53</v>
      </c>
      <c r="G9" s="240" t="s">
        <v>79</v>
      </c>
      <c r="H9" s="239" t="s">
        <v>54</v>
      </c>
      <c r="I9" s="246" t="s">
        <v>147</v>
      </c>
      <c r="J9" s="2"/>
      <c r="K9" s="272" t="s">
        <v>108</v>
      </c>
    </row>
    <row r="10" spans="1:12" ht="63">
      <c r="A10" s="64">
        <v>1</v>
      </c>
      <c r="B10" s="21" t="s">
        <v>272</v>
      </c>
      <c r="C10" s="21" t="s">
        <v>309</v>
      </c>
      <c r="D10" s="21" t="s">
        <v>290</v>
      </c>
      <c r="E10" s="21">
        <v>2012</v>
      </c>
      <c r="F10" s="24"/>
      <c r="G10" s="21" t="s">
        <v>282</v>
      </c>
      <c r="H10" s="21">
        <v>1</v>
      </c>
      <c r="I10" s="340">
        <v>15</v>
      </c>
      <c r="K10" s="273" t="s">
        <v>161</v>
      </c>
      <c r="L10" s="387" t="s">
        <v>252</v>
      </c>
    </row>
    <row r="11" spans="1:12" ht="110.25">
      <c r="A11" s="65">
        <f>A10+1</f>
        <v>2</v>
      </c>
      <c r="B11" s="21" t="s">
        <v>272</v>
      </c>
      <c r="C11" s="21" t="s">
        <v>308</v>
      </c>
      <c r="D11" s="21" t="s">
        <v>283</v>
      </c>
      <c r="E11" s="21">
        <v>2015</v>
      </c>
      <c r="F11" s="21"/>
      <c r="G11" s="21" t="s">
        <v>284</v>
      </c>
      <c r="H11" s="21">
        <v>3</v>
      </c>
      <c r="I11" s="340">
        <v>15</v>
      </c>
      <c r="K11" s="57"/>
    </row>
    <row r="12" spans="1:12" ht="63">
      <c r="A12" s="65">
        <f t="shared" ref="A12:A19" si="0">A11+1</f>
        <v>3</v>
      </c>
      <c r="B12" s="31" t="s">
        <v>272</v>
      </c>
      <c r="C12" s="31" t="s">
        <v>277</v>
      </c>
      <c r="D12" s="31" t="s">
        <v>285</v>
      </c>
      <c r="E12" s="63">
        <v>2009</v>
      </c>
      <c r="G12" s="31" t="s">
        <v>289</v>
      </c>
      <c r="H12" s="31">
        <v>6</v>
      </c>
      <c r="I12" s="339">
        <v>15</v>
      </c>
    </row>
    <row r="13" spans="1:12" ht="15.75">
      <c r="A13" s="65">
        <f t="shared" si="0"/>
        <v>4</v>
      </c>
      <c r="B13" s="13"/>
      <c r="C13" s="13"/>
      <c r="D13" s="13"/>
      <c r="E13" s="13"/>
      <c r="F13" s="13"/>
      <c r="G13" s="13"/>
      <c r="H13" s="13"/>
      <c r="I13" s="408"/>
    </row>
    <row r="14" spans="1:12" ht="15.75">
      <c r="A14" s="65">
        <f t="shared" si="0"/>
        <v>5</v>
      </c>
      <c r="B14" s="13"/>
      <c r="C14" s="13"/>
      <c r="D14" s="13"/>
      <c r="E14" s="13"/>
      <c r="F14" s="13"/>
      <c r="G14" s="13"/>
      <c r="H14" s="13"/>
      <c r="I14" s="408"/>
    </row>
    <row r="15" spans="1:12" ht="15.75">
      <c r="A15" s="65">
        <f t="shared" si="0"/>
        <v>6</v>
      </c>
      <c r="B15" s="20"/>
      <c r="C15" s="21"/>
      <c r="D15" s="21"/>
      <c r="E15" s="20"/>
      <c r="F15" s="20"/>
      <c r="G15" s="20"/>
      <c r="H15" s="20"/>
      <c r="I15" s="340"/>
    </row>
    <row r="16" spans="1:12" ht="15.75">
      <c r="A16" s="65">
        <f t="shared" si="0"/>
        <v>7</v>
      </c>
      <c r="B16" s="20"/>
      <c r="C16" s="20"/>
      <c r="D16" s="21"/>
      <c r="E16" s="20"/>
      <c r="F16" s="20"/>
      <c r="G16" s="21"/>
      <c r="H16" s="20"/>
      <c r="I16" s="340"/>
    </row>
    <row r="17" spans="1:10" ht="15.75">
      <c r="A17" s="65">
        <f t="shared" si="0"/>
        <v>8</v>
      </c>
      <c r="B17" s="21"/>
      <c r="C17" s="21"/>
      <c r="D17" s="21"/>
      <c r="E17" s="20"/>
      <c r="F17" s="20"/>
      <c r="G17" s="21"/>
      <c r="H17" s="20"/>
      <c r="I17" s="340"/>
    </row>
    <row r="18" spans="1:10" ht="15.75">
      <c r="A18" s="65">
        <f t="shared" si="0"/>
        <v>9</v>
      </c>
      <c r="B18" s="21"/>
      <c r="C18" s="21"/>
      <c r="D18" s="21"/>
      <c r="E18" s="21"/>
      <c r="F18" s="29"/>
      <c r="G18" s="23"/>
      <c r="H18" s="21"/>
      <c r="I18" s="341"/>
      <c r="J18" s="25"/>
    </row>
    <row r="19" spans="1:10" ht="16.5" thickBot="1">
      <c r="A19" s="66">
        <f t="shared" si="0"/>
        <v>10</v>
      </c>
      <c r="B19" s="52"/>
      <c r="C19" s="67"/>
      <c r="D19" s="52"/>
      <c r="E19" s="52"/>
      <c r="F19" s="67"/>
      <c r="G19" s="67"/>
      <c r="H19" s="67"/>
      <c r="I19" s="342"/>
    </row>
    <row r="20" spans="1:10" ht="16.5" thickBot="1">
      <c r="A20" s="369"/>
      <c r="C20" s="22"/>
      <c r="D20" s="27"/>
      <c r="E20" s="18"/>
      <c r="H20" s="126" t="str">
        <f>"Total "&amp;LEFT(A7,4)</f>
        <v>Total I11a</v>
      </c>
      <c r="I20" s="391">
        <f>SUM(I10:I19)</f>
        <v>45</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7" workbookViewId="0">
      <selection activeCell="G10" sqref="G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3" customWidth="1"/>
    <col min="8" max="8" width="9.7109375" customWidth="1"/>
  </cols>
  <sheetData>
    <row r="1" spans="1:11" ht="15.75">
      <c r="A1" s="266" t="str">
        <f>'Date initiale'!C3</f>
        <v>Universitatea de Arhitectură și Urbanism "Ion Mincu" București</v>
      </c>
      <c r="B1" s="266"/>
      <c r="C1" s="266"/>
      <c r="D1" s="17"/>
    </row>
    <row r="2" spans="1:11" ht="15.75">
      <c r="A2" s="266" t="str">
        <f>'Date initiale'!B4&amp;" "&amp;'Date initiale'!C4</f>
        <v>Facultatea ARHITECTURA</v>
      </c>
      <c r="B2" s="266"/>
      <c r="C2" s="266"/>
      <c r="D2" s="17"/>
    </row>
    <row r="3" spans="1:11" ht="15.75">
      <c r="A3" s="266" t="str">
        <f>'Date initiale'!B5&amp;" "&amp;'Date initiale'!C5</f>
        <v>Departamentul Bazele proiectării de arhitectură</v>
      </c>
      <c r="B3" s="266"/>
      <c r="C3" s="266"/>
      <c r="D3" s="17"/>
    </row>
    <row r="4" spans="1:11">
      <c r="A4" s="123" t="str">
        <f>'Date initiale'!C6&amp;", "&amp;'Date initiale'!C7</f>
        <v xml:space="preserve">[Dinulescu, Horia], </v>
      </c>
      <c r="B4" s="123"/>
      <c r="C4" s="123"/>
    </row>
    <row r="5" spans="1:11" s="193" customFormat="1">
      <c r="A5" s="123"/>
      <c r="B5" s="123"/>
      <c r="C5" s="123"/>
    </row>
    <row r="6" spans="1:11" ht="15.75">
      <c r="A6" s="445" t="s">
        <v>110</v>
      </c>
      <c r="B6" s="445"/>
      <c r="C6" s="445"/>
      <c r="D6" s="445"/>
      <c r="E6" s="445"/>
      <c r="F6" s="445"/>
      <c r="G6" s="445"/>
      <c r="H6" s="445"/>
      <c r="I6" s="40"/>
      <c r="J6" s="40"/>
    </row>
    <row r="7" spans="1:11" ht="48" customHeight="1">
      <c r="A7" s="44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8"/>
      <c r="C7" s="448"/>
      <c r="D7" s="448"/>
      <c r="E7" s="448"/>
      <c r="F7" s="448"/>
      <c r="G7" s="448"/>
      <c r="H7" s="448"/>
      <c r="I7" s="194"/>
      <c r="J7" s="194"/>
    </row>
    <row r="8" spans="1:11" ht="21.75" customHeight="1" thickBot="1">
      <c r="A8" s="61"/>
      <c r="B8" s="61"/>
      <c r="C8" s="61"/>
      <c r="D8" s="61"/>
      <c r="E8" s="61"/>
      <c r="F8" s="61"/>
      <c r="G8" s="61"/>
      <c r="H8" s="61"/>
    </row>
    <row r="9" spans="1:11" ht="30.75" thickBot="1">
      <c r="A9" s="161" t="s">
        <v>55</v>
      </c>
      <c r="B9" s="228" t="s">
        <v>83</v>
      </c>
      <c r="C9" s="228" t="s">
        <v>136</v>
      </c>
      <c r="D9" s="228" t="s">
        <v>137</v>
      </c>
      <c r="E9" s="228" t="s">
        <v>75</v>
      </c>
      <c r="F9" s="228" t="s">
        <v>76</v>
      </c>
      <c r="G9" s="241" t="s">
        <v>135</v>
      </c>
      <c r="H9" s="246" t="s">
        <v>147</v>
      </c>
      <c r="J9" s="272" t="s">
        <v>108</v>
      </c>
    </row>
    <row r="10" spans="1:11" ht="30">
      <c r="A10" s="208">
        <v>1</v>
      </c>
      <c r="B10" s="210" t="s">
        <v>363</v>
      </c>
      <c r="C10" s="210" t="s">
        <v>292</v>
      </c>
      <c r="D10" s="210" t="s">
        <v>280</v>
      </c>
      <c r="E10" s="211">
        <v>2018</v>
      </c>
      <c r="F10" s="212"/>
      <c r="G10" s="213" t="s">
        <v>291</v>
      </c>
      <c r="H10" s="343">
        <v>10</v>
      </c>
      <c r="J10" s="273" t="s">
        <v>253</v>
      </c>
      <c r="K10" s="387" t="s">
        <v>256</v>
      </c>
    </row>
    <row r="11" spans="1:11" ht="30">
      <c r="A11" s="214">
        <f>A10+1</f>
        <v>2</v>
      </c>
      <c r="B11" s="392" t="s">
        <v>363</v>
      </c>
      <c r="C11" s="392" t="s">
        <v>293</v>
      </c>
      <c r="D11" s="392" t="s">
        <v>280</v>
      </c>
      <c r="E11" s="392">
        <v>2019</v>
      </c>
      <c r="F11" s="396"/>
      <c r="G11" s="397" t="s">
        <v>291</v>
      </c>
      <c r="H11" s="398">
        <v>10</v>
      </c>
      <c r="J11" s="273" t="s">
        <v>254</v>
      </c>
    </row>
    <row r="12" spans="1:11" ht="30">
      <c r="A12" s="214">
        <f t="shared" ref="A12:A19" si="0">A11+1</f>
        <v>3</v>
      </c>
      <c r="B12" s="399" t="s">
        <v>315</v>
      </c>
      <c r="C12" s="399" t="s">
        <v>314</v>
      </c>
      <c r="D12" s="399" t="s">
        <v>280</v>
      </c>
      <c r="E12" s="399">
        <v>2018</v>
      </c>
      <c r="F12" s="400"/>
      <c r="G12" s="401" t="s">
        <v>289</v>
      </c>
      <c r="H12" s="402">
        <v>3</v>
      </c>
      <c r="I12" s="26"/>
      <c r="J12" s="273" t="s">
        <v>255</v>
      </c>
    </row>
    <row r="13" spans="1:11" ht="60">
      <c r="A13" s="214">
        <f t="shared" si="0"/>
        <v>4</v>
      </c>
      <c r="B13" s="392" t="s">
        <v>315</v>
      </c>
      <c r="C13" s="134" t="s">
        <v>350</v>
      </c>
      <c r="D13" s="392" t="s">
        <v>362</v>
      </c>
      <c r="E13" s="392">
        <v>2017</v>
      </c>
      <c r="F13" s="396"/>
      <c r="G13" s="397" t="s">
        <v>361</v>
      </c>
      <c r="H13" s="398">
        <v>6</v>
      </c>
      <c r="I13" s="26"/>
    </row>
    <row r="14" spans="1:11" s="193" customFormat="1" ht="60">
      <c r="A14" s="214">
        <f t="shared" si="0"/>
        <v>5</v>
      </c>
      <c r="B14" s="392" t="s">
        <v>315</v>
      </c>
      <c r="C14" s="134" t="s">
        <v>350</v>
      </c>
      <c r="D14" s="392" t="s">
        <v>362</v>
      </c>
      <c r="E14" s="392">
        <v>2018</v>
      </c>
      <c r="F14" s="396"/>
      <c r="G14" s="397" t="s">
        <v>361</v>
      </c>
      <c r="H14" s="398">
        <v>6</v>
      </c>
    </row>
    <row r="15" spans="1:11" s="193" customFormat="1" ht="15.75">
      <c r="A15" s="214">
        <f t="shared" si="0"/>
        <v>6</v>
      </c>
      <c r="B15" s="134"/>
      <c r="C15" s="134"/>
      <c r="D15" s="134"/>
      <c r="E15" s="134"/>
      <c r="F15" s="215"/>
      <c r="G15" s="216"/>
      <c r="H15" s="331"/>
      <c r="I15" s="26"/>
    </row>
    <row r="16" spans="1:11" s="193" customFormat="1">
      <c r="A16" s="214">
        <f t="shared" si="0"/>
        <v>7</v>
      </c>
      <c r="B16" s="134"/>
      <c r="C16" s="134"/>
      <c r="D16" s="134"/>
      <c r="E16" s="134"/>
      <c r="F16" s="215"/>
      <c r="G16" s="216"/>
      <c r="H16" s="331"/>
    </row>
    <row r="17" spans="1:9" s="193" customFormat="1" ht="15.75">
      <c r="A17" s="214">
        <f t="shared" si="0"/>
        <v>8</v>
      </c>
      <c r="B17" s="218"/>
      <c r="C17" s="218"/>
      <c r="D17" s="218"/>
      <c r="E17" s="218"/>
      <c r="F17" s="219"/>
      <c r="G17" s="220"/>
      <c r="H17" s="344"/>
      <c r="I17" s="26"/>
    </row>
    <row r="18" spans="1:9" s="193" customFormat="1" ht="15.75">
      <c r="A18" s="214">
        <f t="shared" si="0"/>
        <v>9</v>
      </c>
      <c r="B18" s="134"/>
      <c r="C18" s="134"/>
      <c r="D18" s="134"/>
      <c r="E18" s="134"/>
      <c r="F18" s="215"/>
      <c r="G18" s="216"/>
      <c r="H18" s="331"/>
      <c r="I18" s="26"/>
    </row>
    <row r="19" spans="1:9" ht="15.75" thickBot="1">
      <c r="A19" s="221">
        <f t="shared" si="0"/>
        <v>10</v>
      </c>
      <c r="B19" s="141"/>
      <c r="C19" s="141"/>
      <c r="D19" s="141"/>
      <c r="E19" s="141"/>
      <c r="F19" s="222"/>
      <c r="G19" s="223"/>
      <c r="H19" s="345"/>
    </row>
    <row r="20" spans="1:9" ht="15.75" thickBot="1">
      <c r="A20" s="368"/>
      <c r="B20" s="225"/>
      <c r="C20" s="225"/>
      <c r="D20" s="225"/>
      <c r="E20" s="225"/>
      <c r="F20" s="226"/>
      <c r="G20" s="165" t="str">
        <f>"Total "&amp;LEFT(A7,4)</f>
        <v>Total I11b</v>
      </c>
      <c r="H20" s="279">
        <f>SUM(H10:H19)</f>
        <v>35</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4"/>
  <sheetViews>
    <sheetView topLeftCell="A10" workbookViewId="0">
      <selection activeCell="D21" sqref="D2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6" t="str">
        <f>'Date initiale'!C3</f>
        <v>Universitatea de Arhitectură și Urbanism "Ion Mincu" București</v>
      </c>
      <c r="B1" s="266"/>
      <c r="C1" s="266"/>
    </row>
    <row r="2" spans="1:10">
      <c r="A2" s="266" t="str">
        <f>'Date initiale'!B4&amp;" "&amp;'Date initiale'!C4</f>
        <v>Facultatea ARHITECTURA</v>
      </c>
      <c r="B2" s="266"/>
      <c r="C2" s="266"/>
    </row>
    <row r="3" spans="1:10">
      <c r="A3" s="266" t="str">
        <f>'Date initiale'!B5&amp;" "&amp;'Date initiale'!C5</f>
        <v>Departamentul Bazele proiectării de arhitectură</v>
      </c>
      <c r="B3" s="266"/>
      <c r="C3" s="266"/>
    </row>
    <row r="4" spans="1:10">
      <c r="A4" s="123" t="str">
        <f>'Date initiale'!C6&amp;", "&amp;'Date initiale'!C7</f>
        <v xml:space="preserve">[Dinulescu, Horia], </v>
      </c>
      <c r="B4" s="123"/>
      <c r="C4" s="123"/>
    </row>
    <row r="5" spans="1:10" s="193" customFormat="1">
      <c r="A5" s="123"/>
      <c r="B5" s="123"/>
      <c r="C5" s="123"/>
    </row>
    <row r="6" spans="1:10" ht="15.75">
      <c r="A6" s="450" t="s">
        <v>110</v>
      </c>
      <c r="B6" s="450"/>
      <c r="C6" s="450"/>
      <c r="D6" s="450"/>
      <c r="E6" s="450"/>
      <c r="F6" s="450"/>
      <c r="G6" s="450"/>
    </row>
    <row r="7" spans="1:10" ht="15.75">
      <c r="A7" s="448" t="str">
        <f>'Descriere indicatori'!B14&amp;"c. "&amp;'Descriere indicatori'!C16</f>
        <v>I11c. Susţinere comunicare publică în cadrul conferinţelor, colocviilor, seminariilor internaţionale/naţionale</v>
      </c>
      <c r="B7" s="448"/>
      <c r="C7" s="448"/>
      <c r="D7" s="448"/>
      <c r="E7" s="448"/>
      <c r="F7" s="448"/>
      <c r="G7" s="448"/>
      <c r="H7" s="194"/>
    </row>
    <row r="8" spans="1:10" s="193" customFormat="1" ht="16.5" thickBot="1">
      <c r="A8" s="192"/>
      <c r="B8" s="192"/>
      <c r="C8" s="192"/>
      <c r="D8" s="192"/>
      <c r="E8" s="192"/>
      <c r="F8" s="192"/>
      <c r="G8" s="192"/>
      <c r="H8" s="192"/>
    </row>
    <row r="9" spans="1:10" ht="30.75" thickBot="1">
      <c r="A9" s="161" t="s">
        <v>55</v>
      </c>
      <c r="B9" s="228" t="s">
        <v>83</v>
      </c>
      <c r="C9" s="228" t="s">
        <v>73</v>
      </c>
      <c r="D9" s="228" t="s">
        <v>74</v>
      </c>
      <c r="E9" s="228" t="s">
        <v>75</v>
      </c>
      <c r="F9" s="228" t="s">
        <v>76</v>
      </c>
      <c r="G9" s="246" t="s">
        <v>147</v>
      </c>
      <c r="I9" s="272" t="s">
        <v>108</v>
      </c>
    </row>
    <row r="10" spans="1:10" ht="45">
      <c r="A10" s="230">
        <v>1</v>
      </c>
      <c r="B10" s="130" t="s">
        <v>325</v>
      </c>
      <c r="C10" s="403" t="s">
        <v>294</v>
      </c>
      <c r="D10" s="225" t="s">
        <v>296</v>
      </c>
      <c r="E10" s="209">
        <v>2007</v>
      </c>
      <c r="F10" s="209" t="s">
        <v>295</v>
      </c>
      <c r="G10" s="404">
        <v>5</v>
      </c>
      <c r="I10" s="273" t="s">
        <v>163</v>
      </c>
      <c r="J10" s="387" t="s">
        <v>257</v>
      </c>
    </row>
    <row r="11" spans="1:10" ht="60">
      <c r="A11" s="231">
        <f>A10+1</f>
        <v>2</v>
      </c>
      <c r="B11" s="138" t="s">
        <v>272</v>
      </c>
      <c r="C11" s="405" t="s">
        <v>277</v>
      </c>
      <c r="D11" s="134" t="s">
        <v>297</v>
      </c>
      <c r="E11" s="138">
        <v>2009</v>
      </c>
      <c r="F11" s="406" t="s">
        <v>298</v>
      </c>
      <c r="G11" s="335">
        <v>5</v>
      </c>
    </row>
    <row r="12" spans="1:10" ht="45">
      <c r="A12" s="231">
        <f t="shared" ref="A12:A17" si="0">A11+1</f>
        <v>3</v>
      </c>
      <c r="B12" s="138" t="s">
        <v>272</v>
      </c>
      <c r="C12" s="407" t="s">
        <v>301</v>
      </c>
      <c r="D12" s="134" t="s">
        <v>299</v>
      </c>
      <c r="E12" s="138">
        <v>2010</v>
      </c>
      <c r="F12" s="406" t="s">
        <v>300</v>
      </c>
      <c r="G12" s="335">
        <v>3</v>
      </c>
    </row>
    <row r="13" spans="1:10" ht="45">
      <c r="A13" s="231">
        <f t="shared" si="0"/>
        <v>4</v>
      </c>
      <c r="B13" s="134" t="s">
        <v>272</v>
      </c>
      <c r="C13" s="134" t="s">
        <v>279</v>
      </c>
      <c r="D13" s="134" t="s">
        <v>302</v>
      </c>
      <c r="E13" s="134">
        <v>2012</v>
      </c>
      <c r="F13" s="215" t="s">
        <v>303</v>
      </c>
      <c r="G13" s="331">
        <v>3</v>
      </c>
    </row>
    <row r="14" spans="1:10" ht="45">
      <c r="A14" s="231">
        <f t="shared" si="0"/>
        <v>5</v>
      </c>
      <c r="B14" s="134" t="s">
        <v>272</v>
      </c>
      <c r="C14" s="134" t="s">
        <v>309</v>
      </c>
      <c r="D14" s="134" t="s">
        <v>306</v>
      </c>
      <c r="E14" s="134">
        <v>2012</v>
      </c>
      <c r="F14" s="215" t="s">
        <v>304</v>
      </c>
      <c r="G14" s="331">
        <v>5</v>
      </c>
    </row>
    <row r="15" spans="1:10" ht="45">
      <c r="A15" s="231">
        <f t="shared" si="0"/>
        <v>6</v>
      </c>
      <c r="B15" s="134" t="s">
        <v>272</v>
      </c>
      <c r="C15" s="134" t="s">
        <v>308</v>
      </c>
      <c r="D15" s="134" t="s">
        <v>305</v>
      </c>
      <c r="E15" s="134">
        <v>2015</v>
      </c>
      <c r="F15" s="233" t="s">
        <v>307</v>
      </c>
      <c r="G15" s="331">
        <v>5</v>
      </c>
    </row>
    <row r="16" spans="1:10" ht="45">
      <c r="A16" s="231">
        <f t="shared" si="0"/>
        <v>7</v>
      </c>
      <c r="B16" s="134" t="s">
        <v>313</v>
      </c>
      <c r="C16" s="134" t="s">
        <v>312</v>
      </c>
      <c r="D16" s="134" t="s">
        <v>310</v>
      </c>
      <c r="E16" s="134">
        <v>2006</v>
      </c>
      <c r="F16" s="215" t="s">
        <v>311</v>
      </c>
      <c r="G16" s="331">
        <v>5</v>
      </c>
    </row>
    <row r="17" spans="1:7" ht="45.75" thickBot="1">
      <c r="A17" s="231">
        <f t="shared" si="0"/>
        <v>8</v>
      </c>
      <c r="B17" s="141" t="s">
        <v>325</v>
      </c>
      <c r="C17" s="141" t="s">
        <v>383</v>
      </c>
      <c r="D17" s="141" t="s">
        <v>384</v>
      </c>
      <c r="E17" s="141">
        <v>2006</v>
      </c>
      <c r="F17" s="215" t="s">
        <v>385</v>
      </c>
      <c r="G17" s="331">
        <v>3</v>
      </c>
    </row>
    <row r="18" spans="1:7" ht="15.75" thickBot="1">
      <c r="A18" s="363"/>
      <c r="B18" s="226"/>
      <c r="C18" s="226"/>
      <c r="D18" s="237"/>
      <c r="E18" s="226"/>
      <c r="F18" s="165" t="str">
        <f>"Total "&amp;LEFT(A7,4)</f>
        <v>Total I11c</v>
      </c>
      <c r="G18" s="166">
        <f>SUM(G10:G17)</f>
        <v>34</v>
      </c>
    </row>
    <row r="19" spans="1:7">
      <c r="D19" s="35"/>
    </row>
    <row r="20" spans="1:7">
      <c r="D20" s="35"/>
    </row>
    <row r="21" spans="1:7">
      <c r="B21" s="35"/>
      <c r="D21" s="35"/>
    </row>
    <row r="22" spans="1:7">
      <c r="B22" s="35"/>
      <c r="D22" s="35"/>
    </row>
    <row r="23" spans="1:7">
      <c r="B23" s="18"/>
      <c r="D23" s="18"/>
    </row>
    <row r="24" spans="1:7">
      <c r="B2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6" workbookViewId="0">
      <selection activeCell="A10" sqref="A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66" t="str">
        <f>'Date initiale'!C3</f>
        <v>Universitatea de Arhitectură și Urbanism "Ion Mincu" București</v>
      </c>
      <c r="B1" s="266"/>
      <c r="C1" s="266"/>
      <c r="D1" s="17"/>
      <c r="E1" s="17"/>
      <c r="F1" s="17"/>
    </row>
    <row r="2" spans="1:11" ht="15.75">
      <c r="A2" s="266" t="str">
        <f>'Date initiale'!B4&amp;" "&amp;'Date initiale'!C4</f>
        <v>Facultatea ARHITECTURA</v>
      </c>
      <c r="B2" s="266"/>
      <c r="C2" s="266"/>
      <c r="D2" s="17"/>
      <c r="E2" s="17"/>
      <c r="F2" s="17"/>
    </row>
    <row r="3" spans="1:11" ht="15.75">
      <c r="A3" s="266" t="str">
        <f>'Date initiale'!B5&amp;" "&amp;'Date initiale'!C5</f>
        <v>Departamentul Bazele proiectării de arhitectură</v>
      </c>
      <c r="B3" s="266"/>
      <c r="C3" s="266"/>
      <c r="D3" s="17"/>
      <c r="E3" s="17"/>
      <c r="F3" s="17"/>
    </row>
    <row r="4" spans="1:11" ht="15.75">
      <c r="A4" s="267" t="str">
        <f>'Date initiale'!C6&amp;", "&amp;'Date initiale'!C7</f>
        <v xml:space="preserve">[Dinulescu, Horia], </v>
      </c>
      <c r="B4" s="267"/>
      <c r="C4" s="267"/>
      <c r="D4" s="17"/>
      <c r="E4" s="17"/>
      <c r="F4" s="17"/>
    </row>
    <row r="5" spans="1:11" s="193" customFormat="1" ht="15.75">
      <c r="A5" s="267"/>
      <c r="B5" s="267"/>
      <c r="C5" s="267"/>
      <c r="D5" s="17"/>
      <c r="E5" s="17"/>
      <c r="F5" s="17"/>
    </row>
    <row r="6" spans="1:11" ht="15.75">
      <c r="A6" s="445" t="s">
        <v>110</v>
      </c>
      <c r="B6" s="445"/>
      <c r="C6" s="445"/>
      <c r="D6" s="445"/>
      <c r="E6" s="445"/>
      <c r="F6" s="445"/>
      <c r="G6" s="445"/>
      <c r="H6" s="445"/>
    </row>
    <row r="7" spans="1:11" ht="50.25" customHeight="1">
      <c r="A7" s="44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8"/>
      <c r="C7" s="448"/>
      <c r="D7" s="448"/>
      <c r="E7" s="448"/>
      <c r="F7" s="448"/>
      <c r="G7" s="448"/>
      <c r="H7" s="448"/>
      <c r="I7" s="33"/>
      <c r="K7" s="33"/>
    </row>
    <row r="8" spans="1:11" ht="16.5" thickBot="1">
      <c r="A8" s="54"/>
      <c r="B8" s="54"/>
      <c r="C8" s="54"/>
      <c r="D8" s="54"/>
      <c r="E8" s="54"/>
      <c r="F8" s="54"/>
      <c r="G8" s="54"/>
      <c r="H8" s="54"/>
    </row>
    <row r="9" spans="1:11" ht="46.5" customHeight="1" thickBot="1">
      <c r="A9" s="412" t="s">
        <v>55</v>
      </c>
      <c r="B9" s="411" t="s">
        <v>72</v>
      </c>
      <c r="C9" s="245" t="s">
        <v>70</v>
      </c>
      <c r="D9" s="245" t="s">
        <v>71</v>
      </c>
      <c r="E9" s="228" t="s">
        <v>139</v>
      </c>
      <c r="F9" s="228" t="s">
        <v>138</v>
      </c>
      <c r="G9" s="245" t="s">
        <v>87</v>
      </c>
      <c r="H9" s="246" t="s">
        <v>147</v>
      </c>
      <c r="J9" s="272" t="s">
        <v>108</v>
      </c>
    </row>
    <row r="10" spans="1:11" ht="60">
      <c r="A10" s="230">
        <v>1</v>
      </c>
      <c r="B10" s="130"/>
      <c r="C10" s="134" t="s">
        <v>381</v>
      </c>
      <c r="D10" s="134" t="s">
        <v>342</v>
      </c>
      <c r="E10" s="134" t="s">
        <v>333</v>
      </c>
      <c r="F10" s="134" t="s">
        <v>332</v>
      </c>
      <c r="G10" s="134">
        <v>2004</v>
      </c>
      <c r="H10" s="331">
        <v>10</v>
      </c>
      <c r="J10" s="273" t="s">
        <v>164</v>
      </c>
      <c r="K10" s="387" t="s">
        <v>258</v>
      </c>
    </row>
    <row r="11" spans="1:11">
      <c r="A11" s="243">
        <f>A10+1</f>
        <v>2</v>
      </c>
      <c r="B11" s="134"/>
      <c r="C11" s="134"/>
      <c r="D11" s="134"/>
      <c r="E11" s="134"/>
      <c r="F11" s="134"/>
      <c r="G11" s="134"/>
      <c r="H11" s="331"/>
      <c r="J11" s="57"/>
    </row>
    <row r="12" spans="1:11">
      <c r="A12" s="243">
        <f t="shared" ref="A12:A19" si="0">A11+1</f>
        <v>3</v>
      </c>
      <c r="B12" s="134"/>
      <c r="C12" s="134"/>
      <c r="D12" s="134"/>
      <c r="E12" s="134"/>
      <c r="F12" s="134"/>
      <c r="G12" s="134"/>
      <c r="H12" s="331"/>
    </row>
    <row r="13" spans="1:11">
      <c r="A13" s="243">
        <f t="shared" si="0"/>
        <v>4</v>
      </c>
      <c r="B13" s="215"/>
      <c r="C13" s="134"/>
      <c r="D13" s="134"/>
      <c r="E13" s="134"/>
      <c r="F13" s="134"/>
      <c r="G13" s="134"/>
      <c r="H13" s="331"/>
    </row>
    <row r="14" spans="1:11">
      <c r="A14" s="243">
        <f t="shared" si="0"/>
        <v>5</v>
      </c>
      <c r="B14" s="215"/>
      <c r="C14" s="134"/>
      <c r="D14" s="134"/>
      <c r="E14" s="134"/>
      <c r="F14" s="134"/>
      <c r="G14" s="134"/>
      <c r="H14" s="331"/>
    </row>
    <row r="15" spans="1:11">
      <c r="A15" s="243">
        <f t="shared" si="0"/>
        <v>6</v>
      </c>
      <c r="B15" s="134"/>
      <c r="C15" s="134"/>
      <c r="D15" s="134"/>
      <c r="E15" s="134"/>
      <c r="F15" s="134"/>
      <c r="G15" s="134"/>
      <c r="H15" s="331"/>
    </row>
    <row r="16" spans="1:11" s="193" customFormat="1">
      <c r="A16" s="243">
        <f t="shared" si="0"/>
        <v>7</v>
      </c>
      <c r="B16" s="215"/>
      <c r="C16" s="134"/>
      <c r="D16" s="134"/>
      <c r="E16" s="134"/>
      <c r="F16" s="134"/>
      <c r="G16" s="134"/>
      <c r="H16" s="331"/>
    </row>
    <row r="17" spans="1:8" s="193" customFormat="1">
      <c r="A17" s="243">
        <f t="shared" si="0"/>
        <v>8</v>
      </c>
      <c r="B17" s="134"/>
      <c r="C17" s="134"/>
      <c r="D17" s="134"/>
      <c r="E17" s="134"/>
      <c r="F17" s="134"/>
      <c r="G17" s="134"/>
      <c r="H17" s="331"/>
    </row>
    <row r="18" spans="1:8">
      <c r="A18" s="244">
        <f t="shared" si="0"/>
        <v>9</v>
      </c>
      <c r="B18" s="215"/>
      <c r="C18" s="134"/>
      <c r="D18" s="134"/>
      <c r="E18" s="134"/>
      <c r="F18" s="134"/>
      <c r="G18" s="134"/>
      <c r="H18" s="335"/>
    </row>
    <row r="19" spans="1:8" ht="15.75" thickBot="1">
      <c r="A19" s="234">
        <f t="shared" si="0"/>
        <v>10</v>
      </c>
      <c r="B19" s="236"/>
      <c r="C19" s="235"/>
      <c r="D19" s="141"/>
      <c r="E19" s="141"/>
      <c r="F19" s="141"/>
      <c r="G19" s="141"/>
      <c r="H19" s="345"/>
    </row>
    <row r="20" spans="1:8" ht="15.75" thickBot="1">
      <c r="A20" s="363"/>
      <c r="B20" s="226"/>
      <c r="C20" s="226"/>
      <c r="D20" s="226"/>
      <c r="E20" s="226"/>
      <c r="F20" s="226"/>
      <c r="G20" s="165" t="str">
        <f>"Total "&amp;LEFT(A7,3)</f>
        <v>Total I12</v>
      </c>
      <c r="H20" s="166">
        <f>SUM(H11:H19)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C15" sqref="C15"/>
    </sheetView>
  </sheetViews>
  <sheetFormatPr defaultRowHeight="15"/>
  <cols>
    <col min="1" max="1" width="9.140625" style="193"/>
    <col min="2" max="2" width="28.5703125" customWidth="1"/>
    <col min="3" max="3" width="39" customWidth="1"/>
  </cols>
  <sheetData>
    <row r="1" spans="2:3">
      <c r="B1" s="88" t="s">
        <v>101</v>
      </c>
    </row>
    <row r="3" spans="2:3" ht="31.5">
      <c r="B3" s="374" t="s">
        <v>91</v>
      </c>
      <c r="C3" s="71" t="s">
        <v>102</v>
      </c>
    </row>
    <row r="4" spans="2:3" ht="15.75">
      <c r="B4" s="374" t="s">
        <v>92</v>
      </c>
      <c r="C4" s="378" t="s">
        <v>51</v>
      </c>
    </row>
    <row r="5" spans="2:3" ht="15.75">
      <c r="B5" s="374" t="s">
        <v>93</v>
      </c>
      <c r="C5" s="378" t="s">
        <v>316</v>
      </c>
    </row>
    <row r="6" spans="2:3" ht="15.75">
      <c r="B6" s="375" t="s">
        <v>96</v>
      </c>
      <c r="C6" s="378" t="s">
        <v>317</v>
      </c>
    </row>
    <row r="7" spans="2:3" ht="15.75">
      <c r="B7" s="374" t="s">
        <v>176</v>
      </c>
      <c r="C7" s="378"/>
    </row>
    <row r="8" spans="2:3" ht="15.75">
      <c r="B8" s="374" t="s">
        <v>105</v>
      </c>
      <c r="C8" s="378" t="s">
        <v>143</v>
      </c>
    </row>
    <row r="9" spans="2:3" ht="15.75">
      <c r="B9" s="376" t="s">
        <v>95</v>
      </c>
      <c r="C9" s="379" t="s">
        <v>397</v>
      </c>
    </row>
    <row r="10" spans="2:3" ht="15" customHeight="1">
      <c r="B10" s="376" t="s">
        <v>94</v>
      </c>
      <c r="C10" s="380"/>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9"/>
  <sheetViews>
    <sheetView topLeftCell="A9" zoomScaleNormal="100" workbookViewId="0">
      <selection activeCell="D18" sqref="D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66" t="str">
        <f>'Date initiale'!C3</f>
        <v>Universitatea de Arhitectură și Urbanism "Ion Mincu" București</v>
      </c>
      <c r="B1" s="266"/>
      <c r="C1" s="266"/>
      <c r="D1" s="17"/>
    </row>
    <row r="2" spans="1:11" ht="15.75">
      <c r="A2" s="266" t="str">
        <f>'Date initiale'!B4&amp;" "&amp;'Date initiale'!C4</f>
        <v>Facultatea ARHITECTURA</v>
      </c>
      <c r="B2" s="266"/>
      <c r="C2" s="266"/>
      <c r="D2" s="17"/>
    </row>
    <row r="3" spans="1:11" ht="15.75">
      <c r="A3" s="266" t="str">
        <f>'Date initiale'!B5&amp;" "&amp;'Date initiale'!C5</f>
        <v>Departamentul Bazele proiectării de arhitectură</v>
      </c>
      <c r="B3" s="266"/>
      <c r="C3" s="266"/>
      <c r="D3" s="17"/>
    </row>
    <row r="4" spans="1:11">
      <c r="A4" s="123" t="str">
        <f>'Date initiale'!C6&amp;", "&amp;'Date initiale'!C7</f>
        <v xml:space="preserve">[Dinulescu, Horia], </v>
      </c>
      <c r="B4" s="123"/>
      <c r="C4" s="123"/>
    </row>
    <row r="5" spans="1:11" s="193" customFormat="1">
      <c r="A5" s="123"/>
      <c r="B5" s="123"/>
      <c r="C5" s="123"/>
    </row>
    <row r="6" spans="1:11" ht="15.75">
      <c r="A6" s="451" t="s">
        <v>110</v>
      </c>
      <c r="B6" s="451"/>
      <c r="C6" s="451"/>
      <c r="D6" s="451"/>
      <c r="E6" s="451"/>
      <c r="F6" s="451"/>
      <c r="G6" s="451"/>
      <c r="H6" s="451"/>
    </row>
    <row r="7" spans="1:11" ht="36" customHeight="1">
      <c r="A7" s="44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8"/>
      <c r="C7" s="448"/>
      <c r="D7" s="448"/>
      <c r="E7" s="448"/>
      <c r="F7" s="448"/>
      <c r="G7" s="448"/>
      <c r="H7" s="448"/>
    </row>
    <row r="8" spans="1:11" ht="16.5" thickBot="1">
      <c r="A8" s="54"/>
      <c r="B8" s="54"/>
      <c r="C8" s="54"/>
      <c r="D8" s="54"/>
      <c r="E8" s="54"/>
      <c r="F8" s="54"/>
      <c r="G8" s="54"/>
      <c r="H8" s="54"/>
    </row>
    <row r="9" spans="1:11" ht="54" customHeight="1" thickBot="1">
      <c r="A9" s="199" t="s">
        <v>55</v>
      </c>
      <c r="B9" s="228" t="s">
        <v>72</v>
      </c>
      <c r="C9" s="245" t="s">
        <v>70</v>
      </c>
      <c r="D9" s="245" t="s">
        <v>71</v>
      </c>
      <c r="E9" s="228" t="s">
        <v>139</v>
      </c>
      <c r="F9" s="228" t="s">
        <v>138</v>
      </c>
      <c r="G9" s="245" t="s">
        <v>87</v>
      </c>
      <c r="H9" s="246" t="s">
        <v>147</v>
      </c>
      <c r="J9" s="272" t="s">
        <v>108</v>
      </c>
    </row>
    <row r="10" spans="1:11" ht="30">
      <c r="A10" s="255">
        <v>1</v>
      </c>
      <c r="B10" s="256"/>
      <c r="C10" s="130" t="s">
        <v>326</v>
      </c>
      <c r="D10" s="130" t="s">
        <v>327</v>
      </c>
      <c r="E10" s="130" t="s">
        <v>329</v>
      </c>
      <c r="F10" s="130" t="s">
        <v>328</v>
      </c>
      <c r="G10" s="130">
        <v>2013</v>
      </c>
      <c r="H10" s="347">
        <v>10</v>
      </c>
      <c r="J10" s="273" t="s">
        <v>162</v>
      </c>
      <c r="K10" t="s">
        <v>258</v>
      </c>
    </row>
    <row r="11" spans="1:11" ht="45">
      <c r="A11" s="244">
        <f>A10+1</f>
        <v>2</v>
      </c>
      <c r="B11" s="134"/>
      <c r="C11" s="134" t="s">
        <v>373</v>
      </c>
      <c r="D11" s="134" t="s">
        <v>337</v>
      </c>
      <c r="E11" s="134" t="s">
        <v>359</v>
      </c>
      <c r="F11" s="134" t="s">
        <v>338</v>
      </c>
      <c r="G11" s="134">
        <v>2007</v>
      </c>
      <c r="H11" s="335">
        <v>7.5</v>
      </c>
    </row>
    <row r="12" spans="1:11" ht="45">
      <c r="A12" s="244">
        <f t="shared" ref="A12:A16" si="0">A11+1</f>
        <v>3</v>
      </c>
      <c r="B12" s="134"/>
      <c r="C12" s="134" t="s">
        <v>372</v>
      </c>
      <c r="D12" s="134" t="s">
        <v>345</v>
      </c>
      <c r="E12" s="134" t="s">
        <v>359</v>
      </c>
      <c r="F12" s="134" t="s">
        <v>338</v>
      </c>
      <c r="G12" s="134">
        <v>2005</v>
      </c>
      <c r="H12" s="335">
        <v>5</v>
      </c>
    </row>
    <row r="13" spans="1:11">
      <c r="A13" s="244">
        <f t="shared" si="0"/>
        <v>4</v>
      </c>
      <c r="B13" s="215"/>
      <c r="C13" s="134" t="s">
        <v>358</v>
      </c>
      <c r="D13" s="134" t="s">
        <v>360</v>
      </c>
      <c r="E13" s="134" t="s">
        <v>359</v>
      </c>
      <c r="F13" s="134" t="s">
        <v>338</v>
      </c>
      <c r="G13" s="134">
        <v>2007</v>
      </c>
      <c r="H13" s="335">
        <v>5</v>
      </c>
    </row>
    <row r="14" spans="1:11" ht="45">
      <c r="A14" s="244">
        <f t="shared" si="0"/>
        <v>5</v>
      </c>
      <c r="B14" s="219"/>
      <c r="C14" s="218" t="s">
        <v>370</v>
      </c>
      <c r="D14" s="134" t="s">
        <v>371</v>
      </c>
      <c r="E14" s="134" t="s">
        <v>359</v>
      </c>
      <c r="F14" s="134" t="s">
        <v>332</v>
      </c>
      <c r="G14" s="134">
        <v>2005</v>
      </c>
      <c r="H14" s="335">
        <v>7.5</v>
      </c>
    </row>
    <row r="15" spans="1:11" ht="90">
      <c r="A15" s="244">
        <f t="shared" si="0"/>
        <v>6</v>
      </c>
      <c r="B15" s="215"/>
      <c r="C15" s="134" t="s">
        <v>374</v>
      </c>
      <c r="D15" s="134" t="s">
        <v>375</v>
      </c>
      <c r="E15" s="134" t="s">
        <v>359</v>
      </c>
      <c r="F15" s="134" t="s">
        <v>332</v>
      </c>
      <c r="G15" s="134">
        <v>2006</v>
      </c>
      <c r="H15" s="335">
        <v>7.5</v>
      </c>
    </row>
    <row r="16" spans="1:11" ht="90.75" thickBot="1">
      <c r="A16" s="244">
        <f t="shared" si="0"/>
        <v>7</v>
      </c>
      <c r="B16" s="236"/>
      <c r="C16" s="141" t="s">
        <v>378</v>
      </c>
      <c r="D16" s="141" t="s">
        <v>375</v>
      </c>
      <c r="E16" s="141" t="s">
        <v>359</v>
      </c>
      <c r="F16" s="141" t="s">
        <v>332</v>
      </c>
      <c r="G16" s="134">
        <v>2015</v>
      </c>
      <c r="H16" s="335">
        <v>5</v>
      </c>
    </row>
    <row r="17" spans="1:8" ht="15.75" thickBot="1">
      <c r="A17" s="366"/>
      <c r="B17" s="254"/>
      <c r="C17" s="226"/>
      <c r="D17" s="226"/>
      <c r="E17" s="226"/>
      <c r="F17" s="226"/>
      <c r="G17" s="165" t="str">
        <f>"Total "&amp;LEFT(A7,3)</f>
        <v>Total I13</v>
      </c>
      <c r="H17" s="166">
        <f>SUM(H10:H16)</f>
        <v>47.5</v>
      </c>
    </row>
    <row r="18" spans="1:8">
      <c r="C18" s="22"/>
    </row>
    <row r="19" spans="1:8" ht="53.25" customHeight="1">
      <c r="A19" s="45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52"/>
      <c r="C19" s="452"/>
      <c r="D19" s="452"/>
      <c r="E19" s="452"/>
      <c r="F19" s="452"/>
      <c r="G19" s="452"/>
      <c r="H19" s="452"/>
    </row>
  </sheetData>
  <mergeCells count="3">
    <mergeCell ref="A7:H7"/>
    <mergeCell ref="A6:H6"/>
    <mergeCell ref="A19:H19"/>
  </mergeCells>
  <phoneticPr fontId="0" type="noConversion"/>
  <printOptions horizontalCentered="1"/>
  <pageMargins left="0.74803149606299213" right="0.74803149606299213" top="0.78740157480314965" bottom="0.59055118110236227" header="0.31496062992125984" footer="0.31496062992125984"/>
  <pageSetup paperSize="9" scale="7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A10" sqref="A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 min="10" max="10" width="10.42578125" customWidth="1"/>
  </cols>
  <sheetData>
    <row r="1" spans="1:11" ht="15.75">
      <c r="A1" s="266" t="str">
        <f>'Date initiale'!C3</f>
        <v>Universitatea de Arhitectură și Urbanism "Ion Mincu" București</v>
      </c>
      <c r="B1" s="266"/>
      <c r="C1" s="266"/>
      <c r="D1" s="17"/>
      <c r="E1" s="17"/>
      <c r="F1" s="17"/>
    </row>
    <row r="2" spans="1:11" ht="15.75">
      <c r="A2" s="266" t="str">
        <f>'Date initiale'!B4&amp;" "&amp;'Date initiale'!C4</f>
        <v>Facultatea ARHITECTURA</v>
      </c>
      <c r="B2" s="266"/>
      <c r="C2" s="266"/>
      <c r="D2" s="17"/>
      <c r="E2" s="17"/>
      <c r="F2" s="17"/>
    </row>
    <row r="3" spans="1:11" ht="15.75">
      <c r="A3" s="266" t="str">
        <f>'Date initiale'!B5&amp;" "&amp;'Date initiale'!C5</f>
        <v>Departamentul Bazele proiectării de arhitectură</v>
      </c>
      <c r="B3" s="266"/>
      <c r="C3" s="266"/>
      <c r="D3" s="17"/>
      <c r="E3" s="17"/>
      <c r="F3" s="17"/>
    </row>
    <row r="4" spans="1:11" ht="15.75">
      <c r="A4" s="267" t="str">
        <f>'Date initiale'!C6&amp;", "&amp;'Date initiale'!C7</f>
        <v xml:space="preserve">[Dinulescu, Horia], </v>
      </c>
      <c r="B4" s="267"/>
      <c r="C4" s="267"/>
      <c r="D4" s="17"/>
      <c r="E4" s="17"/>
      <c r="F4" s="17"/>
    </row>
    <row r="5" spans="1:11" s="193" customFormat="1" ht="15.75">
      <c r="A5" s="267"/>
      <c r="B5" s="267"/>
      <c r="C5" s="267"/>
      <c r="D5" s="17"/>
      <c r="E5" s="17"/>
      <c r="F5" s="17"/>
    </row>
    <row r="6" spans="1:11" ht="15.75">
      <c r="A6" s="445" t="s">
        <v>110</v>
      </c>
      <c r="B6" s="445"/>
      <c r="C6" s="445"/>
      <c r="D6" s="445"/>
      <c r="E6" s="445"/>
      <c r="F6" s="445"/>
      <c r="G6" s="445"/>
      <c r="H6" s="445"/>
    </row>
    <row r="7" spans="1:11" ht="54" customHeight="1">
      <c r="A7" s="44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8"/>
      <c r="C7" s="448"/>
      <c r="D7" s="448"/>
      <c r="E7" s="448"/>
      <c r="F7" s="448"/>
      <c r="G7" s="448"/>
      <c r="H7" s="448"/>
    </row>
    <row r="8" spans="1:11" s="193" customFormat="1" ht="16.5" thickBot="1">
      <c r="A8" s="59"/>
      <c r="B8" s="59"/>
      <c r="C8" s="59"/>
      <c r="D8" s="59"/>
      <c r="E8" s="59"/>
      <c r="F8" s="72"/>
      <c r="G8" s="72"/>
      <c r="H8" s="72"/>
    </row>
    <row r="9" spans="1:11" ht="60.75" thickBot="1">
      <c r="A9" s="199" t="s">
        <v>55</v>
      </c>
      <c r="B9" s="228" t="s">
        <v>72</v>
      </c>
      <c r="C9" s="245" t="s">
        <v>70</v>
      </c>
      <c r="D9" s="245" t="s">
        <v>71</v>
      </c>
      <c r="E9" s="228" t="s">
        <v>140</v>
      </c>
      <c r="F9" s="228" t="s">
        <v>138</v>
      </c>
      <c r="G9" s="245" t="s">
        <v>87</v>
      </c>
      <c r="H9" s="246" t="s">
        <v>147</v>
      </c>
      <c r="J9" s="272" t="s">
        <v>108</v>
      </c>
    </row>
    <row r="10" spans="1:11" ht="30">
      <c r="A10" s="415">
        <v>1</v>
      </c>
      <c r="B10" s="260"/>
      <c r="C10" s="256" t="s">
        <v>343</v>
      </c>
      <c r="D10" s="393" t="s">
        <v>344</v>
      </c>
      <c r="E10" s="393" t="s">
        <v>329</v>
      </c>
      <c r="F10" s="393" t="s">
        <v>332</v>
      </c>
      <c r="G10" s="393">
        <v>2015</v>
      </c>
      <c r="H10" s="394">
        <v>7.5</v>
      </c>
      <c r="J10" s="273" t="s">
        <v>165</v>
      </c>
      <c r="K10" s="387" t="s">
        <v>258</v>
      </c>
    </row>
    <row r="11" spans="1:11">
      <c r="A11" s="243">
        <f>A10+1</f>
        <v>2</v>
      </c>
      <c r="B11" s="257"/>
      <c r="C11" s="232"/>
      <c r="D11" s="232"/>
      <c r="E11" s="258"/>
      <c r="F11" s="258"/>
      <c r="G11" s="232"/>
      <c r="H11" s="217"/>
      <c r="J11" s="57"/>
    </row>
    <row r="12" spans="1:11">
      <c r="A12" s="243">
        <f t="shared" ref="A12:A19" si="0">A11+1</f>
        <v>3</v>
      </c>
      <c r="B12" s="215"/>
      <c r="C12" s="134"/>
      <c r="D12" s="134"/>
      <c r="E12" s="134"/>
      <c r="F12" s="134"/>
      <c r="G12" s="134"/>
      <c r="H12" s="217"/>
    </row>
    <row r="13" spans="1:11">
      <c r="A13" s="243">
        <f t="shared" si="0"/>
        <v>4</v>
      </c>
      <c r="B13" s="134"/>
      <c r="C13" s="134"/>
      <c r="D13" s="134"/>
      <c r="E13" s="134"/>
      <c r="F13" s="134"/>
      <c r="G13" s="134"/>
      <c r="H13" s="217"/>
    </row>
    <row r="14" spans="1:11" s="193" customFormat="1">
      <c r="A14" s="243">
        <f t="shared" si="0"/>
        <v>5</v>
      </c>
      <c r="B14" s="215"/>
      <c r="C14" s="134"/>
      <c r="D14" s="134"/>
      <c r="E14" s="134"/>
      <c r="F14" s="134"/>
      <c r="G14" s="134"/>
      <c r="H14" s="217"/>
    </row>
    <row r="15" spans="1:11" s="193" customFormat="1">
      <c r="A15" s="243">
        <f t="shared" si="0"/>
        <v>6</v>
      </c>
      <c r="B15" s="134"/>
      <c r="C15" s="134"/>
      <c r="D15" s="134"/>
      <c r="E15" s="134"/>
      <c r="F15" s="134"/>
      <c r="G15" s="134"/>
      <c r="H15" s="217"/>
    </row>
    <row r="16" spans="1:11" s="193" customFormat="1">
      <c r="A16" s="243">
        <f t="shared" si="0"/>
        <v>7</v>
      </c>
      <c r="B16" s="215"/>
      <c r="C16" s="134"/>
      <c r="D16" s="134"/>
      <c r="E16" s="134"/>
      <c r="F16" s="134"/>
      <c r="G16" s="134"/>
      <c r="H16" s="217"/>
    </row>
    <row r="17" spans="1:8" s="193" customFormat="1">
      <c r="A17" s="243">
        <f t="shared" si="0"/>
        <v>8</v>
      </c>
      <c r="B17" s="134"/>
      <c r="C17" s="134"/>
      <c r="D17" s="134"/>
      <c r="E17" s="134"/>
      <c r="F17" s="134"/>
      <c r="G17" s="134"/>
      <c r="H17" s="217"/>
    </row>
    <row r="18" spans="1:8" s="193" customFormat="1">
      <c r="A18" s="243">
        <f t="shared" si="0"/>
        <v>9</v>
      </c>
      <c r="B18" s="215"/>
      <c r="C18" s="134"/>
      <c r="D18" s="134"/>
      <c r="E18" s="134"/>
      <c r="F18" s="134"/>
      <c r="G18" s="134"/>
      <c r="H18" s="217"/>
    </row>
    <row r="19" spans="1:8" s="193" customFormat="1" ht="15.75" thickBot="1">
      <c r="A19" s="262">
        <f t="shared" si="0"/>
        <v>10</v>
      </c>
      <c r="B19" s="141"/>
      <c r="C19" s="141"/>
      <c r="D19" s="141"/>
      <c r="E19" s="141"/>
      <c r="F19" s="141"/>
      <c r="G19" s="141"/>
      <c r="H19" s="224"/>
    </row>
    <row r="20" spans="1:8" s="193" customFormat="1" ht="15.75" thickBot="1">
      <c r="A20" s="366"/>
      <c r="B20" s="254"/>
      <c r="C20" s="226"/>
      <c r="D20" s="226"/>
      <c r="E20" s="226"/>
      <c r="F20" s="226"/>
      <c r="G20" s="165" t="str">
        <f>"Total "&amp;LEFT(A7,4)</f>
        <v>Total I14a</v>
      </c>
      <c r="H20" s="166">
        <f>SUM(H10:H19)</f>
        <v>7.5</v>
      </c>
    </row>
    <row r="21" spans="1:8" s="193" customFormat="1"/>
    <row r="22" spans="1:8" s="193" customFormat="1"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s="193" customFormat="1" ht="54" customHeight="1" thickBot="1">
      <c r="A41" s="227" t="s">
        <v>69</v>
      </c>
      <c r="B41" s="228" t="s">
        <v>72</v>
      </c>
      <c r="C41" s="245" t="s">
        <v>70</v>
      </c>
      <c r="D41" s="245" t="s">
        <v>71</v>
      </c>
      <c r="E41" s="228" t="s">
        <v>139</v>
      </c>
      <c r="F41" s="228" t="s">
        <v>139</v>
      </c>
      <c r="G41" s="228" t="s">
        <v>138</v>
      </c>
      <c r="H41" s="245" t="s">
        <v>87</v>
      </c>
      <c r="I41" s="24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8"/>
  <sheetViews>
    <sheetView topLeftCell="A4" workbookViewId="0">
      <selection activeCell="C15" sqref="C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69" t="str">
        <f>'Date initiale'!C3</f>
        <v>Universitatea de Arhitectură și Urbanism "Ion Mincu" București</v>
      </c>
      <c r="B1" s="269"/>
      <c r="C1" s="269"/>
      <c r="D1" s="47"/>
      <c r="E1" s="47"/>
      <c r="F1" s="47"/>
      <c r="G1" s="47"/>
      <c r="H1" s="47"/>
    </row>
    <row r="2" spans="1:11" ht="15.75">
      <c r="A2" s="269" t="str">
        <f>'Date initiale'!B4&amp;" "&amp;'Date initiale'!C4</f>
        <v>Facultatea ARHITECTURA</v>
      </c>
      <c r="B2" s="269"/>
      <c r="C2" s="269"/>
      <c r="D2" s="47"/>
      <c r="E2" s="47"/>
      <c r="F2" s="47"/>
      <c r="G2" s="47"/>
      <c r="H2" s="47"/>
    </row>
    <row r="3" spans="1:11" ht="15.75">
      <c r="A3" s="269" t="str">
        <f>'Date initiale'!B5&amp;" "&amp;'Date initiale'!C5</f>
        <v>Departamentul Bazele proiectării de arhitectură</v>
      </c>
      <c r="B3" s="269"/>
      <c r="C3" s="269"/>
      <c r="D3" s="47"/>
      <c r="E3" s="47"/>
      <c r="F3" s="47"/>
      <c r="G3" s="47"/>
      <c r="H3" s="47"/>
    </row>
    <row r="4" spans="1:11" ht="15.75">
      <c r="A4" s="270" t="str">
        <f>'Date initiale'!C6&amp;", "&amp;'Date initiale'!C7</f>
        <v xml:space="preserve">[Dinulescu, Horia], </v>
      </c>
      <c r="B4" s="270"/>
      <c r="C4" s="270"/>
      <c r="D4" s="47"/>
      <c r="E4" s="47"/>
      <c r="F4" s="47"/>
      <c r="G4" s="47"/>
      <c r="H4" s="47"/>
    </row>
    <row r="5" spans="1:11" s="193" customFormat="1" ht="15.75">
      <c r="A5" s="270"/>
      <c r="B5" s="270"/>
      <c r="C5" s="270"/>
      <c r="D5" s="47"/>
      <c r="E5" s="47"/>
      <c r="F5" s="47"/>
      <c r="G5" s="47"/>
      <c r="H5" s="47"/>
    </row>
    <row r="6" spans="1:11" ht="15.75">
      <c r="A6" s="453" t="s">
        <v>110</v>
      </c>
      <c r="B6" s="453"/>
      <c r="C6" s="453"/>
      <c r="D6" s="453"/>
      <c r="E6" s="453"/>
      <c r="F6" s="453"/>
      <c r="G6" s="453"/>
      <c r="H6" s="453"/>
    </row>
    <row r="7" spans="1:11" ht="36.75" customHeight="1">
      <c r="A7" s="448" t="str">
        <f>'Descriere indicatori'!B19&amp;"b. "&amp;'Descriere indicatori'!C20</f>
        <v xml:space="preserve">I14b. Proiect urbanistic şi peisagistic la nivelul Planurilor Generale / Zonale ale Localităţilor (inclusiv studii de fundamentare, de inserţie, de oportunitate) avizate** </v>
      </c>
      <c r="B7" s="448"/>
      <c r="C7" s="448"/>
      <c r="D7" s="448"/>
      <c r="E7" s="448"/>
      <c r="F7" s="448"/>
      <c r="G7" s="448"/>
      <c r="H7" s="448"/>
    </row>
    <row r="8" spans="1:11" ht="19.5" customHeight="1" thickBot="1">
      <c r="A8" s="60"/>
      <c r="B8" s="60"/>
      <c r="C8" s="60"/>
      <c r="D8" s="60"/>
      <c r="E8" s="60"/>
      <c r="F8" s="60"/>
      <c r="G8" s="60"/>
      <c r="H8" s="60"/>
    </row>
    <row r="9" spans="1:11" ht="60.75" thickBot="1">
      <c r="A9" s="161" t="s">
        <v>55</v>
      </c>
      <c r="B9" s="228" t="s">
        <v>72</v>
      </c>
      <c r="C9" s="245" t="s">
        <v>70</v>
      </c>
      <c r="D9" s="245" t="s">
        <v>71</v>
      </c>
      <c r="E9" s="228" t="s">
        <v>140</v>
      </c>
      <c r="F9" s="228" t="s">
        <v>138</v>
      </c>
      <c r="G9" s="245" t="s">
        <v>87</v>
      </c>
      <c r="H9" s="246" t="s">
        <v>147</v>
      </c>
      <c r="J9" s="272" t="s">
        <v>108</v>
      </c>
    </row>
    <row r="10" spans="1:11" ht="105">
      <c r="A10" s="263">
        <v>1</v>
      </c>
      <c r="B10" s="264"/>
      <c r="C10" s="134" t="s">
        <v>330</v>
      </c>
      <c r="D10" s="134" t="s">
        <v>331</v>
      </c>
      <c r="E10" s="134" t="s">
        <v>333</v>
      </c>
      <c r="F10" s="134" t="s">
        <v>332</v>
      </c>
      <c r="G10" s="134">
        <v>2010</v>
      </c>
      <c r="H10" s="331">
        <v>10</v>
      </c>
      <c r="J10" s="273" t="s">
        <v>166</v>
      </c>
      <c r="K10" s="387" t="s">
        <v>258</v>
      </c>
    </row>
    <row r="11" spans="1:11" s="193" customFormat="1">
      <c r="A11" s="214">
        <f>A10+1</f>
        <v>2</v>
      </c>
      <c r="B11" s="215"/>
      <c r="C11" s="134" t="s">
        <v>348</v>
      </c>
      <c r="D11" s="134" t="s">
        <v>334</v>
      </c>
      <c r="E11" s="134" t="s">
        <v>333</v>
      </c>
      <c r="F11" s="134" t="s">
        <v>332</v>
      </c>
      <c r="G11" s="225">
        <v>2007</v>
      </c>
      <c r="H11" s="331">
        <v>7.5</v>
      </c>
    </row>
    <row r="12" spans="1:11" s="193" customFormat="1" ht="45">
      <c r="A12" s="214">
        <f t="shared" ref="A12:A15" si="0">A11+1</f>
        <v>3</v>
      </c>
      <c r="B12" s="215"/>
      <c r="C12" s="138" t="s">
        <v>335</v>
      </c>
      <c r="D12" s="134" t="s">
        <v>336</v>
      </c>
      <c r="E12" s="265" t="s">
        <v>333</v>
      </c>
      <c r="F12" s="265" t="s">
        <v>332</v>
      </c>
      <c r="G12" s="265">
        <v>2008</v>
      </c>
      <c r="H12" s="331">
        <v>7.5</v>
      </c>
    </row>
    <row r="13" spans="1:11" s="193" customFormat="1">
      <c r="A13" s="214">
        <f t="shared" si="0"/>
        <v>4</v>
      </c>
      <c r="B13" s="215"/>
      <c r="C13" s="134" t="s">
        <v>347</v>
      </c>
      <c r="D13" s="134" t="s">
        <v>346</v>
      </c>
      <c r="E13" s="134" t="s">
        <v>333</v>
      </c>
      <c r="F13" s="134" t="s">
        <v>332</v>
      </c>
      <c r="G13" s="225">
        <v>2009</v>
      </c>
      <c r="H13" s="331">
        <v>10</v>
      </c>
    </row>
    <row r="14" spans="1:11" s="193" customFormat="1">
      <c r="A14" s="214">
        <f t="shared" si="0"/>
        <v>5</v>
      </c>
      <c r="B14" s="215"/>
      <c r="C14" s="410" t="s">
        <v>376</v>
      </c>
      <c r="D14" s="134" t="s">
        <v>377</v>
      </c>
      <c r="E14" s="265" t="s">
        <v>333</v>
      </c>
      <c r="F14" s="265" t="s">
        <v>332</v>
      </c>
      <c r="G14" s="265">
        <v>2009</v>
      </c>
      <c r="H14" s="331">
        <v>10</v>
      </c>
    </row>
    <row r="15" spans="1:11" s="193" customFormat="1" ht="15.75" thickBot="1">
      <c r="A15" s="214">
        <f t="shared" si="0"/>
        <v>6</v>
      </c>
      <c r="B15" s="236"/>
      <c r="C15" s="413" t="s">
        <v>391</v>
      </c>
      <c r="D15" s="141" t="s">
        <v>392</v>
      </c>
      <c r="E15" s="414" t="s">
        <v>333</v>
      </c>
      <c r="F15" s="414" t="s">
        <v>332</v>
      </c>
      <c r="G15" s="265">
        <v>2019</v>
      </c>
      <c r="H15" s="331">
        <v>10</v>
      </c>
    </row>
    <row r="16" spans="1:11" ht="16.5" thickBot="1">
      <c r="A16" s="367"/>
      <c r="G16" s="165" t="str">
        <f>"Total "&amp;LEFT(A7,4)</f>
        <v>Total I14b</v>
      </c>
      <c r="H16" s="282">
        <f>SUM(H10:H15)</f>
        <v>55</v>
      </c>
    </row>
    <row r="18" spans="1:8" ht="53.25" customHeight="1">
      <c r="A18"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8" s="447"/>
      <c r="C18" s="447"/>
      <c r="D18" s="447"/>
      <c r="E18" s="447"/>
      <c r="F18" s="447"/>
      <c r="G18" s="447"/>
      <c r="H18" s="447"/>
    </row>
  </sheetData>
  <mergeCells count="3">
    <mergeCell ref="A7:H7"/>
    <mergeCell ref="A6:H6"/>
    <mergeCell ref="A18:H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41"/>
  <sheetViews>
    <sheetView topLeftCell="A7" workbookViewId="0">
      <selection activeCell="A10" sqref="A10:A11"/>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66" t="str">
        <f>'Date initiale'!C3</f>
        <v>Universitatea de Arhitectură și Urbanism "Ion Mincu" București</v>
      </c>
      <c r="B1" s="266"/>
      <c r="C1" s="266"/>
      <c r="D1" s="17"/>
      <c r="E1" s="17"/>
      <c r="F1" s="17"/>
    </row>
    <row r="2" spans="1:11" ht="15.75">
      <c r="A2" s="266" t="str">
        <f>'Date initiale'!B4&amp;" "&amp;'Date initiale'!C4</f>
        <v>Facultatea ARHITECTURA</v>
      </c>
      <c r="B2" s="266"/>
      <c r="C2" s="266"/>
      <c r="D2" s="17"/>
      <c r="E2" s="17"/>
      <c r="F2" s="17"/>
    </row>
    <row r="3" spans="1:11" ht="15.75">
      <c r="A3" s="266" t="str">
        <f>'Date initiale'!B5&amp;" "&amp;'Date initiale'!C5</f>
        <v>Departamentul Bazele proiectării de arhitectură</v>
      </c>
      <c r="B3" s="266"/>
      <c r="C3" s="266"/>
      <c r="D3" s="17"/>
      <c r="E3" s="17"/>
      <c r="F3" s="17"/>
    </row>
    <row r="4" spans="1:11" ht="15.75">
      <c r="A4" s="267" t="str">
        <f>'Date initiale'!C6&amp;", "&amp;'Date initiale'!C7</f>
        <v xml:space="preserve">[Dinulescu, Horia], </v>
      </c>
      <c r="B4" s="267"/>
      <c r="C4" s="267"/>
      <c r="D4" s="17"/>
      <c r="E4" s="17"/>
      <c r="F4" s="17"/>
    </row>
    <row r="5" spans="1:11" ht="15.75">
      <c r="A5" s="267"/>
      <c r="B5" s="267"/>
      <c r="C5" s="267"/>
      <c r="D5" s="17"/>
      <c r="E5" s="17"/>
      <c r="F5" s="17"/>
    </row>
    <row r="6" spans="1:11" ht="15.75">
      <c r="A6" s="445" t="s">
        <v>110</v>
      </c>
      <c r="B6" s="445"/>
      <c r="C6" s="445"/>
      <c r="D6" s="445"/>
      <c r="E6" s="445"/>
      <c r="F6" s="445"/>
      <c r="G6" s="445"/>
      <c r="H6" s="445"/>
    </row>
    <row r="7" spans="1:11" ht="52.5" customHeight="1">
      <c r="A7" s="44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8"/>
      <c r="C7" s="448"/>
      <c r="D7" s="448"/>
      <c r="E7" s="448"/>
      <c r="F7" s="448"/>
      <c r="G7" s="448"/>
      <c r="H7" s="448"/>
    </row>
    <row r="8" spans="1:11" ht="16.5" thickBot="1">
      <c r="A8" s="59"/>
      <c r="B8" s="59"/>
      <c r="C8" s="59"/>
      <c r="D8" s="59"/>
      <c r="E8" s="59"/>
      <c r="F8" s="72"/>
      <c r="G8" s="72"/>
      <c r="H8" s="72"/>
    </row>
    <row r="9" spans="1:11" ht="60.75" thickBot="1">
      <c r="A9" s="199" t="s">
        <v>55</v>
      </c>
      <c r="B9" s="228" t="s">
        <v>72</v>
      </c>
      <c r="C9" s="245" t="s">
        <v>141</v>
      </c>
      <c r="D9" s="245" t="s">
        <v>71</v>
      </c>
      <c r="E9" s="228" t="s">
        <v>140</v>
      </c>
      <c r="F9" s="228" t="s">
        <v>138</v>
      </c>
      <c r="G9" s="245" t="s">
        <v>87</v>
      </c>
      <c r="H9" s="246" t="s">
        <v>147</v>
      </c>
      <c r="J9" s="272" t="s">
        <v>108</v>
      </c>
    </row>
    <row r="10" spans="1:11" ht="60">
      <c r="A10" s="415">
        <v>1</v>
      </c>
      <c r="B10" s="260"/>
      <c r="C10" s="256" t="s">
        <v>339</v>
      </c>
      <c r="D10" s="393" t="s">
        <v>386</v>
      </c>
      <c r="E10" s="393" t="s">
        <v>333</v>
      </c>
      <c r="F10" s="393" t="s">
        <v>332</v>
      </c>
      <c r="G10" s="393">
        <v>2008</v>
      </c>
      <c r="H10" s="394">
        <v>5</v>
      </c>
      <c r="J10" s="273" t="s">
        <v>167</v>
      </c>
      <c r="K10" s="387" t="s">
        <v>258</v>
      </c>
    </row>
    <row r="11" spans="1:11" ht="75">
      <c r="A11" s="231">
        <f>A10+1</f>
        <v>2</v>
      </c>
      <c r="B11" s="257"/>
      <c r="C11" s="134" t="s">
        <v>340</v>
      </c>
      <c r="D11" s="138" t="s">
        <v>341</v>
      </c>
      <c r="E11" s="138" t="s">
        <v>333</v>
      </c>
      <c r="F11" s="138" t="s">
        <v>332</v>
      </c>
      <c r="G11" s="138">
        <v>2005</v>
      </c>
      <c r="H11" s="331">
        <v>5</v>
      </c>
    </row>
    <row r="12" spans="1:11">
      <c r="A12" s="243">
        <f t="shared" ref="A12:A19" si="0">A11+1</f>
        <v>3</v>
      </c>
      <c r="B12" s="215"/>
      <c r="C12" s="134"/>
      <c r="D12" s="134"/>
      <c r="E12" s="134"/>
      <c r="F12" s="134"/>
      <c r="G12" s="134"/>
      <c r="H12" s="331"/>
    </row>
    <row r="13" spans="1:11">
      <c r="A13" s="243">
        <f t="shared" si="0"/>
        <v>4</v>
      </c>
      <c r="B13" s="134"/>
      <c r="C13" s="134"/>
      <c r="D13" s="134"/>
      <c r="E13" s="134"/>
      <c r="F13" s="134"/>
      <c r="G13" s="134"/>
      <c r="H13" s="331"/>
    </row>
    <row r="14" spans="1:11">
      <c r="A14" s="243">
        <f t="shared" si="0"/>
        <v>5</v>
      </c>
      <c r="B14" s="215"/>
      <c r="C14" s="134"/>
      <c r="D14" s="134"/>
      <c r="E14" s="134"/>
      <c r="F14" s="134"/>
      <c r="G14" s="134"/>
      <c r="H14" s="331"/>
    </row>
    <row r="15" spans="1:11">
      <c r="A15" s="243">
        <f t="shared" si="0"/>
        <v>6</v>
      </c>
      <c r="B15" s="134"/>
      <c r="C15" s="134"/>
      <c r="D15" s="134"/>
      <c r="E15" s="134"/>
      <c r="F15" s="134"/>
      <c r="G15" s="134"/>
      <c r="H15" s="331"/>
    </row>
    <row r="16" spans="1:11">
      <c r="A16" s="243">
        <f t="shared" si="0"/>
        <v>7</v>
      </c>
      <c r="B16" s="215"/>
      <c r="C16" s="134"/>
      <c r="D16" s="134"/>
      <c r="E16" s="134"/>
      <c r="F16" s="134"/>
      <c r="G16" s="134"/>
      <c r="H16" s="331"/>
    </row>
    <row r="17" spans="1:8">
      <c r="A17" s="243">
        <f t="shared" si="0"/>
        <v>8</v>
      </c>
      <c r="B17" s="134"/>
      <c r="C17" s="134"/>
      <c r="D17" s="134"/>
      <c r="E17" s="134"/>
      <c r="F17" s="134"/>
      <c r="G17" s="134"/>
      <c r="H17" s="331"/>
    </row>
    <row r="18" spans="1:8">
      <c r="A18" s="243">
        <f t="shared" si="0"/>
        <v>9</v>
      </c>
      <c r="B18" s="215"/>
      <c r="C18" s="134"/>
      <c r="D18" s="134"/>
      <c r="E18" s="134"/>
      <c r="F18" s="134"/>
      <c r="G18" s="134"/>
      <c r="H18" s="331"/>
    </row>
    <row r="19" spans="1:8" ht="15.75" thickBot="1">
      <c r="A19" s="262">
        <f t="shared" si="0"/>
        <v>10</v>
      </c>
      <c r="B19" s="141"/>
      <c r="C19" s="141"/>
      <c r="D19" s="141"/>
      <c r="E19" s="141"/>
      <c r="F19" s="141"/>
      <c r="G19" s="141"/>
      <c r="H19" s="345"/>
    </row>
    <row r="20" spans="1:8" ht="15.75" thickBot="1">
      <c r="A20" s="366"/>
      <c r="B20" s="254"/>
      <c r="C20" s="226"/>
      <c r="D20" s="226"/>
      <c r="E20" s="226"/>
      <c r="F20" s="226"/>
      <c r="G20" s="165" t="str">
        <f>"Total "&amp;LEFT(A7,4)</f>
        <v>Total I14c</v>
      </c>
      <c r="H20" s="166">
        <f>SUM(H10:H19)</f>
        <v>10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ht="54" customHeight="1" thickBot="1">
      <c r="A41" s="227" t="s">
        <v>69</v>
      </c>
      <c r="B41" s="228" t="s">
        <v>72</v>
      </c>
      <c r="C41" s="245" t="s">
        <v>70</v>
      </c>
      <c r="D41" s="245" t="s">
        <v>71</v>
      </c>
      <c r="E41" s="228" t="s">
        <v>139</v>
      </c>
      <c r="F41" s="228" t="s">
        <v>139</v>
      </c>
      <c r="G41" s="228" t="s">
        <v>138</v>
      </c>
      <c r="H41" s="245" t="s">
        <v>87</v>
      </c>
      <c r="I41" s="24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66" t="str">
        <f>'Date initiale'!C3</f>
        <v>Universitatea de Arhitectură și Urbanism "Ion Mincu" București</v>
      </c>
      <c r="B1" s="266"/>
      <c r="C1" s="266"/>
      <c r="D1" s="383"/>
      <c r="E1" s="383"/>
      <c r="F1" s="383"/>
    </row>
    <row r="2" spans="1:11" ht="15.75">
      <c r="A2" s="266" t="str">
        <f>'Date initiale'!B4&amp;" "&amp;'Date initiale'!C4</f>
        <v>Facultatea ARHITECTURA</v>
      </c>
      <c r="B2" s="266"/>
      <c r="C2" s="266"/>
      <c r="D2" s="383"/>
      <c r="E2" s="383"/>
      <c r="F2" s="383"/>
    </row>
    <row r="3" spans="1:11" ht="15.75">
      <c r="A3" s="266" t="str">
        <f>'Date initiale'!B5&amp;" "&amp;'Date initiale'!C5</f>
        <v>Departamentul Bazele proiectării de arhitectură</v>
      </c>
      <c r="B3" s="266"/>
      <c r="C3" s="266"/>
      <c r="D3" s="383"/>
      <c r="E3" s="383"/>
      <c r="F3" s="383"/>
    </row>
    <row r="4" spans="1:11" ht="15.75">
      <c r="A4" s="382" t="str">
        <f>'Date initiale'!C6&amp;", "&amp;'Date initiale'!C7</f>
        <v xml:space="preserve">[Dinulescu, Horia], </v>
      </c>
      <c r="B4" s="382"/>
      <c r="C4" s="382"/>
      <c r="D4" s="383"/>
      <c r="E4" s="383"/>
      <c r="F4" s="383"/>
    </row>
    <row r="5" spans="1:11" ht="15.75">
      <c r="A5" s="382"/>
      <c r="B5" s="382"/>
      <c r="C5" s="382"/>
      <c r="D5" s="383"/>
      <c r="E5" s="383"/>
      <c r="F5" s="383"/>
    </row>
    <row r="6" spans="1:11" ht="15.75">
      <c r="A6" s="445" t="s">
        <v>110</v>
      </c>
      <c r="B6" s="445"/>
      <c r="C6" s="445"/>
      <c r="D6" s="445"/>
      <c r="E6" s="445"/>
      <c r="F6" s="445"/>
      <c r="G6" s="445"/>
      <c r="H6" s="445"/>
    </row>
    <row r="7" spans="1:11" ht="52.5" customHeight="1">
      <c r="A7" s="44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8"/>
      <c r="C7" s="448"/>
      <c r="D7" s="448"/>
      <c r="E7" s="448"/>
      <c r="F7" s="448"/>
      <c r="G7" s="448"/>
      <c r="H7" s="448"/>
    </row>
    <row r="8" spans="1:11" ht="16.5" thickBot="1">
      <c r="A8" s="59"/>
      <c r="B8" s="59"/>
      <c r="C8" s="59"/>
      <c r="D8" s="59"/>
      <c r="E8" s="59"/>
      <c r="F8" s="72"/>
      <c r="G8" s="72"/>
      <c r="H8" s="72"/>
    </row>
    <row r="9" spans="1:11" ht="60.75" thickBot="1">
      <c r="A9" s="199" t="s">
        <v>55</v>
      </c>
      <c r="B9" s="228" t="s">
        <v>72</v>
      </c>
      <c r="C9" s="245" t="s">
        <v>141</v>
      </c>
      <c r="D9" s="245" t="s">
        <v>71</v>
      </c>
      <c r="E9" s="228" t="s">
        <v>140</v>
      </c>
      <c r="F9" s="228" t="s">
        <v>138</v>
      </c>
      <c r="G9" s="245" t="s">
        <v>87</v>
      </c>
      <c r="H9" s="246" t="s">
        <v>147</v>
      </c>
      <c r="J9" s="272" t="s">
        <v>108</v>
      </c>
    </row>
    <row r="10" spans="1:11">
      <c r="A10" s="259">
        <v>1</v>
      </c>
      <c r="B10" s="260"/>
      <c r="C10" s="260"/>
      <c r="D10" s="260"/>
      <c r="E10" s="260"/>
      <c r="F10" s="260"/>
      <c r="G10" s="260"/>
      <c r="H10" s="261"/>
      <c r="J10" s="273">
        <v>20</v>
      </c>
      <c r="K10" s="387" t="s">
        <v>258</v>
      </c>
    </row>
    <row r="11" spans="1:11">
      <c r="A11" s="243">
        <f>A10+1</f>
        <v>2</v>
      </c>
      <c r="B11" s="257"/>
      <c r="C11" s="232"/>
      <c r="D11" s="232"/>
      <c r="E11" s="258"/>
      <c r="F11" s="258"/>
      <c r="G11" s="232"/>
      <c r="H11" s="331"/>
    </row>
    <row r="12" spans="1:11">
      <c r="A12" s="243">
        <f t="shared" ref="A12:A19" si="0">A11+1</f>
        <v>3</v>
      </c>
      <c r="B12" s="215"/>
      <c r="C12" s="134"/>
      <c r="D12" s="134"/>
      <c r="E12" s="134"/>
      <c r="F12" s="134"/>
      <c r="G12" s="134"/>
      <c r="H12" s="331"/>
    </row>
    <row r="13" spans="1:11">
      <c r="A13" s="243">
        <f t="shared" si="0"/>
        <v>4</v>
      </c>
      <c r="B13" s="134"/>
      <c r="C13" s="134"/>
      <c r="D13" s="134"/>
      <c r="E13" s="134"/>
      <c r="F13" s="134"/>
      <c r="G13" s="134"/>
      <c r="H13" s="331"/>
    </row>
    <row r="14" spans="1:11">
      <c r="A14" s="243">
        <f t="shared" si="0"/>
        <v>5</v>
      </c>
      <c r="B14" s="215"/>
      <c r="C14" s="134"/>
      <c r="D14" s="134"/>
      <c r="E14" s="134"/>
      <c r="F14" s="134"/>
      <c r="G14" s="134"/>
      <c r="H14" s="331"/>
    </row>
    <row r="15" spans="1:11">
      <c r="A15" s="243">
        <f t="shared" si="0"/>
        <v>6</v>
      </c>
      <c r="B15" s="134"/>
      <c r="C15" s="134"/>
      <c r="D15" s="134"/>
      <c r="E15" s="134"/>
      <c r="F15" s="134"/>
      <c r="G15" s="134"/>
      <c r="H15" s="331"/>
    </row>
    <row r="16" spans="1:11">
      <c r="A16" s="243">
        <f t="shared" si="0"/>
        <v>7</v>
      </c>
      <c r="B16" s="215"/>
      <c r="C16" s="134"/>
      <c r="D16" s="134"/>
      <c r="E16" s="134"/>
      <c r="F16" s="134"/>
      <c r="G16" s="134"/>
      <c r="H16" s="331"/>
    </row>
    <row r="17" spans="1:8">
      <c r="A17" s="243">
        <f t="shared" si="0"/>
        <v>8</v>
      </c>
      <c r="B17" s="134"/>
      <c r="C17" s="134"/>
      <c r="D17" s="134"/>
      <c r="E17" s="134"/>
      <c r="F17" s="134"/>
      <c r="G17" s="134"/>
      <c r="H17" s="331"/>
    </row>
    <row r="18" spans="1:8">
      <c r="A18" s="243">
        <f t="shared" si="0"/>
        <v>9</v>
      </c>
      <c r="B18" s="215"/>
      <c r="C18" s="134"/>
      <c r="D18" s="134"/>
      <c r="E18" s="134"/>
      <c r="F18" s="134"/>
      <c r="G18" s="134"/>
      <c r="H18" s="331"/>
    </row>
    <row r="19" spans="1:8" ht="15.75" thickBot="1">
      <c r="A19" s="262">
        <f t="shared" si="0"/>
        <v>10</v>
      </c>
      <c r="B19" s="141"/>
      <c r="C19" s="141"/>
      <c r="D19" s="141"/>
      <c r="E19" s="141"/>
      <c r="F19" s="141"/>
      <c r="G19" s="141"/>
      <c r="H19" s="345"/>
    </row>
    <row r="20" spans="1:8" ht="15.75" thickBot="1">
      <c r="A20" s="366"/>
      <c r="B20" s="254"/>
      <c r="C20" s="226"/>
      <c r="D20" s="226"/>
      <c r="E20" s="226"/>
      <c r="F20" s="226"/>
      <c r="G20" s="165" t="str">
        <f>"Total "&amp;LEFT(A7,4)</f>
        <v>Total I15.</v>
      </c>
      <c r="H20" s="166">
        <f>SUM(H10:H19)</f>
        <v>0</v>
      </c>
    </row>
    <row r="22" spans="1:8" ht="53.25" customHeight="1">
      <c r="A22" s="44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7"/>
      <c r="C22" s="447"/>
      <c r="D22" s="447"/>
      <c r="E22" s="447"/>
      <c r="F22" s="447"/>
      <c r="G22" s="447"/>
      <c r="H22" s="447"/>
    </row>
    <row r="40" spans="1:9" ht="15.75" thickBot="1"/>
    <row r="41" spans="1:9" ht="54" customHeight="1" thickBot="1">
      <c r="A41" s="227" t="s">
        <v>69</v>
      </c>
      <c r="B41" s="228" t="s">
        <v>72</v>
      </c>
      <c r="C41" s="245" t="s">
        <v>70</v>
      </c>
      <c r="D41" s="245" t="s">
        <v>71</v>
      </c>
      <c r="E41" s="228" t="s">
        <v>139</v>
      </c>
      <c r="F41" s="228" t="s">
        <v>139</v>
      </c>
      <c r="G41" s="228" t="s">
        <v>138</v>
      </c>
      <c r="H41" s="245" t="s">
        <v>87</v>
      </c>
      <c r="I41" s="24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B11" sqref="B11"/>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6" t="str">
        <f>'Date initiale'!C3</f>
        <v>Universitatea de Arhitectură și Urbanism "Ion Mincu" București</v>
      </c>
      <c r="B1" s="266"/>
      <c r="C1" s="266"/>
      <c r="D1" s="17"/>
      <c r="E1" s="43"/>
    </row>
    <row r="2" spans="1:8" ht="15.75">
      <c r="A2" s="266" t="str">
        <f>'Date initiale'!B4&amp;" "&amp;'Date initiale'!C4</f>
        <v>Facultatea ARHITECTURA</v>
      </c>
      <c r="B2" s="266"/>
      <c r="C2" s="266"/>
      <c r="D2" s="2"/>
      <c r="E2" s="43"/>
    </row>
    <row r="3" spans="1:8" ht="15.75">
      <c r="A3" s="266" t="str">
        <f>'Date initiale'!B5&amp;" "&amp;'Date initiale'!C5</f>
        <v>Departamentul Bazele proiectării de arhitectură</v>
      </c>
      <c r="B3" s="266"/>
      <c r="C3" s="266"/>
      <c r="D3" s="17"/>
      <c r="E3" s="43"/>
    </row>
    <row r="4" spans="1:8">
      <c r="A4" s="123" t="str">
        <f>'Date initiale'!C6&amp;", "&amp;'Date initiale'!C7</f>
        <v xml:space="preserve">[Dinulescu, Horia], </v>
      </c>
      <c r="B4" s="123"/>
      <c r="C4" s="123"/>
    </row>
    <row r="5" spans="1:8" s="193" customFormat="1">
      <c r="A5" s="123"/>
      <c r="B5" s="123"/>
      <c r="C5" s="123"/>
    </row>
    <row r="6" spans="1:8" ht="15.75">
      <c r="A6" s="454" t="s">
        <v>110</v>
      </c>
      <c r="B6" s="454"/>
      <c r="C6" s="454"/>
      <c r="D6" s="454"/>
    </row>
    <row r="7" spans="1:8" s="193" customFormat="1" ht="90.75" customHeight="1">
      <c r="A7" s="44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8"/>
      <c r="C7" s="448"/>
      <c r="D7" s="448"/>
      <c r="E7" s="194"/>
      <c r="F7" s="194"/>
      <c r="G7" s="194"/>
      <c r="H7" s="194"/>
    </row>
    <row r="8" spans="1:8" ht="18.75" customHeight="1" thickBot="1">
      <c r="A8" s="70"/>
      <c r="B8" s="70"/>
      <c r="C8" s="70"/>
      <c r="D8" s="70"/>
    </row>
    <row r="9" spans="1:8" ht="45.75" customHeight="1" thickBot="1">
      <c r="A9" s="199" t="s">
        <v>55</v>
      </c>
      <c r="B9" s="228" t="s">
        <v>77</v>
      </c>
      <c r="C9" s="228" t="s">
        <v>87</v>
      </c>
      <c r="D9" s="229" t="s">
        <v>147</v>
      </c>
      <c r="E9" s="34"/>
      <c r="F9" s="272" t="s">
        <v>108</v>
      </c>
    </row>
    <row r="10" spans="1:8" ht="30">
      <c r="A10" s="415">
        <v>1</v>
      </c>
      <c r="B10" s="256" t="s">
        <v>401</v>
      </c>
      <c r="C10" s="393">
        <v>2009</v>
      </c>
      <c r="D10" s="348">
        <v>10</v>
      </c>
      <c r="F10" s="273" t="s">
        <v>168</v>
      </c>
      <c r="G10" s="387" t="s">
        <v>259</v>
      </c>
    </row>
    <row r="11" spans="1:8">
      <c r="A11" s="243">
        <f>A10+1</f>
        <v>2</v>
      </c>
      <c r="B11" s="276"/>
      <c r="C11" s="232"/>
      <c r="D11" s="346"/>
    </row>
    <row r="12" spans="1:8" s="193" customFormat="1">
      <c r="A12" s="243">
        <f t="shared" ref="A12:A19" si="0">A11+1</f>
        <v>3</v>
      </c>
      <c r="B12" s="253"/>
      <c r="C12" s="134"/>
      <c r="D12" s="331"/>
    </row>
    <row r="13" spans="1:8" s="193" customFormat="1">
      <c r="A13" s="243">
        <f t="shared" si="0"/>
        <v>4</v>
      </c>
      <c r="B13" s="277"/>
      <c r="C13" s="134"/>
      <c r="D13" s="331"/>
    </row>
    <row r="14" spans="1:8" s="193" customFormat="1">
      <c r="A14" s="243">
        <f t="shared" si="0"/>
        <v>5</v>
      </c>
      <c r="B14" s="277"/>
      <c r="C14" s="134"/>
      <c r="D14" s="331"/>
    </row>
    <row r="15" spans="1:8">
      <c r="A15" s="243">
        <f t="shared" si="0"/>
        <v>6</v>
      </c>
      <c r="B15" s="253"/>
      <c r="C15" s="134"/>
      <c r="D15" s="331"/>
    </row>
    <row r="16" spans="1:8">
      <c r="A16" s="243">
        <f t="shared" si="0"/>
        <v>7</v>
      </c>
      <c r="B16" s="277"/>
      <c r="C16" s="134"/>
      <c r="D16" s="331"/>
    </row>
    <row r="17" spans="1:4">
      <c r="A17" s="243">
        <f t="shared" si="0"/>
        <v>8</v>
      </c>
      <c r="B17" s="277"/>
      <c r="C17" s="134"/>
      <c r="D17" s="331"/>
    </row>
    <row r="18" spans="1:4">
      <c r="A18" s="243">
        <f t="shared" si="0"/>
        <v>9</v>
      </c>
      <c r="B18" s="277"/>
      <c r="C18" s="134"/>
      <c r="D18" s="331"/>
    </row>
    <row r="19" spans="1:4" ht="15.75" thickBot="1">
      <c r="A19" s="262">
        <f t="shared" si="0"/>
        <v>10</v>
      </c>
      <c r="B19" s="278"/>
      <c r="C19" s="141"/>
      <c r="D19" s="345"/>
    </row>
    <row r="20" spans="1:4" ht="15.75" thickBot="1">
      <c r="A20" s="365"/>
      <c r="B20" s="225"/>
      <c r="C20" s="165" t="str">
        <f>"Total "&amp;LEFT(A7,3)</f>
        <v>Total I16</v>
      </c>
      <c r="D20" s="279">
        <f>SUM(D10:D19)</f>
        <v>10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6" t="str">
        <f>'Date initiale'!C3</f>
        <v>Universitatea de Arhitectură și Urbanism "Ion Mincu" București</v>
      </c>
      <c r="B1" s="266"/>
      <c r="C1" s="266"/>
      <c r="D1" s="17"/>
    </row>
    <row r="2" spans="1:11" ht="15.75">
      <c r="A2" s="266" t="str">
        <f>'Date initiale'!B4&amp;" "&amp;'Date initiale'!C4</f>
        <v>Facultatea ARHITECTURA</v>
      </c>
      <c r="B2" s="266"/>
      <c r="C2" s="266"/>
      <c r="D2" s="2"/>
    </row>
    <row r="3" spans="1:11" ht="15.75">
      <c r="A3" s="266" t="str">
        <f>'Date initiale'!B5&amp;" "&amp;'Date initiale'!C5</f>
        <v>Departamentul Bazele proiectării de arhitectură</v>
      </c>
      <c r="B3" s="266"/>
      <c r="C3" s="266"/>
      <c r="D3" s="17"/>
    </row>
    <row r="4" spans="1:11">
      <c r="A4" s="123" t="str">
        <f>'Date initiale'!C6&amp;", "&amp;'Date initiale'!C7</f>
        <v xml:space="preserve">[Dinulescu, Horia], </v>
      </c>
      <c r="B4" s="123"/>
      <c r="C4" s="123"/>
    </row>
    <row r="5" spans="1:11" s="193" customFormat="1">
      <c r="A5" s="123"/>
      <c r="B5" s="123"/>
      <c r="C5" s="123"/>
    </row>
    <row r="6" spans="1:11">
      <c r="A6" s="455" t="s">
        <v>110</v>
      </c>
      <c r="B6" s="455"/>
      <c r="C6" s="455"/>
      <c r="D6" s="455"/>
    </row>
    <row r="7" spans="1:11" s="193" customFormat="1" ht="40.5" customHeight="1">
      <c r="A7" s="45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6"/>
      <c r="C7" s="456"/>
      <c r="D7" s="456"/>
    </row>
    <row r="8" spans="1:11" ht="15.75" thickBot="1"/>
    <row r="9" spans="1:11" ht="48.75" customHeight="1" thickBot="1">
      <c r="A9" s="199" t="s">
        <v>55</v>
      </c>
      <c r="B9" s="162" t="s">
        <v>77</v>
      </c>
      <c r="C9" s="162" t="s">
        <v>87</v>
      </c>
      <c r="D9" s="293" t="s">
        <v>147</v>
      </c>
      <c r="F9" s="272" t="s">
        <v>108</v>
      </c>
    </row>
    <row r="10" spans="1:11" ht="30">
      <c r="A10" s="318">
        <v>1</v>
      </c>
      <c r="B10" s="168" t="s">
        <v>393</v>
      </c>
      <c r="C10" s="168">
        <v>2002</v>
      </c>
      <c r="D10" s="350">
        <v>30</v>
      </c>
      <c r="F10" s="273" t="s">
        <v>169</v>
      </c>
      <c r="G10" s="387" t="s">
        <v>260</v>
      </c>
      <c r="K10" s="22"/>
    </row>
    <row r="11" spans="1:11" s="193" customFormat="1">
      <c r="A11" s="319">
        <f>A10+1</f>
        <v>2</v>
      </c>
      <c r="B11" s="300"/>
      <c r="C11" s="42"/>
      <c r="D11" s="344"/>
      <c r="K11" s="22"/>
    </row>
    <row r="12" spans="1:11" s="193" customFormat="1">
      <c r="A12" s="319">
        <f t="shared" ref="A12:A19" si="0">A11+1</f>
        <v>3</v>
      </c>
      <c r="B12" s="300"/>
      <c r="C12" s="42"/>
      <c r="D12" s="344"/>
      <c r="K12" s="22"/>
    </row>
    <row r="13" spans="1:11" s="193" customFormat="1">
      <c r="A13" s="319">
        <f t="shared" si="0"/>
        <v>4</v>
      </c>
      <c r="B13" s="300"/>
      <c r="C13" s="42"/>
      <c r="D13" s="344"/>
      <c r="K13" s="22"/>
    </row>
    <row r="14" spans="1:11" s="193" customFormat="1">
      <c r="A14" s="319">
        <f t="shared" si="0"/>
        <v>5</v>
      </c>
      <c r="B14" s="300"/>
      <c r="C14" s="42"/>
      <c r="D14" s="344"/>
      <c r="K14" s="22"/>
    </row>
    <row r="15" spans="1:11" s="193" customFormat="1">
      <c r="A15" s="319">
        <f t="shared" si="0"/>
        <v>6</v>
      </c>
      <c r="B15" s="300"/>
      <c r="C15" s="42"/>
      <c r="D15" s="344"/>
      <c r="K15" s="22"/>
    </row>
    <row r="16" spans="1:11" s="193" customFormat="1">
      <c r="A16" s="319">
        <f t="shared" si="0"/>
        <v>7</v>
      </c>
      <c r="B16" s="300"/>
      <c r="C16" s="42"/>
      <c r="D16" s="344"/>
      <c r="K16" s="22"/>
    </row>
    <row r="17" spans="1:11" s="193" customFormat="1">
      <c r="A17" s="319">
        <f t="shared" si="0"/>
        <v>8</v>
      </c>
      <c r="B17" s="300"/>
      <c r="C17" s="42"/>
      <c r="D17" s="344"/>
      <c r="K17" s="22"/>
    </row>
    <row r="18" spans="1:11" s="193" customFormat="1">
      <c r="A18" s="319">
        <f t="shared" si="0"/>
        <v>9</v>
      </c>
      <c r="B18" s="300"/>
      <c r="C18" s="42"/>
      <c r="D18" s="344"/>
      <c r="K18" s="22"/>
    </row>
    <row r="19" spans="1:11" ht="15.75" thickBot="1">
      <c r="A19" s="320">
        <f t="shared" si="0"/>
        <v>10</v>
      </c>
      <c r="B19" s="314"/>
      <c r="C19" s="158"/>
      <c r="D19" s="349"/>
      <c r="K19" s="22"/>
    </row>
    <row r="20" spans="1:11" ht="15.75" thickBot="1">
      <c r="A20" s="361"/>
      <c r="B20" s="123"/>
      <c r="C20" s="126" t="str">
        <f>"Total "&amp;LEFT(A7,3)</f>
        <v>Total I17</v>
      </c>
      <c r="D20" s="127">
        <f>SUM(D10:D19)</f>
        <v>30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s>
  <sheetData>
    <row r="1" spans="1:11" ht="15.75">
      <c r="A1" s="266" t="str">
        <f>'Date initiale'!C3</f>
        <v>Universitatea de Arhitectură și Urbanism "Ion Mincu" București</v>
      </c>
      <c r="B1" s="266"/>
      <c r="C1" s="266"/>
      <c r="D1" s="17"/>
      <c r="E1" s="43"/>
    </row>
    <row r="2" spans="1:11" ht="15.75">
      <c r="A2" s="266" t="str">
        <f>'Date initiale'!B4&amp;" "&amp;'Date initiale'!C4</f>
        <v>Facultatea ARHITECTURA</v>
      </c>
      <c r="B2" s="266"/>
      <c r="C2" s="266"/>
      <c r="D2" s="43"/>
      <c r="E2" s="43"/>
    </row>
    <row r="3" spans="1:11" ht="15.75">
      <c r="A3" s="266" t="str">
        <f>'Date initiale'!B5&amp;" "&amp;'Date initiale'!C5</f>
        <v>Departamentul Bazele proiectării de arhitectură</v>
      </c>
      <c r="B3" s="266"/>
      <c r="C3" s="266"/>
      <c r="D3" s="17"/>
      <c r="E3" s="43"/>
    </row>
    <row r="4" spans="1:11">
      <c r="A4" s="123" t="str">
        <f>'Date initiale'!C6&amp;", "&amp;'Date initiale'!C7</f>
        <v xml:space="preserve">[Dinulescu, Horia], </v>
      </c>
      <c r="B4" s="123"/>
      <c r="C4" s="123"/>
    </row>
    <row r="5" spans="1:11" s="193" customFormat="1">
      <c r="A5" s="123"/>
      <c r="B5" s="123"/>
      <c r="C5" s="123"/>
    </row>
    <row r="6" spans="1:11" ht="34.5" customHeight="1">
      <c r="A6" s="454" t="s">
        <v>110</v>
      </c>
      <c r="B6" s="454"/>
      <c r="C6" s="454"/>
      <c r="D6" s="454"/>
    </row>
    <row r="7" spans="1:11" s="193" customFormat="1" ht="34.5" customHeight="1">
      <c r="A7" s="45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6"/>
      <c r="C7" s="456"/>
      <c r="D7" s="456"/>
    </row>
    <row r="8" spans="1:11" ht="16.5" customHeight="1" thickBot="1">
      <c r="A8" s="60"/>
      <c r="B8" s="60"/>
      <c r="C8" s="60"/>
      <c r="D8" s="60"/>
    </row>
    <row r="9" spans="1:11" ht="42.75" customHeight="1" thickBot="1">
      <c r="A9" s="199" t="s">
        <v>55</v>
      </c>
      <c r="B9" s="162" t="s">
        <v>77</v>
      </c>
      <c r="C9" s="162" t="s">
        <v>87</v>
      </c>
      <c r="D9" s="293" t="s">
        <v>78</v>
      </c>
      <c r="E9" s="34"/>
      <c r="F9" s="272" t="s">
        <v>108</v>
      </c>
    </row>
    <row r="10" spans="1:11">
      <c r="A10" s="167">
        <v>1</v>
      </c>
      <c r="B10" s="321"/>
      <c r="C10" s="168"/>
      <c r="D10" s="338"/>
      <c r="E10" s="34"/>
      <c r="F10" s="273" t="s">
        <v>170</v>
      </c>
      <c r="G10" s="387" t="s">
        <v>261</v>
      </c>
      <c r="K10" s="22"/>
    </row>
    <row r="11" spans="1:11">
      <c r="A11" s="169">
        <f>A10+1</f>
        <v>2</v>
      </c>
      <c r="B11" s="300"/>
      <c r="C11" s="42"/>
      <c r="D11" s="331"/>
      <c r="K11" s="22"/>
    </row>
    <row r="12" spans="1:11">
      <c r="A12" s="169">
        <f t="shared" ref="A12:A19" si="0">A11+1</f>
        <v>3</v>
      </c>
      <c r="B12" s="300"/>
      <c r="C12" s="42"/>
      <c r="D12" s="331"/>
      <c r="K12" s="57"/>
    </row>
    <row r="13" spans="1:11">
      <c r="A13" s="169">
        <f t="shared" si="0"/>
        <v>4</v>
      </c>
      <c r="B13" s="300"/>
      <c r="C13" s="42"/>
      <c r="D13" s="331"/>
    </row>
    <row r="14" spans="1:11">
      <c r="A14" s="169">
        <f t="shared" si="0"/>
        <v>5</v>
      </c>
      <c r="B14" s="300"/>
      <c r="C14" s="42"/>
      <c r="D14" s="331"/>
    </row>
    <row r="15" spans="1:11">
      <c r="A15" s="169">
        <f t="shared" si="0"/>
        <v>6</v>
      </c>
      <c r="B15" s="300"/>
      <c r="C15" s="42"/>
      <c r="D15" s="331"/>
    </row>
    <row r="16" spans="1:11">
      <c r="A16" s="169">
        <f t="shared" si="0"/>
        <v>7</v>
      </c>
      <c r="B16" s="300"/>
      <c r="C16" s="42"/>
      <c r="D16" s="331"/>
    </row>
    <row r="17" spans="1:8" s="38" customFormat="1">
      <c r="A17" s="169">
        <f t="shared" si="0"/>
        <v>8</v>
      </c>
      <c r="B17" s="300"/>
      <c r="C17" s="42"/>
      <c r="D17" s="331"/>
    </row>
    <row r="18" spans="1:8">
      <c r="A18" s="169">
        <f t="shared" si="0"/>
        <v>9</v>
      </c>
      <c r="B18" s="300"/>
      <c r="C18" s="42"/>
      <c r="D18" s="331"/>
    </row>
    <row r="19" spans="1:8" ht="15.75" thickBot="1">
      <c r="A19" s="313">
        <f t="shared" si="0"/>
        <v>10</v>
      </c>
      <c r="B19" s="314"/>
      <c r="C19" s="158"/>
      <c r="D19" s="345"/>
    </row>
    <row r="20" spans="1:8" s="22" customFormat="1" ht="15.75" thickBot="1">
      <c r="A20" s="364"/>
      <c r="B20" s="322"/>
      <c r="C20" s="126" t="str">
        <f>"Total "&amp;LEFT(A7,3)</f>
        <v>Total I18</v>
      </c>
      <c r="D20" s="323">
        <f>SUM(D10:D19)</f>
        <v>0</v>
      </c>
    </row>
    <row r="21" spans="1:8">
      <c r="B21" s="18"/>
    </row>
    <row r="22" spans="1:8" ht="53.25" customHeight="1">
      <c r="A22" s="44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7"/>
      <c r="C22" s="447"/>
      <c r="D22" s="447"/>
      <c r="E22" s="275"/>
      <c r="F22" s="275"/>
      <c r="G22" s="275"/>
      <c r="H22" s="275"/>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93" customWidth="1"/>
    <col min="5" max="5" width="9.7109375" customWidth="1"/>
    <col min="7" max="7" width="14.140625" customWidth="1"/>
  </cols>
  <sheetData>
    <row r="1" spans="1:11">
      <c r="A1" s="268" t="str">
        <f>'Date initiale'!C3</f>
        <v>Universitatea de Arhitectură și Urbanism "Ion Mincu" București</v>
      </c>
      <c r="B1" s="268"/>
      <c r="D1" s="268"/>
    </row>
    <row r="2" spans="1:11" ht="15.75">
      <c r="A2" s="266" t="str">
        <f>'Date initiale'!B4&amp;" "&amp;'Date initiale'!C4</f>
        <v>Facultatea ARHITECTURA</v>
      </c>
      <c r="B2" s="266"/>
      <c r="C2" s="17"/>
      <c r="D2" s="266"/>
      <c r="E2" s="17"/>
    </row>
    <row r="3" spans="1:11" ht="15.75">
      <c r="A3" s="266" t="str">
        <f>'Date initiale'!B5&amp;" "&amp;'Date initiale'!C5</f>
        <v>Departamentul Bazele proiectării de arhitectură</v>
      </c>
      <c r="B3" s="266"/>
      <c r="C3" s="17"/>
      <c r="D3" s="266"/>
      <c r="E3" s="17"/>
    </row>
    <row r="4" spans="1:11" ht="15.75">
      <c r="A4" s="446" t="str">
        <f>'Date initiale'!C6&amp;", "&amp;'Date initiale'!C7</f>
        <v xml:space="preserve">[Dinulescu, Horia], </v>
      </c>
      <c r="B4" s="446"/>
      <c r="C4" s="457"/>
      <c r="D4" s="457"/>
      <c r="E4" s="457"/>
    </row>
    <row r="5" spans="1:11" s="193" customFormat="1" ht="15.75">
      <c r="A5" s="267"/>
      <c r="B5" s="267"/>
      <c r="C5" s="17"/>
      <c r="D5" s="267"/>
      <c r="E5" s="17"/>
    </row>
    <row r="6" spans="1:11" ht="15.75">
      <c r="A6" s="451" t="s">
        <v>110</v>
      </c>
      <c r="B6" s="451"/>
      <c r="C6" s="451"/>
      <c r="D6" s="451"/>
      <c r="E6" s="451"/>
    </row>
    <row r="7" spans="1:11" ht="67.5" customHeight="1">
      <c r="A7" s="45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6"/>
      <c r="C7" s="456"/>
      <c r="D7" s="456"/>
      <c r="E7" s="456"/>
      <c r="F7" s="41"/>
      <c r="G7" s="41"/>
      <c r="H7" s="41"/>
      <c r="I7" s="41"/>
    </row>
    <row r="8" spans="1:11" s="22" customFormat="1" ht="20.25" customHeight="1" thickBot="1">
      <c r="A8" s="60"/>
      <c r="B8" s="60"/>
      <c r="C8" s="60"/>
      <c r="D8" s="60"/>
      <c r="E8" s="60"/>
      <c r="F8" s="68"/>
      <c r="G8" s="68"/>
      <c r="H8" s="68"/>
      <c r="I8" s="68"/>
    </row>
    <row r="9" spans="1:11" ht="30.75" thickBot="1">
      <c r="A9" s="161" t="s">
        <v>55</v>
      </c>
      <c r="B9" s="228" t="s">
        <v>150</v>
      </c>
      <c r="C9" s="228" t="s">
        <v>82</v>
      </c>
      <c r="D9" s="228" t="s">
        <v>81</v>
      </c>
      <c r="E9" s="246" t="s">
        <v>147</v>
      </c>
      <c r="G9" s="272" t="s">
        <v>108</v>
      </c>
      <c r="K9" s="22"/>
    </row>
    <row r="10" spans="1:11" s="193" customFormat="1">
      <c r="A10" s="287">
        <v>1</v>
      </c>
      <c r="B10" s="288"/>
      <c r="C10" s="289"/>
      <c r="D10" s="256"/>
      <c r="E10" s="338"/>
      <c r="G10" s="273" t="s">
        <v>171</v>
      </c>
      <c r="H10" s="387" t="s">
        <v>262</v>
      </c>
      <c r="K10" s="22"/>
    </row>
    <row r="11" spans="1:11" s="193" customFormat="1">
      <c r="A11" s="214">
        <f>A10+1</f>
        <v>2</v>
      </c>
      <c r="B11" s="253"/>
      <c r="C11" s="285"/>
      <c r="D11" s="134"/>
      <c r="E11" s="331"/>
      <c r="K11" s="22"/>
    </row>
    <row r="12" spans="1:11" s="193" customFormat="1">
      <c r="A12" s="214">
        <f t="shared" ref="A12:A19" si="0">A11+1</f>
        <v>3</v>
      </c>
      <c r="B12" s="253"/>
      <c r="C12" s="285"/>
      <c r="D12" s="134"/>
      <c r="E12" s="331"/>
      <c r="K12" s="22"/>
    </row>
    <row r="13" spans="1:11" s="193" customFormat="1">
      <c r="A13" s="214">
        <f t="shared" si="0"/>
        <v>4</v>
      </c>
      <c r="B13" s="253"/>
      <c r="C13" s="285"/>
      <c r="D13" s="134"/>
      <c r="E13" s="331"/>
      <c r="K13" s="22"/>
    </row>
    <row r="14" spans="1:11">
      <c r="A14" s="214">
        <f t="shared" si="0"/>
        <v>5</v>
      </c>
      <c r="B14" s="253"/>
      <c r="C14" s="285"/>
      <c r="D14" s="134"/>
      <c r="E14" s="331"/>
      <c r="K14" s="22"/>
    </row>
    <row r="15" spans="1:11" s="193" customFormat="1">
      <c r="A15" s="214">
        <f t="shared" si="0"/>
        <v>6</v>
      </c>
      <c r="B15" s="253"/>
      <c r="C15" s="285"/>
      <c r="D15" s="134"/>
      <c r="E15" s="331"/>
      <c r="K15" s="22"/>
    </row>
    <row r="16" spans="1:11" s="193" customFormat="1">
      <c r="A16" s="214">
        <f t="shared" si="0"/>
        <v>7</v>
      </c>
      <c r="B16" s="253"/>
      <c r="C16" s="285"/>
      <c r="D16" s="134"/>
      <c r="E16" s="331"/>
      <c r="K16" s="22"/>
    </row>
    <row r="17" spans="1:11" s="193" customFormat="1">
      <c r="A17" s="214">
        <f t="shared" si="0"/>
        <v>8</v>
      </c>
      <c r="B17" s="253"/>
      <c r="C17" s="285"/>
      <c r="D17" s="134"/>
      <c r="E17" s="331"/>
      <c r="K17" s="22"/>
    </row>
    <row r="18" spans="1:11" s="193" customFormat="1">
      <c r="A18" s="214">
        <f t="shared" si="0"/>
        <v>9</v>
      </c>
      <c r="B18" s="253"/>
      <c r="C18" s="285"/>
      <c r="D18" s="134"/>
      <c r="E18" s="331"/>
      <c r="K18" s="22"/>
    </row>
    <row r="19" spans="1:11" s="193" customFormat="1" ht="15.75" thickBot="1">
      <c r="A19" s="221">
        <f t="shared" si="0"/>
        <v>10</v>
      </c>
      <c r="B19" s="290"/>
      <c r="C19" s="291"/>
      <c r="D19" s="141"/>
      <c r="E19" s="345"/>
      <c r="K19" s="22"/>
    </row>
    <row r="20" spans="1:11" ht="15.75" thickBot="1">
      <c r="A20" s="363"/>
      <c r="B20" s="226"/>
      <c r="C20" s="286"/>
      <c r="D20" s="165" t="str">
        <f>"Total "&amp;LEFT(A7,3)</f>
        <v>Total I19</v>
      </c>
      <c r="E20" s="166">
        <f>SUM(E10:E19)</f>
        <v>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B11" sqref="B11"/>
    </sheetView>
  </sheetViews>
  <sheetFormatPr defaultRowHeight="15"/>
  <cols>
    <col min="1" max="1" width="5.140625" customWidth="1"/>
    <col min="2" max="2" width="86.28515625" customWidth="1"/>
    <col min="3" max="3" width="17.140625" style="193" customWidth="1"/>
    <col min="4" max="4" width="10.5703125" customWidth="1"/>
    <col min="5" max="5" width="9.7109375" customWidth="1"/>
    <col min="7" max="7" width="13.42578125" customWidth="1"/>
  </cols>
  <sheetData>
    <row r="1" spans="1:8" ht="15.75">
      <c r="A1" s="266" t="str">
        <f>'Date initiale'!C3</f>
        <v>Universitatea de Arhitectură și Urbanism "Ion Mincu" București</v>
      </c>
      <c r="B1" s="266"/>
      <c r="C1" s="266"/>
      <c r="D1" s="266"/>
      <c r="E1" s="17"/>
    </row>
    <row r="2" spans="1:8" ht="15.75">
      <c r="A2" s="266" t="str">
        <f>'Date initiale'!B4&amp;" "&amp;'Date initiale'!C4</f>
        <v>Facultatea ARHITECTURA</v>
      </c>
      <c r="B2" s="266"/>
      <c r="C2" s="266"/>
      <c r="D2" s="266"/>
      <c r="E2" s="17"/>
    </row>
    <row r="3" spans="1:8" ht="15.75">
      <c r="A3" s="266" t="str">
        <f>'Date initiale'!B5&amp;" "&amp;'Date initiale'!C5</f>
        <v>Departamentul Bazele proiectării de arhitectură</v>
      </c>
      <c r="B3" s="266"/>
      <c r="C3" s="266"/>
      <c r="D3" s="266"/>
      <c r="E3" s="17"/>
    </row>
    <row r="4" spans="1:8">
      <c r="A4" s="123" t="str">
        <f>'Date initiale'!C6&amp;", "&amp;'Date initiale'!C7</f>
        <v xml:space="preserve">[Dinulescu, Horia], </v>
      </c>
      <c r="B4" s="123"/>
      <c r="C4" s="123"/>
      <c r="D4" s="123"/>
    </row>
    <row r="5" spans="1:8" s="193" customFormat="1">
      <c r="A5" s="123"/>
      <c r="B5" s="123"/>
      <c r="C5" s="123"/>
      <c r="D5" s="123"/>
    </row>
    <row r="6" spans="1:8" ht="15.75">
      <c r="A6" s="458" t="s">
        <v>110</v>
      </c>
      <c r="B6" s="459"/>
      <c r="C6" s="459"/>
      <c r="D6" s="459"/>
      <c r="E6" s="460"/>
    </row>
    <row r="7" spans="1:8" s="193" customFormat="1" ht="15.75">
      <c r="A7" s="456" t="str">
        <f>'Descriere indicatori'!B27&amp;". "&amp;'Descriere indicatori'!C27</f>
        <v xml:space="preserve">I20. Expoziţii profesionale în domeniu organizate la nivel internaţional / naţional sau local în calitate de autor, coautor, curator </v>
      </c>
      <c r="B7" s="456"/>
      <c r="C7" s="456"/>
      <c r="D7" s="456"/>
      <c r="E7" s="456"/>
      <c r="F7" s="284"/>
    </row>
    <row r="8" spans="1:8" s="193" customFormat="1" ht="32.25" customHeight="1" thickBot="1">
      <c r="A8" s="59"/>
      <c r="B8" s="59"/>
      <c r="C8" s="59"/>
      <c r="D8" s="59"/>
      <c r="E8" s="59"/>
    </row>
    <row r="9" spans="1:8" ht="30.75" thickBot="1">
      <c r="A9" s="161" t="s">
        <v>55</v>
      </c>
      <c r="B9" s="292" t="s">
        <v>152</v>
      </c>
      <c r="C9" s="162" t="s">
        <v>151</v>
      </c>
      <c r="D9" s="162" t="s">
        <v>87</v>
      </c>
      <c r="E9" s="293" t="s">
        <v>147</v>
      </c>
      <c r="G9" s="272" t="s">
        <v>108</v>
      </c>
    </row>
    <row r="10" spans="1:8">
      <c r="A10" s="297">
        <v>1</v>
      </c>
      <c r="B10" s="168" t="s">
        <v>351</v>
      </c>
      <c r="C10" s="168" t="s">
        <v>338</v>
      </c>
      <c r="D10" s="419">
        <v>2003</v>
      </c>
      <c r="E10" s="416">
        <v>5</v>
      </c>
      <c r="G10" s="273" t="s">
        <v>170</v>
      </c>
      <c r="H10" s="387" t="s">
        <v>263</v>
      </c>
    </row>
    <row r="11" spans="1:8">
      <c r="A11" s="298">
        <f>A10+1</f>
        <v>2</v>
      </c>
      <c r="B11" s="42" t="s">
        <v>352</v>
      </c>
      <c r="C11" s="42" t="s">
        <v>338</v>
      </c>
      <c r="D11" s="135">
        <v>2002</v>
      </c>
      <c r="E11" s="417">
        <v>5</v>
      </c>
      <c r="G11" s="273" t="s">
        <v>172</v>
      </c>
    </row>
    <row r="12" spans="1:8">
      <c r="A12" s="298">
        <f t="shared" ref="A12:A19" si="0">A11+1</f>
        <v>3</v>
      </c>
      <c r="B12" s="42" t="s">
        <v>379</v>
      </c>
      <c r="C12" s="42" t="s">
        <v>380</v>
      </c>
      <c r="D12" s="135">
        <v>2018</v>
      </c>
      <c r="E12" s="418">
        <v>1</v>
      </c>
      <c r="G12" s="273" t="s">
        <v>173</v>
      </c>
    </row>
    <row r="13" spans="1:8">
      <c r="A13" s="298">
        <f t="shared" si="0"/>
        <v>4</v>
      </c>
      <c r="B13" s="294"/>
      <c r="C13" s="42"/>
      <c r="D13" s="42"/>
      <c r="E13" s="352"/>
    </row>
    <row r="14" spans="1:8">
      <c r="A14" s="298">
        <f t="shared" si="0"/>
        <v>5</v>
      </c>
      <c r="B14" s="300"/>
      <c r="C14" s="42"/>
      <c r="D14" s="42"/>
      <c r="E14" s="353"/>
    </row>
    <row r="15" spans="1:8">
      <c r="A15" s="298">
        <f t="shared" si="0"/>
        <v>6</v>
      </c>
      <c r="B15" s="300"/>
      <c r="C15" s="42"/>
      <c r="D15" s="42"/>
      <c r="E15" s="353"/>
    </row>
    <row r="16" spans="1:8">
      <c r="A16" s="298">
        <f t="shared" si="0"/>
        <v>7</v>
      </c>
      <c r="B16" s="300"/>
      <c r="C16" s="42"/>
      <c r="D16" s="42"/>
      <c r="E16" s="353"/>
    </row>
    <row r="17" spans="1:5">
      <c r="A17" s="298">
        <f t="shared" si="0"/>
        <v>8</v>
      </c>
      <c r="B17" s="300"/>
      <c r="C17" s="42"/>
      <c r="D17" s="42"/>
      <c r="E17" s="331"/>
    </row>
    <row r="18" spans="1:5" s="57" customFormat="1">
      <c r="A18" s="298">
        <f t="shared" si="0"/>
        <v>9</v>
      </c>
      <c r="B18" s="302"/>
      <c r="C18" s="188"/>
      <c r="D18" s="188"/>
      <c r="E18" s="354"/>
    </row>
    <row r="19" spans="1:5" s="57" customFormat="1" ht="15.75" thickBot="1">
      <c r="A19" s="304">
        <f t="shared" si="0"/>
        <v>10</v>
      </c>
      <c r="B19" s="305"/>
      <c r="C19" s="306"/>
      <c r="D19" s="306"/>
      <c r="E19" s="355"/>
    </row>
    <row r="20" spans="1:5" ht="15.75" thickBot="1">
      <c r="A20" s="362"/>
      <c r="B20" s="295"/>
      <c r="C20" s="296"/>
      <c r="D20" s="165" t="str">
        <f>"Total "&amp;LEFT(A7,3)</f>
        <v>Total I20</v>
      </c>
      <c r="E20" s="127">
        <f>SUM(E10:E19)</f>
        <v>11</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34" zoomScale="115" zoomScaleNormal="115" workbookViewId="0">
      <selection activeCell="B1" sqref="B1:E57"/>
    </sheetView>
  </sheetViews>
  <sheetFormatPr defaultRowHeight="15"/>
  <cols>
    <col min="1" max="1" width="3.85546875" style="193" customWidth="1"/>
    <col min="2" max="2" width="9.140625" customWidth="1"/>
    <col min="3" max="3" width="55" customWidth="1"/>
    <col min="4" max="4" width="9.42578125" style="74" customWidth="1"/>
    <col min="5" max="5" width="14.28515625" customWidth="1"/>
  </cols>
  <sheetData>
    <row r="1" spans="2:5">
      <c r="B1" s="88" t="s">
        <v>187</v>
      </c>
      <c r="D1"/>
    </row>
    <row r="2" spans="2:5">
      <c r="B2" s="88"/>
      <c r="D2"/>
    </row>
    <row r="3" spans="2:5" ht="45">
      <c r="B3" s="73" t="s">
        <v>63</v>
      </c>
      <c r="C3" s="12" t="s">
        <v>17</v>
      </c>
      <c r="D3" s="73" t="s">
        <v>18</v>
      </c>
      <c r="E3" s="12" t="s">
        <v>97</v>
      </c>
    </row>
    <row r="4" spans="2:5" ht="30">
      <c r="B4" s="79" t="s">
        <v>112</v>
      </c>
      <c r="C4" s="11" t="s">
        <v>20</v>
      </c>
      <c r="D4" s="79" t="s">
        <v>196</v>
      </c>
      <c r="E4" s="76" t="s">
        <v>98</v>
      </c>
    </row>
    <row r="5" spans="2:5">
      <c r="B5" s="79" t="s">
        <v>113</v>
      </c>
      <c r="C5" s="11" t="s">
        <v>22</v>
      </c>
      <c r="D5" s="79" t="s">
        <v>197</v>
      </c>
      <c r="E5" s="76" t="s">
        <v>16</v>
      </c>
    </row>
    <row r="6" spans="2:5" ht="30">
      <c r="B6" s="79" t="s">
        <v>114</v>
      </c>
      <c r="C6" s="32" t="s">
        <v>24</v>
      </c>
      <c r="D6" s="79" t="s">
        <v>198</v>
      </c>
      <c r="E6" s="76" t="s">
        <v>25</v>
      </c>
    </row>
    <row r="7" spans="2:5">
      <c r="B7" s="79" t="s">
        <v>115</v>
      </c>
      <c r="C7" s="11" t="s">
        <v>199</v>
      </c>
      <c r="D7" s="79" t="s">
        <v>198</v>
      </c>
      <c r="E7" s="76" t="s">
        <v>27</v>
      </c>
    </row>
    <row r="8" spans="2:5" s="56" customFormat="1" ht="60">
      <c r="B8" s="79" t="s">
        <v>116</v>
      </c>
      <c r="C8" s="76" t="s">
        <v>200</v>
      </c>
      <c r="D8" s="79" t="s">
        <v>198</v>
      </c>
      <c r="E8" s="76" t="s">
        <v>27</v>
      </c>
    </row>
    <row r="9" spans="2:5" ht="30" customHeight="1">
      <c r="B9" s="79" t="s">
        <v>117</v>
      </c>
      <c r="C9" s="15" t="s">
        <v>201</v>
      </c>
      <c r="D9" s="79" t="s">
        <v>202</v>
      </c>
      <c r="E9" s="76" t="s">
        <v>27</v>
      </c>
    </row>
    <row r="10" spans="2:5" ht="30" customHeight="1">
      <c r="B10" s="79" t="s">
        <v>118</v>
      </c>
      <c r="C10" s="15" t="s">
        <v>203</v>
      </c>
      <c r="D10" s="79" t="s">
        <v>202</v>
      </c>
      <c r="E10" s="76" t="s">
        <v>27</v>
      </c>
    </row>
    <row r="11" spans="2:5" ht="30">
      <c r="B11" s="79" t="s">
        <v>119</v>
      </c>
      <c r="C11" s="15" t="s">
        <v>204</v>
      </c>
      <c r="D11" s="79" t="s">
        <v>198</v>
      </c>
      <c r="E11" s="76" t="s">
        <v>32</v>
      </c>
    </row>
    <row r="12" spans="2:5" ht="30">
      <c r="B12" s="79" t="s">
        <v>120</v>
      </c>
      <c r="C12" s="11" t="s">
        <v>205</v>
      </c>
      <c r="D12" s="79" t="s">
        <v>206</v>
      </c>
      <c r="E12" s="76" t="s">
        <v>32</v>
      </c>
    </row>
    <row r="13" spans="2:5" ht="62.25" customHeight="1">
      <c r="B13" s="79" t="s">
        <v>121</v>
      </c>
      <c r="C13" s="75" t="s">
        <v>207</v>
      </c>
      <c r="D13" s="79" t="s">
        <v>208</v>
      </c>
      <c r="E13" s="76" t="s">
        <v>35</v>
      </c>
    </row>
    <row r="14" spans="2:5" ht="60">
      <c r="B14" s="80" t="s">
        <v>122</v>
      </c>
      <c r="C14" s="15" t="s">
        <v>209</v>
      </c>
      <c r="D14" s="79" t="s">
        <v>210</v>
      </c>
      <c r="E14" s="76" t="s">
        <v>37</v>
      </c>
    </row>
    <row r="15" spans="2:5" ht="76.5" customHeight="1">
      <c r="B15" s="81"/>
      <c r="C15" s="15" t="s">
        <v>211</v>
      </c>
      <c r="D15" s="79" t="s">
        <v>212</v>
      </c>
      <c r="E15" s="76" t="s">
        <v>38</v>
      </c>
    </row>
    <row r="16" spans="2:5" ht="30">
      <c r="B16" s="82"/>
      <c r="C16" s="36" t="s">
        <v>213</v>
      </c>
      <c r="D16" s="79" t="s">
        <v>214</v>
      </c>
      <c r="E16" s="76" t="s">
        <v>39</v>
      </c>
    </row>
    <row r="17" spans="2:5" ht="90" customHeight="1">
      <c r="B17" s="79" t="s">
        <v>123</v>
      </c>
      <c r="C17" s="15" t="s">
        <v>215</v>
      </c>
      <c r="D17" s="79" t="s">
        <v>216</v>
      </c>
      <c r="E17" s="76" t="s">
        <v>59</v>
      </c>
    </row>
    <row r="18" spans="2:5" ht="61.5" customHeight="1">
      <c r="B18" s="79" t="s">
        <v>124</v>
      </c>
      <c r="C18" s="15" t="s">
        <v>217</v>
      </c>
      <c r="D18" s="79" t="s">
        <v>218</v>
      </c>
      <c r="E18" s="76" t="s">
        <v>59</v>
      </c>
    </row>
    <row r="19" spans="2:5" ht="75" customHeight="1">
      <c r="B19" s="437" t="s">
        <v>125</v>
      </c>
      <c r="C19" s="11" t="s">
        <v>219</v>
      </c>
      <c r="D19" s="79" t="s">
        <v>220</v>
      </c>
      <c r="E19" s="76" t="s">
        <v>59</v>
      </c>
    </row>
    <row r="20" spans="2:5" ht="45">
      <c r="B20" s="438"/>
      <c r="C20" s="11" t="s">
        <v>221</v>
      </c>
      <c r="D20" s="79" t="s">
        <v>222</v>
      </c>
      <c r="E20" s="76" t="s">
        <v>59</v>
      </c>
    </row>
    <row r="21" spans="2:5" ht="60">
      <c r="B21" s="242"/>
      <c r="C21" s="11" t="s">
        <v>62</v>
      </c>
      <c r="D21" s="79" t="s">
        <v>223</v>
      </c>
      <c r="E21" s="76" t="s">
        <v>59</v>
      </c>
    </row>
    <row r="22" spans="2:5" s="193" customFormat="1" ht="75">
      <c r="B22" s="79" t="s">
        <v>0</v>
      </c>
      <c r="C22" s="11" t="s">
        <v>224</v>
      </c>
      <c r="D22" s="79" t="s">
        <v>225</v>
      </c>
      <c r="E22" s="76" t="s">
        <v>59</v>
      </c>
    </row>
    <row r="23" spans="2:5" ht="135.75" customHeight="1">
      <c r="B23" s="85" t="s">
        <v>126</v>
      </c>
      <c r="C23" s="83" t="s">
        <v>226</v>
      </c>
      <c r="D23" s="84" t="s">
        <v>227</v>
      </c>
      <c r="E23" s="83" t="s">
        <v>228</v>
      </c>
    </row>
    <row r="24" spans="2:5" ht="60">
      <c r="B24" s="82" t="s">
        <v>127</v>
      </c>
      <c r="C24" s="69" t="s">
        <v>229</v>
      </c>
      <c r="D24" s="82" t="s">
        <v>230</v>
      </c>
      <c r="E24" s="78" t="s">
        <v>65</v>
      </c>
    </row>
    <row r="25" spans="2:5" ht="75">
      <c r="B25" s="79" t="s">
        <v>128</v>
      </c>
      <c r="C25" s="15" t="s">
        <v>231</v>
      </c>
      <c r="D25" s="79" t="s">
        <v>232</v>
      </c>
      <c r="E25" s="76" t="s">
        <v>67</v>
      </c>
    </row>
    <row r="26" spans="2:5" ht="106.5" customHeight="1">
      <c r="B26" s="79" t="s">
        <v>129</v>
      </c>
      <c r="C26" s="87" t="s">
        <v>233</v>
      </c>
      <c r="D26" s="79" t="s">
        <v>99</v>
      </c>
      <c r="E26" s="76" t="s">
        <v>41</v>
      </c>
    </row>
    <row r="27" spans="2:5" ht="45">
      <c r="B27" s="79" t="s">
        <v>130</v>
      </c>
      <c r="C27" s="86" t="s">
        <v>234</v>
      </c>
      <c r="D27" s="79" t="s">
        <v>235</v>
      </c>
      <c r="E27" s="76" t="s">
        <v>43</v>
      </c>
    </row>
    <row r="28" spans="2:5" ht="30">
      <c r="B28" s="79" t="s">
        <v>131</v>
      </c>
      <c r="C28" s="78" t="s">
        <v>236</v>
      </c>
      <c r="D28" s="79" t="s">
        <v>232</v>
      </c>
      <c r="E28" s="76" t="s">
        <v>43</v>
      </c>
    </row>
    <row r="29" spans="2:5" ht="107.25" customHeight="1">
      <c r="B29" s="79" t="s">
        <v>132</v>
      </c>
      <c r="C29" s="77" t="s">
        <v>264</v>
      </c>
      <c r="D29" s="79" t="s">
        <v>100</v>
      </c>
      <c r="E29" s="76" t="s">
        <v>46</v>
      </c>
    </row>
    <row r="30" spans="2:5" ht="75">
      <c r="B30" s="79" t="s">
        <v>133</v>
      </c>
      <c r="C30" s="76" t="s">
        <v>237</v>
      </c>
      <c r="D30" s="79" t="s">
        <v>238</v>
      </c>
      <c r="E30" s="76" t="s">
        <v>41</v>
      </c>
    </row>
    <row r="31" spans="2:5" ht="75">
      <c r="B31" s="79" t="s">
        <v>239</v>
      </c>
      <c r="C31" s="76" t="s">
        <v>49</v>
      </c>
      <c r="D31" s="79" t="s">
        <v>240</v>
      </c>
      <c r="E31" s="76" t="s">
        <v>241</v>
      </c>
    </row>
    <row r="33" spans="2:5" s="193" customFormat="1">
      <c r="B33" s="440" t="s">
        <v>193</v>
      </c>
      <c r="C33" s="436"/>
      <c r="D33" s="436"/>
      <c r="E33" s="436"/>
    </row>
    <row r="34" spans="2:5" s="193" customFormat="1">
      <c r="B34" s="436"/>
      <c r="C34" s="436"/>
      <c r="D34" s="436"/>
      <c r="E34" s="436"/>
    </row>
    <row r="35" spans="2:5" s="193" customFormat="1">
      <c r="B35" s="436"/>
      <c r="C35" s="436"/>
      <c r="D35" s="436"/>
      <c r="E35" s="436"/>
    </row>
    <row r="36" spans="2:5" s="193" customFormat="1">
      <c r="B36" s="436"/>
      <c r="C36" s="436"/>
      <c r="D36" s="436"/>
      <c r="E36" s="436"/>
    </row>
    <row r="37" spans="2:5" s="193" customFormat="1">
      <c r="B37" s="436"/>
      <c r="C37" s="436"/>
      <c r="D37" s="436"/>
      <c r="E37" s="436"/>
    </row>
    <row r="38" spans="2:5" s="193" customFormat="1">
      <c r="B38" s="436"/>
      <c r="C38" s="436"/>
      <c r="D38" s="436"/>
      <c r="E38" s="436"/>
    </row>
    <row r="39" spans="2:5" s="193" customFormat="1">
      <c r="B39" s="436"/>
      <c r="C39" s="436"/>
      <c r="D39" s="436"/>
      <c r="E39" s="436"/>
    </row>
    <row r="40" spans="2:5" s="193" customFormat="1" ht="128.25" customHeight="1">
      <c r="B40" s="436"/>
      <c r="C40" s="436"/>
      <c r="D40" s="436"/>
      <c r="E40" s="436"/>
    </row>
    <row r="41" spans="2:5" s="193" customFormat="1">
      <c r="B41" s="439" t="s">
        <v>191</v>
      </c>
      <c r="C41" s="439"/>
      <c r="D41" s="439"/>
      <c r="E41" s="439"/>
    </row>
    <row r="42" spans="2:5" ht="48.75" customHeight="1">
      <c r="B42" s="434" t="s">
        <v>50</v>
      </c>
      <c r="C42" s="434"/>
      <c r="D42" s="434"/>
      <c r="E42" s="434"/>
    </row>
    <row r="43" spans="2:5" ht="64.5" customHeight="1">
      <c r="B43" s="434" t="s">
        <v>188</v>
      </c>
      <c r="C43" s="434"/>
      <c r="D43" s="434"/>
      <c r="E43" s="434"/>
    </row>
    <row r="44" spans="2:5" ht="59.25" customHeight="1">
      <c r="B44" s="434" t="s">
        <v>189</v>
      </c>
      <c r="C44" s="434"/>
      <c r="D44" s="434"/>
      <c r="E44" s="434"/>
    </row>
    <row r="45" spans="2:5" s="193" customFormat="1" ht="46.5" customHeight="1">
      <c r="B45" s="434" t="s">
        <v>190</v>
      </c>
      <c r="C45" s="434"/>
      <c r="D45" s="434"/>
      <c r="E45" s="434"/>
    </row>
    <row r="46" spans="2:5" ht="32.25" customHeight="1">
      <c r="B46" s="436" t="s">
        <v>192</v>
      </c>
      <c r="C46" s="436"/>
      <c r="D46" s="436"/>
      <c r="E46" s="436"/>
    </row>
    <row r="47" spans="2:5">
      <c r="B47" s="435" t="s">
        <v>179</v>
      </c>
      <c r="C47" s="436"/>
      <c r="D47" s="436"/>
      <c r="E47" s="436"/>
    </row>
    <row r="48" spans="2:5">
      <c r="B48" s="436"/>
      <c r="C48" s="436"/>
      <c r="D48" s="436"/>
      <c r="E48" s="436"/>
    </row>
    <row r="49" spans="2:5">
      <c r="B49" s="436"/>
      <c r="C49" s="436"/>
      <c r="D49" s="436"/>
      <c r="E49" s="436"/>
    </row>
    <row r="50" spans="2:5">
      <c r="B50" s="436"/>
      <c r="C50" s="436"/>
      <c r="D50" s="436"/>
      <c r="E50" s="436"/>
    </row>
    <row r="51" spans="2:5">
      <c r="B51" s="436"/>
      <c r="C51" s="436"/>
      <c r="D51" s="436"/>
      <c r="E51" s="436"/>
    </row>
    <row r="52" spans="2:5">
      <c r="B52" s="436"/>
      <c r="C52" s="436"/>
      <c r="D52" s="436"/>
      <c r="E52" s="436"/>
    </row>
    <row r="53" spans="2:5">
      <c r="B53" s="436"/>
      <c r="C53" s="436"/>
      <c r="D53" s="436"/>
      <c r="E53" s="436"/>
    </row>
    <row r="54" spans="2:5" ht="114" customHeight="1">
      <c r="B54" s="436"/>
      <c r="C54" s="436"/>
      <c r="D54" s="436"/>
      <c r="E54" s="436"/>
    </row>
    <row r="56" spans="2:5">
      <c r="B56" s="387" t="s">
        <v>194</v>
      </c>
    </row>
    <row r="57" spans="2:5" ht="63" customHeight="1">
      <c r="B57" s="432" t="s">
        <v>195</v>
      </c>
      <c r="C57" s="433"/>
      <c r="D57" s="433"/>
      <c r="E57" s="43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A10" sqref="A10:A12"/>
    </sheetView>
  </sheetViews>
  <sheetFormatPr defaultRowHeight="15"/>
  <cols>
    <col min="1" max="1" width="5.140625" customWidth="1"/>
    <col min="2" max="2" width="104.28515625" customWidth="1"/>
    <col min="3" max="3" width="10.5703125" customWidth="1"/>
    <col min="4" max="4" width="9.7109375" customWidth="1"/>
  </cols>
  <sheetData>
    <row r="1" spans="1:10">
      <c r="A1" s="268" t="str">
        <f>'Date initiale'!C3</f>
        <v>Universitatea de Arhitectură și Urbanism "Ion Mincu" București</v>
      </c>
      <c r="B1" s="268"/>
    </row>
    <row r="2" spans="1:10">
      <c r="A2" s="268" t="str">
        <f>'Date initiale'!B4&amp;" "&amp;'Date initiale'!C4</f>
        <v>Facultatea ARHITECTURA</v>
      </c>
      <c r="B2" s="268"/>
    </row>
    <row r="3" spans="1:10">
      <c r="A3" s="268" t="str">
        <f>'Date initiale'!B5&amp;" "&amp;'Date initiale'!C5</f>
        <v>Departamentul Bazele proiectării de arhitectură</v>
      </c>
      <c r="B3" s="268"/>
    </row>
    <row r="4" spans="1:10">
      <c r="A4" s="123" t="str">
        <f>'Date initiale'!C6&amp;", "&amp;'Date initiale'!C7</f>
        <v xml:space="preserve">[Dinulescu, Horia], </v>
      </c>
      <c r="B4" s="123"/>
    </row>
    <row r="5" spans="1:10" s="193" customFormat="1" ht="15.75" thickBot="1">
      <c r="A5" s="123"/>
      <c r="B5" s="123"/>
    </row>
    <row r="6" spans="1:10" ht="15.75">
      <c r="A6" s="451" t="s">
        <v>110</v>
      </c>
      <c r="B6" s="451"/>
      <c r="C6" s="451"/>
      <c r="D6" s="451"/>
      <c r="I6" s="351"/>
    </row>
    <row r="7" spans="1:10" ht="24" customHeight="1">
      <c r="A7" s="456" t="str">
        <f>'Descriere indicatori'!B28&amp;". "&amp;'Descriere indicatori'!C28</f>
        <v xml:space="preserve">I21. Organizator / curator expoziţii la nivel internaţional/naţional </v>
      </c>
      <c r="B7" s="456"/>
      <c r="C7" s="456"/>
      <c r="D7" s="456"/>
      <c r="I7" s="352"/>
    </row>
    <row r="8" spans="1:10" ht="15.75" thickBot="1">
      <c r="I8" s="352"/>
    </row>
    <row r="9" spans="1:10" ht="30.75" thickBot="1">
      <c r="A9" s="161" t="s">
        <v>55</v>
      </c>
      <c r="B9" s="292" t="s">
        <v>152</v>
      </c>
      <c r="C9" s="162" t="s">
        <v>87</v>
      </c>
      <c r="D9" s="293" t="s">
        <v>147</v>
      </c>
      <c r="F9" s="272" t="s">
        <v>108</v>
      </c>
      <c r="J9" s="14"/>
    </row>
    <row r="10" spans="1:10" ht="30">
      <c r="A10" s="318">
        <v>1</v>
      </c>
      <c r="B10" s="168" t="s">
        <v>321</v>
      </c>
      <c r="C10" s="168" t="s">
        <v>319</v>
      </c>
      <c r="D10" s="358">
        <v>5</v>
      </c>
      <c r="F10" s="273" t="s">
        <v>170</v>
      </c>
      <c r="G10" s="387" t="s">
        <v>263</v>
      </c>
      <c r="J10" s="274"/>
    </row>
    <row r="11" spans="1:10" ht="30">
      <c r="A11" s="319">
        <f>A10+1</f>
        <v>2</v>
      </c>
      <c r="B11" s="42" t="s">
        <v>398</v>
      </c>
      <c r="C11" s="42" t="s">
        <v>318</v>
      </c>
      <c r="D11" s="359">
        <v>5</v>
      </c>
      <c r="J11" s="57"/>
    </row>
    <row r="12" spans="1:10" ht="30">
      <c r="A12" s="319">
        <f t="shared" ref="A12:A19" si="0">A11+1</f>
        <v>3</v>
      </c>
      <c r="B12" s="42" t="s">
        <v>321</v>
      </c>
      <c r="C12" s="42" t="s">
        <v>320</v>
      </c>
      <c r="D12" s="359">
        <v>5</v>
      </c>
    </row>
    <row r="13" spans="1:10">
      <c r="A13" s="298">
        <f t="shared" si="0"/>
        <v>4</v>
      </c>
      <c r="B13" s="294"/>
      <c r="C13" s="42"/>
      <c r="D13" s="299"/>
    </row>
    <row r="14" spans="1:10">
      <c r="A14" s="298">
        <f t="shared" si="0"/>
        <v>5</v>
      </c>
      <c r="B14" s="300"/>
      <c r="C14" s="42"/>
      <c r="D14" s="301"/>
    </row>
    <row r="15" spans="1:10">
      <c r="A15" s="298">
        <f t="shared" si="0"/>
        <v>6</v>
      </c>
      <c r="B15" s="300"/>
      <c r="C15" s="42"/>
      <c r="D15" s="301"/>
    </row>
    <row r="16" spans="1:10">
      <c r="A16" s="298">
        <f t="shared" si="0"/>
        <v>7</v>
      </c>
      <c r="B16" s="300"/>
      <c r="C16" s="42"/>
      <c r="D16" s="301"/>
    </row>
    <row r="17" spans="1:4">
      <c r="A17" s="298">
        <f t="shared" si="0"/>
        <v>8</v>
      </c>
      <c r="B17" s="300"/>
      <c r="C17" s="42"/>
      <c r="D17" s="153"/>
    </row>
    <row r="18" spans="1:4">
      <c r="A18" s="298">
        <f t="shared" si="0"/>
        <v>9</v>
      </c>
      <c r="B18" s="302"/>
      <c r="C18" s="188"/>
      <c r="D18" s="303"/>
    </row>
    <row r="19" spans="1:4" ht="15.75" thickBot="1">
      <c r="A19" s="304">
        <f t="shared" si="0"/>
        <v>10</v>
      </c>
      <c r="B19" s="305"/>
      <c r="C19" s="306"/>
      <c r="D19" s="307"/>
    </row>
    <row r="20" spans="1:4" ht="15.75" thickBot="1">
      <c r="A20" s="362"/>
      <c r="B20" s="295"/>
      <c r="C20" s="165" t="str">
        <f>"Total "&amp;LEFT(A7,3)</f>
        <v>Total I21</v>
      </c>
      <c r="D20" s="127">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B12" sqref="B12"/>
    </sheetView>
  </sheetViews>
  <sheetFormatPr defaultRowHeight="15"/>
  <cols>
    <col min="1" max="1" width="5.140625" customWidth="1"/>
    <col min="2" max="2" width="98.28515625" customWidth="1"/>
    <col min="3" max="3" width="15.7109375" customWidth="1"/>
    <col min="4" max="4" width="9.7109375" customWidth="1"/>
  </cols>
  <sheetData>
    <row r="1" spans="1:7" ht="15.75">
      <c r="A1" s="266" t="str">
        <f>'Date initiale'!C3</f>
        <v>Universitatea de Arhitectură și Urbanism "Ion Mincu" București</v>
      </c>
      <c r="B1" s="266"/>
      <c r="C1" s="266"/>
      <c r="D1" s="17"/>
    </row>
    <row r="2" spans="1:7" ht="15.75">
      <c r="A2" s="266" t="str">
        <f>'Date initiale'!B4&amp;" "&amp;'Date initiale'!C4</f>
        <v>Facultatea ARHITECTURA</v>
      </c>
      <c r="B2" s="266"/>
      <c r="C2" s="266"/>
      <c r="D2" s="17"/>
    </row>
    <row r="3" spans="1:7" ht="15.75">
      <c r="A3" s="266" t="str">
        <f>'Date initiale'!B5&amp;" "&amp;'Date initiale'!C5</f>
        <v>Departamentul Bazele proiectării de arhitectură</v>
      </c>
      <c r="B3" s="266"/>
      <c r="C3" s="266"/>
      <c r="D3" s="17"/>
    </row>
    <row r="4" spans="1:7">
      <c r="A4" s="123" t="str">
        <f>'Date initiale'!C6&amp;", "&amp;'Date initiale'!C7</f>
        <v xml:space="preserve">[Dinulescu, Horia], </v>
      </c>
      <c r="B4" s="123"/>
      <c r="C4" s="123"/>
    </row>
    <row r="5" spans="1:7" s="193" customFormat="1">
      <c r="A5" s="123"/>
      <c r="B5" s="123"/>
      <c r="C5" s="123"/>
    </row>
    <row r="6" spans="1:7" ht="15.75">
      <c r="A6" s="454" t="s">
        <v>110</v>
      </c>
      <c r="B6" s="454"/>
      <c r="C6" s="454"/>
      <c r="D6" s="454"/>
    </row>
    <row r="7" spans="1:7" s="193" customFormat="1" ht="66.75" customHeight="1">
      <c r="A7" s="45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6"/>
      <c r="C7" s="456"/>
      <c r="D7" s="456"/>
    </row>
    <row r="8" spans="1:7" ht="16.5" thickBot="1">
      <c r="A8" s="60"/>
      <c r="B8" s="60"/>
      <c r="C8" s="60"/>
      <c r="D8" s="60"/>
    </row>
    <row r="9" spans="1:7" ht="30.75" thickBot="1">
      <c r="A9" s="161" t="s">
        <v>55</v>
      </c>
      <c r="B9" s="309" t="s">
        <v>158</v>
      </c>
      <c r="C9" s="309" t="s">
        <v>81</v>
      </c>
      <c r="D9" s="310" t="s">
        <v>147</v>
      </c>
      <c r="F9" s="272" t="s">
        <v>108</v>
      </c>
    </row>
    <row r="10" spans="1:7" ht="15.75">
      <c r="A10" s="167">
        <v>1</v>
      </c>
      <c r="B10" s="168" t="s">
        <v>324</v>
      </c>
      <c r="C10" s="312" t="s">
        <v>323</v>
      </c>
      <c r="D10" s="338">
        <v>5</v>
      </c>
      <c r="E10" s="47"/>
      <c r="F10" s="273" t="s">
        <v>174</v>
      </c>
      <c r="G10" s="387" t="s">
        <v>265</v>
      </c>
    </row>
    <row r="11" spans="1:7" ht="30">
      <c r="A11" s="169">
        <f>A10+1</f>
        <v>2</v>
      </c>
      <c r="B11" s="155" t="s">
        <v>353</v>
      </c>
      <c r="C11" s="42">
        <v>2014</v>
      </c>
      <c r="D11" s="331">
        <v>5</v>
      </c>
      <c r="E11" s="47"/>
      <c r="F11" s="273" t="s">
        <v>170</v>
      </c>
    </row>
    <row r="12" spans="1:7" ht="15.75">
      <c r="A12" s="169">
        <f t="shared" ref="A12:A19" si="0">A11+1</f>
        <v>3</v>
      </c>
      <c r="B12" s="300"/>
      <c r="C12" s="308"/>
      <c r="D12" s="356"/>
      <c r="E12" s="47"/>
      <c r="F12" s="273" t="s">
        <v>170</v>
      </c>
    </row>
    <row r="13" spans="1:7" ht="15.75">
      <c r="A13" s="169">
        <f t="shared" si="0"/>
        <v>4</v>
      </c>
      <c r="B13" s="300"/>
      <c r="C13" s="42"/>
      <c r="D13" s="356"/>
      <c r="E13" s="47"/>
      <c r="F13" s="273">
        <v>20</v>
      </c>
    </row>
    <row r="14" spans="1:7" ht="15.75">
      <c r="A14" s="169">
        <f t="shared" si="0"/>
        <v>5</v>
      </c>
      <c r="B14" s="300"/>
      <c r="C14" s="42"/>
      <c r="D14" s="356"/>
      <c r="E14" s="47"/>
    </row>
    <row r="15" spans="1:7" ht="15.75">
      <c r="A15" s="169">
        <f t="shared" si="0"/>
        <v>6</v>
      </c>
      <c r="B15" s="300"/>
      <c r="C15" s="42"/>
      <c r="D15" s="356"/>
      <c r="E15" s="47"/>
    </row>
    <row r="16" spans="1:7" ht="15.75">
      <c r="A16" s="169">
        <f t="shared" si="0"/>
        <v>7</v>
      </c>
      <c r="B16" s="300"/>
      <c r="C16" s="42"/>
      <c r="D16" s="356"/>
      <c r="E16" s="47"/>
    </row>
    <row r="17" spans="1:5" ht="15.75">
      <c r="A17" s="169">
        <f t="shared" si="0"/>
        <v>8</v>
      </c>
      <c r="B17" s="300"/>
      <c r="C17" s="42"/>
      <c r="D17" s="356"/>
      <c r="E17" s="47"/>
    </row>
    <row r="18" spans="1:5" ht="15.75">
      <c r="A18" s="169">
        <f t="shared" si="0"/>
        <v>9</v>
      </c>
      <c r="B18" s="300"/>
      <c r="C18" s="42"/>
      <c r="D18" s="356"/>
      <c r="E18" s="47"/>
    </row>
    <row r="19" spans="1:5" ht="16.5" thickBot="1">
      <c r="A19" s="313">
        <f t="shared" si="0"/>
        <v>10</v>
      </c>
      <c r="B19" s="314"/>
      <c r="C19" s="158"/>
      <c r="D19" s="357"/>
      <c r="E19" s="47"/>
    </row>
    <row r="20" spans="1:5" ht="16.5" thickBot="1">
      <c r="A20" s="362"/>
      <c r="B20" s="295"/>
      <c r="C20" s="126" t="str">
        <f>"Total "&amp;LEFT(A7,3)</f>
        <v>Total I22</v>
      </c>
      <c r="D20" s="127">
        <f>SUM(D10:D19)</f>
        <v>10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B16" sqref="B16"/>
    </sheetView>
  </sheetViews>
  <sheetFormatPr defaultRowHeight="15"/>
  <cols>
    <col min="1" max="1" width="5.140625" customWidth="1"/>
    <col min="2" max="2" width="98.28515625" customWidth="1"/>
    <col min="3" max="3" width="15.7109375" customWidth="1"/>
    <col min="4" max="4" width="9.7109375" customWidth="1"/>
  </cols>
  <sheetData>
    <row r="1" spans="1:7" ht="15.75">
      <c r="A1" s="266" t="str">
        <f>'Date initiale'!C3</f>
        <v>Universitatea de Arhitectură și Urbanism "Ion Mincu" București</v>
      </c>
      <c r="B1" s="266"/>
      <c r="C1" s="266"/>
      <c r="D1" s="43"/>
    </row>
    <row r="2" spans="1:7" ht="15.75">
      <c r="A2" s="266" t="str">
        <f>'Date initiale'!B4&amp;" "&amp;'Date initiale'!C4</f>
        <v>Facultatea ARHITECTURA</v>
      </c>
      <c r="B2" s="266"/>
      <c r="C2" s="266"/>
      <c r="D2" s="17"/>
    </row>
    <row r="3" spans="1:7" ht="15.75">
      <c r="A3" s="266" t="str">
        <f>'Date initiale'!B5&amp;" "&amp;'Date initiale'!C5</f>
        <v>Departamentul Bazele proiectării de arhitectură</v>
      </c>
      <c r="B3" s="266"/>
      <c r="C3" s="266"/>
      <c r="D3" s="17"/>
    </row>
    <row r="4" spans="1:7">
      <c r="A4" s="123" t="str">
        <f>'Date initiale'!C6&amp;", "&amp;'Date initiale'!C7</f>
        <v xml:space="preserve">[Dinulescu, Horia], </v>
      </c>
      <c r="B4" s="123"/>
      <c r="C4" s="123"/>
    </row>
    <row r="5" spans="1:7" s="193" customFormat="1">
      <c r="A5" s="123"/>
      <c r="B5" s="123"/>
      <c r="C5" s="123"/>
    </row>
    <row r="6" spans="1:7" ht="15.75">
      <c r="A6" s="451" t="s">
        <v>110</v>
      </c>
      <c r="B6" s="451"/>
      <c r="C6" s="451"/>
      <c r="D6" s="451"/>
    </row>
    <row r="7" spans="1:7" ht="39.75" customHeight="1">
      <c r="A7" s="45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6"/>
      <c r="C7" s="456"/>
      <c r="D7" s="456"/>
    </row>
    <row r="8" spans="1:7" ht="15.75" customHeight="1" thickBot="1">
      <c r="A8" s="60"/>
      <c r="B8" s="60"/>
      <c r="C8" s="60"/>
      <c r="D8" s="60"/>
    </row>
    <row r="9" spans="1:7" ht="30.75" thickBot="1">
      <c r="A9" s="161" t="s">
        <v>55</v>
      </c>
      <c r="B9" s="162" t="s">
        <v>159</v>
      </c>
      <c r="C9" s="162" t="s">
        <v>81</v>
      </c>
      <c r="D9" s="293" t="s">
        <v>147</v>
      </c>
      <c r="F9" s="272" t="s">
        <v>108</v>
      </c>
    </row>
    <row r="10" spans="1:7" s="193" customFormat="1" ht="30">
      <c r="A10" s="167">
        <v>1</v>
      </c>
      <c r="B10" s="42" t="s">
        <v>382</v>
      </c>
      <c r="C10" s="42" t="s">
        <v>322</v>
      </c>
      <c r="D10" s="359">
        <v>3</v>
      </c>
      <c r="F10" s="273" t="s">
        <v>170</v>
      </c>
      <c r="G10" s="387" t="s">
        <v>262</v>
      </c>
    </row>
    <row r="11" spans="1:7" s="193" customFormat="1" ht="30">
      <c r="A11" s="169">
        <f>A10+1</f>
        <v>2</v>
      </c>
      <c r="B11" s="42" t="s">
        <v>364</v>
      </c>
      <c r="C11" s="42" t="s">
        <v>349</v>
      </c>
      <c r="D11" s="359">
        <v>3</v>
      </c>
      <c r="F11" s="273" t="s">
        <v>172</v>
      </c>
    </row>
    <row r="12" spans="1:7" ht="30">
      <c r="A12" s="169">
        <f t="shared" ref="A12:A19" si="0">A11+1</f>
        <v>3</v>
      </c>
      <c r="B12" s="42" t="s">
        <v>365</v>
      </c>
      <c r="C12" s="42" t="s">
        <v>355</v>
      </c>
      <c r="D12" s="359">
        <v>3</v>
      </c>
      <c r="F12" s="273" t="s">
        <v>173</v>
      </c>
    </row>
    <row r="13" spans="1:7" s="193" customFormat="1" ht="30">
      <c r="A13" s="169">
        <f t="shared" si="0"/>
        <v>4</v>
      </c>
      <c r="B13" s="42" t="s">
        <v>366</v>
      </c>
      <c r="C13" s="42" t="s">
        <v>356</v>
      </c>
      <c r="D13" s="359">
        <v>3</v>
      </c>
    </row>
    <row r="14" spans="1:7" s="193" customFormat="1" ht="30">
      <c r="A14" s="169">
        <f t="shared" si="0"/>
        <v>5</v>
      </c>
      <c r="B14" s="42" t="s">
        <v>367</v>
      </c>
      <c r="C14" s="42" t="s">
        <v>354</v>
      </c>
      <c r="D14" s="359">
        <v>3</v>
      </c>
    </row>
    <row r="15" spans="1:7" s="193" customFormat="1" ht="30">
      <c r="A15" s="169">
        <f t="shared" si="0"/>
        <v>6</v>
      </c>
      <c r="B15" s="42" t="s">
        <v>368</v>
      </c>
      <c r="C15" s="42" t="s">
        <v>357</v>
      </c>
      <c r="D15" s="359">
        <v>3</v>
      </c>
    </row>
    <row r="16" spans="1:7" s="193" customFormat="1">
      <c r="A16" s="169">
        <f t="shared" si="0"/>
        <v>7</v>
      </c>
      <c r="B16" s="42" t="s">
        <v>369</v>
      </c>
      <c r="C16" s="42" t="s">
        <v>354</v>
      </c>
      <c r="D16" s="359">
        <v>3</v>
      </c>
    </row>
    <row r="17" spans="1:4" s="193" customFormat="1">
      <c r="A17" s="169">
        <f t="shared" si="0"/>
        <v>8</v>
      </c>
      <c r="B17" s="42" t="s">
        <v>402</v>
      </c>
      <c r="C17" s="42" t="s">
        <v>390</v>
      </c>
      <c r="D17" s="359">
        <v>3</v>
      </c>
    </row>
    <row r="18" spans="1:4" s="193" customFormat="1">
      <c r="A18" s="169">
        <f t="shared" si="0"/>
        <v>9</v>
      </c>
      <c r="B18" s="300"/>
      <c r="C18" s="42"/>
      <c r="D18" s="359"/>
    </row>
    <row r="19" spans="1:4" ht="15.75" thickBot="1">
      <c r="A19" s="313">
        <f t="shared" si="0"/>
        <v>10</v>
      </c>
      <c r="B19" s="314"/>
      <c r="C19" s="158"/>
      <c r="D19" s="360"/>
    </row>
    <row r="20" spans="1:4" ht="15.75" thickBot="1">
      <c r="A20" s="361"/>
      <c r="B20" s="123"/>
      <c r="C20" s="126" t="str">
        <f>"Total "&amp;LEFT(A7,3)</f>
        <v>Total I23</v>
      </c>
      <c r="D20" s="315">
        <f>SUM(D10:D19)</f>
        <v>24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3" customWidth="1"/>
    <col min="4" max="4" width="30" style="193" customWidth="1"/>
    <col min="5" max="5" width="10.5703125" customWidth="1"/>
    <col min="6" max="6" width="9.7109375" customWidth="1"/>
  </cols>
  <sheetData>
    <row r="1" spans="1:9">
      <c r="A1" s="268" t="str">
        <f>'Date initiale'!C3</f>
        <v>Universitatea de Arhitectură și Urbanism "Ion Mincu" București</v>
      </c>
      <c r="B1" s="268"/>
      <c r="C1" s="268"/>
      <c r="D1" s="268"/>
      <c r="E1" s="268"/>
    </row>
    <row r="2" spans="1:9">
      <c r="A2" s="268" t="str">
        <f>'Date initiale'!B4&amp;" "&amp;'Date initiale'!C4</f>
        <v>Facultatea ARHITECTURA</v>
      </c>
      <c r="B2" s="268"/>
      <c r="C2" s="268"/>
      <c r="D2" s="268"/>
      <c r="E2" s="268"/>
    </row>
    <row r="3" spans="1:9">
      <c r="A3" s="268" t="str">
        <f>'Date initiale'!B5&amp;" "&amp;'Date initiale'!C5</f>
        <v>Departamentul Bazele proiectării de arhitectură</v>
      </c>
      <c r="B3" s="268"/>
      <c r="C3" s="268"/>
      <c r="D3" s="268"/>
      <c r="E3" s="268"/>
    </row>
    <row r="4" spans="1:9">
      <c r="A4" s="123" t="str">
        <f>'Date initiale'!C6&amp;", "&amp;'Date initiale'!C7</f>
        <v xml:space="preserve">[Dinulescu, Horia], </v>
      </c>
      <c r="B4" s="123"/>
      <c r="C4" s="123"/>
      <c r="D4" s="123"/>
      <c r="E4" s="123"/>
    </row>
    <row r="5" spans="1:9" s="193" customFormat="1">
      <c r="A5" s="123"/>
      <c r="B5" s="123"/>
      <c r="C5" s="123"/>
      <c r="D5" s="123"/>
      <c r="E5" s="123"/>
    </row>
    <row r="6" spans="1:9" ht="15.75">
      <c r="A6" s="283" t="s">
        <v>110</v>
      </c>
    </row>
    <row r="7" spans="1:9" ht="15.75">
      <c r="A7" s="456" t="str">
        <f>'Descriere indicatori'!B31&amp;". "&amp;'Descriere indicatori'!C31</f>
        <v xml:space="preserve">I24. Îndrumare de doctorat sau în co-tutelă la nivel internaţional/naţional </v>
      </c>
      <c r="B7" s="456"/>
      <c r="C7" s="456"/>
      <c r="D7" s="456"/>
      <c r="E7" s="456"/>
      <c r="F7" s="456"/>
    </row>
    <row r="8" spans="1:9" ht="15.75" thickBot="1"/>
    <row r="9" spans="1:9" ht="30.75" thickBot="1">
      <c r="A9" s="161" t="s">
        <v>55</v>
      </c>
      <c r="B9" s="162" t="s">
        <v>153</v>
      </c>
      <c r="C9" s="162" t="s">
        <v>155</v>
      </c>
      <c r="D9" s="162" t="s">
        <v>154</v>
      </c>
      <c r="E9" s="162" t="s">
        <v>81</v>
      </c>
      <c r="F9" s="293" t="s">
        <v>147</v>
      </c>
      <c r="H9" s="272" t="s">
        <v>108</v>
      </c>
    </row>
    <row r="10" spans="1:9">
      <c r="A10" s="167">
        <v>1</v>
      </c>
      <c r="B10" s="311"/>
      <c r="C10" s="311"/>
      <c r="D10" s="311"/>
      <c r="E10" s="168"/>
      <c r="F10" s="358"/>
      <c r="H10" s="273" t="s">
        <v>266</v>
      </c>
      <c r="I10" s="387" t="s">
        <v>267</v>
      </c>
    </row>
    <row r="11" spans="1:9">
      <c r="A11" s="169">
        <f>A10+1</f>
        <v>2</v>
      </c>
      <c r="B11" s="300"/>
      <c r="C11" s="300"/>
      <c r="D11" s="300"/>
      <c r="E11" s="42"/>
      <c r="F11" s="359"/>
      <c r="H11" s="193"/>
      <c r="I11" s="387" t="s">
        <v>268</v>
      </c>
    </row>
    <row r="12" spans="1:9">
      <c r="A12" s="169">
        <f t="shared" ref="A12:A19" si="0">A11+1</f>
        <v>3</v>
      </c>
      <c r="B12" s="300"/>
      <c r="C12" s="300"/>
      <c r="D12" s="300"/>
      <c r="E12" s="42"/>
      <c r="F12" s="359"/>
    </row>
    <row r="13" spans="1:9">
      <c r="A13" s="169">
        <f t="shared" si="0"/>
        <v>4</v>
      </c>
      <c r="B13" s="300"/>
      <c r="C13" s="300"/>
      <c r="D13" s="300"/>
      <c r="E13" s="42"/>
      <c r="F13" s="359"/>
    </row>
    <row r="14" spans="1:9">
      <c r="A14" s="169">
        <f t="shared" si="0"/>
        <v>5</v>
      </c>
      <c r="B14" s="300"/>
      <c r="C14" s="300"/>
      <c r="D14" s="300"/>
      <c r="E14" s="42"/>
      <c r="F14" s="359"/>
    </row>
    <row r="15" spans="1:9">
      <c r="A15" s="169">
        <f t="shared" si="0"/>
        <v>6</v>
      </c>
      <c r="B15" s="300"/>
      <c r="C15" s="300"/>
      <c r="D15" s="300"/>
      <c r="E15" s="42"/>
      <c r="F15" s="359"/>
    </row>
    <row r="16" spans="1:9">
      <c r="A16" s="169">
        <f t="shared" si="0"/>
        <v>7</v>
      </c>
      <c r="B16" s="300"/>
      <c r="C16" s="300"/>
      <c r="D16" s="300"/>
      <c r="E16" s="42"/>
      <c r="F16" s="359"/>
    </row>
    <row r="17" spans="1:6">
      <c r="A17" s="169">
        <f t="shared" si="0"/>
        <v>8</v>
      </c>
      <c r="B17" s="300"/>
      <c r="C17" s="300"/>
      <c r="D17" s="300"/>
      <c r="E17" s="42"/>
      <c r="F17" s="359"/>
    </row>
    <row r="18" spans="1:6">
      <c r="A18" s="169">
        <f t="shared" si="0"/>
        <v>9</v>
      </c>
      <c r="B18" s="300"/>
      <c r="C18" s="300"/>
      <c r="D18" s="300"/>
      <c r="E18" s="42"/>
      <c r="F18" s="359"/>
    </row>
    <row r="19" spans="1:6" ht="15.75" thickBot="1">
      <c r="A19" s="313">
        <f t="shared" si="0"/>
        <v>10</v>
      </c>
      <c r="B19" s="314"/>
      <c r="C19" s="314"/>
      <c r="D19" s="314"/>
      <c r="E19" s="158"/>
      <c r="F19" s="360"/>
    </row>
    <row r="20" spans="1:6" ht="15.75" thickBot="1">
      <c r="A20" s="361"/>
      <c r="B20" s="123"/>
      <c r="C20" s="123"/>
      <c r="D20" s="123"/>
      <c r="E20" s="126" t="str">
        <f>"Total "&amp;LEFT(A7,3)</f>
        <v>Total I24</v>
      </c>
      <c r="F20" s="31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1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D47"/>
  <sheetViews>
    <sheetView showGridLines="0" showRowColHeaders="0" zoomScale="130" zoomScaleNormal="130" workbookViewId="0">
      <selection activeCell="C55" sqref="C55"/>
    </sheetView>
  </sheetViews>
  <sheetFormatPr defaultRowHeight="15"/>
  <cols>
    <col min="1" max="1" width="4.28515625" style="193" customWidth="1"/>
    <col min="2" max="2" width="8.7109375" customWidth="1"/>
    <col min="3" max="3" width="72" customWidth="1"/>
    <col min="4" max="4" width="7.7109375" customWidth="1"/>
  </cols>
  <sheetData>
    <row r="1" spans="2:4">
      <c r="B1" s="441" t="s">
        <v>102</v>
      </c>
      <c r="C1" s="441"/>
      <c r="D1" s="441"/>
    </row>
    <row r="2" spans="2:4" s="193" customFormat="1">
      <c r="B2" s="377" t="str">
        <f>"Facultatea de "&amp;'Date initiale'!C4</f>
        <v>Facultatea de ARHITECTURA</v>
      </c>
      <c r="C2" s="377"/>
      <c r="D2" s="377"/>
    </row>
    <row r="3" spans="2:4">
      <c r="B3" s="441" t="str">
        <f>"Departamentul "&amp;'Date initiale'!C5</f>
        <v>Departamentul Bazele proiectării de arhitectură</v>
      </c>
      <c r="C3" s="441"/>
      <c r="D3" s="441"/>
    </row>
    <row r="4" spans="2:4">
      <c r="B4" s="377" t="str">
        <f>"Nume și prenume: "&amp;'Date initiale'!C6</f>
        <v>Nume și prenume: [Dinulescu, Horia]</v>
      </c>
      <c r="C4" s="377"/>
      <c r="D4" s="377"/>
    </row>
    <row r="5" spans="2:4" s="193" customFormat="1">
      <c r="B5" s="377" t="str">
        <f>"Post: "&amp;'Date initiale'!C7</f>
        <v xml:space="preserve">Post: </v>
      </c>
      <c r="C5" s="377"/>
      <c r="D5" s="377"/>
    </row>
    <row r="6" spans="2:4">
      <c r="B6" s="377" t="str">
        <f>"Standard de referință: "&amp;'Date initiale'!C8</f>
        <v>Standard de referință: conferențiar universitar</v>
      </c>
      <c r="C6" s="377"/>
      <c r="D6" s="377"/>
    </row>
    <row r="7" spans="2:4">
      <c r="B7" s="193"/>
      <c r="C7" s="193"/>
      <c r="D7" s="193"/>
    </row>
    <row r="8" spans="2:4" s="193" customFormat="1" ht="15.75">
      <c r="B8" s="444" t="s">
        <v>178</v>
      </c>
      <c r="C8" s="444"/>
      <c r="D8" s="444"/>
    </row>
    <row r="9" spans="2:4" ht="34.5" customHeight="1">
      <c r="B9" s="442" t="s">
        <v>186</v>
      </c>
      <c r="C9" s="443"/>
      <c r="D9" s="443"/>
    </row>
    <row r="10" spans="2:4" ht="30">
      <c r="B10" s="92" t="s">
        <v>63</v>
      </c>
      <c r="C10" s="92" t="s">
        <v>177</v>
      </c>
      <c r="D10" s="92" t="s">
        <v>147</v>
      </c>
    </row>
    <row r="11" spans="2:4">
      <c r="B11" s="93" t="s">
        <v>19</v>
      </c>
      <c r="C11" s="11" t="s">
        <v>20</v>
      </c>
      <c r="D11" s="102">
        <f>'I1'!I20</f>
        <v>0</v>
      </c>
    </row>
    <row r="12" spans="2:4" ht="15" customHeight="1">
      <c r="B12" s="94" t="s">
        <v>21</v>
      </c>
      <c r="C12" s="11" t="s">
        <v>22</v>
      </c>
      <c r="D12" s="103">
        <f>'I2'!I20</f>
        <v>15</v>
      </c>
    </row>
    <row r="13" spans="2:4">
      <c r="B13" s="94" t="s">
        <v>23</v>
      </c>
      <c r="C13" s="32" t="s">
        <v>24</v>
      </c>
      <c r="D13" s="103">
        <f>'I3'!I20</f>
        <v>10</v>
      </c>
    </row>
    <row r="14" spans="2:4">
      <c r="B14" s="94" t="s">
        <v>26</v>
      </c>
      <c r="C14" s="11" t="s">
        <v>199</v>
      </c>
      <c r="D14" s="103">
        <f>'I4'!I20</f>
        <v>30</v>
      </c>
    </row>
    <row r="15" spans="2:4" ht="45">
      <c r="B15" s="94" t="s">
        <v>28</v>
      </c>
      <c r="C15" s="76" t="s">
        <v>200</v>
      </c>
      <c r="D15" s="103">
        <f>'I5'!I20</f>
        <v>0</v>
      </c>
    </row>
    <row r="16" spans="2:4" ht="15" customHeight="1">
      <c r="B16" s="94" t="s">
        <v>29</v>
      </c>
      <c r="C16" s="15" t="s">
        <v>201</v>
      </c>
      <c r="D16" s="103">
        <f>'I6'!I20</f>
        <v>0</v>
      </c>
    </row>
    <row r="17" spans="2:4" ht="15" customHeight="1">
      <c r="B17" s="94" t="s">
        <v>30</v>
      </c>
      <c r="C17" s="15" t="s">
        <v>203</v>
      </c>
      <c r="D17" s="103">
        <f>'I7'!I20</f>
        <v>0</v>
      </c>
    </row>
    <row r="18" spans="2:4" ht="30">
      <c r="B18" s="94" t="s">
        <v>31</v>
      </c>
      <c r="C18" s="15" t="s">
        <v>204</v>
      </c>
      <c r="D18" s="103">
        <f>'I8'!I20</f>
        <v>0</v>
      </c>
    </row>
    <row r="19" spans="2:4" ht="30">
      <c r="B19" s="94" t="s">
        <v>33</v>
      </c>
      <c r="C19" s="11" t="s">
        <v>205</v>
      </c>
      <c r="D19" s="103">
        <f>'I9'!I20</f>
        <v>0</v>
      </c>
    </row>
    <row r="20" spans="2:4" ht="30">
      <c r="B20" s="94" t="s">
        <v>34</v>
      </c>
      <c r="C20" s="75" t="s">
        <v>207</v>
      </c>
      <c r="D20" s="103">
        <f>'I10'!I20</f>
        <v>0</v>
      </c>
    </row>
    <row r="21" spans="2:4" ht="45">
      <c r="B21" s="95" t="s">
        <v>36</v>
      </c>
      <c r="C21" s="15" t="s">
        <v>209</v>
      </c>
      <c r="D21" s="103">
        <f>I11a!I20</f>
        <v>45</v>
      </c>
    </row>
    <row r="22" spans="2:4" ht="60" customHeight="1">
      <c r="B22" s="96"/>
      <c r="C22" s="15" t="s">
        <v>211</v>
      </c>
      <c r="D22" s="103">
        <f>I11b!H20</f>
        <v>35</v>
      </c>
    </row>
    <row r="23" spans="2:4" ht="30">
      <c r="B23" s="93"/>
      <c r="C23" s="36" t="s">
        <v>213</v>
      </c>
      <c r="D23" s="103">
        <f>I11c!G18</f>
        <v>34</v>
      </c>
    </row>
    <row r="24" spans="2:4" ht="75">
      <c r="B24" s="94" t="s">
        <v>40</v>
      </c>
      <c r="C24" s="15" t="s">
        <v>215</v>
      </c>
      <c r="D24" s="103">
        <f>'I12'!H20</f>
        <v>0</v>
      </c>
    </row>
    <row r="25" spans="2:4" ht="48" customHeight="1">
      <c r="B25" s="94" t="s">
        <v>60</v>
      </c>
      <c r="C25" s="15" t="s">
        <v>217</v>
      </c>
      <c r="D25" s="103">
        <f>'I13'!H17</f>
        <v>47.5</v>
      </c>
    </row>
    <row r="26" spans="2:4" ht="60">
      <c r="B26" s="95" t="s">
        <v>61</v>
      </c>
      <c r="C26" s="11" t="s">
        <v>219</v>
      </c>
      <c r="D26" s="103">
        <f>I14a!H20</f>
        <v>7.5</v>
      </c>
    </row>
    <row r="27" spans="2:4" ht="30" customHeight="1">
      <c r="B27" s="93"/>
      <c r="C27" s="11" t="s">
        <v>221</v>
      </c>
      <c r="D27" s="103">
        <f>I14b!H16</f>
        <v>55</v>
      </c>
    </row>
    <row r="28" spans="2:4" ht="45">
      <c r="B28" s="94" t="s">
        <v>61</v>
      </c>
      <c r="C28" s="11" t="s">
        <v>62</v>
      </c>
      <c r="D28" s="103">
        <f>I14c!H20</f>
        <v>10</v>
      </c>
    </row>
    <row r="29" spans="2:4" s="193" customFormat="1" ht="60">
      <c r="B29" s="381" t="s">
        <v>0</v>
      </c>
      <c r="C29" s="11" t="s">
        <v>224</v>
      </c>
      <c r="D29" s="104">
        <f>'I15'!H20</f>
        <v>0</v>
      </c>
    </row>
    <row r="30" spans="2:4" ht="105">
      <c r="B30" s="97" t="s">
        <v>64</v>
      </c>
      <c r="C30" s="83" t="s">
        <v>226</v>
      </c>
      <c r="D30" s="104">
        <f>'I16'!D20</f>
        <v>10</v>
      </c>
    </row>
    <row r="31" spans="2:4" ht="45">
      <c r="B31" s="97" t="s">
        <v>66</v>
      </c>
      <c r="C31" s="69" t="s">
        <v>229</v>
      </c>
      <c r="D31" s="103">
        <f>'I17'!D20</f>
        <v>30</v>
      </c>
    </row>
    <row r="32" spans="2:4" ht="45" customHeight="1">
      <c r="B32" s="93" t="s">
        <v>68</v>
      </c>
      <c r="C32" s="15" t="s">
        <v>231</v>
      </c>
      <c r="D32" s="102">
        <f>'I18'!D20</f>
        <v>0</v>
      </c>
    </row>
    <row r="33" spans="2:4" ht="75" customHeight="1">
      <c r="B33" s="94" t="s">
        <v>42</v>
      </c>
      <c r="C33" s="87" t="s">
        <v>233</v>
      </c>
      <c r="D33" s="103">
        <f>'I19'!E20</f>
        <v>0</v>
      </c>
    </row>
    <row r="34" spans="2:4" ht="30">
      <c r="B34" s="98" t="s">
        <v>44</v>
      </c>
      <c r="C34" s="86" t="s">
        <v>234</v>
      </c>
      <c r="D34" s="103">
        <f>'I20'!E20</f>
        <v>11</v>
      </c>
    </row>
    <row r="35" spans="2:4">
      <c r="B35" s="94" t="s">
        <v>45</v>
      </c>
      <c r="C35" s="78" t="s">
        <v>236</v>
      </c>
      <c r="D35" s="103">
        <f>'I21'!D20</f>
        <v>15</v>
      </c>
    </row>
    <row r="36" spans="2:4" ht="90">
      <c r="B36" s="94" t="s">
        <v>47</v>
      </c>
      <c r="C36" s="77" t="s">
        <v>271</v>
      </c>
      <c r="D36" s="103">
        <f>'I22'!D20</f>
        <v>10</v>
      </c>
    </row>
    <row r="37" spans="2:4" ht="45">
      <c r="B37" s="94" t="s">
        <v>48</v>
      </c>
      <c r="C37" s="76" t="s">
        <v>237</v>
      </c>
      <c r="D37" s="103">
        <f>'I23'!D20</f>
        <v>24</v>
      </c>
    </row>
    <row r="38" spans="2:4">
      <c r="B38" s="94" t="s">
        <v>239</v>
      </c>
      <c r="C38" s="76" t="s">
        <v>49</v>
      </c>
      <c r="D38" s="103">
        <f>'I24'!F20</f>
        <v>0</v>
      </c>
    </row>
    <row r="39" spans="2:4">
      <c r="B39" s="193"/>
      <c r="C39" s="193"/>
      <c r="D39" s="193"/>
    </row>
    <row r="40" spans="2:4">
      <c r="B40" s="280" t="s">
        <v>2</v>
      </c>
      <c r="C40" s="1" t="s">
        <v>104</v>
      </c>
      <c r="D40" s="193"/>
    </row>
    <row r="41" spans="2:4">
      <c r="B41" s="19" t="s">
        <v>5</v>
      </c>
      <c r="C41" s="13" t="s">
        <v>242</v>
      </c>
      <c r="D41" s="105">
        <f>SUM(D11:D20)+SUM(D33:D38)</f>
        <v>115</v>
      </c>
    </row>
    <row r="42" spans="2:4">
      <c r="B42" s="19" t="s">
        <v>6</v>
      </c>
      <c r="C42" s="13" t="s">
        <v>243</v>
      </c>
      <c r="D42" s="105">
        <f>SUM(D24:D33)</f>
        <v>160</v>
      </c>
    </row>
    <row r="43" spans="2:4" ht="15.75" thickBot="1">
      <c r="B43" s="99" t="s">
        <v>7</v>
      </c>
      <c r="C43" s="14" t="s">
        <v>9</v>
      </c>
      <c r="D43" s="106">
        <f>SUM(D21:D23)</f>
        <v>114</v>
      </c>
    </row>
    <row r="44" spans="2:4" ht="16.5" thickTop="1" thickBot="1">
      <c r="B44" s="100" t="s">
        <v>8</v>
      </c>
      <c r="C44" s="101" t="s">
        <v>244</v>
      </c>
      <c r="D44" s="107">
        <f>D41+D42+D43</f>
        <v>389</v>
      </c>
    </row>
    <row r="45" spans="2:4" ht="15.75" thickTop="1">
      <c r="B45" s="193"/>
      <c r="C45" s="193"/>
      <c r="D45" s="193"/>
    </row>
    <row r="46" spans="2:4">
      <c r="B46" s="281" t="s">
        <v>148</v>
      </c>
      <c r="C46" s="193" t="s">
        <v>149</v>
      </c>
      <c r="D46" s="193"/>
    </row>
    <row r="47" spans="2:4">
      <c r="B47" s="316" t="str">
        <f>'Date initiale'!C9</f>
        <v>februarie 2020</v>
      </c>
      <c r="C47" s="193"/>
      <c r="D47" s="19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24"/>
  <sheetViews>
    <sheetView showGridLines="0" showRowColHeaders="0" workbookViewId="0">
      <selection activeCell="H3" sqref="H3"/>
    </sheetView>
  </sheetViews>
  <sheetFormatPr defaultRowHeight="15"/>
  <cols>
    <col min="2" max="2" width="46.5703125" customWidth="1"/>
    <col min="3" max="4" width="14.28515625" customWidth="1"/>
  </cols>
  <sheetData>
    <row r="1" spans="1:8">
      <c r="A1" s="88" t="s">
        <v>103</v>
      </c>
    </row>
    <row r="3" spans="1:8" ht="64.5" customHeight="1">
      <c r="A3" s="90" t="s">
        <v>2</v>
      </c>
      <c r="B3" s="89" t="s">
        <v>1</v>
      </c>
      <c r="C3" s="91" t="s">
        <v>3</v>
      </c>
      <c r="D3" s="91"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9" t="s">
        <v>8</v>
      </c>
      <c r="B7" s="388" t="s">
        <v>244</v>
      </c>
      <c r="C7" s="389" t="s">
        <v>12</v>
      </c>
      <c r="D7" s="389" t="s">
        <v>15</v>
      </c>
    </row>
    <row r="10" spans="1:8">
      <c r="A10" s="88" t="s">
        <v>399</v>
      </c>
      <c r="B10" s="88"/>
    </row>
    <row r="11" spans="1:8" ht="13.5" customHeight="1"/>
    <row r="12" spans="1:8" hidden="1"/>
    <row r="13" spans="1:8" hidden="1"/>
    <row r="14" spans="1:8" hidden="1"/>
    <row r="15" spans="1:8" hidden="1"/>
    <row r="16" spans="1:8" hidden="1"/>
    <row r="17" spans="1:5">
      <c r="A17" s="426" t="s">
        <v>2</v>
      </c>
      <c r="B17" s="425" t="s">
        <v>1</v>
      </c>
      <c r="C17" s="422" t="s">
        <v>400</v>
      </c>
      <c r="D17" s="423"/>
      <c r="E17" s="22"/>
    </row>
    <row r="18" spans="1:5" ht="20.25" customHeight="1">
      <c r="A18" s="19" t="s">
        <v>5</v>
      </c>
      <c r="B18" s="13" t="s">
        <v>242</v>
      </c>
      <c r="C18" s="105">
        <v>115</v>
      </c>
      <c r="D18" s="424"/>
    </row>
    <row r="19" spans="1:5">
      <c r="A19" s="19" t="s">
        <v>6</v>
      </c>
      <c r="B19" s="13" t="s">
        <v>243</v>
      </c>
      <c r="C19" s="105">
        <v>160</v>
      </c>
    </row>
    <row r="20" spans="1:5" ht="15.75" thickBot="1">
      <c r="A20" s="99" t="s">
        <v>7</v>
      </c>
      <c r="B20" s="14" t="s">
        <v>9</v>
      </c>
      <c r="C20" s="106">
        <v>114</v>
      </c>
    </row>
    <row r="21" spans="1:5" ht="16.5" thickTop="1" thickBot="1">
      <c r="A21" s="421" t="s">
        <v>8</v>
      </c>
      <c r="B21" s="420" t="s">
        <v>244</v>
      </c>
      <c r="C21" s="107">
        <f>C18+C19+C20</f>
        <v>389</v>
      </c>
    </row>
    <row r="22" spans="1:5" ht="15.75" thickTop="1">
      <c r="A22" s="193"/>
      <c r="B22" s="193"/>
      <c r="C22" s="193"/>
    </row>
    <row r="23" spans="1:5">
      <c r="A23" s="281" t="s">
        <v>148</v>
      </c>
      <c r="B23" s="193" t="s">
        <v>149</v>
      </c>
    </row>
    <row r="24" spans="1:5">
      <c r="A24" s="316" t="s">
        <v>397</v>
      </c>
      <c r="B24" s="193"/>
    </row>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F10" sqref="F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6" t="str">
        <f>'Date initiale'!C3</f>
        <v>Universitatea de Arhitectură și Urbanism "Ion Mincu" București</v>
      </c>
      <c r="B1" s="266"/>
      <c r="C1" s="266"/>
      <c r="D1" s="2"/>
      <c r="E1" s="2"/>
      <c r="F1" s="3"/>
      <c r="G1" s="3"/>
      <c r="H1" s="3"/>
      <c r="I1" s="3"/>
    </row>
    <row r="2" spans="1:31" ht="15.75">
      <c r="A2" s="266" t="str">
        <f>'Date initiale'!B4&amp;" "&amp;'Date initiale'!C4</f>
        <v>Facultatea ARHITECTURA</v>
      </c>
      <c r="B2" s="266"/>
      <c r="C2" s="266"/>
      <c r="D2" s="2"/>
      <c r="E2" s="2"/>
      <c r="F2" s="3"/>
      <c r="G2" s="3"/>
      <c r="H2" s="3"/>
      <c r="I2" s="3"/>
    </row>
    <row r="3" spans="1:31" ht="15.75">
      <c r="A3" s="266" t="str">
        <f>'Date initiale'!B5&amp;" "&amp;'Date initiale'!C5</f>
        <v>Departamentul Bazele proiectării de arhitectură</v>
      </c>
      <c r="B3" s="266"/>
      <c r="C3" s="266"/>
      <c r="D3" s="2"/>
      <c r="E3" s="2"/>
      <c r="F3" s="2"/>
      <c r="G3" s="2"/>
      <c r="H3" s="2"/>
      <c r="I3" s="2"/>
    </row>
    <row r="4" spans="1:31" ht="15.75">
      <c r="A4" s="446" t="str">
        <f>'Date initiale'!C6&amp;", "&amp;'Date initiale'!C7</f>
        <v xml:space="preserve">[Dinulescu, Horia], </v>
      </c>
      <c r="B4" s="446"/>
      <c r="C4" s="446"/>
      <c r="D4" s="2"/>
      <c r="E4" s="2"/>
      <c r="F4" s="3"/>
      <c r="G4" s="3"/>
      <c r="H4" s="3"/>
      <c r="I4" s="3"/>
    </row>
    <row r="5" spans="1:31" s="193" customFormat="1" ht="15.75">
      <c r="A5" s="267"/>
      <c r="B5" s="267"/>
      <c r="C5" s="267"/>
      <c r="D5" s="2"/>
      <c r="E5" s="2"/>
      <c r="F5" s="3"/>
      <c r="G5" s="3"/>
      <c r="H5" s="3"/>
      <c r="I5" s="3"/>
    </row>
    <row r="6" spans="1:31" ht="15.75">
      <c r="A6" s="445" t="s">
        <v>110</v>
      </c>
      <c r="B6" s="445"/>
      <c r="C6" s="445"/>
      <c r="D6" s="445"/>
      <c r="E6" s="445"/>
      <c r="F6" s="445"/>
      <c r="G6" s="445"/>
      <c r="H6" s="445"/>
      <c r="I6" s="445"/>
    </row>
    <row r="7" spans="1:31" ht="15.75">
      <c r="A7" s="445" t="str">
        <f>'Descriere indicatori'!B4&amp;". "&amp;'Descriere indicatori'!C4</f>
        <v xml:space="preserve">I1. Cărţi de autor/capitole publicate la edituri cu prestigiu internaţional*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199" t="s">
        <v>55</v>
      </c>
      <c r="B9" s="200" t="s">
        <v>83</v>
      </c>
      <c r="C9" s="200" t="s">
        <v>175</v>
      </c>
      <c r="D9" s="200" t="s">
        <v>85</v>
      </c>
      <c r="E9" s="200" t="s">
        <v>86</v>
      </c>
      <c r="F9" s="201" t="s">
        <v>87</v>
      </c>
      <c r="G9" s="200" t="s">
        <v>88</v>
      </c>
      <c r="H9" s="200" t="s">
        <v>89</v>
      </c>
      <c r="I9" s="202" t="s">
        <v>90</v>
      </c>
      <c r="J9" s="4"/>
      <c r="K9" s="272" t="s">
        <v>108</v>
      </c>
      <c r="L9" s="5"/>
      <c r="M9" s="5"/>
      <c r="N9" s="5"/>
      <c r="O9" s="5"/>
      <c r="P9" s="5"/>
      <c r="Q9" s="5"/>
      <c r="R9" s="5"/>
      <c r="S9" s="5"/>
      <c r="T9" s="5"/>
      <c r="U9" s="5"/>
      <c r="V9" s="5"/>
      <c r="W9" s="5"/>
      <c r="X9" s="5"/>
      <c r="Y9" s="5"/>
      <c r="Z9" s="5"/>
      <c r="AA9" s="5"/>
      <c r="AB9" s="5"/>
      <c r="AC9" s="5"/>
      <c r="AD9" s="5"/>
      <c r="AE9" s="5"/>
    </row>
    <row r="10" spans="1:31" s="6" customFormat="1" ht="15.75">
      <c r="A10" s="108">
        <v>1</v>
      </c>
      <c r="B10" s="109"/>
      <c r="C10" s="109"/>
      <c r="D10" s="109"/>
      <c r="E10" s="110"/>
      <c r="F10" s="111"/>
      <c r="G10" s="111"/>
      <c r="H10" s="111"/>
      <c r="I10" s="324"/>
      <c r="J10" s="8"/>
      <c r="K10" s="273" t="s">
        <v>109</v>
      </c>
      <c r="L10" s="390" t="s">
        <v>245</v>
      </c>
      <c r="M10" s="9"/>
      <c r="N10" s="9"/>
      <c r="O10" s="9"/>
      <c r="P10" s="9"/>
      <c r="Q10" s="9"/>
      <c r="R10" s="9"/>
      <c r="S10" s="9"/>
      <c r="T10" s="9"/>
      <c r="U10" s="10"/>
      <c r="V10" s="10"/>
      <c r="W10" s="10"/>
      <c r="X10" s="10"/>
      <c r="Y10" s="10"/>
      <c r="Z10" s="10"/>
      <c r="AA10" s="10"/>
      <c r="AB10" s="10"/>
      <c r="AC10" s="10"/>
      <c r="AD10" s="10"/>
      <c r="AE10" s="10"/>
    </row>
    <row r="11" spans="1:31" s="6" customFormat="1" ht="15.75">
      <c r="A11" s="112">
        <f>A10+1</f>
        <v>2</v>
      </c>
      <c r="B11" s="113"/>
      <c r="C11" s="114"/>
      <c r="D11" s="113"/>
      <c r="E11" s="115"/>
      <c r="F11" s="116"/>
      <c r="G11" s="117"/>
      <c r="H11" s="117"/>
      <c r="I11" s="325"/>
      <c r="J11" s="8"/>
      <c r="K11" s="271"/>
      <c r="L11" s="9"/>
      <c r="M11" s="9"/>
      <c r="N11" s="9"/>
      <c r="O11" s="9"/>
      <c r="P11" s="9"/>
      <c r="Q11" s="9"/>
      <c r="R11" s="9"/>
      <c r="S11" s="9"/>
      <c r="T11" s="9"/>
      <c r="U11" s="10"/>
      <c r="V11" s="10"/>
      <c r="W11" s="10"/>
      <c r="X11" s="10"/>
      <c r="Y11" s="10"/>
      <c r="Z11" s="10"/>
      <c r="AA11" s="10"/>
      <c r="AB11" s="10"/>
      <c r="AC11" s="10"/>
      <c r="AD11" s="10"/>
      <c r="AE11" s="10"/>
    </row>
    <row r="12" spans="1:31" s="6" customFormat="1" ht="15.75">
      <c r="A12" s="112">
        <f t="shared" ref="A12:A19" si="0">A11+1</f>
        <v>3</v>
      </c>
      <c r="B12" s="114"/>
      <c r="C12" s="114"/>
      <c r="D12" s="114"/>
      <c r="E12" s="115"/>
      <c r="F12" s="116"/>
      <c r="G12" s="117"/>
      <c r="H12" s="117"/>
      <c r="I12" s="32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2">
        <f t="shared" si="0"/>
        <v>4</v>
      </c>
      <c r="B13" s="113"/>
      <c r="C13" s="114"/>
      <c r="D13" s="113"/>
      <c r="E13" s="115"/>
      <c r="F13" s="116"/>
      <c r="G13" s="117"/>
      <c r="H13" s="117"/>
      <c r="I13" s="32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2">
        <f t="shared" si="0"/>
        <v>5</v>
      </c>
      <c r="B14" s="114"/>
      <c r="C14" s="114"/>
      <c r="D14" s="114"/>
      <c r="E14" s="115"/>
      <c r="F14" s="116"/>
      <c r="G14" s="117"/>
      <c r="H14" s="117"/>
      <c r="I14" s="32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2">
        <f t="shared" si="0"/>
        <v>6</v>
      </c>
      <c r="B15" s="114"/>
      <c r="C15" s="114"/>
      <c r="D15" s="114"/>
      <c r="E15" s="115"/>
      <c r="F15" s="116"/>
      <c r="G15" s="117"/>
      <c r="H15" s="117"/>
      <c r="I15" s="32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2">
        <f t="shared" si="0"/>
        <v>7</v>
      </c>
      <c r="B16" s="113"/>
      <c r="C16" s="114"/>
      <c r="D16" s="113"/>
      <c r="E16" s="115"/>
      <c r="F16" s="116"/>
      <c r="G16" s="117"/>
      <c r="H16" s="117"/>
      <c r="I16" s="32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2">
        <f t="shared" si="0"/>
        <v>8</v>
      </c>
      <c r="B17" s="114"/>
      <c r="C17" s="114"/>
      <c r="D17" s="114"/>
      <c r="E17" s="115"/>
      <c r="F17" s="116"/>
      <c r="G17" s="117"/>
      <c r="H17" s="117"/>
      <c r="I17" s="32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2">
        <f t="shared" si="0"/>
        <v>9</v>
      </c>
      <c r="B18" s="113"/>
      <c r="C18" s="114"/>
      <c r="D18" s="113"/>
      <c r="E18" s="115"/>
      <c r="F18" s="116"/>
      <c r="G18" s="117"/>
      <c r="H18" s="117"/>
      <c r="I18" s="32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5">
        <f t="shared" si="0"/>
        <v>10</v>
      </c>
      <c r="B19" s="119"/>
      <c r="C19" s="119"/>
      <c r="D19" s="119"/>
      <c r="E19" s="120"/>
      <c r="F19" s="121"/>
      <c r="G19" s="122"/>
      <c r="H19" s="122"/>
      <c r="I19" s="32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1"/>
      <c r="B20" s="123"/>
      <c r="C20" s="123"/>
      <c r="D20" s="123"/>
      <c r="E20" s="123"/>
      <c r="F20" s="123"/>
      <c r="G20" s="123"/>
      <c r="H20" s="126" t="str">
        <f>"Total "&amp;LEFT(A7,2)</f>
        <v>Total I1</v>
      </c>
      <c r="I20" s="127">
        <f>SUM(I10:I19)</f>
        <v>0</v>
      </c>
    </row>
    <row r="22" spans="1:3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I10" sqref="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6" t="str">
        <f>'Date initiale'!C3</f>
        <v>Universitatea de Arhitectură și Urbanism "Ion Mincu" București</v>
      </c>
      <c r="B1" s="266"/>
      <c r="C1" s="266"/>
      <c r="D1" s="2"/>
      <c r="E1" s="2"/>
      <c r="F1" s="3"/>
      <c r="G1" s="3"/>
      <c r="H1" s="3"/>
      <c r="I1" s="3"/>
    </row>
    <row r="2" spans="1:31" ht="15.75">
      <c r="A2" s="266" t="str">
        <f>'Date initiale'!B4&amp;" "&amp;'Date initiale'!C4</f>
        <v>Facultatea ARHITECTURA</v>
      </c>
      <c r="B2" s="266"/>
      <c r="C2" s="266"/>
      <c r="D2" s="2"/>
      <c r="E2" s="2"/>
      <c r="F2" s="3"/>
      <c r="G2" s="3"/>
      <c r="H2" s="3"/>
      <c r="I2" s="3"/>
    </row>
    <row r="3" spans="1:31" ht="15.75">
      <c r="A3" s="266" t="str">
        <f>'Date initiale'!B5&amp;" "&amp;'Date initiale'!C5</f>
        <v>Departamentul Bazele proiectării de arhitectură</v>
      </c>
      <c r="B3" s="266"/>
      <c r="C3" s="266"/>
      <c r="D3" s="2"/>
      <c r="E3" s="2"/>
      <c r="F3" s="2"/>
      <c r="G3" s="2"/>
      <c r="H3" s="2"/>
      <c r="I3" s="2"/>
    </row>
    <row r="4" spans="1:31" ht="15.75">
      <c r="A4" s="446" t="str">
        <f>'Date initiale'!C6&amp;", "&amp;'Date initiale'!C7</f>
        <v xml:space="preserve">[Dinulescu, Horia], </v>
      </c>
      <c r="B4" s="446"/>
      <c r="C4" s="446"/>
      <c r="D4" s="2"/>
      <c r="E4" s="2"/>
      <c r="F4" s="3"/>
      <c r="G4" s="3"/>
      <c r="H4" s="3"/>
      <c r="I4" s="3"/>
    </row>
    <row r="5" spans="1:31" s="193" customFormat="1" ht="15.75">
      <c r="A5" s="267"/>
      <c r="B5" s="267"/>
      <c r="C5" s="267"/>
      <c r="D5" s="2"/>
      <c r="E5" s="2"/>
      <c r="F5" s="3"/>
      <c r="G5" s="3"/>
      <c r="H5" s="3"/>
      <c r="I5" s="3"/>
    </row>
    <row r="6" spans="1:31" ht="15.75">
      <c r="A6" s="445" t="s">
        <v>110</v>
      </c>
      <c r="B6" s="445"/>
      <c r="C6" s="445"/>
      <c r="D6" s="445"/>
      <c r="E6" s="445"/>
      <c r="F6" s="445"/>
      <c r="G6" s="445"/>
      <c r="H6" s="445"/>
      <c r="I6" s="445"/>
    </row>
    <row r="7" spans="1:31" ht="15.75">
      <c r="A7" s="445" t="str">
        <f>'Descriere indicatori'!B5&amp;". "&amp;'Descriere indicatori'!C5</f>
        <v xml:space="preserve">I2. Cărţi de autor publicate la edituri cu prestigiu 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3" t="s">
        <v>55</v>
      </c>
      <c r="B9" s="204" t="s">
        <v>83</v>
      </c>
      <c r="C9" s="204" t="s">
        <v>84</v>
      </c>
      <c r="D9" s="204" t="s">
        <v>85</v>
      </c>
      <c r="E9" s="204" t="s">
        <v>86</v>
      </c>
      <c r="F9" s="205" t="s">
        <v>87</v>
      </c>
      <c r="G9" s="204" t="s">
        <v>88</v>
      </c>
      <c r="H9" s="204" t="s">
        <v>89</v>
      </c>
      <c r="I9" s="206" t="s">
        <v>90</v>
      </c>
      <c r="J9" s="4"/>
      <c r="K9" s="272" t="s">
        <v>108</v>
      </c>
      <c r="L9" s="5"/>
      <c r="M9" s="5"/>
      <c r="N9" s="5"/>
      <c r="O9" s="5"/>
      <c r="P9" s="5"/>
      <c r="Q9" s="5"/>
      <c r="R9" s="5"/>
      <c r="S9" s="5"/>
      <c r="T9" s="5"/>
      <c r="U9" s="5"/>
      <c r="V9" s="5"/>
      <c r="W9" s="5"/>
      <c r="X9" s="5"/>
      <c r="Y9" s="5"/>
      <c r="Z9" s="5"/>
      <c r="AA9" s="5"/>
      <c r="AB9" s="5"/>
      <c r="AC9" s="5"/>
      <c r="AD9" s="5"/>
      <c r="AE9" s="5"/>
    </row>
    <row r="10" spans="1:31" s="6" customFormat="1" ht="30">
      <c r="A10" s="128">
        <v>1</v>
      </c>
      <c r="B10" s="129" t="s">
        <v>272</v>
      </c>
      <c r="C10" s="130" t="s">
        <v>273</v>
      </c>
      <c r="D10" s="129" t="s">
        <v>274</v>
      </c>
      <c r="E10" s="395" t="s">
        <v>275</v>
      </c>
      <c r="F10" s="131">
        <v>2013</v>
      </c>
      <c r="G10" s="129" t="s">
        <v>276</v>
      </c>
      <c r="H10" s="129" t="s">
        <v>276</v>
      </c>
      <c r="I10" s="327">
        <v>15</v>
      </c>
      <c r="J10" s="7"/>
      <c r="K10" s="273">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A10+1</f>
        <v>2</v>
      </c>
      <c r="B11" s="133"/>
      <c r="C11" s="134"/>
      <c r="D11" s="133"/>
      <c r="E11" s="134"/>
      <c r="F11" s="135"/>
      <c r="G11" s="133"/>
      <c r="H11" s="133"/>
      <c r="I11" s="328"/>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2">
        <f t="shared" ref="A12:A19" si="0">A11+1</f>
        <v>3</v>
      </c>
      <c r="B12" s="134"/>
      <c r="C12" s="134"/>
      <c r="D12" s="133"/>
      <c r="E12" s="134"/>
      <c r="F12" s="135"/>
      <c r="G12" s="136"/>
      <c r="H12" s="133"/>
      <c r="I12" s="328"/>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28"/>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28"/>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28"/>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4"/>
      <c r="C16" s="134"/>
      <c r="D16" s="133"/>
      <c r="E16" s="134"/>
      <c r="F16" s="135"/>
      <c r="G16" s="136"/>
      <c r="H16" s="136"/>
      <c r="I16" s="328"/>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28"/>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2">
        <f t="shared" si="0"/>
        <v>9</v>
      </c>
      <c r="B18" s="137"/>
      <c r="C18" s="134"/>
      <c r="D18" s="137"/>
      <c r="E18" s="138"/>
      <c r="F18" s="135"/>
      <c r="G18" s="136"/>
      <c r="H18" s="136"/>
      <c r="I18" s="328"/>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9">
        <f t="shared" si="0"/>
        <v>10</v>
      </c>
      <c r="B19" s="140"/>
      <c r="C19" s="141"/>
      <c r="D19" s="140"/>
      <c r="E19" s="141"/>
      <c r="F19" s="142"/>
      <c r="G19" s="142"/>
      <c r="H19" s="142"/>
      <c r="I19" s="329"/>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3"/>
      <c r="B20" s="143"/>
      <c r="C20" s="143"/>
      <c r="D20" s="143"/>
      <c r="E20" s="143"/>
      <c r="F20" s="143"/>
      <c r="G20" s="143"/>
      <c r="H20" s="126" t="str">
        <f>"Total "&amp;LEFT(A7,2)</f>
        <v>Total I2</v>
      </c>
      <c r="I20" s="148">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H10" sqref="H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15.75">
      <c r="A7" s="445" t="str">
        <f>'Descriere indicatori'!B6&amp;". "&amp;'Descriere indicatori'!C6</f>
        <v xml:space="preserve">I3. Capitole de autor cuprinse în cărţi publicate la edituri cu prestigiu naţional* </v>
      </c>
      <c r="B7" s="445"/>
      <c r="C7" s="445"/>
      <c r="D7" s="445"/>
      <c r="E7" s="445"/>
      <c r="F7" s="445"/>
      <c r="G7" s="445"/>
      <c r="H7" s="445"/>
      <c r="I7" s="445"/>
    </row>
    <row r="8" spans="1:12" ht="16.5" thickBot="1">
      <c r="A8" s="39"/>
      <c r="B8" s="39"/>
      <c r="C8" s="39"/>
      <c r="D8" s="39"/>
      <c r="E8" s="39"/>
      <c r="F8" s="39"/>
      <c r="G8" s="39"/>
      <c r="H8" s="39"/>
      <c r="I8" s="39"/>
    </row>
    <row r="9" spans="1:12" ht="60.75" thickBot="1">
      <c r="A9" s="199" t="s">
        <v>55</v>
      </c>
      <c r="B9" s="200" t="s">
        <v>83</v>
      </c>
      <c r="C9" s="200" t="s">
        <v>175</v>
      </c>
      <c r="D9" s="200" t="s">
        <v>85</v>
      </c>
      <c r="E9" s="200" t="s">
        <v>86</v>
      </c>
      <c r="F9" s="201" t="s">
        <v>87</v>
      </c>
      <c r="G9" s="200" t="s">
        <v>88</v>
      </c>
      <c r="H9" s="200" t="s">
        <v>89</v>
      </c>
      <c r="I9" s="202" t="s">
        <v>90</v>
      </c>
      <c r="K9" s="272" t="s">
        <v>108</v>
      </c>
    </row>
    <row r="10" spans="1:12" ht="75">
      <c r="A10" s="195">
        <v>1</v>
      </c>
      <c r="B10" s="150" t="s">
        <v>272</v>
      </c>
      <c r="C10" s="150" t="s">
        <v>394</v>
      </c>
      <c r="D10" s="150" t="s">
        <v>395</v>
      </c>
      <c r="E10" s="150" t="s">
        <v>396</v>
      </c>
      <c r="F10" s="151">
        <v>2015</v>
      </c>
      <c r="G10" s="152">
        <v>590</v>
      </c>
      <c r="H10" s="151">
        <v>8</v>
      </c>
      <c r="I10" s="330">
        <v>10</v>
      </c>
      <c r="K10" s="273">
        <v>10</v>
      </c>
      <c r="L10" s="387" t="s">
        <v>247</v>
      </c>
    </row>
    <row r="11" spans="1:12">
      <c r="A11" s="112">
        <f>A10+1</f>
        <v>2</v>
      </c>
      <c r="B11" s="42"/>
      <c r="C11" s="42"/>
      <c r="D11" s="144"/>
      <c r="E11" s="42"/>
      <c r="F11" s="42"/>
      <c r="G11" s="42"/>
      <c r="H11" s="42"/>
      <c r="I11" s="331"/>
      <c r="K11" s="57"/>
    </row>
    <row r="12" spans="1:12">
      <c r="A12" s="154">
        <f t="shared" ref="A12:A19" si="0">A11+1</f>
        <v>3</v>
      </c>
      <c r="B12" s="124"/>
      <c r="C12" s="146"/>
      <c r="D12" s="144"/>
      <c r="E12" s="155"/>
      <c r="F12" s="117"/>
      <c r="G12" s="117"/>
      <c r="H12" s="117"/>
      <c r="I12" s="332"/>
    </row>
    <row r="13" spans="1:12">
      <c r="A13" s="154">
        <f t="shared" si="0"/>
        <v>4</v>
      </c>
      <c r="B13" s="147"/>
      <c r="C13" s="42"/>
      <c r="D13" s="42"/>
      <c r="E13" s="42"/>
      <c r="F13" s="116"/>
      <c r="G13" s="116"/>
      <c r="H13" s="116"/>
      <c r="I13" s="325"/>
    </row>
    <row r="14" spans="1:12" s="193" customFormat="1">
      <c r="A14" s="154">
        <f t="shared" si="0"/>
        <v>5</v>
      </c>
      <c r="B14" s="115"/>
      <c r="C14" s="42"/>
      <c r="D14" s="42"/>
      <c r="E14" s="42"/>
      <c r="F14" s="116"/>
      <c r="G14" s="116"/>
      <c r="H14" s="116"/>
      <c r="I14" s="333"/>
    </row>
    <row r="15" spans="1:12" s="193" customFormat="1">
      <c r="A15" s="154">
        <f t="shared" si="0"/>
        <v>6</v>
      </c>
      <c r="B15" s="147"/>
      <c r="C15" s="42"/>
      <c r="D15" s="42"/>
      <c r="E15" s="115"/>
      <c r="F15" s="116"/>
      <c r="G15" s="116"/>
      <c r="H15" s="116"/>
      <c r="I15" s="325"/>
    </row>
    <row r="16" spans="1:12">
      <c r="A16" s="154">
        <f t="shared" si="0"/>
        <v>7</v>
      </c>
      <c r="B16" s="115"/>
      <c r="C16" s="42"/>
      <c r="D16" s="42"/>
      <c r="E16" s="42"/>
      <c r="F16" s="116"/>
      <c r="G16" s="116"/>
      <c r="H16" s="116"/>
      <c r="I16" s="333"/>
    </row>
    <row r="17" spans="1:9">
      <c r="A17" s="154">
        <f t="shared" si="0"/>
        <v>8</v>
      </c>
      <c r="B17" s="147"/>
      <c r="C17" s="42"/>
      <c r="D17" s="42"/>
      <c r="E17" s="115"/>
      <c r="F17" s="116"/>
      <c r="G17" s="116"/>
      <c r="H17" s="116"/>
      <c r="I17" s="325"/>
    </row>
    <row r="18" spans="1:9">
      <c r="A18" s="154">
        <f t="shared" si="0"/>
        <v>9</v>
      </c>
      <c r="B18" s="145"/>
      <c r="C18" s="155"/>
      <c r="D18" s="144"/>
      <c r="E18" s="149"/>
      <c r="F18" s="117"/>
      <c r="G18" s="117"/>
      <c r="H18" s="117"/>
      <c r="I18" s="325"/>
    </row>
    <row r="19" spans="1:9" ht="15.75" thickBot="1">
      <c r="A19" s="156">
        <f t="shared" si="0"/>
        <v>10</v>
      </c>
      <c r="B19" s="157"/>
      <c r="C19" s="158"/>
      <c r="D19" s="158"/>
      <c r="E19" s="158"/>
      <c r="F19" s="121"/>
      <c r="G19" s="121"/>
      <c r="H19" s="121"/>
      <c r="I19" s="326"/>
    </row>
    <row r="20" spans="1:9" ht="15.75" thickBot="1">
      <c r="A20" s="361"/>
      <c r="B20" s="123"/>
      <c r="C20" s="123"/>
      <c r="D20" s="123"/>
      <c r="E20" s="123"/>
      <c r="F20" s="123"/>
      <c r="G20" s="123"/>
      <c r="H20" s="126" t="str">
        <f>"Total "&amp;LEFT(A7,2)</f>
        <v>Total I3</v>
      </c>
      <c r="I20" s="127">
        <f>SUM(I10:I19)</f>
        <v>10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6" t="str">
        <f>'Date initiale'!C3</f>
        <v>Universitatea de Arhitectură și Urbanism "Ion Mincu" București</v>
      </c>
      <c r="B1" s="266"/>
      <c r="C1" s="266"/>
    </row>
    <row r="2" spans="1:12">
      <c r="A2" s="266" t="str">
        <f>'Date initiale'!B4&amp;" "&amp;'Date initiale'!C4</f>
        <v>Facultatea ARHITECTURA</v>
      </c>
      <c r="B2" s="266"/>
      <c r="C2" s="266"/>
    </row>
    <row r="3" spans="1:12">
      <c r="A3" s="266" t="str">
        <f>'Date initiale'!B5&amp;" "&amp;'Date initiale'!C5</f>
        <v>Departamentul Bazele proiectării de arhitectură</v>
      </c>
      <c r="B3" s="266"/>
      <c r="C3" s="266"/>
    </row>
    <row r="4" spans="1:12">
      <c r="A4" s="123" t="str">
        <f>'Date initiale'!C6&amp;", "&amp;'Date initiale'!C7</f>
        <v xml:space="preserve">[Dinulescu, Horia], </v>
      </c>
      <c r="B4" s="123"/>
      <c r="C4" s="123"/>
    </row>
    <row r="5" spans="1:12" s="193" customFormat="1">
      <c r="A5" s="123"/>
      <c r="B5" s="123"/>
      <c r="C5" s="123"/>
    </row>
    <row r="6" spans="1:12" ht="15.75">
      <c r="A6" s="445" t="s">
        <v>110</v>
      </c>
      <c r="B6" s="445"/>
      <c r="C6" s="445"/>
      <c r="D6" s="445"/>
      <c r="E6" s="445"/>
      <c r="F6" s="445"/>
      <c r="G6" s="445"/>
      <c r="H6" s="445"/>
      <c r="I6" s="445"/>
    </row>
    <row r="7" spans="1:12" ht="15.75">
      <c r="A7" s="445" t="str">
        <f>'Descriere indicatori'!B7&amp;". "&amp;'Descriere indicatori'!C7</f>
        <v xml:space="preserve">I4. Articole in extenso în reviste ştiinţifice de specialitate* </v>
      </c>
      <c r="B7" s="445"/>
      <c r="C7" s="445"/>
      <c r="D7" s="445"/>
      <c r="E7" s="445"/>
      <c r="F7" s="445"/>
      <c r="G7" s="445"/>
      <c r="H7" s="445"/>
      <c r="I7" s="445"/>
    </row>
    <row r="8" spans="1:12" ht="15.75" thickBot="1">
      <c r="A8" s="159"/>
      <c r="B8" s="159"/>
      <c r="C8" s="159"/>
      <c r="D8" s="159"/>
      <c r="E8" s="159"/>
      <c r="F8" s="159"/>
      <c r="G8" s="159"/>
      <c r="H8" s="159"/>
      <c r="I8" s="159"/>
    </row>
    <row r="9" spans="1:12" ht="30.75" thickBot="1">
      <c r="A9" s="199" t="s">
        <v>55</v>
      </c>
      <c r="B9" s="162" t="s">
        <v>83</v>
      </c>
      <c r="C9" s="162" t="s">
        <v>56</v>
      </c>
      <c r="D9" s="162" t="s">
        <v>57</v>
      </c>
      <c r="E9" s="162" t="s">
        <v>80</v>
      </c>
      <c r="F9" s="163" t="s">
        <v>87</v>
      </c>
      <c r="G9" s="162" t="s">
        <v>58</v>
      </c>
      <c r="H9" s="162" t="s">
        <v>111</v>
      </c>
      <c r="I9" s="164" t="s">
        <v>90</v>
      </c>
      <c r="K9" s="272" t="s">
        <v>108</v>
      </c>
    </row>
    <row r="10" spans="1:12" ht="30">
      <c r="A10" s="108">
        <v>1</v>
      </c>
      <c r="B10" s="110" t="s">
        <v>272</v>
      </c>
      <c r="C10" s="110" t="s">
        <v>387</v>
      </c>
      <c r="D10" s="110" t="s">
        <v>389</v>
      </c>
      <c r="E10" s="110" t="s">
        <v>388</v>
      </c>
      <c r="F10" s="111">
        <v>2018</v>
      </c>
      <c r="G10" s="111"/>
      <c r="H10" s="111">
        <v>9</v>
      </c>
      <c r="I10" s="427">
        <v>10</v>
      </c>
      <c r="K10" s="273">
        <v>10</v>
      </c>
      <c r="L10" s="387" t="s">
        <v>248</v>
      </c>
    </row>
    <row r="11" spans="1:12" ht="31.5">
      <c r="A11" s="112">
        <f>A10+1</f>
        <v>2</v>
      </c>
      <c r="B11" s="21" t="s">
        <v>272</v>
      </c>
      <c r="C11" s="21" t="s">
        <v>278</v>
      </c>
      <c r="D11" s="21" t="s">
        <v>286</v>
      </c>
      <c r="E11" s="21" t="s">
        <v>289</v>
      </c>
      <c r="F11" s="29">
        <v>2011</v>
      </c>
      <c r="G11" s="409"/>
      <c r="H11" s="20">
        <v>6</v>
      </c>
      <c r="I11" s="340">
        <v>10</v>
      </c>
      <c r="K11" s="57"/>
    </row>
    <row r="12" spans="1:12" ht="78.75">
      <c r="A12" s="112">
        <f t="shared" ref="A12:A17" si="0">A11+1</f>
        <v>3</v>
      </c>
      <c r="B12" s="21" t="s">
        <v>272</v>
      </c>
      <c r="C12" s="21" t="s">
        <v>288</v>
      </c>
      <c r="D12" s="21" t="s">
        <v>287</v>
      </c>
      <c r="E12" s="21" t="s">
        <v>281</v>
      </c>
      <c r="F12" s="24">
        <v>2012</v>
      </c>
      <c r="G12" s="13"/>
      <c r="H12" s="20">
        <v>5</v>
      </c>
      <c r="I12" s="340">
        <v>10</v>
      </c>
    </row>
    <row r="13" spans="1:12">
      <c r="A13" s="112">
        <f t="shared" si="0"/>
        <v>4</v>
      </c>
      <c r="B13" s="13"/>
      <c r="C13" s="13"/>
      <c r="D13" s="13"/>
      <c r="E13" s="13"/>
      <c r="F13" s="13"/>
      <c r="G13" s="13"/>
      <c r="H13" s="13"/>
      <c r="I13" s="408"/>
    </row>
    <row r="14" spans="1:12">
      <c r="A14" s="112">
        <f t="shared" si="0"/>
        <v>5</v>
      </c>
      <c r="B14" s="114"/>
      <c r="C14" s="114"/>
      <c r="D14" s="114"/>
      <c r="E14" s="115"/>
      <c r="F14" s="116"/>
      <c r="G14" s="116"/>
      <c r="H14" s="116"/>
      <c r="I14" s="328"/>
    </row>
    <row r="15" spans="1:12">
      <c r="A15" s="112">
        <f t="shared" si="0"/>
        <v>6</v>
      </c>
      <c r="B15" s="114"/>
      <c r="C15" s="114"/>
      <c r="D15" s="114"/>
      <c r="E15" s="115"/>
      <c r="F15" s="116"/>
      <c r="G15" s="116"/>
      <c r="H15" s="116"/>
      <c r="I15" s="328"/>
    </row>
    <row r="16" spans="1:12">
      <c r="A16" s="112">
        <f t="shared" si="0"/>
        <v>7</v>
      </c>
      <c r="B16" s="114"/>
      <c r="C16" s="114"/>
      <c r="D16" s="114"/>
      <c r="E16" s="115"/>
      <c r="F16" s="116"/>
      <c r="G16" s="116"/>
      <c r="H16" s="116"/>
      <c r="I16" s="328"/>
    </row>
    <row r="17" spans="1:9">
      <c r="A17" s="112">
        <f t="shared" si="0"/>
        <v>8</v>
      </c>
      <c r="B17" s="114"/>
      <c r="C17" s="114"/>
      <c r="D17" s="114"/>
      <c r="E17" s="115"/>
      <c r="F17" s="116"/>
      <c r="G17" s="116"/>
      <c r="H17" s="116"/>
      <c r="I17" s="328"/>
    </row>
    <row r="18" spans="1:9">
      <c r="A18" s="112">
        <f>A17+1</f>
        <v>9</v>
      </c>
      <c r="B18" s="114"/>
      <c r="C18" s="114"/>
      <c r="D18" s="114"/>
      <c r="E18" s="115"/>
      <c r="F18" s="116"/>
      <c r="G18" s="116"/>
      <c r="H18" s="116"/>
      <c r="I18" s="328"/>
    </row>
    <row r="19" spans="1:9" ht="15.75" thickBot="1">
      <c r="A19" s="118">
        <f>A18+1</f>
        <v>10</v>
      </c>
      <c r="B19" s="119"/>
      <c r="C19" s="119"/>
      <c r="D19" s="119"/>
      <c r="E19" s="120"/>
      <c r="F19" s="121"/>
      <c r="G19" s="121"/>
      <c r="H19" s="121"/>
      <c r="I19" s="329"/>
    </row>
    <row r="20" spans="1:9" ht="15.75" thickBot="1">
      <c r="A20" s="371"/>
      <c r="B20" s="123"/>
      <c r="C20" s="123"/>
      <c r="D20" s="123"/>
      <c r="E20" s="123"/>
      <c r="F20" s="123"/>
      <c r="G20" s="123"/>
      <c r="H20" s="126" t="str">
        <f>"Total "&amp;LEFT(A7,2)</f>
        <v>Total I4</v>
      </c>
      <c r="I20" s="166">
        <f>SUM(I10:I19)</f>
        <v>30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Descriere indicatori</vt:lpstr>
      <vt:lpstr>Fisa verificare</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Horia</cp:lastModifiedBy>
  <cp:lastPrinted>2020-01-15T11:19:13Z</cp:lastPrinted>
  <dcterms:created xsi:type="dcterms:W3CDTF">2013-01-10T17:13:12Z</dcterms:created>
  <dcterms:modified xsi:type="dcterms:W3CDTF">2020-01-27T12:37:01Z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