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0" windowWidth="19420" windowHeight="11020" tabRatio="928" activeTab="2"/>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'I10'!$A$1:$I$21</definedName>
    <definedName name="_xlnm.Print_Area" localSheetId="15">I11a!$A$1:$I$20</definedName>
    <definedName name="_xlnm.Print_Area" localSheetId="16">I11b!$A$1:$H$20</definedName>
    <definedName name="_xlnm.Print_Area" localSheetId="17">I11c!$A$1:$G$20</definedName>
    <definedName name="_xlnm.Print_Area" localSheetId="18">'I12'!$A$1:$H$22</definedName>
    <definedName name="_xlnm.Print_Area" localSheetId="19">'I13'!$A$1:$H$24</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'I23'!$A$1:$D$20</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44525"/>
</workbook>
</file>

<file path=xl/calcChain.xml><?xml version="1.0" encoding="utf-8"?>
<calcChain xmlns="http://schemas.openxmlformats.org/spreadsheetml/2006/main">
  <c r="I19" i="13" l="1"/>
  <c r="A21" i="13"/>
  <c r="A22" i="13" l="1"/>
  <c r="D29" i="36"/>
  <c r="A22" i="37"/>
  <c r="A7" i="37"/>
  <c r="G20" i="37" s="1"/>
  <c r="H20" i="37"/>
  <c r="A12" i="37"/>
  <c r="A13" i="37" s="1"/>
  <c r="A14" i="37" s="1"/>
  <c r="A15" i="37" s="1"/>
  <c r="A16" i="37" s="1"/>
  <c r="A17" i="37" s="1"/>
  <c r="A18" i="37" s="1"/>
  <c r="A19" i="37" s="1"/>
  <c r="A11" i="37"/>
  <c r="A4" i="37"/>
  <c r="A3" i="37"/>
  <c r="A2" i="37"/>
  <c r="A1" i="37"/>
  <c r="B2" i="36" l="1"/>
  <c r="B4" i="36"/>
  <c r="B6" i="36"/>
  <c r="B5" i="36" l="1"/>
  <c r="B3" i="36"/>
  <c r="B47" i="36"/>
  <c r="D37" i="36"/>
  <c r="E20" i="22"/>
  <c r="D34" i="36" s="1"/>
  <c r="F20" i="26"/>
  <c r="D38" i="36" s="1"/>
  <c r="A11" i="26"/>
  <c r="A12" i="26" s="1"/>
  <c r="A13" i="26" s="1"/>
  <c r="A14" i="26" s="1"/>
  <c r="A15" i="26" s="1"/>
  <c r="A16" i="26" s="1"/>
  <c r="A17" i="26" s="1"/>
  <c r="A18" i="26" s="1"/>
  <c r="A19" i="26" s="1"/>
  <c r="A7" i="26"/>
  <c r="E20" i="26" s="1"/>
  <c r="D20" i="25"/>
  <c r="A11" i="25"/>
  <c r="A12" i="25" s="1"/>
  <c r="A13" i="25" s="1"/>
  <c r="A14" i="25" s="1"/>
  <c r="A15" i="25" s="1"/>
  <c r="A16" i="25" s="1"/>
  <c r="A17" i="25" s="1"/>
  <c r="A18" i="25" s="1"/>
  <c r="A19" i="25" s="1"/>
  <c r="A7" i="25"/>
  <c r="C20" i="25" s="1"/>
  <c r="D20" i="23"/>
  <c r="A11" i="24"/>
  <c r="A12" i="24" s="1"/>
  <c r="A13" i="24" s="1"/>
  <c r="A14" i="24" s="1"/>
  <c r="A15" i="24" s="1"/>
  <c r="A16" i="24" s="1"/>
  <c r="A17" i="24" s="1"/>
  <c r="A18" i="24" s="1"/>
  <c r="A19" i="24" s="1"/>
  <c r="A7" i="24"/>
  <c r="C20" i="24" s="1"/>
  <c r="A11" i="23"/>
  <c r="A12" i="23"/>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D28" i="36" s="1"/>
  <c r="A11" i="34"/>
  <c r="A12" i="34" s="1"/>
  <c r="A13" i="34" s="1"/>
  <c r="A14" i="34" s="1"/>
  <c r="A15" i="34" s="1"/>
  <c r="A16" i="34" s="1"/>
  <c r="A17" i="34" s="1"/>
  <c r="A18" i="34" s="1"/>
  <c r="A19" i="34" s="1"/>
  <c r="A3" i="34"/>
  <c r="A2" i="34"/>
  <c r="A1" i="34"/>
  <c r="A22" i="30"/>
  <c r="A11" i="30"/>
  <c r="A12" i="30"/>
  <c r="A13" i="30" s="1"/>
  <c r="A14" i="30" s="1"/>
  <c r="A15" i="30" s="1"/>
  <c r="A16" i="30" s="1"/>
  <c r="A17" i="30" s="1"/>
  <c r="A18" i="30" s="1"/>
  <c r="A19" i="30" s="1"/>
  <c r="A7" i="30"/>
  <c r="G20" i="30" s="1"/>
  <c r="A7" i="17"/>
  <c r="G20" i="17" s="1"/>
  <c r="A22" i="17"/>
  <c r="H20" i="17"/>
  <c r="D26" i="36" s="1"/>
  <c r="A11" i="17"/>
  <c r="A12" i="17"/>
  <c r="A13" i="17" s="1"/>
  <c r="A14" i="17" s="1"/>
  <c r="A15" i="17" s="1"/>
  <c r="A16" i="17" s="1"/>
  <c r="A17" i="17" s="1"/>
  <c r="A18" i="17" s="1"/>
  <c r="A19" i="17" s="1"/>
  <c r="A24" i="16"/>
  <c r="A7" i="16"/>
  <c r="G22" i="16" s="1"/>
  <c r="A11" i="16"/>
  <c r="A12" i="16"/>
  <c r="A13" i="16" s="1"/>
  <c r="A15" i="16" s="1"/>
  <c r="A16" i="16" s="1"/>
  <c r="A17" i="16" s="1"/>
  <c r="A18" i="16" s="1"/>
  <c r="A19" i="16" s="1"/>
  <c r="A21" i="16" s="1"/>
  <c r="A22" i="15"/>
  <c r="A11" i="15"/>
  <c r="A12" i="15" s="1"/>
  <c r="A13" i="15" s="1"/>
  <c r="A14" i="15" s="1"/>
  <c r="A15" i="15" s="1"/>
  <c r="A16" i="15" s="1"/>
  <c r="A17" i="15" s="1"/>
  <c r="A18" i="15" s="1"/>
  <c r="A19" i="15" s="1"/>
  <c r="A7" i="15"/>
  <c r="G20" i="15" s="1"/>
  <c r="A11" i="28"/>
  <c r="A12" i="28" s="1"/>
  <c r="A13" i="28" s="1"/>
  <c r="A14" i="28" s="1"/>
  <c r="A15" i="28" s="1"/>
  <c r="A16" i="28" s="1"/>
  <c r="A17" i="28" s="1"/>
  <c r="A18" i="28" s="1"/>
  <c r="A19" i="28" s="1"/>
  <c r="A7" i="28"/>
  <c r="F20" i="28" s="1"/>
  <c r="A11" i="29"/>
  <c r="A12" i="29"/>
  <c r="A13" i="29" s="1"/>
  <c r="A14" i="29" s="1"/>
  <c r="A15" i="29" s="1"/>
  <c r="A16" i="29" s="1"/>
  <c r="A17" i="29" s="1"/>
  <c r="A18" i="29" s="1"/>
  <c r="A19" i="29" s="1"/>
  <c r="A7" i="29"/>
  <c r="G20" i="29" s="1"/>
  <c r="A11" i="14"/>
  <c r="A12" i="14" s="1"/>
  <c r="A13" i="14" s="1"/>
  <c r="A14" i="14" s="1"/>
  <c r="A15" i="14" s="1"/>
  <c r="A16" i="14" s="1"/>
  <c r="A17" i="14" s="1"/>
  <c r="A18" i="14" s="1"/>
  <c r="A19" i="14" s="1"/>
  <c r="A7" i="14"/>
  <c r="H20" i="14" s="1"/>
  <c r="A12" i="13"/>
  <c r="A13" i="13" s="1"/>
  <c r="A14" i="13" s="1"/>
  <c r="A15" i="13" s="1"/>
  <c r="A16" i="13" s="1"/>
  <c r="A17" i="13" s="1"/>
  <c r="A7" i="13"/>
  <c r="H19" i="13" s="1"/>
  <c r="A11" i="6"/>
  <c r="A12" i="6" s="1"/>
  <c r="A13" i="6" s="1"/>
  <c r="A14" i="6" s="1"/>
  <c r="A15" i="6" s="1"/>
  <c r="A16" i="6" s="1"/>
  <c r="A17" i="6" s="1"/>
  <c r="A18" i="6" s="1"/>
  <c r="A19" i="6" s="1"/>
  <c r="I20" i="12"/>
  <c r="D19" i="36" s="1"/>
  <c r="A11" i="12"/>
  <c r="A12" i="12"/>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c r="A13" i="10" s="1"/>
  <c r="A14" i="10" s="1"/>
  <c r="A15" i="10" s="1"/>
  <c r="A16" i="10" s="1"/>
  <c r="A17" i="10" s="1"/>
  <c r="A18" i="10" s="1"/>
  <c r="A19" i="10" s="1"/>
  <c r="A11" i="9"/>
  <c r="A12" i="9" s="1"/>
  <c r="A13" i="9" s="1"/>
  <c r="A14" i="9" s="1"/>
  <c r="A15" i="9" s="1"/>
  <c r="A16" i="9" s="1"/>
  <c r="A17" i="9" s="1"/>
  <c r="A18" i="9" s="1"/>
  <c r="A19" i="9" s="1"/>
  <c r="A11" i="8"/>
  <c r="A12" i="8"/>
  <c r="A13" i="8" s="1"/>
  <c r="A14" i="8" s="1"/>
  <c r="A15" i="8" s="1"/>
  <c r="A16" i="8" s="1"/>
  <c r="A17" i="8" s="1"/>
  <c r="A18" i="8" s="1"/>
  <c r="A19" i="8" s="1"/>
  <c r="A11" i="7"/>
  <c r="A12" i="7"/>
  <c r="A13" i="7" s="1"/>
  <c r="A14" i="7" s="1"/>
  <c r="A15" i="7" s="1"/>
  <c r="A16" i="7" s="1"/>
  <c r="A17" i="7" s="1"/>
  <c r="A18" i="7" s="1"/>
  <c r="A19"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D20" i="36"/>
  <c r="G20" i="28"/>
  <c r="D23" i="36" s="1"/>
  <c r="H22" i="16"/>
  <c r="D25" i="36" s="1"/>
  <c r="D20" i="24"/>
  <c r="D36" i="36" s="1"/>
  <c r="D20" i="20"/>
  <c r="D32" i="36" s="1"/>
  <c r="D20" i="18"/>
  <c r="D30" i="36" s="1"/>
  <c r="H20" i="30"/>
  <c r="D27" i="36" s="1"/>
  <c r="H20" i="15"/>
  <c r="D24" i="36" s="1"/>
  <c r="H20" i="29"/>
  <c r="D22" i="36" s="1"/>
  <c r="I20" i="14"/>
  <c r="D21" i="36" s="1"/>
  <c r="I20" i="5"/>
  <c r="D12" i="36" s="1"/>
  <c r="D20" i="19"/>
  <c r="I20" i="10"/>
  <c r="D17" i="36" s="1"/>
  <c r="I20" i="6"/>
  <c r="D13" i="36" s="1"/>
  <c r="I20" i="4"/>
  <c r="D43" i="36" l="1"/>
  <c r="D31" i="36"/>
  <c r="D42" i="36" s="1"/>
  <c r="D11" i="36"/>
  <c r="D41" i="36" s="1"/>
  <c r="D35" i="36"/>
  <c r="D44" i="36" l="1"/>
</calcChain>
</file>

<file path=xl/sharedStrings.xml><?xml version="1.0" encoding="utf-8"?>
<sst xmlns="http://schemas.openxmlformats.org/spreadsheetml/2006/main" count="748" uniqueCount="369">
  <si>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</si>
  <si>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</si>
  <si>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</si>
  <si>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</si>
  <si>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</si>
  <si>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</si>
  <si>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</si>
  <si>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</si>
  <si>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</si>
  <si>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</si>
  <si>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</si>
  <si>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</si>
  <si>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</si>
  <si>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</si>
  <si>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</si>
  <si>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</si>
  <si>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</si>
  <si>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</si>
  <si>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</si>
  <si>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</si>
  <si>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</si>
  <si>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</si>
  <si>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</si>
  <si>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</si>
  <si>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</si>
  <si>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</si>
  <si>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</si>
  <si>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</si>
  <si>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</si>
  <si>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</si>
  <si>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</si>
  <si>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</si>
  <si>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</si>
  <si>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</si>
  <si>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</si>
  <si>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</si>
  <si>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</si>
  <si>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</si>
  <si>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</si>
  <si>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</si>
  <si>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</si>
  <si>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</si>
  <si>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</si>
  <si>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</si>
  <si>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</si>
  <si>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</si>
  <si>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</si>
  <si>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</si>
  <si>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</si>
  <si>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</si>
  <si>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</si>
  <si>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</si>
  <si>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</si>
  <si>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</si>
  <si>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</si>
  <si>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</si>
  <si>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</si>
  <si>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</si>
  <si>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</si>
  <si>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</si>
  <si>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</si>
  <si>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</si>
  <si>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</si>
  <si>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</si>
  <si>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</si>
  <si>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</si>
  <si>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</si>
  <si>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</si>
  <si>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</si>
  <si>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</si>
  <si>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</si>
  <si>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</si>
  <si>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</si>
  <si>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</si>
  <si>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</si>
  <si>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</si>
  <si>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</si>
  <si>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</si>
  <si>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</si>
  <si>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</si>
  <si>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</si>
  <si>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</si>
  <si>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</si>
  <si>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</si>
  <si>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</si>
  <si>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</si>
  <si>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</si>
  <si>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</si>
  <si>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</si>
  <si>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</si>
  <si>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</si>
  <si>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</si>
  <si>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</si>
  <si>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</si>
  <si>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</si>
  <si>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</si>
  <si>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</si>
  <si>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</si>
  <si>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</si>
  <si>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</si>
  <si>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</si>
  <si>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</si>
  <si>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</si>
  <si>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</si>
  <si>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</si>
  <si>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</si>
  <si>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</si>
  <si>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</si>
  <si>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</si>
  <si>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</si>
  <si>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</si>
  <si>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</si>
  <si>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</si>
  <si>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</si>
  <si>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</si>
  <si>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</si>
  <si>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</si>
  <si>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</si>
  <si>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</si>
  <si>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</si>
  <si>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</si>
  <si>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</si>
  <si>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</si>
  <si>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</si>
  <si>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</si>
  <si>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</si>
  <si>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</si>
  <si>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</si>
  <si>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</si>
  <si>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</si>
  <si>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</si>
  <si>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</si>
  <si>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</si>
  <si>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</si>
  <si>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</si>
  <si>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</si>
  <si>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</si>
  <si>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</si>
  <si>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</si>
  <si>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</si>
  <si>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</si>
  <si>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</si>
  <si>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</si>
  <si>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</si>
  <si>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</si>
  <si>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</si>
  <si>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</si>
  <si>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</si>
  <si>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</si>
  <si>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</si>
  <si>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</si>
  <si>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</si>
  <si>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</si>
  <si>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</si>
  <si>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</si>
  <si>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</si>
  <si>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</si>
  <si>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</si>
  <si>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</si>
  <si>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</si>
  <si>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</si>
  <si>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</si>
  <si>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</si>
  <si>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</si>
  <si>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</si>
  <si>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</si>
  <si>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</si>
  <si>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</si>
  <si>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</si>
  <si>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</si>
  <si>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</si>
  <si>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</si>
  <si>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</si>
  <si>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</si>
  <si>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</si>
  <si>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</si>
  <si>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</si>
  <si>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</si>
  <si>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</si>
  <si>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</si>
  <si>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</si>
  <si>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</si>
  <si>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</si>
  <si>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</si>
  <si>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</si>
  <si>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</si>
  <si>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</si>
  <si>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</si>
  <si>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</si>
  <si>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</si>
  <si>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</si>
  <si>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</si>
  <si>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</si>
  <si>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</si>
  <si>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</si>
  <si>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</si>
  <si>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</si>
  <si>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</si>
  <si>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</si>
  <si>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</si>
  <si>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</si>
  <si>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</si>
  <si>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</si>
  <si>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</si>
  <si>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</si>
  <si>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</si>
  <si>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</si>
  <si>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</si>
  <si>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</si>
  <si>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</si>
  <si>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</si>
  <si>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</si>
  <si>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</si>
  <si>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</si>
  <si>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</si>
  <si>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</si>
  <si>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</si>
  <si>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</si>
  <si>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</si>
  <si>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</si>
  <si>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</si>
  <si>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</si>
  <si>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</si>
  <si>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</si>
  <si>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</si>
  <si>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</si>
  <si>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</si>
  <si>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</si>
  <si>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</si>
  <si>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</si>
  <si>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</si>
  <si>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</si>
  <si>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</si>
  <si>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</si>
  <si>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</si>
  <si>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</si>
  <si>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</si>
  <si>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</si>
  <si>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</si>
  <si>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</si>
  <si>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</si>
  <si>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</si>
  <si>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</si>
  <si>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</si>
  <si>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</si>
  <si>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</si>
  <si>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</si>
  <si>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</si>
  <si>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</si>
  <si>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</si>
  <si>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</si>
  <si>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</si>
  <si>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</si>
  <si>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</si>
  <si>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</si>
  <si>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</si>
  <si>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</si>
  <si>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</si>
  <si>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</si>
  <si>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</si>
  <si>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</si>
  <si>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</si>
  <si>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</si>
  <si>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</si>
  <si>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</si>
  <si>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</si>
  <si>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</si>
  <si>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</si>
  <si>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</si>
  <si>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</si>
  <si>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</si>
  <si>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</si>
  <si>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Sinteza Proiectarii</t>
  </si>
  <si>
    <t>Dan Dinoiu</t>
  </si>
  <si>
    <t>Orasul Posibil/Între orașul construit pe comandă și inteligența emergentă</t>
  </si>
  <si>
    <t>Tact</t>
  </si>
  <si>
    <t>978-606-8437-16-3</t>
  </si>
  <si>
    <t>Cartea de Bucate de Arhitectura/ Prima colaborare a lui Dan Dinoiu cu Dorin Stefan</t>
  </si>
  <si>
    <t>Igloomedia</t>
  </si>
  <si>
    <t>978-606-8026-01-5</t>
  </si>
  <si>
    <t>2067 - 4252</t>
  </si>
  <si>
    <t>28-29 iunie</t>
  </si>
  <si>
    <t>Arhitectura modernista interbelica din Bucuresti: repere, prioritati, limite</t>
  </si>
  <si>
    <t>12, martie</t>
  </si>
  <si>
    <t>Sef proiect</t>
  </si>
  <si>
    <t>executat</t>
  </si>
  <si>
    <t>Privat</t>
  </si>
  <si>
    <t>2007-2015</t>
  </si>
  <si>
    <t>Primaria Municipiului Constanta PUZ</t>
  </si>
  <si>
    <t>PUZ Constanta</t>
  </si>
  <si>
    <t>Concept</t>
  </si>
  <si>
    <t>CCPEC - UAUIM</t>
  </si>
  <si>
    <t>2007-2009</t>
  </si>
  <si>
    <t>Casa Studentilor Brasov</t>
  </si>
  <si>
    <t>Universitatea Brasov</t>
  </si>
  <si>
    <t>Proiect Tehnic</t>
  </si>
  <si>
    <t>Membru in juriul concursului Orasul Posibil, Galati, 2011</t>
  </si>
  <si>
    <t>FACHHHOCHSCHULE, Regensburg</t>
  </si>
  <si>
    <t>Bursa Socrates</t>
  </si>
  <si>
    <t>Nominalizare Anuala de Arhitectura Bucuresti</t>
  </si>
  <si>
    <t>Premiul 1 - Bucuresti 2000 Student</t>
  </si>
  <si>
    <t>Mentiune - Bucuresti 2000 Student</t>
  </si>
  <si>
    <t>1998-2001</t>
  </si>
  <si>
    <t>Ansamblul de locuinte de lux G4, Voluntari</t>
  </si>
  <si>
    <t xml:space="preserve">Locuinta de lux G3, Voluntari </t>
  </si>
  <si>
    <t>Cascade Office Building, Bucuresti</t>
  </si>
  <si>
    <t>Sef Proiect</t>
  </si>
  <si>
    <t>autorizat</t>
  </si>
  <si>
    <t xml:space="preserve"> Prezentarea viziunii concursului Orasul Posibil, Galeria Cărturești, București</t>
  </si>
  <si>
    <t>Zapp Telemobil Office Building, Tancabesti</t>
  </si>
  <si>
    <t>Dan Dinoiu si altii</t>
  </si>
  <si>
    <t>Arhitectura</t>
  </si>
  <si>
    <t>Suburbia, faza de Urmari(re) de Santier!</t>
  </si>
  <si>
    <t>Arhiforum</t>
  </si>
  <si>
    <t>2069 – 8003</t>
  </si>
  <si>
    <t>2011</t>
  </si>
  <si>
    <t>Angelic Forrest</t>
  </si>
  <si>
    <t>Gradina</t>
  </si>
  <si>
    <t xml:space="preserve">Igloomedia  </t>
  </si>
  <si>
    <t>978-606-8026-09-1</t>
  </si>
  <si>
    <t>14 Birouri de Arhitectrura &lt; 40/ Dinoiu&amp;Pop Birou de Arhitectura</t>
  </si>
  <si>
    <t>1</t>
  </si>
  <si>
    <t xml:space="preserve">Podul - T.U.B. </t>
  </si>
  <si>
    <t>Villa romana</t>
  </si>
  <si>
    <t>Casa G3</t>
  </si>
  <si>
    <t>2012</t>
  </si>
  <si>
    <t>Ansamblul G4</t>
  </si>
  <si>
    <t>Choreographic Gardens</t>
  </si>
  <si>
    <t>2013</t>
  </si>
  <si>
    <t>Can a city be designed?</t>
  </si>
  <si>
    <t xml:space="preserve">Dan Dinoiu   </t>
  </si>
  <si>
    <t>Mazzocchioo</t>
  </si>
  <si>
    <t xml:space="preserve">Galati, Oras generic </t>
  </si>
  <si>
    <t xml:space="preserve">Prezentare proiect Trans Urban Bucureşti </t>
  </si>
  <si>
    <t>Membru in  juriul concursului de arhitectura Teatrul  de Vara Capitol, Bucuresti, 2018</t>
  </si>
  <si>
    <t>cercetator in formare</t>
  </si>
  <si>
    <t>Imobil de locuinte si servicii, Bucuresti</t>
  </si>
  <si>
    <t xml:space="preserve"> Assamblage - Asociatia Nationala a Autorilor si Designerilor de Bijuterie Contemporana </t>
  </si>
  <si>
    <t>Amenajare expozitie Ephemeride, Institutul Italian de Cultura, Bucuresti</t>
  </si>
  <si>
    <t>Coautor, sef Proiect</t>
  </si>
  <si>
    <t>Orasul Levallois</t>
  </si>
  <si>
    <t>Colaborator</t>
  </si>
  <si>
    <t>Mediateca, Levallois, Franta</t>
  </si>
  <si>
    <t xml:space="preserve">Assamblage - Asociatia Nationala a Autorilor si Designerilor de Bijuterie Contemporana </t>
  </si>
  <si>
    <t>Amenajare expozitie Arches of time - O călătorie prin istoria şi viitorul bijuteriei I, Galeria Galateca, Bucuresti</t>
  </si>
  <si>
    <t>ICR/Assamblage - Asociatia Nationala a Autorilor si Designerilor de Bijuterie Contemporana/UniCredit Bank România</t>
  </si>
  <si>
    <t>Amenajare expozitie Drilling Samples - O călătorie prin istoria şi viitorul bijuteriei II, Prague Design and Fashion Week, Designblok, Praga, Muzeul de Arta - Cluj-Napoca,  Muzeul National de Istorie A Romaniei - Bucuresti</t>
  </si>
  <si>
    <t>Amenajare Pavilionul Romaniei  FOUND.LOST.FOUND., London Fashion Week/ International Fashion Showcase, Somerset House - London, Romanian Design Week - Bucuresti, Muzeul de Arta - Cluj-Napoca, Muzeul National de Istorie A Romaniei - Bucuresti</t>
  </si>
  <si>
    <t xml:space="preserve">Amenajare expozitie Room 40, Romanian Design Week, Bucuresti </t>
  </si>
  <si>
    <t>Amenajare expozitie Camera Lucida, Bozar - Bruxellles, Galeria Galateca - Bucuresti, Muzeul National de Istorie a Romaniei - Bucuresti</t>
  </si>
  <si>
    <t>1220 - 3254</t>
  </si>
  <si>
    <t>2601 - 8686</t>
  </si>
  <si>
    <t>Bucharest Critical Volumes - 20 de proiecte studentesti pentru Bucuresti</t>
  </si>
  <si>
    <t>Va fi publicat la Editura Universitara "Ion Mincu", Bucuresti</t>
  </si>
  <si>
    <t>In lucru</t>
  </si>
  <si>
    <t>Despre Dâmboviţa – sau despre potenţialul unui râu într-un oraş, ICR, Bucuresti</t>
  </si>
  <si>
    <t>24,  februarie</t>
  </si>
  <si>
    <t>Bucuresti "Micul Paris"</t>
  </si>
  <si>
    <t>pozitia 25</t>
  </si>
  <si>
    <t>ianuarie/2020</t>
  </si>
  <si>
    <t>[re]generarea peisajului urban/arhitectural, Argument nr 1/2009, Bucuresti</t>
  </si>
  <si>
    <t>The Architecture of Communication</t>
  </si>
  <si>
    <t>BK21+ International Healthcare USD Seminar II / Communicative Urban Spaces</t>
  </si>
  <si>
    <t>16-17 decembrie</t>
  </si>
  <si>
    <t>11 decembrie</t>
  </si>
  <si>
    <t>Collective Housing and Well-being: From Ocean Liner to Hive Community</t>
  </si>
  <si>
    <t>BK21+ International Healthcare USD Seminar III / Muyltilateral Solutions for Healthcare Environment</t>
  </si>
  <si>
    <t>Inje University, Gimhae Campus</t>
  </si>
  <si>
    <t>Visiting Professor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</si>
</sst>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l_e_i"/>
    <numFmt numFmtId="165" formatCode="0.0"/>
    <numFmt numFmtId="166" formatCode="#,##0.0"/>
  </numFmts>
  <fonts count="35">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48">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446">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0" fillId="0" borderId="0" xfId="0" applyBorder="1"/>
    <xf numFmtId="0" fontId="11" fillId="0" borderId="2" xfId="0" applyFont="1" applyBorder="1" applyAlignment="1">
      <alignment wrapText="1"/>
    </xf>
    <xf numFmtId="0" fontId="11" fillId="0" borderId="2" xfId="0" quotePrefix="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2" xfId="0" quotePrefix="1"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4" xfId="0" applyFont="1" applyBorder="1" applyAlignment="1">
      <alignment horizontal="center" vertical="center"/>
    </xf>
    <xf numFmtId="0" fontId="11" fillId="0" borderId="4" xfId="0" quotePrefix="1"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10" fillId="0" borderId="0" xfId="0" applyFont="1" applyBorder="1" applyAlignment="1">
      <alignment wrapText="1"/>
    </xf>
    <xf numFmtId="0" fontId="8" fillId="0" borderId="6" xfId="0" applyFont="1" applyBorder="1"/>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9" xfId="0" applyNumberFormat="1"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0" fontId="14" fillId="0" borderId="4" xfId="0" applyFont="1" applyBorder="1" applyAlignment="1">
      <alignment horizontal="center" wrapText="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NumberFormat="1"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NumberFormat="1" applyFont="1" applyBorder="1" applyAlignment="1">
      <alignment horizontal="center" vertical="center" wrapText="1"/>
    </xf>
    <xf numFmtId="49" fontId="14" fillId="0" borderId="18" xfId="0" applyNumberFormat="1" applyFont="1" applyBorder="1" applyAlignment="1">
      <alignment horizontal="left" vertical="center" wrapText="1"/>
    </xf>
    <xf numFmtId="1" fontId="14" fillId="0" borderId="29" xfId="0" applyNumberFormat="1"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vertic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4" xfId="0" quotePrefix="1" applyNumberFormat="1" applyFont="1" applyBorder="1" applyAlignment="1">
      <alignment horizontal="center"/>
    </xf>
    <xf numFmtId="16" fontId="3" fillId="0" borderId="33"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4"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5" xfId="0" applyNumberFormat="1" applyFont="1" applyBorder="1" applyAlignment="1">
      <alignment horizontal="center" vertical="center" wrapText="1"/>
    </xf>
    <xf numFmtId="2" fontId="6" fillId="0" borderId="36"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0" fillId="0" borderId="4" xfId="0" applyFont="1" applyBorder="1" applyAlignment="1">
      <alignment horizontal="center" wrapText="1"/>
    </xf>
    <xf numFmtId="0" fontId="3" fillId="0" borderId="0" xfId="0" applyFont="1" applyBorder="1" applyAlignment="1">
      <alignment horizontal="center" vertical="center"/>
    </xf>
    <xf numFmtId="0" fontId="3" fillId="0" borderId="8" xfId="0" applyFont="1" applyBorder="1" applyAlignment="1">
      <alignment horizontal="center" vertical="center"/>
    </xf>
    <xf numFmtId="0" fontId="0" fillId="0" borderId="0" xfId="0" applyFont="1" applyBorder="1" applyAlignment="1">
      <alignment horizontal="center" vertical="center" wrapText="1"/>
    </xf>
    <xf numFmtId="0" fontId="3" fillId="0" borderId="2" xfId="0" applyFont="1" applyBorder="1" applyAlignment="1">
      <alignment horizontal="center" wrapText="1"/>
    </xf>
    <xf numFmtId="0" fontId="3" fillId="0" borderId="2" xfId="0" applyFont="1" applyBorder="1" applyAlignment="1">
      <alignment horizontal="center"/>
    </xf>
    <xf numFmtId="16" fontId="3" fillId="0" borderId="2" xfId="0" applyNumberFormat="1" applyFont="1" applyBorder="1" applyAlignment="1">
      <alignment horizontal="center"/>
    </xf>
    <xf numFmtId="0" fontId="0" fillId="0" borderId="2" xfId="0" applyFont="1" applyBorder="1" applyAlignment="1">
      <alignment horizontal="center" wrapText="1"/>
    </xf>
    <xf numFmtId="16" fontId="3" fillId="0" borderId="2" xfId="0" quotePrefix="1" applyNumberFormat="1" applyFont="1" applyBorder="1" applyAlignment="1">
      <alignment horizontal="center" vertical="center" wrapText="1"/>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18" xfId="0" applyFont="1" applyBorder="1" applyAlignment="1" applyProtection="1">
      <alignment horizontal="center" vertical="center" wrapText="1"/>
      <protection locked="0"/>
    </xf>
    <xf numFmtId="0" fontId="14" fillId="0" borderId="18" xfId="0" applyFont="1" applyBorder="1" applyAlignment="1">
      <alignment horizontal="center" vertical="center"/>
    </xf>
    <xf numFmtId="0" fontId="14" fillId="0" borderId="8"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0" fillId="0" borderId="0" xfId="0" applyFont="1" applyBorder="1"/>
    <xf numFmtId="0" fontId="8" fillId="0" borderId="9" xfId="0" applyFont="1" applyBorder="1" applyAlignment="1">
      <alignment horizontal="center"/>
    </xf>
    <xf numFmtId="0" fontId="0"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4" xfId="0" applyFont="1" applyBorder="1" applyAlignment="1">
      <alignment horizontal="left"/>
    </xf>
    <xf numFmtId="0" fontId="3" fillId="0" borderId="2" xfId="0" applyFont="1" applyBorder="1" applyAlignment="1">
      <alignment horizontal="left"/>
    </xf>
    <xf numFmtId="0" fontId="3" fillId="0" borderId="37"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8"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39"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7" fillId="0" borderId="0" xfId="0" applyFont="1"/>
    <xf numFmtId="0" fontId="20" fillId="0" borderId="17" xfId="0" applyFont="1" applyBorder="1" applyAlignment="1">
      <alignment horizontal="center"/>
    </xf>
    <xf numFmtId="0" fontId="20" fillId="0" borderId="18" xfId="0" applyFont="1" applyBorder="1" applyAlignment="1"/>
    <xf numFmtId="0" fontId="20" fillId="0" borderId="27" xfId="0" applyFont="1" applyBorder="1" applyAlignment="1"/>
    <xf numFmtId="0" fontId="20" fillId="0" borderId="8" xfId="0" applyFont="1" applyBorder="1" applyAlignment="1">
      <alignment horizontal="center"/>
    </xf>
    <xf numFmtId="0" fontId="17" fillId="0" borderId="23"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7" fillId="0" borderId="23" xfId="0" applyFont="1" applyFill="1" applyBorder="1" applyAlignment="1">
      <alignment horizontal="center" vertical="center" wrapText="1"/>
    </xf>
    <xf numFmtId="0" fontId="20"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7" fillId="0" borderId="36" xfId="0" applyFont="1" applyFill="1" applyBorder="1" applyAlignment="1">
      <alignment horizontal="center" vertical="center" wrapText="1"/>
    </xf>
    <xf numFmtId="17" fontId="14" fillId="0" borderId="2" xfId="0" quotePrefix="1" applyNumberFormat="1"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4" fillId="0" borderId="18" xfId="0" applyFont="1" applyBorder="1" applyAlignment="1">
      <alignment horizontal="left" vertical="center" wrapText="1"/>
    </xf>
    <xf numFmtId="14" fontId="14" fillId="0" borderId="18" xfId="0"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14" fillId="0" borderId="40" xfId="0" applyFont="1" applyBorder="1" applyAlignment="1">
      <alignment horizontal="left" vertical="center" wrapText="1"/>
    </xf>
    <xf numFmtId="0" fontId="20" fillId="0" borderId="0" xfId="0" applyFont="1" applyBorder="1" applyAlignment="1">
      <alignment horizontal="left" vertical="center" wrapText="1"/>
    </xf>
    <xf numFmtId="165" fontId="17"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pplyProtection="1">
      <alignment horizontal="center" vertical="center" wrapText="1"/>
      <protection hidden="1"/>
    </xf>
    <xf numFmtId="2" fontId="3" fillId="0" borderId="41"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6"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41"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27" xfId="0" applyNumberFormat="1" applyFont="1" applyBorder="1" applyAlignment="1" applyProtection="1">
      <alignment horizontal="center" vertical="center"/>
      <protection hidden="1"/>
    </xf>
    <xf numFmtId="2" fontId="3" fillId="0" borderId="36"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6" xfId="0" applyFont="1" applyBorder="1"/>
    <xf numFmtId="2" fontId="3" fillId="0" borderId="27" xfId="0" applyNumberFormat="1" applyFont="1" applyBorder="1" applyAlignment="1">
      <alignment horizontal="center" vertical="center" wrapText="1"/>
    </xf>
    <xf numFmtId="2" fontId="11" fillId="0" borderId="41" xfId="0" applyNumberFormat="1" applyFont="1" applyBorder="1" applyAlignment="1">
      <alignment horizontal="center" vertical="center"/>
    </xf>
    <xf numFmtId="2" fontId="11" fillId="0" borderId="23" xfId="0" applyNumberFormat="1" applyFont="1" applyBorder="1" applyAlignment="1">
      <alignment horizontal="center" vertical="center"/>
    </xf>
    <xf numFmtId="2" fontId="11" fillId="0" borderId="23" xfId="0" applyNumberFormat="1" applyFont="1" applyBorder="1" applyAlignment="1">
      <alignment horizontal="center" vertical="center" wrapText="1"/>
    </xf>
    <xf numFmtId="2" fontId="11" fillId="0" borderId="36" xfId="0" applyNumberFormat="1" applyFont="1" applyBorder="1" applyAlignment="1">
      <alignment horizontal="center" vertical="center"/>
    </xf>
    <xf numFmtId="2" fontId="3" fillId="0" borderId="41"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6"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41"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8" fillId="0" borderId="36" xfId="0" applyNumberFormat="1" applyFont="1" applyBorder="1" applyAlignment="1">
      <alignment horizontal="center" vertical="center" wrapText="1"/>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0" fillId="0" borderId="27" xfId="0" applyFont="1" applyBorder="1" applyAlignment="1"/>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36"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6"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0" fontId="20" fillId="0" borderId="42" xfId="0" applyFont="1" applyBorder="1"/>
    <xf numFmtId="0" fontId="14" fillId="0" borderId="42" xfId="0" applyFont="1" applyBorder="1"/>
    <xf numFmtId="0" fontId="0" fillId="0" borderId="42" xfId="0" applyFont="1" applyBorder="1"/>
    <xf numFmtId="0" fontId="20" fillId="0" borderId="42" xfId="0" applyFont="1" applyBorder="1" applyAlignment="1">
      <alignment horizontal="center" vertical="center" wrapText="1"/>
    </xf>
    <xf numFmtId="0" fontId="3" fillId="0" borderId="42" xfId="0" applyFont="1" applyBorder="1"/>
    <xf numFmtId="0" fontId="0" fillId="0" borderId="42" xfId="0" applyFont="1" applyFill="1" applyBorder="1" applyAlignment="1">
      <alignment horizontal="center" vertical="center" wrapText="1"/>
    </xf>
    <xf numFmtId="0" fontId="0" fillId="0" borderId="42" xfId="0" applyBorder="1"/>
    <xf numFmtId="0" fontId="3" fillId="0" borderId="42" xfId="0" applyFont="1" applyBorder="1" applyAlignment="1">
      <alignment horizontal="center" vertical="center" wrapText="1"/>
    </xf>
    <xf numFmtId="0" fontId="11" fillId="0" borderId="42" xfId="0" applyFont="1" applyFill="1" applyBorder="1" applyAlignment="1">
      <alignment horizontal="center" vertical="center"/>
    </xf>
    <xf numFmtId="0" fontId="14" fillId="0" borderId="42" xfId="0" applyFont="1" applyBorder="1" applyAlignment="1">
      <alignment horizontal="center" vertical="center"/>
    </xf>
    <xf numFmtId="0" fontId="14" fillId="0" borderId="42" xfId="0" applyNumberFormat="1" applyFont="1" applyFill="1" applyBorder="1" applyAlignment="1" applyProtection="1">
      <alignment horizontal="center" vertical="center" wrapText="1"/>
      <protection locked="0"/>
    </xf>
    <xf numFmtId="0" fontId="4" fillId="0" borderId="42" xfId="0" applyNumberFormat="1" applyFont="1" applyFill="1" applyBorder="1" applyAlignment="1" applyProtection="1">
      <alignment horizontal="center" vertical="center" wrapText="1"/>
      <protection locked="0"/>
    </xf>
    <xf numFmtId="2" fontId="3" fillId="0" borderId="42"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5"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0" fontId="1" fillId="0" borderId="18" xfId="0" applyFont="1" applyBorder="1" applyAlignment="1"/>
    <xf numFmtId="0" fontId="0" fillId="0" borderId="47" xfId="0" applyFont="1" applyBorder="1" applyAlignment="1">
      <alignment horizontal="center" vertical="center" wrapText="1"/>
    </xf>
    <xf numFmtId="0" fontId="8" fillId="0" borderId="3" xfId="0" applyFont="1" applyBorder="1" applyAlignment="1">
      <alignment horizontal="center" vertical="center" wrapText="1"/>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43" xfId="0" applyFont="1" applyBorder="1" applyAlignment="1">
      <alignment horizontal="center" vertical="top" wrapText="1"/>
    </xf>
    <xf numFmtId="0" fontId="0" fillId="0" borderId="43" xfId="0" applyBorder="1" applyAlignment="1">
      <alignment horizontal="center" vertical="top" wrapText="1"/>
    </xf>
    <xf numFmtId="0" fontId="23"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NumberFormat="1" applyAlignment="1">
      <alignment horizontal="left" wrapText="1"/>
    </xf>
    <xf numFmtId="0" fontId="0" fillId="0" borderId="0" xfId="0" applyAlignment="1">
      <alignment horizontal="left" wrapText="1"/>
    </xf>
    <xf numFmtId="0" fontId="22" fillId="0" borderId="0" xfId="0" applyFont="1" applyFill="1" applyBorder="1" applyAlignment="1">
      <alignment horizontal="left" vertical="top"/>
    </xf>
    <xf numFmtId="0" fontId="1" fillId="0" borderId="0" xfId="0" applyFont="1" applyAlignment="1">
      <alignment horizontal="left" wrapText="1"/>
    </xf>
    <xf numFmtId="0" fontId="31"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L12"/>
  <sheetViews>
    <sheetView showGridLines="0" showRowColHeaders="0" topLeftCell="A4" zoomScale="120" zoomScaleNormal="120" workbookViewId="0">
      <selection activeCell="B5" sqref="B5:L5"/>
    </sheetView>
  </sheetViews>
  <sheetFormatPr defaultColWidth="9.1796875" defaultRowHeight="14.5"/>
  <cols>
    <col min="1" max="16384" width="9.1796875" style="405"/>
  </cols>
  <sheetData>
    <row r="1" spans="2:12" ht="15.5">
      <c r="B1" s="403" t="s">
        <v>180</v>
      </c>
      <c r="C1" s="404"/>
      <c r="D1" s="404"/>
      <c r="E1" s="404"/>
      <c r="F1" s="404"/>
      <c r="G1" s="404"/>
      <c r="H1" s="404"/>
      <c r="I1" s="404"/>
      <c r="J1" s="404"/>
      <c r="K1" s="404"/>
    </row>
    <row r="2" spans="2:12" ht="15.5">
      <c r="B2" s="404"/>
      <c r="C2" s="404"/>
      <c r="D2" s="404"/>
      <c r="E2" s="404"/>
      <c r="F2" s="404"/>
      <c r="G2" s="404"/>
      <c r="H2" s="404"/>
      <c r="I2" s="404"/>
      <c r="J2" s="404"/>
      <c r="K2" s="404"/>
    </row>
    <row r="3" spans="2:12" ht="90" customHeight="1">
      <c r="B3" s="415" t="s">
        <v>184</v>
      </c>
      <c r="C3" s="415"/>
      <c r="D3" s="415"/>
      <c r="E3" s="415"/>
      <c r="F3" s="415"/>
      <c r="G3" s="415"/>
      <c r="H3" s="415"/>
      <c r="I3" s="415"/>
      <c r="J3" s="415"/>
      <c r="K3" s="415"/>
      <c r="L3" s="415"/>
    </row>
    <row r="4" spans="2:12" ht="135" customHeight="1">
      <c r="B4" s="416" t="s">
        <v>269</v>
      </c>
      <c r="C4" s="416"/>
      <c r="D4" s="416"/>
      <c r="E4" s="416"/>
      <c r="F4" s="416"/>
      <c r="G4" s="416"/>
      <c r="H4" s="416"/>
      <c r="I4" s="416"/>
      <c r="J4" s="416"/>
      <c r="K4" s="416"/>
      <c r="L4" s="416"/>
    </row>
    <row r="5" spans="2:12" ht="60" customHeight="1">
      <c r="B5" s="417" t="s">
        <v>270</v>
      </c>
      <c r="C5" s="417"/>
      <c r="D5" s="417"/>
      <c r="E5" s="417"/>
      <c r="F5" s="417"/>
      <c r="G5" s="417"/>
      <c r="H5" s="417"/>
      <c r="I5" s="417"/>
      <c r="J5" s="417"/>
      <c r="K5" s="417"/>
      <c r="L5" s="417"/>
    </row>
    <row r="6" spans="2:12" ht="60" customHeight="1">
      <c r="B6" s="417" t="s">
        <v>181</v>
      </c>
      <c r="C6" s="417"/>
      <c r="D6" s="417"/>
      <c r="E6" s="417"/>
      <c r="F6" s="417"/>
      <c r="G6" s="417"/>
      <c r="H6" s="417"/>
      <c r="I6" s="417"/>
      <c r="J6" s="417"/>
      <c r="K6" s="417"/>
      <c r="L6" s="417"/>
    </row>
    <row r="7" spans="2:12" ht="60" customHeight="1">
      <c r="B7" s="414" t="s">
        <v>185</v>
      </c>
      <c r="C7" s="414"/>
      <c r="D7" s="414"/>
      <c r="E7" s="414"/>
      <c r="F7" s="414"/>
      <c r="G7" s="414"/>
      <c r="H7" s="414"/>
      <c r="I7" s="414"/>
      <c r="J7" s="414"/>
      <c r="K7" s="414"/>
      <c r="L7" s="414"/>
    </row>
    <row r="8" spans="2:12" ht="15.5">
      <c r="B8" s="404"/>
      <c r="C8" s="404"/>
      <c r="D8" s="404"/>
      <c r="E8" s="404"/>
      <c r="F8" s="404"/>
      <c r="G8" s="404"/>
      <c r="H8" s="404"/>
      <c r="I8" s="404"/>
      <c r="J8" s="404"/>
      <c r="K8" s="404"/>
    </row>
    <row r="9" spans="2:12" ht="15.5">
      <c r="B9" s="404"/>
      <c r="C9" s="404"/>
      <c r="D9" s="404"/>
      <c r="E9" s="404"/>
      <c r="F9" s="404"/>
      <c r="G9" s="404"/>
      <c r="H9" s="404"/>
      <c r="I9" s="404"/>
      <c r="J9" s="404"/>
      <c r="K9" s="404"/>
    </row>
    <row r="10" spans="2:12" ht="15.5">
      <c r="B10" s="404"/>
      <c r="C10" s="404"/>
      <c r="D10" s="404"/>
      <c r="E10" s="404"/>
      <c r="F10" s="404"/>
      <c r="G10" s="404"/>
      <c r="H10" s="404"/>
      <c r="I10" s="404"/>
      <c r="J10" s="404"/>
      <c r="K10" s="404"/>
    </row>
    <row r="11" spans="2:12" ht="15.5">
      <c r="B11" s="404"/>
      <c r="C11" s="404"/>
      <c r="D11" s="404"/>
      <c r="E11" s="404"/>
      <c r="F11" s="404"/>
      <c r="G11" s="404"/>
      <c r="H11" s="404"/>
      <c r="I11" s="404"/>
      <c r="J11" s="404"/>
      <c r="K11" s="404"/>
    </row>
    <row r="12" spans="2:12" ht="15.5">
      <c r="B12" s="404"/>
      <c r="C12" s="404"/>
      <c r="D12" s="404"/>
      <c r="E12" s="404"/>
      <c r="F12" s="404"/>
      <c r="G12" s="404"/>
      <c r="H12" s="404"/>
      <c r="I12" s="404"/>
      <c r="J12" s="404"/>
      <c r="K12" s="404"/>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G27" sqref="G27"/>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54296875" customWidth="1"/>
    <col min="8" max="8" width="10" customWidth="1"/>
    <col min="9" max="9" width="9.7265625" customWidth="1"/>
  </cols>
  <sheetData>
    <row r="1" spans="1:12">
      <c r="A1" s="279" t="str">
        <f>'Date initiale'!C3</f>
        <v>Universitatea de Arhitectură și Urbanism "Ion Mincu" București</v>
      </c>
      <c r="B1" s="279"/>
      <c r="C1" s="279"/>
    </row>
    <row r="2" spans="1:12">
      <c r="A2" s="279" t="str">
        <f>'Date initiale'!B4&amp;" "&amp;'Date initiale'!C4</f>
        <v>Facultatea ARHITECTURA</v>
      </c>
      <c r="B2" s="279"/>
      <c r="C2" s="279"/>
    </row>
    <row r="3" spans="1:12">
      <c r="A3" s="279" t="str">
        <f>'Date initiale'!B5&amp;" "&amp;'Date initiale'!C5</f>
        <v>Departamentul Sinteza Proiectarii</v>
      </c>
      <c r="B3" s="279"/>
      <c r="C3" s="279"/>
    </row>
    <row r="4" spans="1:12">
      <c r="A4" s="126" t="str">
        <f>'Date initiale'!C6&amp;", "&amp;'Date initiale'!C7</f>
        <v>Dan Dinoiu, pozitia 25</v>
      </c>
      <c r="B4" s="126"/>
      <c r="C4" s="126"/>
    </row>
    <row r="5" spans="1:12" s="196" customFormat="1">
      <c r="A5" s="126"/>
      <c r="B5" s="126"/>
      <c r="C5" s="126"/>
    </row>
    <row r="6" spans="1:12" ht="15.5">
      <c r="A6" s="431" t="s">
        <v>110</v>
      </c>
      <c r="B6" s="431"/>
      <c r="C6" s="431"/>
      <c r="D6" s="431"/>
      <c r="E6" s="431"/>
      <c r="F6" s="431"/>
      <c r="G6" s="431"/>
      <c r="H6" s="431"/>
      <c r="I6" s="431"/>
    </row>
    <row r="7" spans="1:12" ht="35.25" customHeight="1">
      <c r="A7" s="434"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34"/>
      <c r="C7" s="434"/>
      <c r="D7" s="434"/>
      <c r="E7" s="434"/>
      <c r="F7" s="434"/>
      <c r="G7" s="434"/>
      <c r="H7" s="434"/>
      <c r="I7" s="434"/>
    </row>
    <row r="8" spans="1:12" ht="15" thickBot="1">
      <c r="A8" s="73"/>
      <c r="B8" s="73"/>
      <c r="C8" s="73"/>
      <c r="D8" s="73"/>
      <c r="E8" s="73"/>
      <c r="F8" s="73"/>
      <c r="G8" s="73"/>
      <c r="H8" s="73"/>
      <c r="I8" s="73"/>
    </row>
    <row r="9" spans="1:12" ht="29.5" thickBot="1">
      <c r="A9" s="164" t="s">
        <v>55</v>
      </c>
      <c r="B9" s="165" t="s">
        <v>83</v>
      </c>
      <c r="C9" s="165" t="s">
        <v>52</v>
      </c>
      <c r="D9" s="165" t="s">
        <v>57</v>
      </c>
      <c r="E9" s="165" t="s">
        <v>80</v>
      </c>
      <c r="F9" s="166" t="s">
        <v>87</v>
      </c>
      <c r="G9" s="165" t="s">
        <v>58</v>
      </c>
      <c r="H9" s="165" t="s">
        <v>111</v>
      </c>
      <c r="I9" s="167" t="s">
        <v>90</v>
      </c>
      <c r="K9" s="285" t="s">
        <v>108</v>
      </c>
    </row>
    <row r="10" spans="1:12">
      <c r="A10" s="170">
        <v>1</v>
      </c>
      <c r="B10" s="171"/>
      <c r="C10" s="171"/>
      <c r="D10" s="171"/>
      <c r="E10" s="171"/>
      <c r="F10" s="154"/>
      <c r="G10" s="171"/>
      <c r="H10" s="171"/>
      <c r="I10" s="180"/>
      <c r="K10" s="286">
        <v>10</v>
      </c>
      <c r="L10" s="406" t="s">
        <v>248</v>
      </c>
    </row>
    <row r="11" spans="1:12">
      <c r="A11" s="172">
        <f>A10+1</f>
        <v>2</v>
      </c>
      <c r="B11" s="117"/>
      <c r="C11" s="42"/>
      <c r="D11" s="118"/>
      <c r="E11" s="42"/>
      <c r="F11" s="119"/>
      <c r="G11" s="119"/>
      <c r="H11" s="119"/>
      <c r="I11" s="342"/>
      <c r="K11" s="57"/>
    </row>
    <row r="12" spans="1:12">
      <c r="A12" s="173">
        <f t="shared" ref="A12:A19" si="0">A11+1</f>
        <v>3</v>
      </c>
      <c r="B12" s="174"/>
      <c r="C12" s="175"/>
      <c r="D12" s="118"/>
      <c r="E12" s="175"/>
      <c r="F12" s="163"/>
      <c r="G12" s="175"/>
      <c r="H12" s="163"/>
      <c r="I12" s="342"/>
    </row>
    <row r="13" spans="1:12">
      <c r="A13" s="176">
        <f t="shared" si="0"/>
        <v>4</v>
      </c>
      <c r="B13" s="117"/>
      <c r="C13" s="118"/>
      <c r="D13" s="118"/>
      <c r="E13" s="118"/>
      <c r="F13" s="119"/>
      <c r="G13" s="119"/>
      <c r="H13" s="119"/>
      <c r="I13" s="342"/>
    </row>
    <row r="14" spans="1:12">
      <c r="A14" s="172">
        <f t="shared" si="0"/>
        <v>5</v>
      </c>
      <c r="B14" s="117"/>
      <c r="C14" s="42"/>
      <c r="D14" s="118"/>
      <c r="E14" s="42"/>
      <c r="F14" s="119"/>
      <c r="G14" s="119"/>
      <c r="H14" s="119"/>
      <c r="I14" s="342"/>
    </row>
    <row r="15" spans="1:12">
      <c r="A15" s="176">
        <f t="shared" si="0"/>
        <v>6</v>
      </c>
      <c r="B15" s="117"/>
      <c r="C15" s="118"/>
      <c r="D15" s="118"/>
      <c r="E15" s="118"/>
      <c r="F15" s="119"/>
      <c r="G15" s="119"/>
      <c r="H15" s="119"/>
      <c r="I15" s="342"/>
    </row>
    <row r="16" spans="1:12">
      <c r="A16" s="172">
        <f t="shared" si="0"/>
        <v>7</v>
      </c>
      <c r="B16" s="117"/>
      <c r="C16" s="42"/>
      <c r="D16" s="118"/>
      <c r="E16" s="42"/>
      <c r="F16" s="119"/>
      <c r="G16" s="119"/>
      <c r="H16" s="119"/>
      <c r="I16" s="342"/>
    </row>
    <row r="17" spans="1:9">
      <c r="A17" s="173">
        <f t="shared" si="0"/>
        <v>8</v>
      </c>
      <c r="B17" s="174"/>
      <c r="C17" s="175"/>
      <c r="D17" s="118"/>
      <c r="E17" s="175"/>
      <c r="F17" s="163"/>
      <c r="G17" s="175"/>
      <c r="H17" s="163"/>
      <c r="I17" s="342"/>
    </row>
    <row r="18" spans="1:9">
      <c r="A18" s="176">
        <f t="shared" si="0"/>
        <v>9</v>
      </c>
      <c r="B18" s="117"/>
      <c r="C18" s="118"/>
      <c r="D18" s="118"/>
      <c r="E18" s="118"/>
      <c r="F18" s="119"/>
      <c r="G18" s="119"/>
      <c r="H18" s="119"/>
      <c r="I18" s="342"/>
    </row>
    <row r="19" spans="1:9" ht="15" thickBot="1">
      <c r="A19" s="177">
        <f t="shared" si="0"/>
        <v>10</v>
      </c>
      <c r="B19" s="122"/>
      <c r="C19" s="123"/>
      <c r="D19" s="161"/>
      <c r="E19" s="178"/>
      <c r="F19" s="178"/>
      <c r="G19" s="179"/>
      <c r="H19" s="179"/>
      <c r="I19" s="352"/>
    </row>
    <row r="20" spans="1:9" ht="16" thickBot="1">
      <c r="A20" s="391"/>
      <c r="H20" s="128" t="str">
        <f>"Total "&amp;LEFT(A7,2)</f>
        <v>Total I5</v>
      </c>
      <c r="I20" s="169">
        <f>SUM(I10:I19)</f>
        <v>0</v>
      </c>
    </row>
    <row r="21" spans="1:9" ht="15.5">
      <c r="A21" s="53"/>
    </row>
    <row r="22" spans="1:9" ht="33.75" customHeight="1">
      <c r="A22" s="43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3"/>
      <c r="C22" s="433"/>
      <c r="D22" s="433"/>
      <c r="E22" s="433"/>
      <c r="F22" s="433"/>
      <c r="G22" s="433"/>
      <c r="H22" s="433"/>
      <c r="I22" s="43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0"/>
  <sheetViews>
    <sheetView workbookViewId="0">
      <selection activeCell="L10" sqref="L10"/>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54296875" customWidth="1"/>
    <col min="8" max="8" width="10" customWidth="1"/>
    <col min="9" max="9" width="9.7265625" customWidth="1"/>
  </cols>
  <sheetData>
    <row r="1" spans="1:12">
      <c r="A1" s="279" t="str">
        <f>'Date initiale'!C3</f>
        <v>Universitatea de Arhitectură și Urbanism "Ion Mincu" București</v>
      </c>
      <c r="B1" s="279"/>
      <c r="C1" s="279"/>
    </row>
    <row r="2" spans="1:12">
      <c r="A2" s="279" t="str">
        <f>'Date initiale'!B4&amp;" "&amp;'Date initiale'!C4</f>
        <v>Facultatea ARHITECTURA</v>
      </c>
      <c r="B2" s="279"/>
      <c r="C2" s="279"/>
    </row>
    <row r="3" spans="1:12">
      <c r="A3" s="279" t="str">
        <f>'Date initiale'!B5&amp;" "&amp;'Date initiale'!C5</f>
        <v>Departamentul Sinteza Proiectarii</v>
      </c>
      <c r="B3" s="279"/>
      <c r="C3" s="279"/>
    </row>
    <row r="4" spans="1:12">
      <c r="A4" s="126" t="str">
        <f>'Date initiale'!C6&amp;", "&amp;'Date initiale'!C7</f>
        <v>Dan Dinoiu, pozitia 25</v>
      </c>
      <c r="B4" s="126"/>
      <c r="C4" s="126"/>
    </row>
    <row r="5" spans="1:12" s="196" customFormat="1">
      <c r="A5" s="126"/>
      <c r="B5" s="126"/>
      <c r="C5" s="126"/>
    </row>
    <row r="6" spans="1:12" ht="15.5">
      <c r="A6" s="431" t="s">
        <v>110</v>
      </c>
      <c r="B6" s="431"/>
      <c r="C6" s="431"/>
      <c r="D6" s="431"/>
      <c r="E6" s="431"/>
      <c r="F6" s="431"/>
      <c r="G6" s="431"/>
      <c r="H6" s="431"/>
      <c r="I6" s="431"/>
    </row>
    <row r="7" spans="1:12" ht="15.5">
      <c r="A7" s="434" t="str">
        <f>'Descriere indicatori'!B9&amp;". "&amp;'Descriere indicatori'!C9</f>
        <v xml:space="preserve">I6. Articole in extenso în reviste ştiinţifice indexate ERIH şi clasificate în categoria NAT </v>
      </c>
      <c r="B7" s="434"/>
      <c r="C7" s="434"/>
      <c r="D7" s="434"/>
      <c r="E7" s="434"/>
      <c r="F7" s="434"/>
      <c r="G7" s="434"/>
      <c r="H7" s="434"/>
      <c r="I7" s="434"/>
    </row>
    <row r="8" spans="1:12" ht="15" thickBot="1">
      <c r="A8" s="181"/>
      <c r="B8" s="181"/>
      <c r="C8" s="181"/>
      <c r="D8" s="181"/>
      <c r="E8" s="181"/>
      <c r="F8" s="181"/>
      <c r="G8" s="181"/>
      <c r="H8" s="181"/>
      <c r="I8" s="181"/>
    </row>
    <row r="9" spans="1:12" ht="29.5" thickBot="1">
      <c r="A9" s="164" t="s">
        <v>55</v>
      </c>
      <c r="B9" s="165" t="s">
        <v>83</v>
      </c>
      <c r="C9" s="165" t="s">
        <v>52</v>
      </c>
      <c r="D9" s="165" t="s">
        <v>57</v>
      </c>
      <c r="E9" s="165" t="s">
        <v>80</v>
      </c>
      <c r="F9" s="166" t="s">
        <v>87</v>
      </c>
      <c r="G9" s="165" t="s">
        <v>58</v>
      </c>
      <c r="H9" s="165" t="s">
        <v>111</v>
      </c>
      <c r="I9" s="167" t="s">
        <v>90</v>
      </c>
      <c r="K9" s="285" t="s">
        <v>108</v>
      </c>
    </row>
    <row r="10" spans="1:12">
      <c r="A10" s="183">
        <v>1</v>
      </c>
      <c r="B10" s="112"/>
      <c r="C10" s="112"/>
      <c r="D10" s="112"/>
      <c r="E10" s="113"/>
      <c r="F10" s="114"/>
      <c r="G10" s="114"/>
      <c r="H10" s="114"/>
      <c r="I10" s="347"/>
      <c r="K10" s="286">
        <v>5</v>
      </c>
      <c r="L10" s="406" t="s">
        <v>248</v>
      </c>
    </row>
    <row r="11" spans="1:12">
      <c r="A11" s="184">
        <f>A10+1</f>
        <v>2</v>
      </c>
      <c r="B11" s="116"/>
      <c r="C11" s="117"/>
      <c r="D11" s="116"/>
      <c r="E11" s="118"/>
      <c r="F11" s="119"/>
      <c r="G11" s="120"/>
      <c r="H11" s="120"/>
      <c r="I11" s="342"/>
      <c r="K11" s="57"/>
    </row>
    <row r="12" spans="1:12">
      <c r="A12" s="184">
        <f t="shared" ref="A12:A19" si="0">A11+1</f>
        <v>3</v>
      </c>
      <c r="B12" s="117"/>
      <c r="C12" s="117"/>
      <c r="D12" s="117"/>
      <c r="E12" s="118"/>
      <c r="F12" s="119"/>
      <c r="G12" s="120"/>
      <c r="H12" s="120"/>
      <c r="I12" s="342"/>
    </row>
    <row r="13" spans="1:12">
      <c r="A13" s="184">
        <f t="shared" si="0"/>
        <v>4</v>
      </c>
      <c r="B13" s="117"/>
      <c r="C13" s="117"/>
      <c r="D13" s="117"/>
      <c r="E13" s="118"/>
      <c r="F13" s="119"/>
      <c r="G13" s="119"/>
      <c r="H13" s="119"/>
      <c r="I13" s="342"/>
    </row>
    <row r="14" spans="1:12">
      <c r="A14" s="184">
        <f t="shared" si="0"/>
        <v>5</v>
      </c>
      <c r="B14" s="117"/>
      <c r="C14" s="117"/>
      <c r="D14" s="117"/>
      <c r="E14" s="118"/>
      <c r="F14" s="119"/>
      <c r="G14" s="119"/>
      <c r="H14" s="119"/>
      <c r="I14" s="342"/>
    </row>
    <row r="15" spans="1:12">
      <c r="A15" s="184">
        <f t="shared" si="0"/>
        <v>6</v>
      </c>
      <c r="B15" s="117"/>
      <c r="C15" s="117"/>
      <c r="D15" s="117"/>
      <c r="E15" s="118"/>
      <c r="F15" s="119"/>
      <c r="G15" s="119"/>
      <c r="H15" s="119"/>
      <c r="I15" s="342"/>
    </row>
    <row r="16" spans="1:12">
      <c r="A16" s="184">
        <f t="shared" si="0"/>
        <v>7</v>
      </c>
      <c r="B16" s="117"/>
      <c r="C16" s="117"/>
      <c r="D16" s="117"/>
      <c r="E16" s="118"/>
      <c r="F16" s="119"/>
      <c r="G16" s="119"/>
      <c r="H16" s="119"/>
      <c r="I16" s="342"/>
    </row>
    <row r="17" spans="1:9">
      <c r="A17" s="184">
        <f t="shared" si="0"/>
        <v>8</v>
      </c>
      <c r="B17" s="117"/>
      <c r="C17" s="117"/>
      <c r="D17" s="117"/>
      <c r="E17" s="118"/>
      <c r="F17" s="119"/>
      <c r="G17" s="119"/>
      <c r="H17" s="119"/>
      <c r="I17" s="342"/>
    </row>
    <row r="18" spans="1:9">
      <c r="A18" s="184">
        <f t="shared" si="0"/>
        <v>9</v>
      </c>
      <c r="B18" s="117"/>
      <c r="C18" s="117"/>
      <c r="D18" s="117"/>
      <c r="E18" s="118"/>
      <c r="F18" s="119"/>
      <c r="G18" s="119"/>
      <c r="H18" s="119"/>
      <c r="I18" s="342"/>
    </row>
    <row r="19" spans="1:9" ht="15" thickBot="1">
      <c r="A19" s="185">
        <f t="shared" si="0"/>
        <v>10</v>
      </c>
      <c r="B19" s="122"/>
      <c r="C19" s="122"/>
      <c r="D19" s="122"/>
      <c r="E19" s="123"/>
      <c r="F19" s="124"/>
      <c r="G19" s="124"/>
      <c r="H19" s="124"/>
      <c r="I19" s="343"/>
    </row>
    <row r="20" spans="1:9" ht="15" thickBot="1">
      <c r="A20" s="390"/>
      <c r="B20" s="126"/>
      <c r="C20" s="126"/>
      <c r="D20" s="126"/>
      <c r="E20" s="126"/>
      <c r="F20" s="126"/>
      <c r="G20" s="126"/>
      <c r="H20" s="128" t="str">
        <f>"Total "&amp;LEFT(A7,2)</f>
        <v>Total I6</v>
      </c>
      <c r="I20" s="129">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4"/>
  <sheetViews>
    <sheetView topLeftCell="A4" workbookViewId="0">
      <selection activeCell="L10" sqref="L10"/>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54296875" customWidth="1"/>
    <col min="8" max="8" width="10" customWidth="1"/>
    <col min="9" max="9" width="9.7265625" customWidth="1"/>
  </cols>
  <sheetData>
    <row r="1" spans="1:12" ht="15.5">
      <c r="A1" s="279" t="str">
        <f>'Date initiale'!C3</f>
        <v>Universitatea de Arhitectură și Urbanism "Ion Mincu" București</v>
      </c>
      <c r="B1" s="279"/>
      <c r="C1" s="279"/>
      <c r="D1" s="6"/>
      <c r="E1" s="6"/>
      <c r="F1" s="6"/>
      <c r="G1" s="6"/>
      <c r="H1" s="6"/>
      <c r="I1" s="6"/>
      <c r="J1" s="6"/>
    </row>
    <row r="2" spans="1:12" ht="15.5">
      <c r="A2" s="279" t="str">
        <f>'Date initiale'!B4&amp;" "&amp;'Date initiale'!C4</f>
        <v>Facultatea ARHITECTURA</v>
      </c>
      <c r="B2" s="279"/>
      <c r="C2" s="279"/>
      <c r="D2" s="6"/>
      <c r="E2" s="6"/>
      <c r="F2" s="6"/>
      <c r="G2" s="6"/>
      <c r="H2" s="6"/>
      <c r="I2" s="6"/>
      <c r="J2" s="6"/>
    </row>
    <row r="3" spans="1:12" ht="15.5">
      <c r="A3" s="279" t="str">
        <f>'Date initiale'!B5&amp;" "&amp;'Date initiale'!C5</f>
        <v>Departamentul Sinteza Proiectarii</v>
      </c>
      <c r="B3" s="279"/>
      <c r="C3" s="279"/>
      <c r="D3" s="6"/>
      <c r="E3" s="6"/>
      <c r="F3" s="6"/>
      <c r="G3" s="6"/>
      <c r="H3" s="6"/>
      <c r="I3" s="6"/>
      <c r="J3" s="6"/>
    </row>
    <row r="4" spans="1:12" ht="15.5">
      <c r="A4" s="283" t="str">
        <f>'Date initiale'!C6&amp;", "&amp;'Date initiale'!C7</f>
        <v>Dan Dinoiu, pozitia 25</v>
      </c>
      <c r="B4" s="283"/>
      <c r="C4" s="283"/>
      <c r="D4" s="6"/>
      <c r="E4" s="6"/>
      <c r="F4" s="6"/>
      <c r="G4" s="6"/>
      <c r="H4" s="6"/>
      <c r="I4" s="6"/>
      <c r="J4" s="6"/>
    </row>
    <row r="5" spans="1:12" s="196" customFormat="1" ht="15.5">
      <c r="A5" s="283"/>
      <c r="B5" s="283"/>
      <c r="C5" s="283"/>
      <c r="D5" s="6"/>
      <c r="E5" s="6"/>
      <c r="F5" s="6"/>
      <c r="G5" s="6"/>
      <c r="H5" s="6"/>
      <c r="I5" s="6"/>
      <c r="J5" s="6"/>
    </row>
    <row r="6" spans="1:12" ht="15.5">
      <c r="A6" s="435" t="s">
        <v>110</v>
      </c>
      <c r="B6" s="435"/>
      <c r="C6" s="435"/>
      <c r="D6" s="435"/>
      <c r="E6" s="435"/>
      <c r="F6" s="435"/>
      <c r="G6" s="435"/>
      <c r="H6" s="435"/>
      <c r="I6" s="435"/>
      <c r="J6" s="6"/>
    </row>
    <row r="7" spans="1:12" ht="15.5">
      <c r="A7" s="434" t="str">
        <f>'Descriere indicatori'!B10&amp;". "&amp;'Descriere indicatori'!C10</f>
        <v xml:space="preserve">I7. Articole in extenso în reviste ştiinţifice recunoscute în domenii conexe* </v>
      </c>
      <c r="B7" s="434"/>
      <c r="C7" s="434"/>
      <c r="D7" s="434"/>
      <c r="E7" s="434"/>
      <c r="F7" s="434"/>
      <c r="G7" s="434"/>
      <c r="H7" s="434"/>
      <c r="I7" s="434"/>
      <c r="J7" s="6"/>
    </row>
    <row r="8" spans="1:12" ht="16" thickBot="1">
      <c r="A8" s="182"/>
      <c r="B8" s="182"/>
      <c r="C8" s="182"/>
      <c r="D8" s="182"/>
      <c r="E8" s="182"/>
      <c r="F8" s="182"/>
      <c r="G8" s="182"/>
      <c r="H8" s="182"/>
      <c r="I8" s="182"/>
      <c r="J8" s="6"/>
    </row>
    <row r="9" spans="1:12" ht="29.5" thickBot="1">
      <c r="A9" s="164" t="s">
        <v>55</v>
      </c>
      <c r="B9" s="165" t="s">
        <v>83</v>
      </c>
      <c r="C9" s="165" t="s">
        <v>52</v>
      </c>
      <c r="D9" s="165" t="s">
        <v>57</v>
      </c>
      <c r="E9" s="165" t="s">
        <v>80</v>
      </c>
      <c r="F9" s="166" t="s">
        <v>87</v>
      </c>
      <c r="G9" s="165" t="s">
        <v>58</v>
      </c>
      <c r="H9" s="165" t="s">
        <v>111</v>
      </c>
      <c r="I9" s="167" t="s">
        <v>90</v>
      </c>
      <c r="J9" s="6"/>
      <c r="K9" s="285" t="s">
        <v>108</v>
      </c>
    </row>
    <row r="10" spans="1:12" ht="15.5">
      <c r="A10" s="187">
        <v>1</v>
      </c>
      <c r="B10" s="188"/>
      <c r="C10" s="153"/>
      <c r="D10" s="153"/>
      <c r="E10" s="153"/>
      <c r="F10" s="154"/>
      <c r="G10" s="153"/>
      <c r="H10" s="189"/>
      <c r="I10" s="347"/>
      <c r="J10" s="6"/>
      <c r="K10" s="286">
        <v>5</v>
      </c>
      <c r="L10" s="406" t="s">
        <v>248</v>
      </c>
    </row>
    <row r="11" spans="1:12" ht="15.5">
      <c r="A11" s="157">
        <f>A10+1</f>
        <v>2</v>
      </c>
      <c r="B11" s="148"/>
      <c r="C11" s="148"/>
      <c r="D11" s="148"/>
      <c r="E11" s="42"/>
      <c r="F11" s="120"/>
      <c r="G11" s="120"/>
      <c r="H11" s="120"/>
      <c r="I11" s="342"/>
      <c r="J11" s="51"/>
      <c r="K11" s="57"/>
    </row>
    <row r="12" spans="1:12" ht="15.5">
      <c r="A12" s="157">
        <f t="shared" ref="A12:A19" si="0">A11+1</f>
        <v>3</v>
      </c>
      <c r="B12" s="148"/>
      <c r="C12" s="118"/>
      <c r="D12" s="148"/>
      <c r="E12" s="190"/>
      <c r="F12" s="119"/>
      <c r="G12" s="120"/>
      <c r="H12" s="120"/>
      <c r="I12" s="342"/>
      <c r="J12" s="51"/>
    </row>
    <row r="13" spans="1:12" ht="15.5">
      <c r="A13" s="157">
        <f t="shared" si="0"/>
        <v>4</v>
      </c>
      <c r="B13" s="118"/>
      <c r="C13" s="118"/>
      <c r="D13" s="118"/>
      <c r="E13" s="190"/>
      <c r="F13" s="119"/>
      <c r="G13" s="120"/>
      <c r="H13" s="120"/>
      <c r="I13" s="342"/>
      <c r="J13" s="6"/>
    </row>
    <row r="14" spans="1:12" ht="15.5">
      <c r="A14" s="157">
        <f t="shared" si="0"/>
        <v>5</v>
      </c>
      <c r="B14" s="118"/>
      <c r="C14" s="118"/>
      <c r="D14" s="118"/>
      <c r="E14" s="190"/>
      <c r="F14" s="119"/>
      <c r="G14" s="119"/>
      <c r="H14" s="119"/>
      <c r="I14" s="342"/>
      <c r="J14" s="6"/>
    </row>
    <row r="15" spans="1:12" ht="15.5">
      <c r="A15" s="157">
        <f t="shared" si="0"/>
        <v>6</v>
      </c>
      <c r="B15" s="118"/>
      <c r="C15" s="118"/>
      <c r="D15" s="118"/>
      <c r="E15" s="190"/>
      <c r="F15" s="119"/>
      <c r="G15" s="119"/>
      <c r="H15" s="119"/>
      <c r="I15" s="342"/>
      <c r="J15" s="6"/>
    </row>
    <row r="16" spans="1:12" ht="15.5">
      <c r="A16" s="157">
        <f t="shared" si="0"/>
        <v>7</v>
      </c>
      <c r="B16" s="118"/>
      <c r="C16" s="118"/>
      <c r="D16" s="118"/>
      <c r="E16" s="42"/>
      <c r="F16" s="119"/>
      <c r="G16" s="119"/>
      <c r="H16" s="119"/>
      <c r="I16" s="342"/>
      <c r="J16" s="6"/>
    </row>
    <row r="17" spans="1:10" ht="15.5">
      <c r="A17" s="157">
        <f t="shared" si="0"/>
        <v>8</v>
      </c>
      <c r="B17" s="118"/>
      <c r="C17" s="118"/>
      <c r="D17" s="118"/>
      <c r="E17" s="190"/>
      <c r="F17" s="119"/>
      <c r="G17" s="119"/>
      <c r="H17" s="119"/>
      <c r="I17" s="342"/>
      <c r="J17" s="6"/>
    </row>
    <row r="18" spans="1:10" ht="15.5">
      <c r="A18" s="157">
        <f t="shared" si="0"/>
        <v>9</v>
      </c>
      <c r="B18" s="191"/>
      <c r="C18" s="192"/>
      <c r="D18" s="118"/>
      <c r="E18" s="190"/>
      <c r="F18" s="190"/>
      <c r="G18" s="190"/>
      <c r="H18" s="190"/>
      <c r="I18" s="353"/>
      <c r="J18" s="6"/>
    </row>
    <row r="19" spans="1:10" ht="16" thickBot="1">
      <c r="A19" s="186">
        <f t="shared" si="0"/>
        <v>10</v>
      </c>
      <c r="B19" s="123"/>
      <c r="C19" s="123"/>
      <c r="D19" s="123"/>
      <c r="E19" s="193"/>
      <c r="F19" s="124"/>
      <c r="G19" s="124"/>
      <c r="H19" s="124"/>
      <c r="I19" s="343"/>
      <c r="J19" s="6"/>
    </row>
    <row r="20" spans="1:10" ht="16" thickBot="1">
      <c r="A20" s="389"/>
      <c r="B20" s="126"/>
      <c r="C20" s="126"/>
      <c r="D20" s="126"/>
      <c r="E20" s="126"/>
      <c r="F20" s="126"/>
      <c r="G20" s="126"/>
      <c r="H20" s="128" t="str">
        <f>"Total "&amp;LEFT(A7,2)</f>
        <v>Total I7</v>
      </c>
      <c r="I20" s="129">
        <f>SUM(I10:I19)</f>
        <v>0</v>
      </c>
      <c r="J20" s="6"/>
    </row>
    <row r="21" spans="1:10">
      <c r="A21" s="44"/>
      <c r="B21" s="44"/>
      <c r="C21" s="44"/>
      <c r="D21" s="44"/>
      <c r="E21" s="44"/>
      <c r="F21" s="44"/>
      <c r="G21" s="44"/>
      <c r="H21" s="44"/>
      <c r="I21" s="45"/>
    </row>
    <row r="22" spans="1:10" ht="33.75" customHeight="1">
      <c r="A22" s="43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3"/>
      <c r="C22" s="433"/>
      <c r="D22" s="433"/>
      <c r="E22" s="433"/>
      <c r="F22" s="433"/>
      <c r="G22" s="433"/>
      <c r="H22" s="433"/>
      <c r="I22" s="433"/>
    </row>
    <row r="23" spans="1:10">
      <c r="A23" s="46"/>
    </row>
    <row r="24" spans="1:10">
      <c r="A24" s="4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topLeftCell="A4" workbookViewId="0">
      <selection activeCell="L10" sqref="L10"/>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54296875" customWidth="1"/>
    <col min="8" max="8" width="10" customWidth="1"/>
    <col min="9" max="9" width="9.7265625" customWidth="1"/>
  </cols>
  <sheetData>
    <row r="1" spans="1:12">
      <c r="A1" s="279" t="str">
        <f>'Date initiale'!C3</f>
        <v>Universitatea de Arhitectură și Urbanism "Ion Mincu" București</v>
      </c>
      <c r="B1" s="279"/>
      <c r="C1" s="279"/>
    </row>
    <row r="2" spans="1:12">
      <c r="A2" s="279" t="str">
        <f>'Date initiale'!B4&amp;" "&amp;'Date initiale'!C4</f>
        <v>Facultatea ARHITECTURA</v>
      </c>
      <c r="B2" s="279"/>
      <c r="C2" s="279"/>
    </row>
    <row r="3" spans="1:12">
      <c r="A3" s="279" t="str">
        <f>'Date initiale'!B5&amp;" "&amp;'Date initiale'!C5</f>
        <v>Departamentul Sinteza Proiectarii</v>
      </c>
      <c r="B3" s="279"/>
      <c r="C3" s="279"/>
    </row>
    <row r="4" spans="1:12">
      <c r="A4" s="126" t="str">
        <f>'Date initiale'!C6&amp;", "&amp;'Date initiale'!C7</f>
        <v>Dan Dinoiu, pozitia 25</v>
      </c>
      <c r="B4" s="126"/>
      <c r="C4" s="126"/>
    </row>
    <row r="5" spans="1:12" s="196" customFormat="1">
      <c r="A5" s="126"/>
      <c r="B5" s="126"/>
      <c r="C5" s="126"/>
    </row>
    <row r="6" spans="1:12" ht="15.5">
      <c r="A6" s="431" t="s">
        <v>110</v>
      </c>
      <c r="B6" s="431"/>
      <c r="C6" s="431"/>
      <c r="D6" s="431"/>
      <c r="E6" s="431"/>
      <c r="F6" s="431"/>
      <c r="G6" s="431"/>
      <c r="H6" s="431"/>
      <c r="I6" s="431"/>
    </row>
    <row r="7" spans="1:12" ht="15.5">
      <c r="A7" s="434" t="str">
        <f>'Descriere indicatori'!B11&amp;". "&amp;'Descriere indicatori'!C11</f>
        <v xml:space="preserve">I8. Studii in extenso apărute în volume colective publicate la edituri de prestigiu internaţional* </v>
      </c>
      <c r="B7" s="434"/>
      <c r="C7" s="434"/>
      <c r="D7" s="434"/>
      <c r="E7" s="434"/>
      <c r="F7" s="434"/>
      <c r="G7" s="434"/>
      <c r="H7" s="434"/>
      <c r="I7" s="434"/>
    </row>
    <row r="8" spans="1:12" ht="15" thickBot="1">
      <c r="A8" s="181"/>
      <c r="B8" s="181"/>
      <c r="C8" s="181"/>
      <c r="D8" s="181"/>
      <c r="E8" s="181"/>
      <c r="F8" s="181"/>
      <c r="G8" s="181"/>
      <c r="H8" s="181"/>
      <c r="I8" s="181"/>
    </row>
    <row r="9" spans="1:12" ht="29.5" thickBot="1">
      <c r="A9" s="164" t="s">
        <v>55</v>
      </c>
      <c r="B9" s="165" t="s">
        <v>83</v>
      </c>
      <c r="C9" s="165" t="s">
        <v>52</v>
      </c>
      <c r="D9" s="165" t="s">
        <v>57</v>
      </c>
      <c r="E9" s="165" t="s">
        <v>80</v>
      </c>
      <c r="F9" s="166" t="s">
        <v>87</v>
      </c>
      <c r="G9" s="165" t="s">
        <v>58</v>
      </c>
      <c r="H9" s="165" t="s">
        <v>111</v>
      </c>
      <c r="I9" s="167" t="s">
        <v>90</v>
      </c>
      <c r="K9" s="285" t="s">
        <v>108</v>
      </c>
    </row>
    <row r="10" spans="1:12">
      <c r="A10" s="111">
        <v>1</v>
      </c>
      <c r="B10" s="112"/>
      <c r="C10" s="112"/>
      <c r="D10" s="112"/>
      <c r="E10" s="113"/>
      <c r="F10" s="114"/>
      <c r="G10" s="114"/>
      <c r="H10" s="114"/>
      <c r="I10" s="347"/>
      <c r="K10" s="286">
        <v>10</v>
      </c>
      <c r="L10" s="406" t="s">
        <v>249</v>
      </c>
    </row>
    <row r="11" spans="1:12">
      <c r="A11" s="176">
        <f>A10+1</f>
        <v>2</v>
      </c>
      <c r="B11" s="174"/>
      <c r="C11" s="117"/>
      <c r="D11" s="174"/>
      <c r="E11" s="118"/>
      <c r="F11" s="119"/>
      <c r="G11" s="119"/>
      <c r="H11" s="119"/>
      <c r="I11" s="342"/>
      <c r="K11" s="57"/>
    </row>
    <row r="12" spans="1:12">
      <c r="A12" s="176">
        <f t="shared" ref="A12:A18" si="0">A11+1</f>
        <v>3</v>
      </c>
      <c r="B12" s="117"/>
      <c r="C12" s="117"/>
      <c r="D12" s="117"/>
      <c r="E12" s="118"/>
      <c r="F12" s="119"/>
      <c r="G12" s="119"/>
      <c r="H12" s="119"/>
      <c r="I12" s="342"/>
    </row>
    <row r="13" spans="1:12">
      <c r="A13" s="176">
        <f t="shared" si="0"/>
        <v>4</v>
      </c>
      <c r="B13" s="117"/>
      <c r="C13" s="117"/>
      <c r="D13" s="117"/>
      <c r="E13" s="118"/>
      <c r="F13" s="119"/>
      <c r="G13" s="119"/>
      <c r="H13" s="119"/>
      <c r="I13" s="342"/>
    </row>
    <row r="14" spans="1:12">
      <c r="A14" s="176">
        <f t="shared" si="0"/>
        <v>5</v>
      </c>
      <c r="B14" s="117"/>
      <c r="C14" s="117"/>
      <c r="D14" s="117"/>
      <c r="E14" s="118"/>
      <c r="F14" s="119"/>
      <c r="G14" s="119"/>
      <c r="H14" s="119"/>
      <c r="I14" s="342"/>
    </row>
    <row r="15" spans="1:12">
      <c r="A15" s="176">
        <f t="shared" si="0"/>
        <v>6</v>
      </c>
      <c r="B15" s="117"/>
      <c r="C15" s="117"/>
      <c r="D15" s="117"/>
      <c r="E15" s="118"/>
      <c r="F15" s="119"/>
      <c r="G15" s="119"/>
      <c r="H15" s="119"/>
      <c r="I15" s="342"/>
    </row>
    <row r="16" spans="1:12">
      <c r="A16" s="176">
        <f t="shared" si="0"/>
        <v>7</v>
      </c>
      <c r="B16" s="117"/>
      <c r="C16" s="117"/>
      <c r="D16" s="117"/>
      <c r="E16" s="118"/>
      <c r="F16" s="119"/>
      <c r="G16" s="119"/>
      <c r="H16" s="119"/>
      <c r="I16" s="342"/>
    </row>
    <row r="17" spans="1:10">
      <c r="A17" s="176">
        <f t="shared" si="0"/>
        <v>8</v>
      </c>
      <c r="B17" s="117"/>
      <c r="C17" s="117"/>
      <c r="D17" s="117"/>
      <c r="E17" s="118"/>
      <c r="F17" s="119"/>
      <c r="G17" s="119"/>
      <c r="H17" s="119"/>
      <c r="I17" s="342"/>
    </row>
    <row r="18" spans="1:10">
      <c r="A18" s="176">
        <f t="shared" si="0"/>
        <v>9</v>
      </c>
      <c r="B18" s="117"/>
      <c r="C18" s="117"/>
      <c r="D18" s="117"/>
      <c r="E18" s="118"/>
      <c r="F18" s="119"/>
      <c r="G18" s="119"/>
      <c r="H18" s="119"/>
      <c r="I18" s="342"/>
    </row>
    <row r="19" spans="1:10" ht="15" thickBot="1">
      <c r="A19" s="127">
        <f>A18+1</f>
        <v>10</v>
      </c>
      <c r="B19" s="122"/>
      <c r="C19" s="122"/>
      <c r="D19" s="122"/>
      <c r="E19" s="123"/>
      <c r="F19" s="124"/>
      <c r="G19" s="124"/>
      <c r="H19" s="124"/>
      <c r="I19" s="343"/>
    </row>
    <row r="20" spans="1:10" ht="16" thickBot="1">
      <c r="A20" s="389"/>
      <c r="B20" s="126"/>
      <c r="C20" s="126"/>
      <c r="D20" s="126"/>
      <c r="E20" s="126"/>
      <c r="F20" s="126"/>
      <c r="G20" s="126"/>
      <c r="H20" s="128" t="str">
        <f>"Total "&amp;LEFT(A7,2)</f>
        <v>Total I8</v>
      </c>
      <c r="I20" s="129">
        <f>SUM(I10:I19)</f>
        <v>0</v>
      </c>
      <c r="J20" s="6"/>
    </row>
    <row r="22" spans="1:10" ht="33.75" customHeight="1">
      <c r="A22" s="43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3"/>
      <c r="C22" s="433"/>
      <c r="D22" s="433"/>
      <c r="E22" s="433"/>
      <c r="F22" s="433"/>
      <c r="G22" s="433"/>
      <c r="H22" s="433"/>
      <c r="I22" s="43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topLeftCell="A4" workbookViewId="0">
      <selection activeCell="I14" sqref="I14"/>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54296875" style="196" customWidth="1"/>
    <col min="8" max="8" width="10" customWidth="1"/>
    <col min="9" max="10" width="9.7265625" customWidth="1"/>
  </cols>
  <sheetData>
    <row r="1" spans="1:12">
      <c r="A1" s="279" t="str">
        <f>'Date initiale'!C3</f>
        <v>Universitatea de Arhitectură și Urbanism "Ion Mincu" București</v>
      </c>
      <c r="B1" s="279"/>
      <c r="C1" s="279"/>
    </row>
    <row r="2" spans="1:12">
      <c r="A2" s="279" t="str">
        <f>'Date initiale'!B4&amp;" "&amp;'Date initiale'!C4</f>
        <v>Facultatea ARHITECTURA</v>
      </c>
      <c r="B2" s="279"/>
      <c r="C2" s="279"/>
    </row>
    <row r="3" spans="1:12">
      <c r="A3" s="279" t="str">
        <f>'Date initiale'!B5&amp;" "&amp;'Date initiale'!C5</f>
        <v>Departamentul Sinteza Proiectarii</v>
      </c>
      <c r="B3" s="279"/>
      <c r="C3" s="279"/>
    </row>
    <row r="4" spans="1:12">
      <c r="A4" s="126" t="str">
        <f>'Date initiale'!C6&amp;", "&amp;'Date initiale'!C7</f>
        <v>Dan Dinoiu, pozitia 25</v>
      </c>
      <c r="B4" s="126"/>
      <c r="C4" s="126"/>
    </row>
    <row r="5" spans="1:12" s="196" customFormat="1">
      <c r="A5" s="126"/>
      <c r="B5" s="126"/>
      <c r="C5" s="126"/>
    </row>
    <row r="6" spans="1:12" ht="15.5">
      <c r="A6" s="431" t="s">
        <v>110</v>
      </c>
      <c r="B6" s="431"/>
      <c r="C6" s="431"/>
      <c r="D6" s="431"/>
      <c r="E6" s="431"/>
      <c r="F6" s="431"/>
      <c r="G6" s="431"/>
      <c r="H6" s="431"/>
      <c r="I6" s="431"/>
    </row>
    <row r="7" spans="1:12" ht="15.75" customHeight="1">
      <c r="A7" s="434" t="str">
        <f>'Descriere indicatori'!B12&amp;". "&amp;'Descriere indicatori'!C12</f>
        <v xml:space="preserve">I9. Studii in extenso apărute în volume colective publicate la edituri de prestigiu naţional* </v>
      </c>
      <c r="B7" s="434"/>
      <c r="C7" s="434"/>
      <c r="D7" s="434"/>
      <c r="E7" s="434"/>
      <c r="F7" s="434"/>
      <c r="G7" s="434"/>
      <c r="H7" s="434"/>
      <c r="I7" s="434"/>
      <c r="J7" s="197"/>
    </row>
    <row r="8" spans="1:12" ht="16" thickBot="1">
      <c r="A8" s="195"/>
      <c r="B8" s="195"/>
      <c r="C8" s="195"/>
      <c r="D8" s="195"/>
      <c r="E8" s="195"/>
      <c r="F8" s="195"/>
      <c r="G8" s="181"/>
      <c r="H8" s="195"/>
      <c r="I8" s="195"/>
      <c r="J8" s="195"/>
    </row>
    <row r="9" spans="1:12" ht="29.5" thickBot="1">
      <c r="A9" s="164" t="s">
        <v>55</v>
      </c>
      <c r="B9" s="165" t="s">
        <v>83</v>
      </c>
      <c r="C9" s="165" t="s">
        <v>56</v>
      </c>
      <c r="D9" s="165" t="s">
        <v>57</v>
      </c>
      <c r="E9" s="165" t="s">
        <v>80</v>
      </c>
      <c r="F9" s="166" t="s">
        <v>87</v>
      </c>
      <c r="G9" s="165" t="s">
        <v>58</v>
      </c>
      <c r="H9" s="165" t="s">
        <v>111</v>
      </c>
      <c r="I9" s="167" t="s">
        <v>90</v>
      </c>
      <c r="K9" s="285" t="s">
        <v>108</v>
      </c>
    </row>
    <row r="10" spans="1:12">
      <c r="A10" s="198">
        <v>1</v>
      </c>
      <c r="B10" s="188"/>
      <c r="C10" s="188"/>
      <c r="D10" s="188"/>
      <c r="E10" s="153"/>
      <c r="F10" s="154"/>
      <c r="G10" s="114"/>
      <c r="H10" s="154"/>
      <c r="I10" s="347"/>
      <c r="K10" s="286">
        <v>7</v>
      </c>
      <c r="L10" s="406" t="s">
        <v>249</v>
      </c>
    </row>
    <row r="11" spans="1:12">
      <c r="A11" s="199">
        <f>A10+1</f>
        <v>2</v>
      </c>
      <c r="B11" s="174"/>
      <c r="C11" s="174"/>
      <c r="D11" s="174"/>
      <c r="E11" s="190"/>
      <c r="F11" s="119"/>
      <c r="G11" s="119"/>
      <c r="H11" s="119"/>
      <c r="I11" s="342"/>
      <c r="K11" s="57"/>
    </row>
    <row r="12" spans="1:12">
      <c r="A12" s="199">
        <f t="shared" ref="A12:A19" si="0">A11+1</f>
        <v>3</v>
      </c>
      <c r="B12" s="174"/>
      <c r="C12" s="117"/>
      <c r="D12" s="174"/>
      <c r="E12" s="190"/>
      <c r="F12" s="119"/>
      <c r="G12" s="119"/>
      <c r="H12" s="119"/>
      <c r="I12" s="342"/>
    </row>
    <row r="13" spans="1:12">
      <c r="A13" s="199">
        <f t="shared" si="0"/>
        <v>4</v>
      </c>
      <c r="B13" s="174"/>
      <c r="C13" s="117"/>
      <c r="D13" s="174"/>
      <c r="E13" s="190"/>
      <c r="F13" s="119"/>
      <c r="G13" s="119"/>
      <c r="H13" s="119"/>
      <c r="I13" s="342"/>
    </row>
    <row r="14" spans="1:12">
      <c r="A14" s="199">
        <f t="shared" si="0"/>
        <v>5</v>
      </c>
      <c r="B14" s="200"/>
      <c r="C14" s="200"/>
      <c r="D14" s="200"/>
      <c r="E14" s="200"/>
      <c r="F14" s="200"/>
      <c r="G14" s="119"/>
      <c r="H14" s="200"/>
      <c r="I14" s="354"/>
    </row>
    <row r="15" spans="1:12">
      <c r="A15" s="199">
        <f t="shared" si="0"/>
        <v>6</v>
      </c>
      <c r="B15" s="200"/>
      <c r="C15" s="200"/>
      <c r="D15" s="200"/>
      <c r="E15" s="200"/>
      <c r="F15" s="200"/>
      <c r="G15" s="119"/>
      <c r="H15" s="200"/>
      <c r="I15" s="354"/>
    </row>
    <row r="16" spans="1:12">
      <c r="A16" s="199">
        <f t="shared" si="0"/>
        <v>7</v>
      </c>
      <c r="B16" s="200"/>
      <c r="C16" s="200"/>
      <c r="D16" s="200"/>
      <c r="E16" s="200"/>
      <c r="F16" s="200"/>
      <c r="G16" s="119"/>
      <c r="H16" s="200"/>
      <c r="I16" s="354"/>
    </row>
    <row r="17" spans="1:10">
      <c r="A17" s="199">
        <f t="shared" si="0"/>
        <v>8</v>
      </c>
      <c r="B17" s="200"/>
      <c r="C17" s="200"/>
      <c r="D17" s="200"/>
      <c r="E17" s="200"/>
      <c r="F17" s="200"/>
      <c r="G17" s="119"/>
      <c r="H17" s="200"/>
      <c r="I17" s="354"/>
    </row>
    <row r="18" spans="1:10">
      <c r="A18" s="199">
        <f t="shared" si="0"/>
        <v>9</v>
      </c>
      <c r="B18" s="200"/>
      <c r="C18" s="200"/>
      <c r="D18" s="200"/>
      <c r="E18" s="200"/>
      <c r="F18" s="200"/>
      <c r="G18" s="119"/>
      <c r="H18" s="200"/>
      <c r="I18" s="354"/>
    </row>
    <row r="19" spans="1:10" ht="15" thickBot="1">
      <c r="A19" s="159">
        <f t="shared" si="0"/>
        <v>10</v>
      </c>
      <c r="B19" s="201"/>
      <c r="C19" s="201"/>
      <c r="D19" s="201"/>
      <c r="E19" s="201"/>
      <c r="F19" s="201"/>
      <c r="G19" s="124"/>
      <c r="H19" s="201"/>
      <c r="I19" s="355"/>
    </row>
    <row r="20" spans="1:10" s="196" customFormat="1" ht="16" thickBot="1">
      <c r="A20" s="389"/>
      <c r="B20" s="126"/>
      <c r="C20" s="126"/>
      <c r="D20" s="126"/>
      <c r="E20" s="126"/>
      <c r="F20" s="126"/>
      <c r="G20" s="126"/>
      <c r="H20" s="128" t="str">
        <f>"Total "&amp;LEFT(A7,2)</f>
        <v>Total I9</v>
      </c>
      <c r="I20" s="129">
        <f>SUM(I10:I19)</f>
        <v>0</v>
      </c>
      <c r="J20" s="6"/>
    </row>
    <row r="22" spans="1:10" ht="33.75" customHeight="1">
      <c r="A22" s="43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3"/>
      <c r="C22" s="433"/>
      <c r="D22" s="433"/>
      <c r="E22" s="433"/>
      <c r="F22" s="433"/>
      <c r="G22" s="433"/>
      <c r="H22" s="433"/>
      <c r="I22" s="433"/>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4"/>
  <sheetViews>
    <sheetView topLeftCell="B7" workbookViewId="0">
      <selection activeCell="L16" sqref="L16"/>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54296875" customWidth="1"/>
    <col min="8" max="8" width="10" customWidth="1"/>
    <col min="9" max="9" width="9.7265625" customWidth="1"/>
  </cols>
  <sheetData>
    <row r="1" spans="1:12">
      <c r="A1" s="279" t="str">
        <f>'Date initiale'!C3</f>
        <v>Universitatea de Arhitectură și Urbanism "Ion Mincu" București</v>
      </c>
      <c r="B1" s="279"/>
      <c r="C1" s="279"/>
    </row>
    <row r="2" spans="1:12">
      <c r="A2" s="279" t="str">
        <f>'Date initiale'!B4&amp;" "&amp;'Date initiale'!C4</f>
        <v>Facultatea ARHITECTURA</v>
      </c>
      <c r="B2" s="279"/>
      <c r="C2" s="279"/>
    </row>
    <row r="3" spans="1:12">
      <c r="A3" s="279" t="str">
        <f>'Date initiale'!B5&amp;" "&amp;'Date initiale'!C5</f>
        <v>Departamentul Sinteza Proiectarii</v>
      </c>
      <c r="B3" s="279"/>
      <c r="C3" s="279"/>
    </row>
    <row r="4" spans="1:12">
      <c r="A4" s="126" t="str">
        <f>'Date initiale'!C6&amp;", "&amp;'Date initiale'!C7</f>
        <v>Dan Dinoiu, pozitia 25</v>
      </c>
      <c r="B4" s="126"/>
      <c r="C4" s="126"/>
    </row>
    <row r="5" spans="1:12" s="196" customFormat="1">
      <c r="A5" s="126"/>
      <c r="B5" s="126"/>
      <c r="C5" s="126"/>
    </row>
    <row r="6" spans="1:12" ht="15.5">
      <c r="A6" s="431" t="s">
        <v>110</v>
      </c>
      <c r="B6" s="431"/>
      <c r="C6" s="431"/>
      <c r="D6" s="431"/>
      <c r="E6" s="431"/>
      <c r="F6" s="431"/>
      <c r="G6" s="431"/>
      <c r="H6" s="431"/>
      <c r="I6" s="431"/>
    </row>
    <row r="7" spans="1:12" ht="39" customHeight="1">
      <c r="A7" s="434" t="str">
        <f>'Descriere indicatori'!B13&amp;". "&amp;'Descriere indicatori'!C13</f>
        <v xml:space="preserve">I10. Studii in extenso apărute în volume colective publicate la edituri recunoscute în domeniu*, precum şi studiile aferente proiectelor* </v>
      </c>
      <c r="B7" s="434"/>
      <c r="C7" s="434"/>
      <c r="D7" s="434"/>
      <c r="E7" s="434"/>
      <c r="F7" s="434"/>
      <c r="G7" s="434"/>
      <c r="H7" s="434"/>
      <c r="I7" s="434"/>
    </row>
    <row r="8" spans="1:12" s="196" customFormat="1" ht="17.25" customHeight="1" thickBot="1">
      <c r="A8" s="39"/>
      <c r="B8" s="195"/>
      <c r="C8" s="195"/>
      <c r="D8" s="195"/>
      <c r="E8" s="195"/>
      <c r="F8" s="195"/>
      <c r="G8" s="195"/>
      <c r="H8" s="195"/>
      <c r="I8" s="195"/>
    </row>
    <row r="9" spans="1:12" ht="29.5" thickBot="1">
      <c r="A9" s="164" t="s">
        <v>55</v>
      </c>
      <c r="B9" s="165" t="s">
        <v>83</v>
      </c>
      <c r="C9" s="165" t="s">
        <v>56</v>
      </c>
      <c r="D9" s="165" t="s">
        <v>57</v>
      </c>
      <c r="E9" s="165" t="s">
        <v>80</v>
      </c>
      <c r="F9" s="166" t="s">
        <v>87</v>
      </c>
      <c r="G9" s="165" t="s">
        <v>58</v>
      </c>
      <c r="H9" s="165" t="s">
        <v>111</v>
      </c>
      <c r="I9" s="167" t="s">
        <v>90</v>
      </c>
      <c r="K9" s="285" t="s">
        <v>108</v>
      </c>
    </row>
    <row r="10" spans="1:12" s="196" customFormat="1" ht="29.5" thickBot="1">
      <c r="A10" s="259">
        <v>1</v>
      </c>
      <c r="B10" s="190" t="s">
        <v>273</v>
      </c>
      <c r="C10" s="42" t="s">
        <v>312</v>
      </c>
      <c r="D10" s="42" t="s">
        <v>311</v>
      </c>
      <c r="E10" s="153" t="s">
        <v>350</v>
      </c>
      <c r="F10" s="154">
        <v>2010</v>
      </c>
      <c r="G10" s="114">
        <v>87</v>
      </c>
      <c r="H10" s="154">
        <v>7</v>
      </c>
      <c r="I10" s="347">
        <v>7</v>
      </c>
    </row>
    <row r="11" spans="1:12" ht="15.5" customHeight="1" thickBot="1">
      <c r="A11" s="198">
        <v>2</v>
      </c>
      <c r="B11" s="150" t="s">
        <v>310</v>
      </c>
      <c r="C11" s="150" t="s">
        <v>317</v>
      </c>
      <c r="D11" s="150" t="s">
        <v>313</v>
      </c>
      <c r="E11" s="258" t="s">
        <v>314</v>
      </c>
      <c r="F11" s="153" t="s">
        <v>315</v>
      </c>
      <c r="G11" s="119"/>
      <c r="H11" s="119">
        <v>1</v>
      </c>
      <c r="I11" s="342">
        <v>7</v>
      </c>
      <c r="J11" s="210"/>
      <c r="K11" s="286" t="s">
        <v>160</v>
      </c>
      <c r="L11" s="406" t="s">
        <v>250</v>
      </c>
    </row>
    <row r="12" spans="1:12" ht="16" thickBot="1">
      <c r="A12" s="259">
        <f>A11+1</f>
        <v>3</v>
      </c>
      <c r="B12" s="113" t="s">
        <v>310</v>
      </c>
      <c r="C12" s="153" t="s">
        <v>316</v>
      </c>
      <c r="D12" s="257" t="s">
        <v>313</v>
      </c>
      <c r="E12" s="258" t="s">
        <v>314</v>
      </c>
      <c r="F12" s="153" t="s">
        <v>315</v>
      </c>
      <c r="G12" s="153"/>
      <c r="H12" s="153" t="s">
        <v>321</v>
      </c>
      <c r="I12" s="356">
        <v>7</v>
      </c>
      <c r="J12" s="210"/>
      <c r="K12" s="57"/>
      <c r="L12" s="406" t="s">
        <v>251</v>
      </c>
    </row>
    <row r="13" spans="1:12" ht="15" thickBot="1">
      <c r="A13" s="259">
        <f t="shared" ref="A13:A17" si="0">A12+1</f>
        <v>4</v>
      </c>
      <c r="B13" s="113" t="s">
        <v>310</v>
      </c>
      <c r="C13" s="153" t="s">
        <v>322</v>
      </c>
      <c r="D13" s="257" t="s">
        <v>313</v>
      </c>
      <c r="E13" s="258" t="s">
        <v>314</v>
      </c>
      <c r="F13" s="153" t="s">
        <v>315</v>
      </c>
      <c r="G13" s="153"/>
      <c r="H13" s="153" t="s">
        <v>321</v>
      </c>
      <c r="I13" s="356">
        <v>7</v>
      </c>
    </row>
    <row r="14" spans="1:12" ht="15" thickBot="1">
      <c r="A14" s="259">
        <f t="shared" si="0"/>
        <v>5</v>
      </c>
      <c r="B14" s="113" t="s">
        <v>310</v>
      </c>
      <c r="C14" s="153" t="s">
        <v>323</v>
      </c>
      <c r="D14" s="257" t="s">
        <v>313</v>
      </c>
      <c r="E14" s="258" t="s">
        <v>314</v>
      </c>
      <c r="F14" s="153" t="s">
        <v>315</v>
      </c>
      <c r="G14" s="153"/>
      <c r="H14" s="153" t="s">
        <v>321</v>
      </c>
      <c r="I14" s="356">
        <v>7</v>
      </c>
    </row>
    <row r="15" spans="1:12" ht="15" thickBot="1">
      <c r="A15" s="259">
        <f t="shared" si="0"/>
        <v>6</v>
      </c>
      <c r="B15" s="113" t="s">
        <v>310</v>
      </c>
      <c r="C15" s="153" t="s">
        <v>324</v>
      </c>
      <c r="D15" s="257" t="s">
        <v>313</v>
      </c>
      <c r="E15" s="258" t="s">
        <v>314</v>
      </c>
      <c r="F15" s="153" t="s">
        <v>325</v>
      </c>
      <c r="G15" s="153"/>
      <c r="H15" s="153" t="s">
        <v>321</v>
      </c>
      <c r="I15" s="356">
        <v>7</v>
      </c>
    </row>
    <row r="16" spans="1:12" ht="15" thickBot="1">
      <c r="A16" s="259">
        <f t="shared" si="0"/>
        <v>7</v>
      </c>
      <c r="B16" s="113" t="s">
        <v>310</v>
      </c>
      <c r="C16" s="153" t="s">
        <v>326</v>
      </c>
      <c r="D16" s="257" t="s">
        <v>313</v>
      </c>
      <c r="E16" s="258" t="s">
        <v>314</v>
      </c>
      <c r="F16" s="153" t="s">
        <v>325</v>
      </c>
      <c r="G16" s="153"/>
      <c r="H16" s="153" t="s">
        <v>321</v>
      </c>
      <c r="I16" s="356">
        <v>7</v>
      </c>
    </row>
    <row r="17" spans="1:9">
      <c r="A17" s="259">
        <f t="shared" si="0"/>
        <v>8</v>
      </c>
      <c r="B17" s="42" t="s">
        <v>310</v>
      </c>
      <c r="C17" s="153" t="s">
        <v>327</v>
      </c>
      <c r="D17" s="257" t="s">
        <v>313</v>
      </c>
      <c r="E17" s="258" t="s">
        <v>314</v>
      </c>
      <c r="F17" s="153" t="s">
        <v>328</v>
      </c>
      <c r="G17" s="153"/>
      <c r="H17" s="153" t="s">
        <v>321</v>
      </c>
      <c r="I17" s="356">
        <v>7</v>
      </c>
    </row>
    <row r="18" spans="1:9" ht="15" thickBot="1">
      <c r="A18" s="259">
        <v>9</v>
      </c>
      <c r="B18" s="42" t="s">
        <v>330</v>
      </c>
      <c r="C18" s="42" t="s">
        <v>329</v>
      </c>
      <c r="D18" s="42" t="s">
        <v>331</v>
      </c>
      <c r="E18" s="42" t="s">
        <v>351</v>
      </c>
      <c r="F18" s="119">
        <v>2017</v>
      </c>
      <c r="G18" s="119">
        <v>2</v>
      </c>
      <c r="H18" s="119">
        <v>1</v>
      </c>
      <c r="I18" s="342">
        <v>7</v>
      </c>
    </row>
    <row r="19" spans="1:9" ht="15" thickBot="1">
      <c r="A19" s="389"/>
      <c r="B19" s="260"/>
      <c r="C19" s="158"/>
      <c r="D19" s="194"/>
      <c r="E19" s="194"/>
      <c r="F19" s="194"/>
      <c r="G19" s="194"/>
      <c r="H19" s="128" t="str">
        <f>"Total "&amp;LEFT(A7,3)</f>
        <v>Total I10</v>
      </c>
      <c r="I19" s="261">
        <f>SUM(I10:I18)</f>
        <v>63</v>
      </c>
    </row>
    <row r="20" spans="1:9">
      <c r="A20" s="22"/>
      <c r="B20" s="16"/>
      <c r="C20" s="18"/>
      <c r="D20" s="22"/>
    </row>
    <row r="21" spans="1:9" ht="33.75" customHeight="1">
      <c r="A21" s="43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1" s="433"/>
      <c r="C21" s="433"/>
      <c r="D21" s="433"/>
      <c r="E21" s="433"/>
      <c r="F21" s="433"/>
      <c r="G21" s="433"/>
      <c r="H21" s="433"/>
      <c r="I21" s="433"/>
    </row>
    <row r="22" spans="1:9" ht="48" customHeight="1">
      <c r="A22" s="43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3"/>
      <c r="C22" s="433"/>
      <c r="D22" s="433"/>
      <c r="E22" s="433"/>
      <c r="F22" s="433"/>
      <c r="G22" s="433"/>
      <c r="H22" s="433"/>
      <c r="I22" s="433"/>
    </row>
    <row r="23" spans="1:9">
      <c r="A23" s="22"/>
      <c r="B23" s="18"/>
      <c r="C23" s="18"/>
      <c r="D23" s="22"/>
    </row>
    <row r="24" spans="1:9">
      <c r="A24" s="22"/>
      <c r="B24" s="18"/>
      <c r="C24" s="18"/>
    </row>
  </sheetData>
  <mergeCells count="4">
    <mergeCell ref="A6:I6"/>
    <mergeCell ref="A7:I7"/>
    <mergeCell ref="A21:I21"/>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6"/>
  <sheetViews>
    <sheetView topLeftCell="A13" workbookViewId="0">
      <selection activeCell="J12" sqref="J12"/>
    </sheetView>
  </sheetViews>
  <sheetFormatPr defaultRowHeight="14.5"/>
  <cols>
    <col min="1" max="1" width="5.1796875" customWidth="1"/>
    <col min="2" max="2" width="22.1796875" customWidth="1"/>
    <col min="3" max="3" width="27.1796875" customWidth="1"/>
    <col min="4" max="4" width="21.453125" customWidth="1"/>
    <col min="5" max="5" width="6.81640625" customWidth="1"/>
    <col min="6" max="6" width="10.54296875" customWidth="1"/>
    <col min="7" max="7" width="16" customWidth="1"/>
    <col min="8" max="8" width="10" customWidth="1"/>
    <col min="9" max="9" width="9.7265625" customWidth="1"/>
  </cols>
  <sheetData>
    <row r="1" spans="1:12">
      <c r="A1" s="279" t="str">
        <f>'Date initiale'!C3</f>
        <v>Universitatea de Arhitectură și Urbanism "Ion Mincu" București</v>
      </c>
      <c r="B1" s="279"/>
      <c r="C1" s="279"/>
    </row>
    <row r="2" spans="1:12">
      <c r="A2" s="279" t="str">
        <f>'Date initiale'!B4&amp;" "&amp;'Date initiale'!C4</f>
        <v>Facultatea ARHITECTURA</v>
      </c>
      <c r="B2" s="279"/>
      <c r="C2" s="279"/>
    </row>
    <row r="3" spans="1:12">
      <c r="A3" s="279" t="str">
        <f>'Date initiale'!B5&amp;" "&amp;'Date initiale'!C5</f>
        <v>Departamentul Sinteza Proiectarii</v>
      </c>
      <c r="B3" s="279"/>
      <c r="C3" s="279"/>
    </row>
    <row r="4" spans="1:12">
      <c r="A4" s="126" t="str">
        <f>'Date initiale'!C6&amp;", "&amp;'Date initiale'!C7</f>
        <v>Dan Dinoiu, pozitia 25</v>
      </c>
      <c r="B4" s="126"/>
      <c r="C4" s="126"/>
    </row>
    <row r="5" spans="1:12" s="196" customFormat="1">
      <c r="A5" s="126"/>
      <c r="B5" s="126"/>
      <c r="C5" s="126"/>
    </row>
    <row r="6" spans="1:12" ht="15.5">
      <c r="A6" s="431" t="s">
        <v>110</v>
      </c>
      <c r="B6" s="431"/>
      <c r="C6" s="431"/>
      <c r="D6" s="431"/>
      <c r="E6" s="431"/>
      <c r="F6" s="431"/>
      <c r="G6" s="431"/>
      <c r="H6" s="431"/>
      <c r="I6" s="431"/>
      <c r="J6" s="40"/>
    </row>
    <row r="7" spans="1:12" ht="39" customHeight="1">
      <c r="A7" s="434"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34"/>
      <c r="C7" s="434"/>
      <c r="D7" s="434"/>
      <c r="E7" s="434"/>
      <c r="F7" s="434"/>
      <c r="G7" s="434"/>
      <c r="H7" s="434"/>
      <c r="I7" s="434"/>
      <c r="J7" s="39"/>
    </row>
    <row r="8" spans="1:12" ht="19.5" customHeight="1" thickBot="1">
      <c r="A8" s="63"/>
      <c r="B8" s="63"/>
      <c r="C8" s="63"/>
      <c r="D8" s="63"/>
      <c r="E8" s="63"/>
      <c r="F8" s="63"/>
      <c r="G8" s="63"/>
      <c r="H8" s="63"/>
      <c r="I8" s="63"/>
      <c r="J8" s="39"/>
    </row>
    <row r="9" spans="1:12" ht="63" customHeight="1" thickBot="1">
      <c r="A9" s="248" t="s">
        <v>55</v>
      </c>
      <c r="B9" s="249" t="s">
        <v>83</v>
      </c>
      <c r="C9" s="250" t="s">
        <v>52</v>
      </c>
      <c r="D9" s="250" t="s">
        <v>134</v>
      </c>
      <c r="E9" s="249" t="s">
        <v>87</v>
      </c>
      <c r="F9" s="250" t="s">
        <v>53</v>
      </c>
      <c r="G9" s="250" t="s">
        <v>79</v>
      </c>
      <c r="H9" s="249" t="s">
        <v>54</v>
      </c>
      <c r="I9" s="256" t="s">
        <v>147</v>
      </c>
      <c r="J9" s="2"/>
      <c r="K9" s="285" t="s">
        <v>108</v>
      </c>
    </row>
    <row r="10" spans="1:12" ht="83" customHeight="1">
      <c r="A10" s="66">
        <v>1</v>
      </c>
      <c r="B10" s="31" t="s">
        <v>273</v>
      </c>
      <c r="C10" s="31" t="s">
        <v>282</v>
      </c>
      <c r="D10" s="31" t="s">
        <v>360</v>
      </c>
      <c r="E10" s="64">
        <v>2009</v>
      </c>
      <c r="F10" s="65" t="s">
        <v>281</v>
      </c>
      <c r="G10" s="31" t="s">
        <v>280</v>
      </c>
      <c r="H10" s="31">
        <v>39</v>
      </c>
      <c r="I10" s="357">
        <v>15</v>
      </c>
      <c r="K10" s="286" t="s">
        <v>161</v>
      </c>
      <c r="L10" s="406" t="s">
        <v>252</v>
      </c>
    </row>
    <row r="11" spans="1:12" ht="77.5">
      <c r="A11" s="67">
        <f>A10+1</f>
        <v>2</v>
      </c>
      <c r="B11" s="21" t="s">
        <v>273</v>
      </c>
      <c r="C11" s="21" t="s">
        <v>361</v>
      </c>
      <c r="D11" s="21" t="s">
        <v>362</v>
      </c>
      <c r="E11" s="20">
        <v>2019</v>
      </c>
      <c r="F11" s="29" t="s">
        <v>363</v>
      </c>
      <c r="G11" s="21"/>
      <c r="H11" s="20"/>
      <c r="I11" s="358">
        <v>15</v>
      </c>
      <c r="K11" s="57"/>
    </row>
    <row r="12" spans="1:12" ht="108.5">
      <c r="A12" s="67">
        <f t="shared" ref="A12:A19" si="0">A11+1</f>
        <v>3</v>
      </c>
      <c r="B12" s="21" t="s">
        <v>273</v>
      </c>
      <c r="C12" s="21" t="s">
        <v>365</v>
      </c>
      <c r="D12" s="21" t="s">
        <v>366</v>
      </c>
      <c r="E12" s="20">
        <v>2019</v>
      </c>
      <c r="F12" s="24" t="s">
        <v>364</v>
      </c>
      <c r="G12" s="21"/>
      <c r="H12" s="20"/>
      <c r="I12" s="358">
        <v>15</v>
      </c>
    </row>
    <row r="13" spans="1:12" ht="15.5">
      <c r="A13" s="67">
        <f t="shared" si="0"/>
        <v>4</v>
      </c>
      <c r="B13" s="21"/>
      <c r="C13" s="21"/>
      <c r="D13" s="21"/>
      <c r="E13" s="21"/>
      <c r="F13" s="24"/>
      <c r="G13" s="21"/>
      <c r="H13" s="21"/>
      <c r="I13" s="358"/>
    </row>
    <row r="14" spans="1:12" ht="15.5">
      <c r="A14" s="67">
        <f t="shared" si="0"/>
        <v>5</v>
      </c>
      <c r="B14" s="21"/>
      <c r="C14" s="21"/>
      <c r="D14" s="21"/>
      <c r="E14" s="21"/>
      <c r="F14" s="21"/>
      <c r="G14" s="21"/>
      <c r="H14" s="21"/>
      <c r="I14" s="358"/>
    </row>
    <row r="15" spans="1:12" ht="15.5">
      <c r="A15" s="67">
        <f t="shared" si="0"/>
        <v>6</v>
      </c>
      <c r="B15" s="20"/>
      <c r="C15" s="21"/>
      <c r="D15" s="21"/>
      <c r="E15" s="20"/>
      <c r="F15" s="20"/>
      <c r="G15" s="20"/>
      <c r="H15" s="20"/>
      <c r="I15" s="358"/>
    </row>
    <row r="16" spans="1:12" ht="15.5">
      <c r="A16" s="67">
        <f t="shared" si="0"/>
        <v>7</v>
      </c>
      <c r="B16" s="20"/>
      <c r="C16" s="20"/>
      <c r="D16" s="21"/>
      <c r="E16" s="20"/>
      <c r="F16" s="20"/>
      <c r="G16" s="21"/>
      <c r="H16" s="20"/>
      <c r="I16" s="358"/>
    </row>
    <row r="17" spans="1:10" ht="15.5">
      <c r="A17" s="67">
        <f t="shared" si="0"/>
        <v>8</v>
      </c>
      <c r="B17" s="21"/>
      <c r="C17" s="21"/>
      <c r="D17" s="21"/>
      <c r="E17" s="20"/>
      <c r="F17" s="20"/>
      <c r="G17" s="21"/>
      <c r="H17" s="20"/>
      <c r="I17" s="358"/>
    </row>
    <row r="18" spans="1:10" ht="15.5">
      <c r="A18" s="67">
        <f t="shared" si="0"/>
        <v>9</v>
      </c>
      <c r="B18" s="21"/>
      <c r="C18" s="21"/>
      <c r="D18" s="21"/>
      <c r="E18" s="21"/>
      <c r="F18" s="29"/>
      <c r="G18" s="23"/>
      <c r="H18" s="21"/>
      <c r="I18" s="359"/>
      <c r="J18" s="25"/>
    </row>
    <row r="19" spans="1:10" ht="16" thickBot="1">
      <c r="A19" s="68">
        <f t="shared" si="0"/>
        <v>10</v>
      </c>
      <c r="B19" s="52"/>
      <c r="C19" s="69"/>
      <c r="D19" s="52"/>
      <c r="E19" s="52"/>
      <c r="F19" s="69"/>
      <c r="G19" s="69"/>
      <c r="H19" s="69"/>
      <c r="I19" s="360"/>
    </row>
    <row r="20" spans="1:10" ht="16" thickBot="1">
      <c r="A20" s="388"/>
      <c r="C20" s="22"/>
      <c r="D20" s="27"/>
      <c r="E20" s="18"/>
      <c r="H20" s="128" t="str">
        <f>"Total "&amp;LEFT(A7,4)</f>
        <v>Total I11a</v>
      </c>
      <c r="I20" s="410">
        <f>SUM(I10:I19)</f>
        <v>45</v>
      </c>
    </row>
    <row r="21" spans="1:10" ht="15.5">
      <c r="A21" s="55"/>
      <c r="C21" s="22"/>
      <c r="D21" s="28"/>
      <c r="E21" s="18"/>
    </row>
    <row r="22" spans="1:10">
      <c r="C22" s="22"/>
      <c r="D22" s="28"/>
      <c r="E22" s="18"/>
      <c r="F22" s="22"/>
      <c r="G22" s="22"/>
    </row>
    <row r="23" spans="1:10">
      <c r="C23" s="22"/>
      <c r="D23" s="27"/>
      <c r="E23" s="18"/>
      <c r="F23" s="22"/>
      <c r="G23" s="22"/>
    </row>
    <row r="24" spans="1:10">
      <c r="C24" s="22"/>
      <c r="D24" s="27"/>
      <c r="E24" s="18"/>
      <c r="F24" s="22"/>
      <c r="G24" s="22"/>
    </row>
    <row r="25" spans="1:10">
      <c r="C25" s="22"/>
      <c r="D25" s="27"/>
      <c r="E25" s="18"/>
      <c r="F25" s="22"/>
      <c r="G25" s="22"/>
    </row>
    <row r="26" spans="1:10">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1"/>
  <sheetViews>
    <sheetView topLeftCell="A4" workbookViewId="0">
      <selection activeCell="C22" sqref="C22"/>
    </sheetView>
  </sheetViews>
  <sheetFormatPr defaultRowHeight="14.5"/>
  <cols>
    <col min="1" max="1" width="5.1796875" customWidth="1"/>
    <col min="2" max="2" width="21.453125" customWidth="1"/>
    <col min="3" max="3" width="31.453125" customWidth="1"/>
    <col min="4" max="4" width="27.453125" customWidth="1"/>
    <col min="5" max="5" width="6.81640625" customWidth="1"/>
    <col min="6" max="6" width="10.54296875" customWidth="1"/>
    <col min="7" max="7" width="16" style="196" customWidth="1"/>
    <col min="8" max="8" width="9.7265625" customWidth="1"/>
  </cols>
  <sheetData>
    <row r="1" spans="1:11" ht="15.5">
      <c r="A1" s="279" t="str">
        <f>'Date initiale'!C3</f>
        <v>Universitatea de Arhitectură și Urbanism "Ion Mincu" București</v>
      </c>
      <c r="B1" s="279"/>
      <c r="C1" s="279"/>
      <c r="D1" s="17"/>
    </row>
    <row r="2" spans="1:11" ht="15.5">
      <c r="A2" s="279" t="str">
        <f>'Date initiale'!B4&amp;" "&amp;'Date initiale'!C4</f>
        <v>Facultatea ARHITECTURA</v>
      </c>
      <c r="B2" s="279"/>
      <c r="C2" s="279"/>
      <c r="D2" s="17"/>
    </row>
    <row r="3" spans="1:11" ht="15.5">
      <c r="A3" s="279" t="str">
        <f>'Date initiale'!B5&amp;" "&amp;'Date initiale'!C5</f>
        <v>Departamentul Sinteza Proiectarii</v>
      </c>
      <c r="B3" s="279"/>
      <c r="C3" s="279"/>
      <c r="D3" s="17"/>
    </row>
    <row r="4" spans="1:11">
      <c r="A4" s="126" t="str">
        <f>'Date initiale'!C6&amp;", "&amp;'Date initiale'!C7</f>
        <v>Dan Dinoiu, pozitia 25</v>
      </c>
      <c r="B4" s="126"/>
      <c r="C4" s="126"/>
    </row>
    <row r="5" spans="1:11" s="196" customFormat="1">
      <c r="A5" s="126"/>
      <c r="B5" s="126"/>
      <c r="C5" s="126"/>
    </row>
    <row r="6" spans="1:11" ht="15.5">
      <c r="A6" s="431" t="s">
        <v>110</v>
      </c>
      <c r="B6" s="431"/>
      <c r="C6" s="431"/>
      <c r="D6" s="431"/>
      <c r="E6" s="431"/>
      <c r="F6" s="431"/>
      <c r="G6" s="431"/>
      <c r="H6" s="431"/>
      <c r="I6" s="40"/>
      <c r="J6" s="40"/>
    </row>
    <row r="7" spans="1:11" ht="48" customHeight="1">
      <c r="A7" s="434"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34"/>
      <c r="C7" s="434"/>
      <c r="D7" s="434"/>
      <c r="E7" s="434"/>
      <c r="F7" s="434"/>
      <c r="G7" s="434"/>
      <c r="H7" s="434"/>
      <c r="I7" s="197"/>
      <c r="J7" s="197"/>
    </row>
    <row r="8" spans="1:11" ht="21.75" customHeight="1" thickBot="1">
      <c r="A8" s="61"/>
      <c r="B8" s="61"/>
      <c r="C8" s="61"/>
      <c r="D8" s="61"/>
      <c r="E8" s="61"/>
      <c r="F8" s="61"/>
      <c r="G8" s="61"/>
      <c r="H8" s="61"/>
    </row>
    <row r="9" spans="1:11" ht="29.5" thickBot="1">
      <c r="A9" s="164" t="s">
        <v>55</v>
      </c>
      <c r="B9" s="231" t="s">
        <v>83</v>
      </c>
      <c r="C9" s="231" t="s">
        <v>136</v>
      </c>
      <c r="D9" s="231" t="s">
        <v>137</v>
      </c>
      <c r="E9" s="231" t="s">
        <v>75</v>
      </c>
      <c r="F9" s="231" t="s">
        <v>76</v>
      </c>
      <c r="G9" s="251" t="s">
        <v>135</v>
      </c>
      <c r="H9" s="256" t="s">
        <v>147</v>
      </c>
      <c r="J9" s="285" t="s">
        <v>108</v>
      </c>
    </row>
    <row r="10" spans="1:11" ht="43.5">
      <c r="A10" s="211">
        <v>1</v>
      </c>
      <c r="B10" s="132" t="s">
        <v>310</v>
      </c>
      <c r="C10" s="212" t="s">
        <v>352</v>
      </c>
      <c r="D10" s="213" t="s">
        <v>353</v>
      </c>
      <c r="E10" s="214" t="s">
        <v>354</v>
      </c>
      <c r="F10" s="215"/>
      <c r="G10" s="216"/>
      <c r="H10" s="361">
        <v>15</v>
      </c>
      <c r="J10" s="286" t="s">
        <v>253</v>
      </c>
      <c r="K10" s="406" t="s">
        <v>256</v>
      </c>
    </row>
    <row r="11" spans="1:11">
      <c r="A11" s="217">
        <f>A10+1</f>
        <v>2</v>
      </c>
      <c r="B11" s="137"/>
      <c r="C11" s="137"/>
      <c r="D11" s="137"/>
      <c r="E11" s="137"/>
      <c r="F11" s="218"/>
      <c r="G11" s="219"/>
      <c r="H11" s="348"/>
      <c r="J11" s="286" t="s">
        <v>254</v>
      </c>
    </row>
    <row r="12" spans="1:11" ht="15.5">
      <c r="A12" s="217">
        <f t="shared" ref="A12:A19" si="0">A11+1</f>
        <v>3</v>
      </c>
      <c r="B12" s="221"/>
      <c r="C12" s="221"/>
      <c r="D12" s="221"/>
      <c r="E12" s="221"/>
      <c r="F12" s="222"/>
      <c r="G12" s="223"/>
      <c r="H12" s="362"/>
      <c r="I12" s="26"/>
      <c r="J12" s="286" t="s">
        <v>255</v>
      </c>
    </row>
    <row r="13" spans="1:11" ht="15.5">
      <c r="A13" s="217">
        <f t="shared" si="0"/>
        <v>4</v>
      </c>
      <c r="B13" s="137"/>
      <c r="C13" s="137"/>
      <c r="D13" s="137"/>
      <c r="E13" s="137"/>
      <c r="F13" s="218"/>
      <c r="G13" s="219"/>
      <c r="H13" s="348"/>
      <c r="I13" s="26"/>
    </row>
    <row r="14" spans="1:11" s="196" customFormat="1">
      <c r="A14" s="217">
        <f t="shared" si="0"/>
        <v>5</v>
      </c>
      <c r="B14" s="137"/>
      <c r="C14" s="137"/>
      <c r="D14" s="137"/>
      <c r="E14" s="137"/>
      <c r="F14" s="218"/>
      <c r="G14" s="219"/>
      <c r="H14" s="348"/>
    </row>
    <row r="15" spans="1:11" s="196" customFormat="1" ht="15.5">
      <c r="A15" s="217">
        <f t="shared" si="0"/>
        <v>6</v>
      </c>
      <c r="B15" s="137"/>
      <c r="C15" s="137"/>
      <c r="D15" s="137"/>
      <c r="E15" s="137"/>
      <c r="F15" s="218"/>
      <c r="G15" s="219"/>
      <c r="H15" s="348"/>
      <c r="I15" s="26"/>
    </row>
    <row r="16" spans="1:11" s="196" customFormat="1">
      <c r="A16" s="217">
        <f t="shared" si="0"/>
        <v>7</v>
      </c>
      <c r="B16" s="137"/>
      <c r="C16" s="137"/>
      <c r="D16" s="137"/>
      <c r="E16" s="137"/>
      <c r="F16" s="218"/>
      <c r="G16" s="219"/>
      <c r="H16" s="348"/>
    </row>
    <row r="17" spans="1:9" s="196" customFormat="1" ht="15.5">
      <c r="A17" s="217">
        <f t="shared" si="0"/>
        <v>8</v>
      </c>
      <c r="B17" s="221"/>
      <c r="C17" s="221"/>
      <c r="D17" s="221"/>
      <c r="E17" s="221"/>
      <c r="F17" s="222"/>
      <c r="G17" s="223"/>
      <c r="H17" s="362"/>
      <c r="I17" s="26"/>
    </row>
    <row r="18" spans="1:9" s="196" customFormat="1" ht="15.5">
      <c r="A18" s="217">
        <f t="shared" si="0"/>
        <v>9</v>
      </c>
      <c r="B18" s="137"/>
      <c r="C18" s="137"/>
      <c r="D18" s="137"/>
      <c r="E18" s="137"/>
      <c r="F18" s="218"/>
      <c r="G18" s="219"/>
      <c r="H18" s="348"/>
      <c r="I18" s="26"/>
    </row>
    <row r="19" spans="1:9" ht="15" thickBot="1">
      <c r="A19" s="224">
        <f t="shared" si="0"/>
        <v>10</v>
      </c>
      <c r="B19" s="144"/>
      <c r="C19" s="144"/>
      <c r="D19" s="144"/>
      <c r="E19" s="144"/>
      <c r="F19" s="225"/>
      <c r="G19" s="226"/>
      <c r="H19" s="363"/>
    </row>
    <row r="20" spans="1:9" ht="15" thickBot="1">
      <c r="A20" s="387"/>
      <c r="B20" s="228"/>
      <c r="C20" s="228"/>
      <c r="D20" s="228"/>
      <c r="E20" s="228"/>
      <c r="F20" s="229"/>
      <c r="G20" s="168" t="str">
        <f>"Total "&amp;LEFT(A7,4)</f>
        <v>Total I11b</v>
      </c>
      <c r="H20" s="294">
        <f>SUM(H10:H19)</f>
        <v>15</v>
      </c>
    </row>
    <row r="21" spans="1:9" ht="15.5">
      <c r="A21" s="30"/>
      <c r="B21" s="30"/>
      <c r="C21" s="30"/>
      <c r="D21" s="30"/>
      <c r="E21" s="30"/>
      <c r="F21" s="30"/>
      <c r="G21" s="30"/>
      <c r="H21"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6"/>
  <sheetViews>
    <sheetView topLeftCell="A4" workbookViewId="0">
      <selection activeCell="I13" sqref="I13"/>
    </sheetView>
  </sheetViews>
  <sheetFormatPr defaultRowHeight="14.5"/>
  <cols>
    <col min="1" max="1" width="5.1796875" customWidth="1"/>
    <col min="2" max="2" width="22.1796875" customWidth="1"/>
    <col min="3" max="3" width="35.7265625" customWidth="1"/>
    <col min="4" max="4" width="38.81640625" customWidth="1"/>
    <col min="5" max="5" width="6.81640625" customWidth="1"/>
    <col min="6" max="6" width="10.54296875" customWidth="1"/>
    <col min="7" max="7" width="9.7265625" customWidth="1"/>
  </cols>
  <sheetData>
    <row r="1" spans="1:10">
      <c r="A1" s="279" t="str">
        <f>'Date initiale'!C3</f>
        <v>Universitatea de Arhitectură și Urbanism "Ion Mincu" București</v>
      </c>
      <c r="B1" s="279"/>
      <c r="C1" s="279"/>
    </row>
    <row r="2" spans="1:10">
      <c r="A2" s="279" t="str">
        <f>'Date initiale'!B4&amp;" "&amp;'Date initiale'!C4</f>
        <v>Facultatea ARHITECTURA</v>
      </c>
      <c r="B2" s="279"/>
      <c r="C2" s="279"/>
    </row>
    <row r="3" spans="1:10">
      <c r="A3" s="279" t="str">
        <f>'Date initiale'!B5&amp;" "&amp;'Date initiale'!C5</f>
        <v>Departamentul Sinteza Proiectarii</v>
      </c>
      <c r="B3" s="279"/>
      <c r="C3" s="279"/>
    </row>
    <row r="4" spans="1:10">
      <c r="A4" s="126" t="str">
        <f>'Date initiale'!C6&amp;", "&amp;'Date initiale'!C7</f>
        <v>Dan Dinoiu, pozitia 25</v>
      </c>
      <c r="B4" s="126"/>
      <c r="C4" s="126"/>
    </row>
    <row r="5" spans="1:10" s="196" customFormat="1">
      <c r="A5" s="126"/>
      <c r="B5" s="126"/>
      <c r="C5" s="126"/>
    </row>
    <row r="6" spans="1:10" ht="15.5">
      <c r="A6" s="436" t="s">
        <v>110</v>
      </c>
      <c r="B6" s="436"/>
      <c r="C6" s="436"/>
      <c r="D6" s="436"/>
      <c r="E6" s="436"/>
      <c r="F6" s="436"/>
      <c r="G6" s="436"/>
    </row>
    <row r="7" spans="1:10" ht="15.5">
      <c r="A7" s="434" t="str">
        <f>'Descriere indicatori'!B14&amp;"c. "&amp;'Descriere indicatori'!C16</f>
        <v>I11c. Susţinere comunicare publică în cadrul conferinţelor, colocviilor, seminariilor internaţionale/naţionale</v>
      </c>
      <c r="B7" s="434"/>
      <c r="C7" s="434"/>
      <c r="D7" s="434"/>
      <c r="E7" s="434"/>
      <c r="F7" s="434"/>
      <c r="G7" s="434"/>
      <c r="H7" s="197"/>
    </row>
    <row r="8" spans="1:10" s="196" customFormat="1" ht="16" thickBot="1">
      <c r="A8" s="195"/>
      <c r="B8" s="195"/>
      <c r="C8" s="195"/>
      <c r="D8" s="195"/>
      <c r="E8" s="195"/>
      <c r="F8" s="195"/>
      <c r="G8" s="195"/>
      <c r="H8" s="195"/>
    </row>
    <row r="9" spans="1:10" ht="29.5" thickBot="1">
      <c r="A9" s="164" t="s">
        <v>55</v>
      </c>
      <c r="B9" s="231" t="s">
        <v>83</v>
      </c>
      <c r="C9" s="231" t="s">
        <v>73</v>
      </c>
      <c r="D9" s="231" t="s">
        <v>74</v>
      </c>
      <c r="E9" s="231" t="s">
        <v>75</v>
      </c>
      <c r="F9" s="231" t="s">
        <v>76</v>
      </c>
      <c r="G9" s="256" t="s">
        <v>147</v>
      </c>
      <c r="I9" s="285" t="s">
        <v>108</v>
      </c>
    </row>
    <row r="10" spans="1:10" ht="24.5" customHeight="1">
      <c r="A10" s="233">
        <v>1</v>
      </c>
      <c r="B10" s="212" t="s">
        <v>273</v>
      </c>
      <c r="C10" s="234" t="s">
        <v>333</v>
      </c>
      <c r="D10" s="235" t="s">
        <v>355</v>
      </c>
      <c r="E10" s="214">
        <v>2008</v>
      </c>
      <c r="F10" s="214" t="s">
        <v>283</v>
      </c>
      <c r="G10" s="361">
        <v>3</v>
      </c>
      <c r="I10" s="286" t="s">
        <v>163</v>
      </c>
      <c r="J10" s="406" t="s">
        <v>257</v>
      </c>
    </row>
    <row r="11" spans="1:10" ht="29">
      <c r="A11" s="236">
        <f>A10+1</f>
        <v>2</v>
      </c>
      <c r="B11" s="141" t="s">
        <v>273</v>
      </c>
      <c r="C11" s="237" t="s">
        <v>332</v>
      </c>
      <c r="D11" s="238" t="s">
        <v>308</v>
      </c>
      <c r="E11" s="239">
        <v>2011</v>
      </c>
      <c r="F11" s="240" t="s">
        <v>356</v>
      </c>
      <c r="G11" s="364">
        <v>3</v>
      </c>
    </row>
    <row r="12" spans="1:10">
      <c r="A12" s="236">
        <f t="shared" ref="A12:A19" si="0">A11+1</f>
        <v>3</v>
      </c>
      <c r="B12" s="141"/>
      <c r="C12" s="241"/>
      <c r="D12" s="239"/>
      <c r="E12" s="239"/>
      <c r="F12" s="240"/>
      <c r="G12" s="364"/>
    </row>
    <row r="13" spans="1:10">
      <c r="A13" s="236">
        <f t="shared" si="0"/>
        <v>4</v>
      </c>
      <c r="B13" s="137"/>
      <c r="C13" s="137"/>
      <c r="D13" s="137"/>
      <c r="E13" s="137"/>
      <c r="F13" s="218"/>
      <c r="G13" s="348"/>
    </row>
    <row r="14" spans="1:10">
      <c r="A14" s="236">
        <f t="shared" si="0"/>
        <v>5</v>
      </c>
      <c r="B14" s="137"/>
      <c r="C14" s="137"/>
      <c r="D14" s="137"/>
      <c r="E14" s="137"/>
      <c r="F14" s="218"/>
      <c r="G14" s="348"/>
    </row>
    <row r="15" spans="1:10">
      <c r="A15" s="236">
        <f t="shared" si="0"/>
        <v>6</v>
      </c>
      <c r="B15" s="137"/>
      <c r="C15" s="137"/>
      <c r="D15" s="137"/>
      <c r="E15" s="137"/>
      <c r="F15" s="242"/>
      <c r="G15" s="348"/>
    </row>
    <row r="16" spans="1:10">
      <c r="A16" s="236">
        <f t="shared" si="0"/>
        <v>7</v>
      </c>
      <c r="B16" s="137"/>
      <c r="C16" s="137"/>
      <c r="D16" s="137"/>
      <c r="E16" s="137"/>
      <c r="F16" s="218"/>
      <c r="G16" s="348"/>
    </row>
    <row r="17" spans="1:7">
      <c r="A17" s="236">
        <f t="shared" si="0"/>
        <v>8</v>
      </c>
      <c r="B17" s="137"/>
      <c r="C17" s="137"/>
      <c r="D17" s="137"/>
      <c r="E17" s="137"/>
      <c r="F17" s="218"/>
      <c r="G17" s="348"/>
    </row>
    <row r="18" spans="1:7">
      <c r="A18" s="236">
        <f t="shared" si="0"/>
        <v>9</v>
      </c>
      <c r="B18" s="137"/>
      <c r="C18" s="137"/>
      <c r="D18" s="137"/>
      <c r="E18" s="137"/>
      <c r="F18" s="218"/>
      <c r="G18" s="348"/>
    </row>
    <row r="19" spans="1:7" ht="15" thickBot="1">
      <c r="A19" s="243">
        <f t="shared" si="0"/>
        <v>10</v>
      </c>
      <c r="B19" s="144"/>
      <c r="C19" s="244"/>
      <c r="D19" s="245"/>
      <c r="E19" s="144"/>
      <c r="F19" s="246"/>
      <c r="G19" s="363"/>
    </row>
    <row r="20" spans="1:7" ht="15" thickBot="1">
      <c r="A20" s="382"/>
      <c r="B20" s="229"/>
      <c r="C20" s="229"/>
      <c r="D20" s="247"/>
      <c r="E20" s="229"/>
      <c r="F20" s="168" t="str">
        <f>"Total "&amp;LEFT(A7,4)</f>
        <v>Total I11c</v>
      </c>
      <c r="G20" s="169">
        <f>SUM(G10:G19)</f>
        <v>6</v>
      </c>
    </row>
    <row r="21" spans="1:7">
      <c r="D21" s="35"/>
    </row>
    <row r="22" spans="1:7">
      <c r="D22" s="35"/>
    </row>
    <row r="23" spans="1:7">
      <c r="B23" s="35"/>
      <c r="D23" s="35"/>
    </row>
    <row r="24" spans="1:7">
      <c r="B24" s="35"/>
      <c r="D24" s="35"/>
    </row>
    <row r="25" spans="1:7">
      <c r="B25" s="18"/>
      <c r="D25" s="18"/>
    </row>
    <row r="26" spans="1:7">
      <c r="B26"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topLeftCell="A7" workbookViewId="0">
      <selection activeCell="G12" sqref="G12"/>
    </sheetView>
  </sheetViews>
  <sheetFormatPr defaultRowHeight="14.5"/>
  <cols>
    <col min="1" max="1" width="5.1796875" customWidth="1"/>
    <col min="2" max="2" width="10.54296875" customWidth="1"/>
    <col min="3" max="3" width="43.1796875" customWidth="1"/>
    <col min="4" max="4" width="24" customWidth="1"/>
    <col min="5" max="5" width="14.26953125" customWidth="1"/>
    <col min="6" max="6" width="11.81640625" style="196" customWidth="1"/>
    <col min="7" max="7" width="10" customWidth="1"/>
    <col min="8" max="8" width="9.7265625" customWidth="1"/>
  </cols>
  <sheetData>
    <row r="1" spans="1:11" ht="15.5">
      <c r="A1" s="279" t="str">
        <f>'Date initiale'!C3</f>
        <v>Universitatea de Arhitectură și Urbanism "Ion Mincu" București</v>
      </c>
      <c r="B1" s="279"/>
      <c r="C1" s="279"/>
      <c r="D1" s="17"/>
      <c r="E1" s="17"/>
      <c r="F1" s="17"/>
    </row>
    <row r="2" spans="1:11" ht="15.5">
      <c r="A2" s="279" t="str">
        <f>'Date initiale'!B4&amp;" "&amp;'Date initiale'!C4</f>
        <v>Facultatea ARHITECTURA</v>
      </c>
      <c r="B2" s="279"/>
      <c r="C2" s="279"/>
      <c r="D2" s="17"/>
      <c r="E2" s="17"/>
      <c r="F2" s="17"/>
    </row>
    <row r="3" spans="1:11" ht="15.5">
      <c r="A3" s="279" t="str">
        <f>'Date initiale'!B5&amp;" "&amp;'Date initiale'!C5</f>
        <v>Departamentul Sinteza Proiectarii</v>
      </c>
      <c r="B3" s="279"/>
      <c r="C3" s="279"/>
      <c r="D3" s="17"/>
      <c r="E3" s="17"/>
      <c r="F3" s="17"/>
    </row>
    <row r="4" spans="1:11" ht="15.5">
      <c r="A4" s="280" t="str">
        <f>'Date initiale'!C6&amp;", "&amp;'Date initiale'!C7</f>
        <v>Dan Dinoiu, pozitia 25</v>
      </c>
      <c r="B4" s="280"/>
      <c r="C4" s="280"/>
      <c r="D4" s="17"/>
      <c r="E4" s="17"/>
      <c r="F4" s="17"/>
    </row>
    <row r="5" spans="1:11" s="196" customFormat="1" ht="15.5">
      <c r="A5" s="280"/>
      <c r="B5" s="280"/>
      <c r="C5" s="280"/>
      <c r="D5" s="17"/>
      <c r="E5" s="17"/>
      <c r="F5" s="17"/>
    </row>
    <row r="6" spans="1:11" ht="15.5">
      <c r="A6" s="431" t="s">
        <v>110</v>
      </c>
      <c r="B6" s="431"/>
      <c r="C6" s="431"/>
      <c r="D6" s="431"/>
      <c r="E6" s="431"/>
      <c r="F6" s="431"/>
      <c r="G6" s="431"/>
      <c r="H6" s="431"/>
    </row>
    <row r="7" spans="1:11" ht="50.25" customHeight="1">
      <c r="A7" s="434"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34"/>
      <c r="C7" s="434"/>
      <c r="D7" s="434"/>
      <c r="E7" s="434"/>
      <c r="F7" s="434"/>
      <c r="G7" s="434"/>
      <c r="H7" s="434"/>
      <c r="I7" s="33"/>
      <c r="K7" s="33"/>
    </row>
    <row r="8" spans="1:11" ht="16" thickBot="1">
      <c r="A8" s="54"/>
      <c r="B8" s="54"/>
      <c r="C8" s="54"/>
      <c r="D8" s="54"/>
      <c r="E8" s="54"/>
      <c r="F8" s="54"/>
      <c r="G8" s="54"/>
      <c r="H8" s="54"/>
    </row>
    <row r="9" spans="1:11" ht="46.5" customHeight="1" thickBot="1">
      <c r="A9" s="202" t="s">
        <v>55</v>
      </c>
      <c r="B9" s="231" t="s">
        <v>72</v>
      </c>
      <c r="C9" s="255" t="s">
        <v>70</v>
      </c>
      <c r="D9" s="255" t="s">
        <v>71</v>
      </c>
      <c r="E9" s="231" t="s">
        <v>139</v>
      </c>
      <c r="F9" s="231" t="s">
        <v>138</v>
      </c>
      <c r="G9" s="255" t="s">
        <v>87</v>
      </c>
      <c r="H9" s="256" t="s">
        <v>147</v>
      </c>
      <c r="J9" s="285" t="s">
        <v>108</v>
      </c>
    </row>
    <row r="10" spans="1:11">
      <c r="A10" s="211">
        <v>1</v>
      </c>
      <c r="B10" s="137"/>
      <c r="C10" s="137"/>
      <c r="D10" s="137"/>
      <c r="E10" s="137"/>
      <c r="F10" s="137"/>
      <c r="G10" s="137"/>
      <c r="H10" s="348"/>
      <c r="J10" s="286" t="s">
        <v>164</v>
      </c>
      <c r="K10" s="406" t="s">
        <v>258</v>
      </c>
    </row>
    <row r="11" spans="1:11" ht="44.5" customHeight="1">
      <c r="A11" s="253">
        <f>A10+1</f>
        <v>2</v>
      </c>
      <c r="B11" s="137"/>
      <c r="C11" s="137"/>
      <c r="D11" s="137"/>
      <c r="E11" s="137"/>
      <c r="F11" s="137"/>
      <c r="G11" s="137"/>
      <c r="H11" s="348"/>
      <c r="J11" s="57"/>
    </row>
    <row r="12" spans="1:11" ht="34.5" customHeight="1">
      <c r="A12" s="253">
        <f t="shared" ref="A12:A19" si="0">A11+1</f>
        <v>3</v>
      </c>
      <c r="B12" s="137"/>
      <c r="C12" s="137"/>
      <c r="D12" s="137"/>
      <c r="E12" s="137"/>
      <c r="F12" s="137"/>
      <c r="G12" s="137"/>
      <c r="H12" s="348"/>
    </row>
    <row r="13" spans="1:11">
      <c r="A13" s="253">
        <f t="shared" si="0"/>
        <v>4</v>
      </c>
      <c r="B13" s="218"/>
      <c r="C13" s="137"/>
      <c r="D13" s="137"/>
      <c r="E13" s="137"/>
      <c r="F13" s="137"/>
      <c r="G13" s="137"/>
      <c r="H13" s="348"/>
    </row>
    <row r="14" spans="1:11">
      <c r="A14" s="253">
        <f t="shared" si="0"/>
        <v>5</v>
      </c>
      <c r="B14" s="218"/>
      <c r="C14" s="137"/>
      <c r="D14" s="137"/>
      <c r="E14" s="137"/>
      <c r="F14" s="137"/>
      <c r="G14" s="137"/>
      <c r="H14" s="348"/>
    </row>
    <row r="15" spans="1:11">
      <c r="A15" s="253">
        <f t="shared" si="0"/>
        <v>6</v>
      </c>
      <c r="B15" s="137"/>
      <c r="C15" s="137"/>
      <c r="D15" s="137"/>
      <c r="E15" s="137"/>
      <c r="F15" s="137"/>
      <c r="G15" s="137"/>
      <c r="H15" s="348"/>
    </row>
    <row r="16" spans="1:11" s="196" customFormat="1">
      <c r="A16" s="253">
        <f t="shared" si="0"/>
        <v>7</v>
      </c>
      <c r="B16" s="218"/>
      <c r="C16" s="137"/>
      <c r="D16" s="137"/>
      <c r="E16" s="137"/>
      <c r="F16" s="137"/>
      <c r="G16" s="137"/>
      <c r="H16" s="348"/>
    </row>
    <row r="17" spans="1:8" s="196" customFormat="1">
      <c r="A17" s="253">
        <f t="shared" si="0"/>
        <v>8</v>
      </c>
      <c r="B17" s="137"/>
      <c r="C17" s="137"/>
      <c r="D17" s="137"/>
      <c r="E17" s="137"/>
      <c r="F17" s="137"/>
      <c r="G17" s="137"/>
      <c r="H17" s="348"/>
    </row>
    <row r="18" spans="1:8">
      <c r="A18" s="254">
        <f t="shared" si="0"/>
        <v>9</v>
      </c>
      <c r="B18" s="218"/>
      <c r="C18" s="137"/>
      <c r="D18" s="137"/>
      <c r="E18" s="137"/>
      <c r="F18" s="137"/>
      <c r="G18" s="137"/>
      <c r="H18" s="353"/>
    </row>
    <row r="19" spans="1:8" ht="15" thickBot="1">
      <c r="A19" s="243">
        <f t="shared" si="0"/>
        <v>10</v>
      </c>
      <c r="B19" s="246"/>
      <c r="C19" s="244"/>
      <c r="D19" s="144"/>
      <c r="E19" s="144"/>
      <c r="F19" s="144"/>
      <c r="G19" s="144"/>
      <c r="H19" s="363"/>
    </row>
    <row r="20" spans="1:8" ht="15" thickBot="1">
      <c r="A20" s="382"/>
      <c r="B20" s="229"/>
      <c r="C20" s="229"/>
      <c r="D20" s="229"/>
      <c r="E20" s="229"/>
      <c r="F20" s="229"/>
      <c r="G20" s="168" t="str">
        <f>"Total "&amp;LEFT(A7,3)</f>
        <v>Total I12</v>
      </c>
      <c r="H20" s="169">
        <f>SUM(H11:H19)</f>
        <v>0</v>
      </c>
    </row>
    <row r="22" spans="1:8" ht="53.25" customHeight="1">
      <c r="A22" s="43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3"/>
      <c r="C22" s="433"/>
      <c r="D22" s="433"/>
      <c r="E22" s="433"/>
      <c r="F22" s="433"/>
      <c r="G22" s="433"/>
      <c r="H22" s="433"/>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A1:C10"/>
  <sheetViews>
    <sheetView showGridLines="0" showRowColHeaders="0" zoomScale="130" zoomScaleNormal="130" workbookViewId="0">
      <selection activeCell="C10" sqref="C10"/>
    </sheetView>
  </sheetViews>
  <sheetFormatPr defaultRowHeight="14.5"/>
  <cols>
    <col min="1" max="1" width="9.1796875" style="196"/>
    <col min="2" max="2" width="28.54296875" customWidth="1"/>
    <col min="3" max="3" width="39" customWidth="1"/>
  </cols>
  <sheetData>
    <row r="1" spans="2:3">
      <c r="B1" s="91" t="s">
        <v>101</v>
      </c>
    </row>
    <row r="3" spans="2:3" ht="31">
      <c r="B3" s="393" t="s">
        <v>91</v>
      </c>
      <c r="C3" s="74" t="s">
        <v>102</v>
      </c>
    </row>
    <row r="4" spans="2:3" ht="15.5">
      <c r="B4" s="393" t="s">
        <v>92</v>
      </c>
      <c r="C4" s="397" t="s">
        <v>51</v>
      </c>
    </row>
    <row r="5" spans="2:3" ht="15.5">
      <c r="B5" s="393" t="s">
        <v>93</v>
      </c>
      <c r="C5" s="397" t="s">
        <v>272</v>
      </c>
    </row>
    <row r="6" spans="2:3" ht="15.5">
      <c r="B6" s="394" t="s">
        <v>96</v>
      </c>
      <c r="C6" s="397" t="s">
        <v>273</v>
      </c>
    </row>
    <row r="7" spans="2:3" ht="15.5">
      <c r="B7" s="393" t="s">
        <v>176</v>
      </c>
      <c r="C7" s="397" t="s">
        <v>358</v>
      </c>
    </row>
    <row r="8" spans="2:3" ht="15.5">
      <c r="B8" s="393" t="s">
        <v>105</v>
      </c>
      <c r="C8" s="397" t="s">
        <v>143</v>
      </c>
    </row>
    <row r="9" spans="2:3" ht="15.5">
      <c r="B9" s="395" t="s">
        <v>95</v>
      </c>
      <c r="C9" s="398" t="s">
        <v>359</v>
      </c>
    </row>
    <row r="10" spans="2:3" ht="15" customHeight="1">
      <c r="B10" s="395" t="s">
        <v>94</v>
      </c>
      <c r="C10" s="399"/>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14:formula1>
            <xm:f>liste!$A$6:$A$7</xm:f>
          </x14:formula1>
          <xm:sqref>C8</xm:sqref>
        </x14:dataValidation>
        <x14:dataValidation type="list" allowBlank="1" showInputMessage="1" showErrorMessage="1" promptTitle="Facultatea" prompt="Selectati">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4"/>
  <sheetViews>
    <sheetView topLeftCell="A31" workbookViewId="0">
      <selection activeCell="L12" sqref="L12"/>
    </sheetView>
  </sheetViews>
  <sheetFormatPr defaultRowHeight="14.5"/>
  <cols>
    <col min="1" max="1" width="5.1796875" customWidth="1"/>
    <col min="2" max="2" width="10.54296875" customWidth="1"/>
    <col min="3" max="3" width="43.1796875" customWidth="1"/>
    <col min="4" max="4" width="24" customWidth="1"/>
    <col min="5" max="5" width="14.26953125" customWidth="1"/>
    <col min="6" max="6" width="11.81640625" style="196" customWidth="1"/>
    <col min="7" max="7" width="10" customWidth="1"/>
    <col min="8" max="8" width="9.7265625" customWidth="1"/>
  </cols>
  <sheetData>
    <row r="1" spans="1:11" ht="15.5">
      <c r="A1" s="279" t="str">
        <f>'Date initiale'!C3</f>
        <v>Universitatea de Arhitectură și Urbanism "Ion Mincu" București</v>
      </c>
      <c r="B1" s="279"/>
      <c r="C1" s="279"/>
      <c r="D1" s="17"/>
    </row>
    <row r="2" spans="1:11" ht="15.5">
      <c r="A2" s="279" t="str">
        <f>'Date initiale'!B4&amp;" "&amp;'Date initiale'!C4</f>
        <v>Facultatea ARHITECTURA</v>
      </c>
      <c r="B2" s="279"/>
      <c r="C2" s="279"/>
      <c r="D2" s="17"/>
    </row>
    <row r="3" spans="1:11" ht="15.5">
      <c r="A3" s="279" t="str">
        <f>'Date initiale'!B5&amp;" "&amp;'Date initiale'!C5</f>
        <v>Departamentul Sinteza Proiectarii</v>
      </c>
      <c r="B3" s="279"/>
      <c r="C3" s="279"/>
      <c r="D3" s="17"/>
    </row>
    <row r="4" spans="1:11">
      <c r="A4" s="126" t="str">
        <f>'Date initiale'!C6&amp;", "&amp;'Date initiale'!C7</f>
        <v>Dan Dinoiu, pozitia 25</v>
      </c>
      <c r="B4" s="126"/>
      <c r="C4" s="126"/>
    </row>
    <row r="5" spans="1:11" s="196" customFormat="1">
      <c r="A5" s="126"/>
      <c r="B5" s="126"/>
      <c r="C5" s="126"/>
    </row>
    <row r="6" spans="1:11" ht="15.5">
      <c r="A6" s="437" t="s">
        <v>110</v>
      </c>
      <c r="B6" s="437"/>
      <c r="C6" s="437"/>
      <c r="D6" s="437"/>
      <c r="E6" s="437"/>
      <c r="F6" s="437"/>
      <c r="G6" s="437"/>
      <c r="H6" s="437"/>
    </row>
    <row r="7" spans="1:11" ht="36" customHeight="1">
      <c r="A7" s="434"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34"/>
      <c r="C7" s="434"/>
      <c r="D7" s="434"/>
      <c r="E7" s="434"/>
      <c r="F7" s="434"/>
      <c r="G7" s="434"/>
      <c r="H7" s="434"/>
    </row>
    <row r="8" spans="1:11" ht="16" thickBot="1">
      <c r="A8" s="54"/>
      <c r="B8" s="54"/>
      <c r="C8" s="54"/>
      <c r="D8" s="54"/>
      <c r="E8" s="54"/>
      <c r="F8" s="54"/>
      <c r="G8" s="54"/>
      <c r="H8" s="54"/>
    </row>
    <row r="9" spans="1:11" ht="54" customHeight="1" thickBot="1">
      <c r="A9" s="202" t="s">
        <v>55</v>
      </c>
      <c r="B9" s="231" t="s">
        <v>72</v>
      </c>
      <c r="C9" s="255" t="s">
        <v>70</v>
      </c>
      <c r="D9" s="255" t="s">
        <v>71</v>
      </c>
      <c r="E9" s="231" t="s">
        <v>139</v>
      </c>
      <c r="F9" s="231" t="s">
        <v>138</v>
      </c>
      <c r="G9" s="255" t="s">
        <v>87</v>
      </c>
      <c r="H9" s="256" t="s">
        <v>147</v>
      </c>
      <c r="J9" s="285" t="s">
        <v>108</v>
      </c>
    </row>
    <row r="10" spans="1:11">
      <c r="A10" s="265">
        <v>1</v>
      </c>
      <c r="B10" s="266"/>
      <c r="C10" s="266" t="s">
        <v>309</v>
      </c>
      <c r="D10" s="266" t="s">
        <v>286</v>
      </c>
      <c r="E10" s="266" t="s">
        <v>285</v>
      </c>
      <c r="F10" s="266" t="s">
        <v>284</v>
      </c>
      <c r="G10" s="266" t="s">
        <v>302</v>
      </c>
      <c r="H10" s="366">
        <v>15</v>
      </c>
      <c r="J10" s="286" t="s">
        <v>162</v>
      </c>
      <c r="K10" t="s">
        <v>258</v>
      </c>
    </row>
    <row r="11" spans="1:11">
      <c r="A11" s="254">
        <f>A10+1</f>
        <v>2</v>
      </c>
      <c r="B11" s="132"/>
      <c r="C11" s="132" t="s">
        <v>305</v>
      </c>
      <c r="D11" s="132" t="s">
        <v>286</v>
      </c>
      <c r="E11" s="132" t="s">
        <v>285</v>
      </c>
      <c r="F11" s="132" t="s">
        <v>284</v>
      </c>
      <c r="G11" s="132">
        <v>2004</v>
      </c>
      <c r="H11" s="365">
        <v>15</v>
      </c>
    </row>
    <row r="12" spans="1:11" ht="29">
      <c r="A12" s="254">
        <f t="shared" ref="A12:A19" si="0">A11+1</f>
        <v>3</v>
      </c>
      <c r="B12" s="137"/>
      <c r="C12" s="137" t="s">
        <v>304</v>
      </c>
      <c r="D12" s="137" t="s">
        <v>286</v>
      </c>
      <c r="E12" s="137" t="s">
        <v>285</v>
      </c>
      <c r="F12" s="137" t="s">
        <v>339</v>
      </c>
      <c r="G12" s="137">
        <v>2007</v>
      </c>
      <c r="H12" s="348">
        <v>15</v>
      </c>
    </row>
    <row r="13" spans="1:11" ht="29">
      <c r="A13" s="254">
        <f t="shared" si="0"/>
        <v>4</v>
      </c>
      <c r="B13" s="218"/>
      <c r="C13" s="137" t="s">
        <v>303</v>
      </c>
      <c r="D13" s="137" t="s">
        <v>286</v>
      </c>
      <c r="E13" s="137" t="s">
        <v>285</v>
      </c>
      <c r="F13" s="137" t="s">
        <v>339</v>
      </c>
      <c r="G13" s="137" t="s">
        <v>287</v>
      </c>
      <c r="H13" s="348">
        <v>15</v>
      </c>
    </row>
    <row r="14" spans="1:11" s="196" customFormat="1">
      <c r="A14" s="254"/>
      <c r="B14" s="218"/>
      <c r="C14" s="137" t="s">
        <v>342</v>
      </c>
      <c r="D14" s="137" t="s">
        <v>340</v>
      </c>
      <c r="E14" s="137" t="s">
        <v>285</v>
      </c>
      <c r="F14" s="137" t="s">
        <v>341</v>
      </c>
      <c r="G14" s="137">
        <v>2009</v>
      </c>
      <c r="H14" s="348">
        <v>3</v>
      </c>
    </row>
    <row r="15" spans="1:11" ht="58">
      <c r="A15" s="254">
        <f>A13+1</f>
        <v>5</v>
      </c>
      <c r="B15" s="222"/>
      <c r="C15" s="221" t="s">
        <v>338</v>
      </c>
      <c r="D15" s="137" t="s">
        <v>337</v>
      </c>
      <c r="E15" s="137" t="s">
        <v>285</v>
      </c>
      <c r="F15" s="221" t="s">
        <v>339</v>
      </c>
      <c r="G15" s="221">
        <v>2015</v>
      </c>
      <c r="H15" s="362">
        <v>15</v>
      </c>
    </row>
    <row r="16" spans="1:11" ht="58">
      <c r="A16" s="254">
        <f t="shared" si="0"/>
        <v>6</v>
      </c>
      <c r="B16" s="218"/>
      <c r="C16" s="137" t="s">
        <v>344</v>
      </c>
      <c r="D16" s="137" t="s">
        <v>343</v>
      </c>
      <c r="E16" s="137" t="s">
        <v>285</v>
      </c>
      <c r="F16" s="137" t="s">
        <v>339</v>
      </c>
      <c r="G16" s="137">
        <v>2015</v>
      </c>
      <c r="H16" s="353">
        <v>15</v>
      </c>
    </row>
    <row r="17" spans="1:8" ht="72.5">
      <c r="A17" s="254">
        <f t="shared" si="0"/>
        <v>7</v>
      </c>
      <c r="B17" s="218"/>
      <c r="C17" s="137" t="s">
        <v>346</v>
      </c>
      <c r="D17" s="137" t="s">
        <v>343</v>
      </c>
      <c r="E17" s="137" t="s">
        <v>285</v>
      </c>
      <c r="F17" s="137" t="s">
        <v>339</v>
      </c>
      <c r="G17" s="137">
        <v>2016</v>
      </c>
      <c r="H17" s="353">
        <v>15</v>
      </c>
    </row>
    <row r="18" spans="1:8" ht="87">
      <c r="A18" s="254">
        <f t="shared" si="0"/>
        <v>8</v>
      </c>
      <c r="B18" s="222"/>
      <c r="C18" s="221" t="s">
        <v>347</v>
      </c>
      <c r="D18" s="221" t="s">
        <v>345</v>
      </c>
      <c r="E18" s="137" t="s">
        <v>285</v>
      </c>
      <c r="F18" s="221" t="s">
        <v>339</v>
      </c>
      <c r="G18" s="221">
        <v>2016</v>
      </c>
      <c r="H18" s="353">
        <v>15</v>
      </c>
    </row>
    <row r="19" spans="1:8" ht="58">
      <c r="A19" s="254">
        <f t="shared" si="0"/>
        <v>9</v>
      </c>
      <c r="B19" s="221"/>
      <c r="C19" s="221" t="s">
        <v>348</v>
      </c>
      <c r="D19" s="221" t="s">
        <v>343</v>
      </c>
      <c r="E19" s="137" t="s">
        <v>285</v>
      </c>
      <c r="F19" s="221" t="s">
        <v>339</v>
      </c>
      <c r="G19" s="221">
        <v>2017</v>
      </c>
      <c r="H19" s="362">
        <v>15</v>
      </c>
    </row>
    <row r="20" spans="1:8" s="196" customFormat="1" ht="58">
      <c r="A20" s="412"/>
      <c r="B20" s="413"/>
      <c r="C20" s="221" t="s">
        <v>349</v>
      </c>
      <c r="D20" s="221" t="s">
        <v>343</v>
      </c>
      <c r="E20" s="137" t="s">
        <v>285</v>
      </c>
      <c r="F20" s="221" t="s">
        <v>339</v>
      </c>
      <c r="G20" s="221">
        <v>2018</v>
      </c>
      <c r="H20" s="362">
        <v>15</v>
      </c>
    </row>
    <row r="21" spans="1:8" s="62" customFormat="1" ht="15" thickBot="1">
      <c r="A21" s="264">
        <f>A19+1</f>
        <v>10</v>
      </c>
      <c r="B21" s="71"/>
      <c r="C21" s="221" t="s">
        <v>336</v>
      </c>
      <c r="D21" s="137" t="s">
        <v>286</v>
      </c>
      <c r="E21" s="137" t="s">
        <v>307</v>
      </c>
      <c r="F21" s="137" t="s">
        <v>306</v>
      </c>
      <c r="G21" s="137">
        <v>2019</v>
      </c>
      <c r="H21" s="353">
        <v>10</v>
      </c>
    </row>
    <row r="22" spans="1:8" ht="15" thickBot="1">
      <c r="A22" s="385"/>
      <c r="B22" s="263"/>
      <c r="C22" s="229"/>
      <c r="D22" s="229"/>
      <c r="E22" s="229"/>
      <c r="F22" s="229"/>
      <c r="G22" s="168" t="str">
        <f>"Total "&amp;LEFT(A7,3)</f>
        <v>Total I13</v>
      </c>
      <c r="H22" s="169">
        <f>SUM(H10:H21)</f>
        <v>163</v>
      </c>
    </row>
    <row r="24" spans="1:8" ht="53.25" customHeight="1">
      <c r="A24" s="43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4" s="433"/>
      <c r="C24" s="433"/>
      <c r="D24" s="433"/>
      <c r="E24" s="433"/>
      <c r="F24" s="433"/>
      <c r="G24" s="433"/>
      <c r="H24" s="433"/>
    </row>
  </sheetData>
  <mergeCells count="3">
    <mergeCell ref="A7:H7"/>
    <mergeCell ref="A6:H6"/>
    <mergeCell ref="A24:H24"/>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topLeftCell="A4" workbookViewId="0">
      <selection activeCell="F14" sqref="F14"/>
    </sheetView>
  </sheetViews>
  <sheetFormatPr defaultRowHeight="14.5"/>
  <cols>
    <col min="1" max="1" width="5.1796875" customWidth="1"/>
    <col min="2" max="2" width="10.54296875" customWidth="1"/>
    <col min="3" max="3" width="43.1796875" customWidth="1"/>
    <col min="4" max="4" width="24" customWidth="1"/>
    <col min="5" max="5" width="14.26953125" customWidth="1"/>
    <col min="6" max="6" width="11.81640625" style="196" customWidth="1"/>
    <col min="7" max="7" width="10" customWidth="1"/>
    <col min="8" max="8" width="9.7265625" customWidth="1"/>
    <col min="10" max="10" width="10.453125" customWidth="1"/>
  </cols>
  <sheetData>
    <row r="1" spans="1:11" ht="15.5">
      <c r="A1" s="279" t="str">
        <f>'Date initiale'!C3</f>
        <v>Universitatea de Arhitectură și Urbanism "Ion Mincu" București</v>
      </c>
      <c r="B1" s="279"/>
      <c r="C1" s="279"/>
      <c r="D1" s="17"/>
      <c r="E1" s="17"/>
      <c r="F1" s="17"/>
    </row>
    <row r="2" spans="1:11" ht="15.5">
      <c r="A2" s="279" t="str">
        <f>'Date initiale'!B4&amp;" "&amp;'Date initiale'!C4</f>
        <v>Facultatea ARHITECTURA</v>
      </c>
      <c r="B2" s="279"/>
      <c r="C2" s="279"/>
      <c r="D2" s="17"/>
      <c r="E2" s="17"/>
      <c r="F2" s="17"/>
    </row>
    <row r="3" spans="1:11" ht="15.5">
      <c r="A3" s="279" t="str">
        <f>'Date initiale'!B5&amp;" "&amp;'Date initiale'!C5</f>
        <v>Departamentul Sinteza Proiectarii</v>
      </c>
      <c r="B3" s="279"/>
      <c r="C3" s="279"/>
      <c r="D3" s="17"/>
      <c r="E3" s="17"/>
      <c r="F3" s="17"/>
    </row>
    <row r="4" spans="1:11" ht="15.5">
      <c r="A4" s="280" t="str">
        <f>'Date initiale'!C6&amp;", "&amp;'Date initiale'!C7</f>
        <v>Dan Dinoiu, pozitia 25</v>
      </c>
      <c r="B4" s="280"/>
      <c r="C4" s="280"/>
      <c r="D4" s="17"/>
      <c r="E4" s="17"/>
      <c r="F4" s="17"/>
    </row>
    <row r="5" spans="1:11" s="196" customFormat="1" ht="15.5">
      <c r="A5" s="280"/>
      <c r="B5" s="280"/>
      <c r="C5" s="280"/>
      <c r="D5" s="17"/>
      <c r="E5" s="17"/>
      <c r="F5" s="17"/>
    </row>
    <row r="6" spans="1:11" ht="15.5">
      <c r="A6" s="431" t="s">
        <v>110</v>
      </c>
      <c r="B6" s="431"/>
      <c r="C6" s="431"/>
      <c r="D6" s="431"/>
      <c r="E6" s="431"/>
      <c r="F6" s="431"/>
      <c r="G6" s="431"/>
      <c r="H6" s="431"/>
    </row>
    <row r="7" spans="1:11" ht="54" customHeight="1">
      <c r="A7" s="434"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34"/>
      <c r="C7" s="434"/>
      <c r="D7" s="434"/>
      <c r="E7" s="434"/>
      <c r="F7" s="434"/>
      <c r="G7" s="434"/>
      <c r="H7" s="434"/>
    </row>
    <row r="8" spans="1:11" s="196" customFormat="1" ht="16" thickBot="1">
      <c r="A8" s="59"/>
      <c r="B8" s="59"/>
      <c r="C8" s="59"/>
      <c r="D8" s="59"/>
      <c r="E8" s="59"/>
      <c r="F8" s="75"/>
      <c r="G8" s="75"/>
      <c r="H8" s="75"/>
    </row>
    <row r="9" spans="1:11" ht="44" thickBot="1">
      <c r="A9" s="202" t="s">
        <v>55</v>
      </c>
      <c r="B9" s="231" t="s">
        <v>72</v>
      </c>
      <c r="C9" s="255" t="s">
        <v>70</v>
      </c>
      <c r="D9" s="255" t="s">
        <v>71</v>
      </c>
      <c r="E9" s="231" t="s">
        <v>140</v>
      </c>
      <c r="F9" s="231" t="s">
        <v>138</v>
      </c>
      <c r="G9" s="255" t="s">
        <v>87</v>
      </c>
      <c r="H9" s="256" t="s">
        <v>147</v>
      </c>
      <c r="J9" s="285" t="s">
        <v>108</v>
      </c>
    </row>
    <row r="10" spans="1:11">
      <c r="A10" s="269">
        <v>1</v>
      </c>
      <c r="B10" s="270">
        <v>1</v>
      </c>
      <c r="C10" s="270" t="s">
        <v>289</v>
      </c>
      <c r="D10" s="270" t="s">
        <v>288</v>
      </c>
      <c r="E10" s="270" t="s">
        <v>290</v>
      </c>
      <c r="F10" s="270" t="s">
        <v>284</v>
      </c>
      <c r="G10" s="270">
        <v>2001</v>
      </c>
      <c r="H10" s="271">
        <v>10</v>
      </c>
      <c r="J10" s="286" t="s">
        <v>165</v>
      </c>
      <c r="K10" s="406" t="s">
        <v>258</v>
      </c>
    </row>
    <row r="11" spans="1:11">
      <c r="A11" s="253">
        <f>A10+1</f>
        <v>2</v>
      </c>
      <c r="B11" s="267"/>
      <c r="C11" s="239"/>
      <c r="D11" s="239"/>
      <c r="E11" s="268"/>
      <c r="F11" s="268"/>
      <c r="G11" s="239"/>
      <c r="H11" s="220"/>
      <c r="J11" s="57"/>
    </row>
    <row r="12" spans="1:11">
      <c r="A12" s="253">
        <f t="shared" ref="A12:A19" si="0">A11+1</f>
        <v>3</v>
      </c>
      <c r="B12" s="218"/>
      <c r="C12" s="137"/>
      <c r="D12" s="137"/>
      <c r="E12" s="137"/>
      <c r="F12" s="137"/>
      <c r="G12" s="137"/>
      <c r="H12" s="220"/>
    </row>
    <row r="13" spans="1:11">
      <c r="A13" s="253">
        <f t="shared" si="0"/>
        <v>4</v>
      </c>
      <c r="B13" s="137"/>
      <c r="C13" s="137"/>
      <c r="D13" s="137"/>
      <c r="E13" s="137"/>
      <c r="F13" s="137"/>
      <c r="G13" s="137"/>
      <c r="H13" s="220"/>
    </row>
    <row r="14" spans="1:11" s="196" customFormat="1">
      <c r="A14" s="253">
        <f t="shared" si="0"/>
        <v>5</v>
      </c>
      <c r="B14" s="218"/>
      <c r="C14" s="137"/>
      <c r="D14" s="137"/>
      <c r="E14" s="137"/>
      <c r="F14" s="137"/>
      <c r="G14" s="137"/>
      <c r="H14" s="220"/>
    </row>
    <row r="15" spans="1:11" s="196" customFormat="1">
      <c r="A15" s="253">
        <f t="shared" si="0"/>
        <v>6</v>
      </c>
      <c r="B15" s="137"/>
      <c r="C15" s="137"/>
      <c r="D15" s="137"/>
      <c r="E15" s="137"/>
      <c r="F15" s="137"/>
      <c r="G15" s="137"/>
      <c r="H15" s="220"/>
    </row>
    <row r="16" spans="1:11" s="196" customFormat="1">
      <c r="A16" s="253">
        <f t="shared" si="0"/>
        <v>7</v>
      </c>
      <c r="B16" s="218"/>
      <c r="C16" s="137"/>
      <c r="D16" s="137"/>
      <c r="E16" s="137"/>
      <c r="F16" s="137"/>
      <c r="G16" s="137"/>
      <c r="H16" s="220"/>
    </row>
    <row r="17" spans="1:8" s="196" customFormat="1">
      <c r="A17" s="253">
        <f t="shared" si="0"/>
        <v>8</v>
      </c>
      <c r="B17" s="137"/>
      <c r="C17" s="137"/>
      <c r="D17" s="137"/>
      <c r="E17" s="137"/>
      <c r="F17" s="137"/>
      <c r="G17" s="137"/>
      <c r="H17" s="220"/>
    </row>
    <row r="18" spans="1:8" s="196" customFormat="1">
      <c r="A18" s="253">
        <f t="shared" si="0"/>
        <v>9</v>
      </c>
      <c r="B18" s="218"/>
      <c r="C18" s="137"/>
      <c r="D18" s="137"/>
      <c r="E18" s="137"/>
      <c r="F18" s="137"/>
      <c r="G18" s="137"/>
      <c r="H18" s="220"/>
    </row>
    <row r="19" spans="1:8" s="196" customFormat="1" ht="15" thickBot="1">
      <c r="A19" s="272">
        <f t="shared" si="0"/>
        <v>10</v>
      </c>
      <c r="B19" s="144"/>
      <c r="C19" s="144"/>
      <c r="D19" s="144"/>
      <c r="E19" s="144"/>
      <c r="F19" s="144"/>
      <c r="G19" s="144"/>
      <c r="H19" s="227"/>
    </row>
    <row r="20" spans="1:8" s="196" customFormat="1" ht="15" thickBot="1">
      <c r="A20" s="385"/>
      <c r="B20" s="263"/>
      <c r="C20" s="229"/>
      <c r="D20" s="229"/>
      <c r="E20" s="229"/>
      <c r="F20" s="229"/>
      <c r="G20" s="168" t="str">
        <f>"Total "&amp;LEFT(A7,4)</f>
        <v>Total I14a</v>
      </c>
      <c r="H20" s="169">
        <f>SUM(H10:H19)</f>
        <v>10</v>
      </c>
    </row>
    <row r="21" spans="1:8" s="196" customFormat="1"/>
    <row r="22" spans="1:8" s="196" customFormat="1" ht="53.25" customHeight="1">
      <c r="A22" s="43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3"/>
      <c r="C22" s="433"/>
      <c r="D22" s="433"/>
      <c r="E22" s="433"/>
      <c r="F22" s="433"/>
      <c r="G22" s="433"/>
      <c r="H22" s="433"/>
    </row>
    <row r="40" spans="1:9" ht="15" thickBot="1"/>
    <row r="41" spans="1:9" s="196" customFormat="1" ht="54" customHeight="1" thickBot="1">
      <c r="A41" s="230" t="s">
        <v>69</v>
      </c>
      <c r="B41" s="231" t="s">
        <v>72</v>
      </c>
      <c r="C41" s="255" t="s">
        <v>70</v>
      </c>
      <c r="D41" s="255" t="s">
        <v>71</v>
      </c>
      <c r="E41" s="231" t="s">
        <v>139</v>
      </c>
      <c r="F41" s="231" t="s">
        <v>139</v>
      </c>
      <c r="G41" s="231" t="s">
        <v>138</v>
      </c>
      <c r="H41" s="255" t="s">
        <v>87</v>
      </c>
      <c r="I41" s="256"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workbookViewId="0">
      <selection activeCell="D11" sqref="D11"/>
    </sheetView>
  </sheetViews>
  <sheetFormatPr defaultRowHeight="14.5"/>
  <cols>
    <col min="1" max="1" width="5.1796875" customWidth="1"/>
    <col min="2" max="2" width="10.54296875" customWidth="1"/>
    <col min="3" max="3" width="43.1796875" customWidth="1"/>
    <col min="4" max="4" width="24" customWidth="1"/>
    <col min="5" max="5" width="14.26953125" customWidth="1"/>
    <col min="6" max="6" width="11.81640625" style="196" customWidth="1"/>
    <col min="7" max="7" width="10" customWidth="1"/>
    <col min="8" max="8" width="9.7265625" customWidth="1"/>
  </cols>
  <sheetData>
    <row r="1" spans="1:11" ht="15.5">
      <c r="A1" s="282" t="str">
        <f>'Date initiale'!C3</f>
        <v>Universitatea de Arhitectură și Urbanism "Ion Mincu" București</v>
      </c>
      <c r="B1" s="282"/>
      <c r="C1" s="282"/>
      <c r="D1" s="47"/>
      <c r="E1" s="47"/>
      <c r="F1" s="47"/>
      <c r="G1" s="47"/>
      <c r="H1" s="47"/>
    </row>
    <row r="2" spans="1:11" ht="15.5">
      <c r="A2" s="282" t="str">
        <f>'Date initiale'!B4&amp;" "&amp;'Date initiale'!C4</f>
        <v>Facultatea ARHITECTURA</v>
      </c>
      <c r="B2" s="282"/>
      <c r="C2" s="282"/>
      <c r="D2" s="47"/>
      <c r="E2" s="47"/>
      <c r="F2" s="47"/>
      <c r="G2" s="47"/>
      <c r="H2" s="47"/>
    </row>
    <row r="3" spans="1:11" ht="15.5">
      <c r="A3" s="282" t="str">
        <f>'Date initiale'!B5&amp;" "&amp;'Date initiale'!C5</f>
        <v>Departamentul Sinteza Proiectarii</v>
      </c>
      <c r="B3" s="282"/>
      <c r="C3" s="282"/>
      <c r="D3" s="47"/>
      <c r="E3" s="47"/>
      <c r="F3" s="47"/>
      <c r="G3" s="47"/>
      <c r="H3" s="47"/>
    </row>
    <row r="4" spans="1:11" ht="15.5">
      <c r="A4" s="283" t="str">
        <f>'Date initiale'!C6&amp;", "&amp;'Date initiale'!C7</f>
        <v>Dan Dinoiu, pozitia 25</v>
      </c>
      <c r="B4" s="283"/>
      <c r="C4" s="283"/>
      <c r="D4" s="47"/>
      <c r="E4" s="47"/>
      <c r="F4" s="47"/>
      <c r="G4" s="47"/>
      <c r="H4" s="47"/>
    </row>
    <row r="5" spans="1:11" s="196" customFormat="1" ht="15.5">
      <c r="A5" s="283"/>
      <c r="B5" s="283"/>
      <c r="C5" s="283"/>
      <c r="D5" s="47"/>
      <c r="E5" s="47"/>
      <c r="F5" s="47"/>
      <c r="G5" s="47"/>
      <c r="H5" s="47"/>
    </row>
    <row r="6" spans="1:11" ht="15.5">
      <c r="A6" s="438" t="s">
        <v>110</v>
      </c>
      <c r="B6" s="438"/>
      <c r="C6" s="438"/>
      <c r="D6" s="438"/>
      <c r="E6" s="438"/>
      <c r="F6" s="438"/>
      <c r="G6" s="438"/>
      <c r="H6" s="438"/>
    </row>
    <row r="7" spans="1:11" ht="36.75" customHeight="1">
      <c r="A7" s="434" t="str">
        <f>'Descriere indicatori'!B19&amp;"b. "&amp;'Descriere indicatori'!C20</f>
        <v xml:space="preserve">I14b. Proiect urbanistic şi peisagistic la nivelul Planurilor Generale / Zonale ale Localităţilor (inclusiv studii de fundamentare, de inserţie, de oportunitate) avizate** </v>
      </c>
      <c r="B7" s="434"/>
      <c r="C7" s="434"/>
      <c r="D7" s="434"/>
      <c r="E7" s="434"/>
      <c r="F7" s="434"/>
      <c r="G7" s="434"/>
      <c r="H7" s="434"/>
    </row>
    <row r="8" spans="1:11" ht="19.5" customHeight="1" thickBot="1">
      <c r="A8" s="60"/>
      <c r="B8" s="60"/>
      <c r="C8" s="60"/>
      <c r="D8" s="60"/>
      <c r="E8" s="60"/>
      <c r="F8" s="60"/>
      <c r="G8" s="60"/>
      <c r="H8" s="60"/>
    </row>
    <row r="9" spans="1:11" ht="44" thickBot="1">
      <c r="A9" s="164" t="s">
        <v>55</v>
      </c>
      <c r="B9" s="231" t="s">
        <v>72</v>
      </c>
      <c r="C9" s="255" t="s">
        <v>70</v>
      </c>
      <c r="D9" s="255" t="s">
        <v>71</v>
      </c>
      <c r="E9" s="231" t="s">
        <v>140</v>
      </c>
      <c r="F9" s="231" t="s">
        <v>138</v>
      </c>
      <c r="G9" s="255" t="s">
        <v>87</v>
      </c>
      <c r="H9" s="256" t="s">
        <v>147</v>
      </c>
      <c r="J9" s="285" t="s">
        <v>108</v>
      </c>
    </row>
    <row r="10" spans="1:11">
      <c r="A10" s="273">
        <v>1</v>
      </c>
      <c r="B10" s="274"/>
      <c r="C10" s="275"/>
      <c r="D10" s="214"/>
      <c r="E10" s="133"/>
      <c r="F10" s="133"/>
      <c r="G10" s="214"/>
      <c r="H10" s="365"/>
      <c r="J10" s="286" t="s">
        <v>166</v>
      </c>
      <c r="K10" s="406" t="s">
        <v>258</v>
      </c>
    </row>
    <row r="11" spans="1:11" s="196" customFormat="1">
      <c r="A11" s="217">
        <f>A10+1</f>
        <v>2</v>
      </c>
      <c r="B11" s="218"/>
      <c r="C11" s="262"/>
      <c r="D11" s="137"/>
      <c r="E11" s="137"/>
      <c r="F11" s="137"/>
      <c r="G11" s="228"/>
      <c r="H11" s="348"/>
    </row>
    <row r="12" spans="1:11" s="196" customFormat="1">
      <c r="A12" s="217">
        <f t="shared" ref="A12:A19" si="0">A11+1</f>
        <v>3</v>
      </c>
      <c r="B12" s="218"/>
      <c r="C12" s="276"/>
      <c r="D12" s="137"/>
      <c r="E12" s="277"/>
      <c r="F12" s="277"/>
      <c r="G12" s="277"/>
      <c r="H12" s="348"/>
    </row>
    <row r="13" spans="1:11" s="196" customFormat="1">
      <c r="A13" s="217">
        <f t="shared" si="0"/>
        <v>4</v>
      </c>
      <c r="B13" s="218"/>
      <c r="C13" s="262"/>
      <c r="D13" s="137"/>
      <c r="E13" s="137"/>
      <c r="F13" s="137"/>
      <c r="G13" s="228"/>
      <c r="H13" s="348"/>
    </row>
    <row r="14" spans="1:11" s="196" customFormat="1">
      <c r="A14" s="217">
        <f t="shared" si="0"/>
        <v>5</v>
      </c>
      <c r="B14" s="218"/>
      <c r="C14" s="276"/>
      <c r="D14" s="137"/>
      <c r="E14" s="277"/>
      <c r="F14" s="277"/>
      <c r="G14" s="277"/>
      <c r="H14" s="348"/>
    </row>
    <row r="15" spans="1:11" s="196" customFormat="1">
      <c r="A15" s="217">
        <f t="shared" si="0"/>
        <v>6</v>
      </c>
      <c r="B15" s="218"/>
      <c r="C15" s="276"/>
      <c r="D15" s="137"/>
      <c r="E15" s="277"/>
      <c r="F15" s="277"/>
      <c r="G15" s="277"/>
      <c r="H15" s="348"/>
    </row>
    <row r="16" spans="1:11">
      <c r="A16" s="217">
        <f t="shared" si="0"/>
        <v>7</v>
      </c>
      <c r="B16" s="218"/>
      <c r="C16" s="262"/>
      <c r="D16" s="137"/>
      <c r="E16" s="137"/>
      <c r="F16" s="137"/>
      <c r="G16" s="228"/>
      <c r="H16" s="348"/>
    </row>
    <row r="17" spans="1:8">
      <c r="A17" s="217">
        <f t="shared" si="0"/>
        <v>8</v>
      </c>
      <c r="B17" s="218"/>
      <c r="C17" s="276"/>
      <c r="D17" s="137"/>
      <c r="E17" s="277"/>
      <c r="F17" s="277"/>
      <c r="G17" s="277"/>
      <c r="H17" s="348"/>
    </row>
    <row r="18" spans="1:8">
      <c r="A18" s="217">
        <f t="shared" si="0"/>
        <v>9</v>
      </c>
      <c r="B18" s="218"/>
      <c r="C18" s="276"/>
      <c r="D18" s="137"/>
      <c r="E18" s="277"/>
      <c r="F18" s="277"/>
      <c r="G18" s="277"/>
      <c r="H18" s="348"/>
    </row>
    <row r="19" spans="1:8" ht="15" thickBot="1">
      <c r="A19" s="224">
        <f t="shared" si="0"/>
        <v>10</v>
      </c>
      <c r="B19" s="144"/>
      <c r="C19" s="278"/>
      <c r="D19" s="144"/>
      <c r="E19" s="144"/>
      <c r="F19" s="144"/>
      <c r="G19" s="144"/>
      <c r="H19" s="363"/>
    </row>
    <row r="20" spans="1:8" ht="16" thickBot="1">
      <c r="A20" s="386"/>
      <c r="G20" s="168" t="str">
        <f>"Total "&amp;LEFT(A7,4)</f>
        <v>Total I14b</v>
      </c>
      <c r="H20" s="297">
        <f>SUM(H10:H19)</f>
        <v>0</v>
      </c>
    </row>
    <row r="22" spans="1:8" ht="53.25" customHeight="1">
      <c r="A22" s="43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3"/>
      <c r="C22" s="433"/>
      <c r="D22" s="433"/>
      <c r="E22" s="433"/>
      <c r="F22" s="433"/>
      <c r="G22" s="433"/>
      <c r="H22" s="433"/>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topLeftCell="A4" workbookViewId="0">
      <selection activeCell="K17" sqref="K17"/>
    </sheetView>
  </sheetViews>
  <sheetFormatPr defaultColWidth="9.1796875" defaultRowHeight="14.5"/>
  <cols>
    <col min="1" max="1" width="5.1796875" style="196" customWidth="1"/>
    <col min="2" max="2" width="10.54296875" style="196" customWidth="1"/>
    <col min="3" max="3" width="43.1796875" style="196" customWidth="1"/>
    <col min="4" max="4" width="24" style="196" customWidth="1"/>
    <col min="5" max="5" width="14.26953125" style="196" customWidth="1"/>
    <col min="6" max="6" width="11.81640625" style="196" customWidth="1"/>
    <col min="7" max="7" width="10" style="196" customWidth="1"/>
    <col min="8" max="8" width="9.7265625" style="196" customWidth="1"/>
    <col min="9" max="9" width="9.1796875" style="196"/>
    <col min="10" max="10" width="10.26953125" style="196" customWidth="1"/>
    <col min="11" max="16384" width="9.1796875" style="196"/>
  </cols>
  <sheetData>
    <row r="1" spans="1:11" ht="15.5">
      <c r="A1" s="279" t="str">
        <f>'Date initiale'!C3</f>
        <v>Universitatea de Arhitectură și Urbanism "Ion Mincu" București</v>
      </c>
      <c r="B1" s="279"/>
      <c r="C1" s="279"/>
      <c r="D1" s="17"/>
      <c r="E1" s="17"/>
      <c r="F1" s="17"/>
    </row>
    <row r="2" spans="1:11" ht="15.5">
      <c r="A2" s="279" t="str">
        <f>'Date initiale'!B4&amp;" "&amp;'Date initiale'!C4</f>
        <v>Facultatea ARHITECTURA</v>
      </c>
      <c r="B2" s="279"/>
      <c r="C2" s="279"/>
      <c r="D2" s="17"/>
      <c r="E2" s="17"/>
      <c r="F2" s="17"/>
    </row>
    <row r="3" spans="1:11" ht="15.5">
      <c r="A3" s="279" t="str">
        <f>'Date initiale'!B5&amp;" "&amp;'Date initiale'!C5</f>
        <v>Departamentul Sinteza Proiectarii</v>
      </c>
      <c r="B3" s="279"/>
      <c r="C3" s="279"/>
      <c r="D3" s="17"/>
      <c r="E3" s="17"/>
      <c r="F3" s="17"/>
    </row>
    <row r="4" spans="1:11" ht="15.5">
      <c r="A4" s="280" t="str">
        <f>'Date initiale'!C6&amp;", "&amp;'Date initiale'!C7</f>
        <v>Dan Dinoiu, pozitia 25</v>
      </c>
      <c r="B4" s="280"/>
      <c r="C4" s="280"/>
      <c r="D4" s="17"/>
      <c r="E4" s="17"/>
      <c r="F4" s="17"/>
    </row>
    <row r="5" spans="1:11" ht="15.5">
      <c r="A5" s="280"/>
      <c r="B5" s="280"/>
      <c r="C5" s="280"/>
      <c r="D5" s="17"/>
      <c r="E5" s="17"/>
      <c r="F5" s="17"/>
    </row>
    <row r="6" spans="1:11" ht="15.5">
      <c r="A6" s="431" t="s">
        <v>110</v>
      </c>
      <c r="B6" s="431"/>
      <c r="C6" s="431"/>
      <c r="D6" s="431"/>
      <c r="E6" s="431"/>
      <c r="F6" s="431"/>
      <c r="G6" s="431"/>
      <c r="H6" s="431"/>
    </row>
    <row r="7" spans="1:11" ht="52.5" customHeight="1">
      <c r="A7" s="434"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34"/>
      <c r="C7" s="434"/>
      <c r="D7" s="434"/>
      <c r="E7" s="434"/>
      <c r="F7" s="434"/>
      <c r="G7" s="434"/>
      <c r="H7" s="434"/>
    </row>
    <row r="8" spans="1:11" ht="16" thickBot="1">
      <c r="A8" s="59"/>
      <c r="B8" s="59"/>
      <c r="C8" s="59"/>
      <c r="D8" s="59"/>
      <c r="E8" s="59"/>
      <c r="F8" s="75"/>
      <c r="G8" s="75"/>
      <c r="H8" s="75"/>
    </row>
    <row r="9" spans="1:11" ht="44" thickBot="1">
      <c r="A9" s="202" t="s">
        <v>55</v>
      </c>
      <c r="B9" s="231" t="s">
        <v>72</v>
      </c>
      <c r="C9" s="255" t="s">
        <v>141</v>
      </c>
      <c r="D9" s="255" t="s">
        <v>71</v>
      </c>
      <c r="E9" s="231" t="s">
        <v>140</v>
      </c>
      <c r="F9" s="231" t="s">
        <v>138</v>
      </c>
      <c r="G9" s="255" t="s">
        <v>87</v>
      </c>
      <c r="H9" s="256" t="s">
        <v>147</v>
      </c>
      <c r="J9" s="285" t="s">
        <v>108</v>
      </c>
    </row>
    <row r="10" spans="1:11">
      <c r="A10" s="269">
        <v>1</v>
      </c>
      <c r="B10" s="270"/>
      <c r="C10" s="270" t="s">
        <v>357</v>
      </c>
      <c r="D10" s="270" t="s">
        <v>291</v>
      </c>
      <c r="E10" s="270"/>
      <c r="F10" s="270" t="s">
        <v>335</v>
      </c>
      <c r="G10" s="270" t="s">
        <v>292</v>
      </c>
      <c r="H10" s="271">
        <v>5</v>
      </c>
      <c r="J10" s="286" t="s">
        <v>167</v>
      </c>
      <c r="K10" s="406" t="s">
        <v>258</v>
      </c>
    </row>
    <row r="11" spans="1:11">
      <c r="A11" s="253">
        <f>A10+1</f>
        <v>2</v>
      </c>
      <c r="B11" s="267"/>
      <c r="C11" s="239"/>
      <c r="D11" s="239"/>
      <c r="E11" s="268"/>
      <c r="F11" s="268"/>
      <c r="G11" s="239"/>
      <c r="H11" s="348"/>
    </row>
    <row r="12" spans="1:11">
      <c r="A12" s="253">
        <f t="shared" ref="A12:A19" si="0">A11+1</f>
        <v>3</v>
      </c>
      <c r="B12" s="218"/>
      <c r="C12" s="137"/>
      <c r="D12" s="137"/>
      <c r="E12" s="137"/>
      <c r="F12" s="137"/>
      <c r="G12" s="137"/>
      <c r="H12" s="348"/>
    </row>
    <row r="13" spans="1:11">
      <c r="A13" s="253">
        <f t="shared" si="0"/>
        <v>4</v>
      </c>
      <c r="B13" s="137"/>
      <c r="C13" s="137"/>
      <c r="D13" s="137"/>
      <c r="E13" s="137"/>
      <c r="F13" s="137"/>
      <c r="G13" s="137"/>
      <c r="H13" s="348"/>
    </row>
    <row r="14" spans="1:11">
      <c r="A14" s="253">
        <f t="shared" si="0"/>
        <v>5</v>
      </c>
      <c r="B14" s="218"/>
      <c r="C14" s="137"/>
      <c r="D14" s="137"/>
      <c r="E14" s="137"/>
      <c r="F14" s="137"/>
      <c r="G14" s="137"/>
      <c r="H14" s="348"/>
    </row>
    <row r="15" spans="1:11">
      <c r="A15" s="253">
        <f t="shared" si="0"/>
        <v>6</v>
      </c>
      <c r="B15" s="137"/>
      <c r="C15" s="137"/>
      <c r="D15" s="137"/>
      <c r="E15" s="137"/>
      <c r="F15" s="137"/>
      <c r="G15" s="137"/>
      <c r="H15" s="348"/>
    </row>
    <row r="16" spans="1:11">
      <c r="A16" s="253">
        <f t="shared" si="0"/>
        <v>7</v>
      </c>
      <c r="B16" s="218"/>
      <c r="C16" s="137"/>
      <c r="D16" s="137"/>
      <c r="E16" s="137"/>
      <c r="F16" s="137"/>
      <c r="G16" s="137"/>
      <c r="H16" s="348"/>
    </row>
    <row r="17" spans="1:8">
      <c r="A17" s="253">
        <f t="shared" si="0"/>
        <v>8</v>
      </c>
      <c r="B17" s="137"/>
      <c r="C17" s="137"/>
      <c r="D17" s="137"/>
      <c r="E17" s="137"/>
      <c r="F17" s="137"/>
      <c r="G17" s="137"/>
      <c r="H17" s="348"/>
    </row>
    <row r="18" spans="1:8">
      <c r="A18" s="253">
        <f t="shared" si="0"/>
        <v>9</v>
      </c>
      <c r="B18" s="218"/>
      <c r="C18" s="137"/>
      <c r="D18" s="137"/>
      <c r="E18" s="137"/>
      <c r="F18" s="137"/>
      <c r="G18" s="137"/>
      <c r="H18" s="348"/>
    </row>
    <row r="19" spans="1:8" ht="15" thickBot="1">
      <c r="A19" s="272">
        <f t="shared" si="0"/>
        <v>10</v>
      </c>
      <c r="B19" s="144"/>
      <c r="C19" s="144"/>
      <c r="D19" s="144"/>
      <c r="E19" s="144"/>
      <c r="F19" s="144"/>
      <c r="G19" s="144"/>
      <c r="H19" s="363"/>
    </row>
    <row r="20" spans="1:8" ht="15" thickBot="1">
      <c r="A20" s="385"/>
      <c r="B20" s="263"/>
      <c r="C20" s="229"/>
      <c r="D20" s="229"/>
      <c r="E20" s="229"/>
      <c r="F20" s="229"/>
      <c r="G20" s="168" t="str">
        <f>"Total "&amp;LEFT(A7,4)</f>
        <v>Total I14c</v>
      </c>
      <c r="H20" s="169">
        <f>SUM(H10:H19)</f>
        <v>5</v>
      </c>
    </row>
    <row r="22" spans="1:8" ht="53.25" customHeight="1">
      <c r="A22" s="43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3"/>
      <c r="C22" s="433"/>
      <c r="D22" s="433"/>
      <c r="E22" s="433"/>
      <c r="F22" s="433"/>
      <c r="G22" s="433"/>
      <c r="H22" s="433"/>
    </row>
    <row r="40" spans="1:9" ht="15" thickBot="1"/>
    <row r="41" spans="1:9" ht="54" customHeight="1" thickBot="1">
      <c r="A41" s="230" t="s">
        <v>69</v>
      </c>
      <c r="B41" s="231" t="s">
        <v>72</v>
      </c>
      <c r="C41" s="255" t="s">
        <v>70</v>
      </c>
      <c r="D41" s="255" t="s">
        <v>71</v>
      </c>
      <c r="E41" s="231" t="s">
        <v>139</v>
      </c>
      <c r="F41" s="231" t="s">
        <v>139</v>
      </c>
      <c r="G41" s="231" t="s">
        <v>138</v>
      </c>
      <c r="H41" s="255" t="s">
        <v>87</v>
      </c>
      <c r="I41" s="256"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C10" sqref="C10"/>
    </sheetView>
  </sheetViews>
  <sheetFormatPr defaultColWidth="9.1796875" defaultRowHeight="14.5"/>
  <cols>
    <col min="1" max="1" width="5.1796875" style="196" customWidth="1"/>
    <col min="2" max="2" width="10.54296875" style="196" customWidth="1"/>
    <col min="3" max="3" width="43.1796875" style="196" customWidth="1"/>
    <col min="4" max="4" width="24" style="196" customWidth="1"/>
    <col min="5" max="5" width="14.26953125" style="196" customWidth="1"/>
    <col min="6" max="6" width="11.81640625" style="196" customWidth="1"/>
    <col min="7" max="7" width="10" style="196" customWidth="1"/>
    <col min="8" max="8" width="9.7265625" style="196" customWidth="1"/>
    <col min="9" max="9" width="9.1796875" style="196"/>
    <col min="10" max="10" width="10.26953125" style="196" customWidth="1"/>
    <col min="11" max="16384" width="9.1796875" style="196"/>
  </cols>
  <sheetData>
    <row r="1" spans="1:11" ht="15.5">
      <c r="A1" s="279" t="str">
        <f>'Date initiale'!C3</f>
        <v>Universitatea de Arhitectură și Urbanism "Ion Mincu" București</v>
      </c>
      <c r="B1" s="279"/>
      <c r="C1" s="279"/>
      <c r="D1" s="402"/>
      <c r="E1" s="402"/>
      <c r="F1" s="402"/>
    </row>
    <row r="2" spans="1:11" ht="15.5">
      <c r="A2" s="279" t="str">
        <f>'Date initiale'!B4&amp;" "&amp;'Date initiale'!C4</f>
        <v>Facultatea ARHITECTURA</v>
      </c>
      <c r="B2" s="279"/>
      <c r="C2" s="279"/>
      <c r="D2" s="402"/>
      <c r="E2" s="402"/>
      <c r="F2" s="402"/>
    </row>
    <row r="3" spans="1:11" ht="15.5">
      <c r="A3" s="279" t="str">
        <f>'Date initiale'!B5&amp;" "&amp;'Date initiale'!C5</f>
        <v>Departamentul Sinteza Proiectarii</v>
      </c>
      <c r="B3" s="279"/>
      <c r="C3" s="279"/>
      <c r="D3" s="402"/>
      <c r="E3" s="402"/>
      <c r="F3" s="402"/>
    </row>
    <row r="4" spans="1:11" ht="15.5">
      <c r="A4" s="401" t="str">
        <f>'Date initiale'!C6&amp;", "&amp;'Date initiale'!C7</f>
        <v>Dan Dinoiu, pozitia 25</v>
      </c>
      <c r="B4" s="401"/>
      <c r="C4" s="401"/>
      <c r="D4" s="402"/>
      <c r="E4" s="402"/>
      <c r="F4" s="402"/>
    </row>
    <row r="5" spans="1:11" ht="15.5">
      <c r="A5" s="401"/>
      <c r="B5" s="401"/>
      <c r="C5" s="401"/>
      <c r="D5" s="402"/>
      <c r="E5" s="402"/>
      <c r="F5" s="402"/>
    </row>
    <row r="6" spans="1:11" ht="15.5">
      <c r="A6" s="431" t="s">
        <v>110</v>
      </c>
      <c r="B6" s="431"/>
      <c r="C6" s="431"/>
      <c r="D6" s="431"/>
      <c r="E6" s="431"/>
      <c r="F6" s="431"/>
      <c r="G6" s="431"/>
      <c r="H6" s="431"/>
    </row>
    <row r="7" spans="1:11" ht="52.5" customHeight="1">
      <c r="A7" s="434"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34"/>
      <c r="C7" s="434"/>
      <c r="D7" s="434"/>
      <c r="E7" s="434"/>
      <c r="F7" s="434"/>
      <c r="G7" s="434"/>
      <c r="H7" s="434"/>
    </row>
    <row r="8" spans="1:11" ht="16" thickBot="1">
      <c r="A8" s="59"/>
      <c r="B8" s="59"/>
      <c r="C8" s="59"/>
      <c r="D8" s="59"/>
      <c r="E8" s="59"/>
      <c r="F8" s="75"/>
      <c r="G8" s="75"/>
      <c r="H8" s="75"/>
    </row>
    <row r="9" spans="1:11" ht="44" thickBot="1">
      <c r="A9" s="202" t="s">
        <v>55</v>
      </c>
      <c r="B9" s="231" t="s">
        <v>72</v>
      </c>
      <c r="C9" s="255" t="s">
        <v>141</v>
      </c>
      <c r="D9" s="255" t="s">
        <v>71</v>
      </c>
      <c r="E9" s="231" t="s">
        <v>140</v>
      </c>
      <c r="F9" s="231" t="s">
        <v>138</v>
      </c>
      <c r="G9" s="255" t="s">
        <v>87</v>
      </c>
      <c r="H9" s="256" t="s">
        <v>147</v>
      </c>
      <c r="J9" s="285" t="s">
        <v>108</v>
      </c>
    </row>
    <row r="10" spans="1:11">
      <c r="A10" s="269">
        <v>1</v>
      </c>
      <c r="B10" s="270"/>
      <c r="C10" s="270" t="s">
        <v>293</v>
      </c>
      <c r="D10" s="270" t="s">
        <v>294</v>
      </c>
      <c r="E10" s="270" t="s">
        <v>295</v>
      </c>
      <c r="F10" s="270" t="s">
        <v>284</v>
      </c>
      <c r="G10" s="270">
        <v>2002</v>
      </c>
      <c r="H10" s="271">
        <v>20</v>
      </c>
      <c r="J10" s="286">
        <v>20</v>
      </c>
      <c r="K10" s="406" t="s">
        <v>258</v>
      </c>
    </row>
    <row r="11" spans="1:11">
      <c r="A11" s="253">
        <f>A10+1</f>
        <v>2</v>
      </c>
      <c r="B11" s="267"/>
      <c r="C11" s="239"/>
      <c r="D11" s="239"/>
      <c r="E11" s="268"/>
      <c r="F11" s="268"/>
      <c r="G11" s="239"/>
      <c r="H11" s="348"/>
    </row>
    <row r="12" spans="1:11">
      <c r="A12" s="253">
        <f t="shared" ref="A12:A19" si="0">A11+1</f>
        <v>3</v>
      </c>
      <c r="B12" s="218"/>
      <c r="C12" s="137"/>
      <c r="D12" s="137"/>
      <c r="E12" s="137"/>
      <c r="F12" s="137"/>
      <c r="G12" s="137"/>
      <c r="H12" s="348"/>
    </row>
    <row r="13" spans="1:11">
      <c r="A13" s="253">
        <f t="shared" si="0"/>
        <v>4</v>
      </c>
      <c r="B13" s="137"/>
      <c r="C13" s="137"/>
      <c r="D13" s="137"/>
      <c r="E13" s="137"/>
      <c r="F13" s="137"/>
      <c r="G13" s="137"/>
      <c r="H13" s="348"/>
    </row>
    <row r="14" spans="1:11">
      <c r="A14" s="253">
        <f t="shared" si="0"/>
        <v>5</v>
      </c>
      <c r="B14" s="218"/>
      <c r="C14" s="137"/>
      <c r="D14" s="137"/>
      <c r="E14" s="137"/>
      <c r="F14" s="137"/>
      <c r="G14" s="137"/>
      <c r="H14" s="348"/>
    </row>
    <row r="15" spans="1:11">
      <c r="A15" s="253">
        <f t="shared" si="0"/>
        <v>6</v>
      </c>
      <c r="B15" s="137"/>
      <c r="C15" s="137"/>
      <c r="D15" s="137"/>
      <c r="E15" s="137"/>
      <c r="F15" s="137"/>
      <c r="G15" s="137"/>
      <c r="H15" s="348"/>
    </row>
    <row r="16" spans="1:11">
      <c r="A16" s="253">
        <f t="shared" si="0"/>
        <v>7</v>
      </c>
      <c r="B16" s="218"/>
      <c r="C16" s="137"/>
      <c r="D16" s="137"/>
      <c r="E16" s="137"/>
      <c r="F16" s="137"/>
      <c r="G16" s="137"/>
      <c r="H16" s="348"/>
    </row>
    <row r="17" spans="1:8">
      <c r="A17" s="253">
        <f t="shared" si="0"/>
        <v>8</v>
      </c>
      <c r="B17" s="137"/>
      <c r="C17" s="137"/>
      <c r="D17" s="137"/>
      <c r="E17" s="137"/>
      <c r="F17" s="137"/>
      <c r="G17" s="137"/>
      <c r="H17" s="348"/>
    </row>
    <row r="18" spans="1:8">
      <c r="A18" s="253">
        <f t="shared" si="0"/>
        <v>9</v>
      </c>
      <c r="B18" s="218"/>
      <c r="C18" s="137"/>
      <c r="D18" s="137"/>
      <c r="E18" s="137"/>
      <c r="F18" s="137"/>
      <c r="G18" s="137"/>
      <c r="H18" s="348"/>
    </row>
    <row r="19" spans="1:8" ht="15" thickBot="1">
      <c r="A19" s="272">
        <f t="shared" si="0"/>
        <v>10</v>
      </c>
      <c r="B19" s="144"/>
      <c r="C19" s="144"/>
      <c r="D19" s="144"/>
      <c r="E19" s="144"/>
      <c r="F19" s="144"/>
      <c r="G19" s="144"/>
      <c r="H19" s="363"/>
    </row>
    <row r="20" spans="1:8" ht="15" thickBot="1">
      <c r="A20" s="385"/>
      <c r="B20" s="263"/>
      <c r="C20" s="229"/>
      <c r="D20" s="229"/>
      <c r="E20" s="229"/>
      <c r="F20" s="229"/>
      <c r="G20" s="168" t="str">
        <f>"Total "&amp;LEFT(A7,4)</f>
        <v>Total I15.</v>
      </c>
      <c r="H20" s="169">
        <f>SUM(H10:H19)</f>
        <v>20</v>
      </c>
    </row>
    <row r="22" spans="1:8" ht="53.25" customHeight="1">
      <c r="A22" s="433"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33"/>
      <c r="C22" s="433"/>
      <c r="D22" s="433"/>
      <c r="E22" s="433"/>
      <c r="F22" s="433"/>
      <c r="G22" s="433"/>
      <c r="H22" s="433"/>
    </row>
    <row r="40" spans="1:9" ht="15" thickBot="1"/>
    <row r="41" spans="1:9" ht="54" customHeight="1" thickBot="1">
      <c r="A41" s="230" t="s">
        <v>69</v>
      </c>
      <c r="B41" s="231" t="s">
        <v>72</v>
      </c>
      <c r="C41" s="255" t="s">
        <v>70</v>
      </c>
      <c r="D41" s="255" t="s">
        <v>71</v>
      </c>
      <c r="E41" s="231" t="s">
        <v>139</v>
      </c>
      <c r="F41" s="231" t="s">
        <v>139</v>
      </c>
      <c r="G41" s="231" t="s">
        <v>138</v>
      </c>
      <c r="H41" s="255" t="s">
        <v>87</v>
      </c>
      <c r="I41" s="256"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31"/>
  <sheetViews>
    <sheetView topLeftCell="A4" workbookViewId="0">
      <selection activeCell="D13" sqref="D13"/>
    </sheetView>
  </sheetViews>
  <sheetFormatPr defaultRowHeight="14.5"/>
  <cols>
    <col min="1" max="1" width="5.1796875" customWidth="1"/>
    <col min="2" max="2" width="103.1796875" customWidth="1"/>
    <col min="3" max="3" width="10.54296875" customWidth="1"/>
    <col min="4" max="4" width="9.7265625" customWidth="1"/>
    <col min="6" max="6" width="11.26953125" customWidth="1"/>
  </cols>
  <sheetData>
    <row r="1" spans="1:8" ht="15.5">
      <c r="A1" s="279" t="str">
        <f>'Date initiale'!C3</f>
        <v>Universitatea de Arhitectură și Urbanism "Ion Mincu" București</v>
      </c>
      <c r="B1" s="279"/>
      <c r="C1" s="279"/>
      <c r="D1" s="17"/>
      <c r="E1" s="43"/>
    </row>
    <row r="2" spans="1:8" ht="15.5">
      <c r="A2" s="279" t="str">
        <f>'Date initiale'!B4&amp;" "&amp;'Date initiale'!C4</f>
        <v>Facultatea ARHITECTURA</v>
      </c>
      <c r="B2" s="279"/>
      <c r="C2" s="279"/>
      <c r="D2" s="2"/>
      <c r="E2" s="43"/>
    </row>
    <row r="3" spans="1:8" ht="15.5">
      <c r="A3" s="279" t="str">
        <f>'Date initiale'!B5&amp;" "&amp;'Date initiale'!C5</f>
        <v>Departamentul Sinteza Proiectarii</v>
      </c>
      <c r="B3" s="279"/>
      <c r="C3" s="279"/>
      <c r="D3" s="17"/>
      <c r="E3" s="43"/>
    </row>
    <row r="4" spans="1:8">
      <c r="A4" s="126" t="str">
        <f>'Date initiale'!C6&amp;", "&amp;'Date initiale'!C7</f>
        <v>Dan Dinoiu, pozitia 25</v>
      </c>
      <c r="B4" s="126"/>
      <c r="C4" s="126"/>
    </row>
    <row r="5" spans="1:8" s="196" customFormat="1">
      <c r="A5" s="126"/>
      <c r="B5" s="126"/>
      <c r="C5" s="126"/>
    </row>
    <row r="6" spans="1:8" ht="15.5">
      <c r="A6" s="439" t="s">
        <v>110</v>
      </c>
      <c r="B6" s="439"/>
      <c r="C6" s="439"/>
      <c r="D6" s="439"/>
    </row>
    <row r="7" spans="1:8" s="196" customFormat="1" ht="90.75" customHeight="1">
      <c r="A7" s="434"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34"/>
      <c r="C7" s="434"/>
      <c r="D7" s="434"/>
      <c r="E7" s="197"/>
      <c r="F7" s="197"/>
      <c r="G7" s="197"/>
      <c r="H7" s="197"/>
    </row>
    <row r="8" spans="1:8" ht="18.75" customHeight="1" thickBot="1">
      <c r="A8" s="73"/>
      <c r="B8" s="73"/>
      <c r="C8" s="73"/>
      <c r="D8" s="73"/>
    </row>
    <row r="9" spans="1:8" ht="45.75" customHeight="1" thickBot="1">
      <c r="A9" s="202" t="s">
        <v>55</v>
      </c>
      <c r="B9" s="231" t="s">
        <v>77</v>
      </c>
      <c r="C9" s="231" t="s">
        <v>87</v>
      </c>
      <c r="D9" s="232" t="s">
        <v>147</v>
      </c>
      <c r="E9" s="34"/>
      <c r="F9" s="285" t="s">
        <v>108</v>
      </c>
    </row>
    <row r="10" spans="1:8">
      <c r="A10" s="269">
        <v>1</v>
      </c>
      <c r="B10" s="291" t="s">
        <v>300</v>
      </c>
      <c r="C10" s="292">
        <v>1996</v>
      </c>
      <c r="D10" s="368">
        <v>50</v>
      </c>
      <c r="F10" s="286" t="s">
        <v>168</v>
      </c>
      <c r="G10" s="406" t="s">
        <v>259</v>
      </c>
    </row>
    <row r="11" spans="1:8">
      <c r="A11" s="253">
        <f>A10+1</f>
        <v>2</v>
      </c>
      <c r="B11" s="289" t="s">
        <v>301</v>
      </c>
      <c r="C11" s="239">
        <v>1996</v>
      </c>
      <c r="D11" s="364">
        <v>30</v>
      </c>
    </row>
    <row r="12" spans="1:8" s="196" customFormat="1">
      <c r="A12" s="253">
        <f t="shared" ref="A12:A19" si="0">A11+1</f>
        <v>3</v>
      </c>
      <c r="B12" s="262"/>
      <c r="C12" s="137"/>
      <c r="D12" s="348"/>
    </row>
    <row r="13" spans="1:8" s="196" customFormat="1">
      <c r="A13" s="253">
        <f t="shared" si="0"/>
        <v>4</v>
      </c>
      <c r="B13" s="290"/>
      <c r="C13" s="137"/>
      <c r="D13" s="348"/>
    </row>
    <row r="14" spans="1:8" s="196" customFormat="1">
      <c r="A14" s="253">
        <f t="shared" si="0"/>
        <v>5</v>
      </c>
      <c r="B14" s="290"/>
      <c r="C14" s="137"/>
      <c r="D14" s="348"/>
    </row>
    <row r="15" spans="1:8">
      <c r="A15" s="253">
        <f t="shared" si="0"/>
        <v>6</v>
      </c>
      <c r="B15" s="262"/>
      <c r="C15" s="137"/>
      <c r="D15" s="348"/>
    </row>
    <row r="16" spans="1:8">
      <c r="A16" s="253">
        <f t="shared" si="0"/>
        <v>7</v>
      </c>
      <c r="B16" s="290"/>
      <c r="C16" s="137"/>
      <c r="D16" s="348"/>
    </row>
    <row r="17" spans="1:4">
      <c r="A17" s="253">
        <f t="shared" si="0"/>
        <v>8</v>
      </c>
      <c r="B17" s="290"/>
      <c r="C17" s="137"/>
      <c r="D17" s="348"/>
    </row>
    <row r="18" spans="1:4">
      <c r="A18" s="253">
        <f t="shared" si="0"/>
        <v>9</v>
      </c>
      <c r="B18" s="290"/>
      <c r="C18" s="137"/>
      <c r="D18" s="348"/>
    </row>
    <row r="19" spans="1:4" ht="15" thickBot="1">
      <c r="A19" s="272">
        <f t="shared" si="0"/>
        <v>10</v>
      </c>
      <c r="B19" s="293"/>
      <c r="C19" s="144"/>
      <c r="D19" s="363"/>
    </row>
    <row r="20" spans="1:4" ht="15" thickBot="1">
      <c r="A20" s="384"/>
      <c r="B20" s="228"/>
      <c r="C20" s="168" t="str">
        <f>"Total "&amp;LEFT(A7,3)</f>
        <v>Total I16</v>
      </c>
      <c r="D20" s="294">
        <f>SUM(D10:D19)</f>
        <v>80</v>
      </c>
    </row>
    <row r="21" spans="1:4" ht="15.5">
      <c r="A21" s="37"/>
      <c r="B21" s="25"/>
      <c r="C21" s="25"/>
      <c r="D21" s="25"/>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G10" sqref="G10"/>
    </sheetView>
  </sheetViews>
  <sheetFormatPr defaultRowHeight="14.5"/>
  <cols>
    <col min="1" max="1" width="5.1796875" customWidth="1"/>
    <col min="2" max="2" width="103.1796875" customWidth="1"/>
    <col min="3" max="3" width="10.54296875" customWidth="1"/>
    <col min="4" max="4" width="9.7265625" customWidth="1"/>
    <col min="6" max="6" width="10.453125" customWidth="1"/>
  </cols>
  <sheetData>
    <row r="1" spans="1:11" ht="15.5">
      <c r="A1" s="279" t="str">
        <f>'Date initiale'!C3</f>
        <v>Universitatea de Arhitectură și Urbanism "Ion Mincu" București</v>
      </c>
      <c r="B1" s="279"/>
      <c r="C1" s="279"/>
      <c r="D1" s="17"/>
    </row>
    <row r="2" spans="1:11" ht="15.5">
      <c r="A2" s="279" t="str">
        <f>'Date initiale'!B4&amp;" "&amp;'Date initiale'!C4</f>
        <v>Facultatea ARHITECTURA</v>
      </c>
      <c r="B2" s="279"/>
      <c r="C2" s="279"/>
      <c r="D2" s="2"/>
    </row>
    <row r="3" spans="1:11" ht="15.5">
      <c r="A3" s="279" t="str">
        <f>'Date initiale'!B5&amp;" "&amp;'Date initiale'!C5</f>
        <v>Departamentul Sinteza Proiectarii</v>
      </c>
      <c r="B3" s="279"/>
      <c r="C3" s="279"/>
      <c r="D3" s="17"/>
    </row>
    <row r="4" spans="1:11">
      <c r="A4" s="126" t="str">
        <f>'Date initiale'!C6&amp;", "&amp;'Date initiale'!C7</f>
        <v>Dan Dinoiu, pozitia 25</v>
      </c>
      <c r="B4" s="126"/>
      <c r="C4" s="126"/>
    </row>
    <row r="5" spans="1:11" s="196" customFormat="1">
      <c r="A5" s="126"/>
      <c r="B5" s="126"/>
      <c r="C5" s="126"/>
    </row>
    <row r="6" spans="1:11">
      <c r="A6" s="440" t="s">
        <v>110</v>
      </c>
      <c r="B6" s="440"/>
      <c r="C6" s="440"/>
      <c r="D6" s="440"/>
    </row>
    <row r="7" spans="1:11" s="196" customFormat="1" ht="40.5" customHeight="1">
      <c r="A7" s="441"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41"/>
      <c r="C7" s="441"/>
      <c r="D7" s="441"/>
    </row>
    <row r="8" spans="1:11" ht="15" thickBot="1"/>
    <row r="9" spans="1:11" ht="48.75" customHeight="1" thickBot="1">
      <c r="A9" s="202" t="s">
        <v>55</v>
      </c>
      <c r="B9" s="165" t="s">
        <v>77</v>
      </c>
      <c r="C9" s="165" t="s">
        <v>87</v>
      </c>
      <c r="D9" s="308" t="s">
        <v>147</v>
      </c>
      <c r="F9" s="285" t="s">
        <v>108</v>
      </c>
    </row>
    <row r="10" spans="1:11">
      <c r="A10" s="335">
        <v>1</v>
      </c>
      <c r="B10" s="328"/>
      <c r="C10" s="171"/>
      <c r="D10" s="369"/>
      <c r="F10" s="286" t="s">
        <v>169</v>
      </c>
      <c r="G10" s="406" t="s">
        <v>260</v>
      </c>
      <c r="K10" s="22"/>
    </row>
    <row r="11" spans="1:11" s="196" customFormat="1">
      <c r="A11" s="336">
        <f>A10+1</f>
        <v>2</v>
      </c>
      <c r="B11" s="317"/>
      <c r="C11" s="42"/>
      <c r="D11" s="362"/>
      <c r="K11" s="22"/>
    </row>
    <row r="12" spans="1:11" s="196" customFormat="1">
      <c r="A12" s="336">
        <f t="shared" ref="A12:A19" si="0">A11+1</f>
        <v>3</v>
      </c>
      <c r="B12" s="317"/>
      <c r="C12" s="42"/>
      <c r="D12" s="362"/>
      <c r="K12" s="22"/>
    </row>
    <row r="13" spans="1:11" s="196" customFormat="1">
      <c r="A13" s="336">
        <f t="shared" si="0"/>
        <v>4</v>
      </c>
      <c r="B13" s="317"/>
      <c r="C13" s="42"/>
      <c r="D13" s="362"/>
      <c r="K13" s="22"/>
    </row>
    <row r="14" spans="1:11" s="196" customFormat="1">
      <c r="A14" s="336">
        <f t="shared" si="0"/>
        <v>5</v>
      </c>
      <c r="B14" s="317"/>
      <c r="C14" s="42"/>
      <c r="D14" s="362"/>
      <c r="K14" s="22"/>
    </row>
    <row r="15" spans="1:11" s="196" customFormat="1">
      <c r="A15" s="336">
        <f t="shared" si="0"/>
        <v>6</v>
      </c>
      <c r="B15" s="317"/>
      <c r="C15" s="42"/>
      <c r="D15" s="362"/>
      <c r="K15" s="22"/>
    </row>
    <row r="16" spans="1:11" s="196" customFormat="1">
      <c r="A16" s="336">
        <f t="shared" si="0"/>
        <v>7</v>
      </c>
      <c r="B16" s="317"/>
      <c r="C16" s="42"/>
      <c r="D16" s="362"/>
      <c r="K16" s="22"/>
    </row>
    <row r="17" spans="1:11" s="196" customFormat="1">
      <c r="A17" s="336">
        <f t="shared" si="0"/>
        <v>8</v>
      </c>
      <c r="B17" s="317"/>
      <c r="C17" s="42"/>
      <c r="D17" s="362"/>
      <c r="K17" s="22"/>
    </row>
    <row r="18" spans="1:11" s="196" customFormat="1">
      <c r="A18" s="336">
        <f t="shared" si="0"/>
        <v>9</v>
      </c>
      <c r="B18" s="317"/>
      <c r="C18" s="42"/>
      <c r="D18" s="362"/>
      <c r="K18" s="22"/>
    </row>
    <row r="19" spans="1:11" ht="15" thickBot="1">
      <c r="A19" s="337">
        <f t="shared" si="0"/>
        <v>10</v>
      </c>
      <c r="B19" s="331"/>
      <c r="C19" s="161"/>
      <c r="D19" s="367"/>
      <c r="K19" s="22"/>
    </row>
    <row r="20" spans="1:11" ht="15" thickBot="1">
      <c r="A20" s="380"/>
      <c r="B20" s="126"/>
      <c r="C20" s="128" t="str">
        <f>"Total "&amp;LEFT(A7,3)</f>
        <v>Total I17</v>
      </c>
      <c r="D20" s="129">
        <f>SUM(D10:D19)</f>
        <v>0</v>
      </c>
      <c r="K20" s="5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31"/>
  <sheetViews>
    <sheetView topLeftCell="A7" workbookViewId="0">
      <selection activeCell="B16" sqref="B16"/>
    </sheetView>
  </sheetViews>
  <sheetFormatPr defaultRowHeight="14.5"/>
  <cols>
    <col min="1" max="1" width="5.1796875" customWidth="1"/>
    <col min="2" max="2" width="103.1796875" customWidth="1"/>
    <col min="3" max="3" width="10.54296875" customWidth="1"/>
    <col min="4" max="4" width="9.7265625" customWidth="1"/>
  </cols>
  <sheetData>
    <row r="1" spans="1:11" ht="15.5">
      <c r="A1" s="279" t="str">
        <f>'Date initiale'!C3</f>
        <v>Universitatea de Arhitectură și Urbanism "Ion Mincu" București</v>
      </c>
      <c r="B1" s="279"/>
      <c r="C1" s="279"/>
      <c r="D1" s="17"/>
      <c r="E1" s="43"/>
    </row>
    <row r="2" spans="1:11" ht="15.5">
      <c r="A2" s="279" t="str">
        <f>'Date initiale'!B4&amp;" "&amp;'Date initiale'!C4</f>
        <v>Facultatea ARHITECTURA</v>
      </c>
      <c r="B2" s="279"/>
      <c r="C2" s="279"/>
      <c r="D2" s="43"/>
      <c r="E2" s="43"/>
    </row>
    <row r="3" spans="1:11" ht="15.5">
      <c r="A3" s="279" t="str">
        <f>'Date initiale'!B5&amp;" "&amp;'Date initiale'!C5</f>
        <v>Departamentul Sinteza Proiectarii</v>
      </c>
      <c r="B3" s="279"/>
      <c r="C3" s="279"/>
      <c r="D3" s="17"/>
      <c r="E3" s="43"/>
    </row>
    <row r="4" spans="1:11">
      <c r="A4" s="126" t="str">
        <f>'Date initiale'!C6&amp;", "&amp;'Date initiale'!C7</f>
        <v>Dan Dinoiu, pozitia 25</v>
      </c>
      <c r="B4" s="126"/>
      <c r="C4" s="126"/>
    </row>
    <row r="5" spans="1:11" s="196" customFormat="1">
      <c r="A5" s="126"/>
      <c r="B5" s="126"/>
      <c r="C5" s="126"/>
    </row>
    <row r="6" spans="1:11" ht="34.5" customHeight="1">
      <c r="A6" s="439" t="s">
        <v>110</v>
      </c>
      <c r="B6" s="439"/>
      <c r="C6" s="439"/>
      <c r="D6" s="439"/>
    </row>
    <row r="7" spans="1:11" s="196" customFormat="1" ht="34.5" customHeight="1">
      <c r="A7" s="441"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41"/>
      <c r="C7" s="441"/>
      <c r="D7" s="441"/>
    </row>
    <row r="8" spans="1:11" ht="16.5" customHeight="1" thickBot="1">
      <c r="A8" s="60"/>
      <c r="B8" s="60"/>
      <c r="C8" s="60"/>
      <c r="D8" s="60"/>
    </row>
    <row r="9" spans="1:11" ht="42.75" customHeight="1" thickBot="1">
      <c r="A9" s="202" t="s">
        <v>55</v>
      </c>
      <c r="B9" s="165" t="s">
        <v>77</v>
      </c>
      <c r="C9" s="165" t="s">
        <v>87</v>
      </c>
      <c r="D9" s="308" t="s">
        <v>78</v>
      </c>
      <c r="E9" s="34"/>
      <c r="F9" s="285" t="s">
        <v>108</v>
      </c>
    </row>
    <row r="10" spans="1:11">
      <c r="A10" s="170">
        <v>1</v>
      </c>
      <c r="B10" s="338" t="s">
        <v>299</v>
      </c>
      <c r="C10" s="171">
        <v>2009</v>
      </c>
      <c r="D10" s="356">
        <v>10</v>
      </c>
      <c r="E10" s="34"/>
      <c r="F10" s="286" t="s">
        <v>170</v>
      </c>
      <c r="G10" s="406" t="s">
        <v>261</v>
      </c>
      <c r="K10" s="22"/>
    </row>
    <row r="11" spans="1:11" ht="51.5" customHeight="1">
      <c r="A11" s="172">
        <f>A10+1</f>
        <v>2</v>
      </c>
      <c r="B11" s="317"/>
      <c r="C11" s="42"/>
      <c r="D11" s="348"/>
      <c r="K11" s="22"/>
    </row>
    <row r="12" spans="1:11">
      <c r="A12" s="172">
        <f t="shared" ref="A12:A19" si="0">A11+1</f>
        <v>3</v>
      </c>
      <c r="B12" s="317"/>
      <c r="C12" s="42"/>
      <c r="D12" s="348"/>
      <c r="K12" s="57"/>
    </row>
    <row r="13" spans="1:11">
      <c r="A13" s="172">
        <f t="shared" si="0"/>
        <v>4</v>
      </c>
      <c r="B13" s="317"/>
      <c r="C13" s="42"/>
      <c r="D13" s="348"/>
    </row>
    <row r="14" spans="1:11">
      <c r="A14" s="172">
        <f t="shared" si="0"/>
        <v>5</v>
      </c>
      <c r="B14" s="317"/>
      <c r="C14" s="42"/>
      <c r="D14" s="348"/>
    </row>
    <row r="15" spans="1:11">
      <c r="A15" s="172">
        <f t="shared" si="0"/>
        <v>6</v>
      </c>
      <c r="B15" s="317"/>
      <c r="C15" s="42"/>
      <c r="D15" s="348"/>
    </row>
    <row r="16" spans="1:11">
      <c r="A16" s="172">
        <f t="shared" si="0"/>
        <v>7</v>
      </c>
      <c r="B16" s="317"/>
      <c r="C16" s="42"/>
      <c r="D16" s="348"/>
    </row>
    <row r="17" spans="1:8" s="38" customFormat="1">
      <c r="A17" s="172">
        <f t="shared" si="0"/>
        <v>8</v>
      </c>
      <c r="B17" s="317"/>
      <c r="C17" s="42"/>
      <c r="D17" s="348"/>
    </row>
    <row r="18" spans="1:8">
      <c r="A18" s="172">
        <f t="shared" si="0"/>
        <v>9</v>
      </c>
      <c r="B18" s="317"/>
      <c r="C18" s="42"/>
      <c r="D18" s="348"/>
    </row>
    <row r="19" spans="1:8" ht="15" thickBot="1">
      <c r="A19" s="330">
        <f t="shared" si="0"/>
        <v>10</v>
      </c>
      <c r="B19" s="331"/>
      <c r="C19" s="161"/>
      <c r="D19" s="363"/>
    </row>
    <row r="20" spans="1:8" s="22" customFormat="1" ht="15" thickBot="1">
      <c r="A20" s="383"/>
      <c r="B20" s="339"/>
      <c r="C20" s="128" t="str">
        <f>"Total "&amp;LEFT(A7,3)</f>
        <v>Total I18</v>
      </c>
      <c r="D20" s="340">
        <f>SUM(D10:D19)</f>
        <v>10</v>
      </c>
    </row>
    <row r="21" spans="1:8">
      <c r="B21" s="18"/>
    </row>
    <row r="22" spans="1:8" ht="53.25" customHeight="1">
      <c r="A22" s="433"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33"/>
      <c r="C22" s="433"/>
      <c r="D22" s="433"/>
      <c r="E22" s="288"/>
      <c r="F22" s="288"/>
      <c r="G22" s="288"/>
      <c r="H22" s="288"/>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topLeftCell="A4" workbookViewId="0">
      <selection activeCell="H12" sqref="H12"/>
    </sheetView>
  </sheetViews>
  <sheetFormatPr defaultRowHeight="14.5"/>
  <cols>
    <col min="1" max="1" width="5.1796875" customWidth="1"/>
    <col min="2" max="2" width="27.1796875" customWidth="1"/>
    <col min="3" max="3" width="75.7265625" customWidth="1"/>
    <col min="4" max="4" width="10.54296875" style="196" customWidth="1"/>
    <col min="5" max="5" width="9.7265625" customWidth="1"/>
    <col min="7" max="7" width="14.1796875" customWidth="1"/>
  </cols>
  <sheetData>
    <row r="1" spans="1:11">
      <c r="A1" s="281" t="str">
        <f>'Date initiale'!C3</f>
        <v>Universitatea de Arhitectură și Urbanism "Ion Mincu" București</v>
      </c>
      <c r="B1" s="281"/>
      <c r="D1" s="281"/>
    </row>
    <row r="2" spans="1:11" ht="15.5">
      <c r="A2" s="279" t="str">
        <f>'Date initiale'!B4&amp;" "&amp;'Date initiale'!C4</f>
        <v>Facultatea ARHITECTURA</v>
      </c>
      <c r="B2" s="279"/>
      <c r="C2" s="17"/>
      <c r="D2" s="279"/>
      <c r="E2" s="17"/>
    </row>
    <row r="3" spans="1:11" ht="15.5">
      <c r="A3" s="279" t="str">
        <f>'Date initiale'!B5&amp;" "&amp;'Date initiale'!C5</f>
        <v>Departamentul Sinteza Proiectarii</v>
      </c>
      <c r="B3" s="279"/>
      <c r="C3" s="17"/>
      <c r="D3" s="279"/>
      <c r="E3" s="17"/>
    </row>
    <row r="4" spans="1:11" ht="15.5">
      <c r="A4" s="432" t="str">
        <f>'Date initiale'!C6&amp;", "&amp;'Date initiale'!C7</f>
        <v>Dan Dinoiu, pozitia 25</v>
      </c>
      <c r="B4" s="432"/>
      <c r="C4" s="442"/>
      <c r="D4" s="442"/>
      <c r="E4" s="442"/>
    </row>
    <row r="5" spans="1:11" s="196" customFormat="1" ht="15.5">
      <c r="A5" s="280"/>
      <c r="B5" s="280"/>
      <c r="C5" s="17"/>
      <c r="D5" s="280"/>
      <c r="E5" s="17"/>
    </row>
    <row r="6" spans="1:11" ht="15.5">
      <c r="A6" s="437" t="s">
        <v>110</v>
      </c>
      <c r="B6" s="437"/>
      <c r="C6" s="437"/>
      <c r="D6" s="437"/>
      <c r="E6" s="437"/>
    </row>
    <row r="7" spans="1:11" ht="67.5" customHeight="1">
      <c r="A7" s="441"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41"/>
      <c r="C7" s="441"/>
      <c r="D7" s="441"/>
      <c r="E7" s="441"/>
      <c r="F7" s="41"/>
      <c r="G7" s="41"/>
      <c r="H7" s="41"/>
      <c r="I7" s="41"/>
    </row>
    <row r="8" spans="1:11" s="22" customFormat="1" ht="20.25" customHeight="1" thickBot="1">
      <c r="A8" s="60"/>
      <c r="B8" s="60"/>
      <c r="C8" s="60"/>
      <c r="D8" s="60"/>
      <c r="E8" s="60"/>
      <c r="F8" s="70"/>
      <c r="G8" s="70"/>
      <c r="H8" s="70"/>
      <c r="I8" s="70"/>
    </row>
    <row r="9" spans="1:11" ht="29.5" thickBot="1">
      <c r="A9" s="164" t="s">
        <v>55</v>
      </c>
      <c r="B9" s="231" t="s">
        <v>150</v>
      </c>
      <c r="C9" s="231" t="s">
        <v>82</v>
      </c>
      <c r="D9" s="231" t="s">
        <v>81</v>
      </c>
      <c r="E9" s="256" t="s">
        <v>147</v>
      </c>
      <c r="G9" s="285" t="s">
        <v>108</v>
      </c>
      <c r="K9" s="22"/>
    </row>
    <row r="10" spans="1:11" s="196" customFormat="1" ht="35" customHeight="1">
      <c r="A10" s="302">
        <v>1</v>
      </c>
      <c r="B10" s="303" t="s">
        <v>297</v>
      </c>
      <c r="C10" s="304" t="s">
        <v>298</v>
      </c>
      <c r="D10" s="266">
        <v>2003</v>
      </c>
      <c r="E10" s="356">
        <v>5</v>
      </c>
      <c r="G10" s="286" t="s">
        <v>171</v>
      </c>
      <c r="H10" s="406" t="s">
        <v>262</v>
      </c>
      <c r="K10" s="22"/>
    </row>
    <row r="11" spans="1:11" s="196" customFormat="1" ht="29">
      <c r="A11" s="217">
        <f>A10+1</f>
        <v>2</v>
      </c>
      <c r="B11" s="262" t="s">
        <v>367</v>
      </c>
      <c r="C11" s="300" t="s">
        <v>368</v>
      </c>
      <c r="D11" s="137">
        <v>2019</v>
      </c>
      <c r="E11" s="348">
        <v>5</v>
      </c>
      <c r="K11" s="22"/>
    </row>
    <row r="12" spans="1:11" s="196" customFormat="1">
      <c r="A12" s="217">
        <f t="shared" ref="A12:A19" si="0">A11+1</f>
        <v>3</v>
      </c>
      <c r="B12" s="262"/>
      <c r="C12" s="300"/>
      <c r="D12" s="137"/>
      <c r="E12" s="348"/>
      <c r="K12" s="22"/>
    </row>
    <row r="13" spans="1:11" s="196" customFormat="1">
      <c r="A13" s="217">
        <f t="shared" si="0"/>
        <v>4</v>
      </c>
      <c r="B13" s="262"/>
      <c r="C13" s="300"/>
      <c r="D13" s="137"/>
      <c r="E13" s="348"/>
      <c r="K13" s="22"/>
    </row>
    <row r="14" spans="1:11">
      <c r="A14" s="217">
        <f t="shared" si="0"/>
        <v>5</v>
      </c>
      <c r="B14" s="262"/>
      <c r="C14" s="300"/>
      <c r="D14" s="137"/>
      <c r="E14" s="348"/>
      <c r="K14" s="22"/>
    </row>
    <row r="15" spans="1:11" s="196" customFormat="1">
      <c r="A15" s="217">
        <f t="shared" si="0"/>
        <v>6</v>
      </c>
      <c r="B15" s="262"/>
      <c r="C15" s="300"/>
      <c r="D15" s="137"/>
      <c r="E15" s="348"/>
      <c r="K15" s="22"/>
    </row>
    <row r="16" spans="1:11" s="196" customFormat="1">
      <c r="A16" s="217">
        <f t="shared" si="0"/>
        <v>7</v>
      </c>
      <c r="B16" s="262"/>
      <c r="C16" s="300"/>
      <c r="D16" s="137"/>
      <c r="E16" s="348"/>
      <c r="K16" s="22"/>
    </row>
    <row r="17" spans="1:11" s="196" customFormat="1">
      <c r="A17" s="217">
        <f t="shared" si="0"/>
        <v>8</v>
      </c>
      <c r="B17" s="262"/>
      <c r="C17" s="300"/>
      <c r="D17" s="137"/>
      <c r="E17" s="348"/>
      <c r="K17" s="22"/>
    </row>
    <row r="18" spans="1:11" s="196" customFormat="1">
      <c r="A18" s="217">
        <f t="shared" si="0"/>
        <v>9</v>
      </c>
      <c r="B18" s="262"/>
      <c r="C18" s="300"/>
      <c r="D18" s="137"/>
      <c r="E18" s="348"/>
      <c r="K18" s="22"/>
    </row>
    <row r="19" spans="1:11" s="196" customFormat="1" ht="15" thickBot="1">
      <c r="A19" s="224">
        <f t="shared" si="0"/>
        <v>10</v>
      </c>
      <c r="B19" s="305"/>
      <c r="C19" s="306"/>
      <c r="D19" s="144"/>
      <c r="E19" s="363"/>
      <c r="K19" s="22"/>
    </row>
    <row r="20" spans="1:11" ht="15" thickBot="1">
      <c r="A20" s="382"/>
      <c r="B20" s="229"/>
      <c r="C20" s="301"/>
      <c r="D20" s="168" t="str">
        <f>"Total "&amp;LEFT(A7,3)</f>
        <v>Total I19</v>
      </c>
      <c r="E20" s="169">
        <f>SUM(E10:E19)</f>
        <v>10</v>
      </c>
      <c r="K20" s="58"/>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25"/>
  <sheetViews>
    <sheetView topLeftCell="A4" workbookViewId="0">
      <selection activeCell="F18" sqref="F18"/>
    </sheetView>
  </sheetViews>
  <sheetFormatPr defaultRowHeight="14.5"/>
  <cols>
    <col min="1" max="1" width="5.1796875" customWidth="1"/>
    <col min="2" max="2" width="86.26953125" customWidth="1"/>
    <col min="3" max="3" width="17.1796875" style="196" customWidth="1"/>
    <col min="4" max="4" width="10.54296875" customWidth="1"/>
    <col min="5" max="5" width="9.7265625" customWidth="1"/>
    <col min="7" max="7" width="13.453125" customWidth="1"/>
  </cols>
  <sheetData>
    <row r="1" spans="1:8" ht="15.5">
      <c r="A1" s="279" t="str">
        <f>'Date initiale'!C3</f>
        <v>Universitatea de Arhitectură și Urbanism "Ion Mincu" București</v>
      </c>
      <c r="B1" s="279"/>
      <c r="C1" s="279"/>
      <c r="D1" s="279"/>
      <c r="E1" s="17"/>
    </row>
    <row r="2" spans="1:8" ht="15.5">
      <c r="A2" s="279" t="str">
        <f>'Date initiale'!B4&amp;" "&amp;'Date initiale'!C4</f>
        <v>Facultatea ARHITECTURA</v>
      </c>
      <c r="B2" s="279"/>
      <c r="C2" s="279"/>
      <c r="D2" s="279"/>
      <c r="E2" s="17"/>
    </row>
    <row r="3" spans="1:8" ht="15.5">
      <c r="A3" s="279" t="str">
        <f>'Date initiale'!B5&amp;" "&amp;'Date initiale'!C5</f>
        <v>Departamentul Sinteza Proiectarii</v>
      </c>
      <c r="B3" s="279"/>
      <c r="C3" s="279"/>
      <c r="D3" s="279"/>
      <c r="E3" s="17"/>
    </row>
    <row r="4" spans="1:8">
      <c r="A4" s="126" t="str">
        <f>'Date initiale'!C6&amp;", "&amp;'Date initiale'!C7</f>
        <v>Dan Dinoiu, pozitia 25</v>
      </c>
      <c r="B4" s="126"/>
      <c r="C4" s="126"/>
      <c r="D4" s="126"/>
    </row>
    <row r="5" spans="1:8" s="196" customFormat="1">
      <c r="A5" s="126"/>
      <c r="B5" s="126"/>
      <c r="C5" s="126"/>
      <c r="D5" s="126"/>
    </row>
    <row r="6" spans="1:8" ht="15.5">
      <c r="A6" s="443" t="s">
        <v>110</v>
      </c>
      <c r="B6" s="444"/>
      <c r="C6" s="444"/>
      <c r="D6" s="444"/>
      <c r="E6" s="445"/>
    </row>
    <row r="7" spans="1:8" s="196" customFormat="1" ht="15.5">
      <c r="A7" s="441" t="str">
        <f>'Descriere indicatori'!B27&amp;". "&amp;'Descriere indicatori'!C27</f>
        <v xml:space="preserve">I20. Expoziţii profesionale în domeniu organizate la nivel internaţional / naţional sau local în calitate de autor, coautor, curator </v>
      </c>
      <c r="B7" s="441"/>
      <c r="C7" s="441"/>
      <c r="D7" s="441"/>
      <c r="E7" s="441"/>
      <c r="F7" s="299"/>
    </row>
    <row r="8" spans="1:8" s="196" customFormat="1" ht="32.25" customHeight="1" thickBot="1">
      <c r="A8" s="59"/>
      <c r="B8" s="59"/>
      <c r="C8" s="59"/>
      <c r="D8" s="59"/>
      <c r="E8" s="59"/>
    </row>
    <row r="9" spans="1:8" ht="29.5" thickBot="1">
      <c r="A9" s="164" t="s">
        <v>55</v>
      </c>
      <c r="B9" s="307" t="s">
        <v>152</v>
      </c>
      <c r="C9" s="165" t="s">
        <v>151</v>
      </c>
      <c r="D9" s="165" t="s">
        <v>87</v>
      </c>
      <c r="E9" s="308" t="s">
        <v>147</v>
      </c>
      <c r="G9" s="285" t="s">
        <v>108</v>
      </c>
    </row>
    <row r="10" spans="1:8">
      <c r="A10" s="312">
        <v>1</v>
      </c>
      <c r="B10" s="411"/>
      <c r="C10" s="411"/>
      <c r="D10" s="313"/>
      <c r="E10" s="370"/>
      <c r="G10" s="286" t="s">
        <v>170</v>
      </c>
      <c r="H10" s="406" t="s">
        <v>263</v>
      </c>
    </row>
    <row r="11" spans="1:8">
      <c r="A11" s="315">
        <f>A10+1</f>
        <v>2</v>
      </c>
      <c r="B11" s="309"/>
      <c r="C11" s="42"/>
      <c r="D11" s="42"/>
      <c r="E11" s="371"/>
      <c r="G11" s="286" t="s">
        <v>172</v>
      </c>
    </row>
    <row r="12" spans="1:8">
      <c r="A12" s="315">
        <f t="shared" ref="A12:A19" si="0">A11+1</f>
        <v>3</v>
      </c>
      <c r="B12" s="309"/>
      <c r="C12" s="42"/>
      <c r="D12" s="42"/>
      <c r="E12" s="371"/>
      <c r="G12" s="286" t="s">
        <v>173</v>
      </c>
    </row>
    <row r="13" spans="1:8">
      <c r="A13" s="315">
        <f t="shared" si="0"/>
        <v>4</v>
      </c>
      <c r="B13" s="309"/>
      <c r="C13" s="42"/>
      <c r="D13" s="42"/>
      <c r="E13" s="371"/>
    </row>
    <row r="14" spans="1:8">
      <c r="A14" s="315">
        <f t="shared" si="0"/>
        <v>5</v>
      </c>
      <c r="B14" s="317"/>
      <c r="C14" s="42"/>
      <c r="D14" s="42"/>
      <c r="E14" s="372"/>
    </row>
    <row r="15" spans="1:8">
      <c r="A15" s="315">
        <f t="shared" si="0"/>
        <v>6</v>
      </c>
      <c r="B15" s="317"/>
      <c r="C15" s="42"/>
      <c r="D15" s="42"/>
      <c r="E15" s="372"/>
    </row>
    <row r="16" spans="1:8">
      <c r="A16" s="315">
        <f t="shared" si="0"/>
        <v>7</v>
      </c>
      <c r="B16" s="317"/>
      <c r="C16" s="42"/>
      <c r="D16" s="42"/>
      <c r="E16" s="372"/>
    </row>
    <row r="17" spans="1:5">
      <c r="A17" s="315">
        <f t="shared" si="0"/>
        <v>8</v>
      </c>
      <c r="B17" s="317"/>
      <c r="C17" s="42"/>
      <c r="D17" s="42"/>
      <c r="E17" s="348"/>
    </row>
    <row r="18" spans="1:5" s="57" customFormat="1">
      <c r="A18" s="315">
        <f t="shared" si="0"/>
        <v>9</v>
      </c>
      <c r="B18" s="319"/>
      <c r="C18" s="191"/>
      <c r="D18" s="191"/>
      <c r="E18" s="373"/>
    </row>
    <row r="19" spans="1:5" s="57" customFormat="1" ht="15" thickBot="1">
      <c r="A19" s="321">
        <f t="shared" si="0"/>
        <v>10</v>
      </c>
      <c r="B19" s="322"/>
      <c r="C19" s="323"/>
      <c r="D19" s="323"/>
      <c r="E19" s="374"/>
    </row>
    <row r="20" spans="1:5" ht="15" thickBot="1">
      <c r="A20" s="381"/>
      <c r="B20" s="310"/>
      <c r="C20" s="311"/>
      <c r="D20" s="168" t="str">
        <f>"Total "&amp;LEFT(A7,3)</f>
        <v>Total I20</v>
      </c>
      <c r="E20" s="129">
        <f>SUM(E10:E19)</f>
        <v>0</v>
      </c>
    </row>
    <row r="21" spans="1:5">
      <c r="B21" s="18"/>
    </row>
    <row r="22" spans="1:5">
      <c r="B22" s="22"/>
    </row>
    <row r="23" spans="1:5">
      <c r="B23" s="22"/>
    </row>
    <row r="24" spans="1:5">
      <c r="B24" s="22"/>
    </row>
    <row r="25" spans="1: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D47"/>
  <sheetViews>
    <sheetView showGridLines="0" showRowColHeaders="0" tabSelected="1" topLeftCell="A40" zoomScale="130" zoomScaleNormal="130" workbookViewId="0">
      <selection activeCell="C49" sqref="C49"/>
    </sheetView>
  </sheetViews>
  <sheetFormatPr defaultRowHeight="14.5"/>
  <cols>
    <col min="1" max="1" width="4.26953125" style="196" customWidth="1"/>
    <col min="2" max="2" width="8.7265625" customWidth="1"/>
    <col min="3" max="3" width="72" customWidth="1"/>
    <col min="4" max="4" width="7.7265625" customWidth="1"/>
  </cols>
  <sheetData>
    <row r="1" spans="2:4">
      <c r="B1" s="418" t="s">
        <v>102</v>
      </c>
      <c r="C1" s="418"/>
      <c r="D1" s="418"/>
    </row>
    <row r="2" spans="2:4" s="196" customFormat="1">
      <c r="B2" s="396" t="str">
        <f>"Facultatea de "&amp;'Date initiale'!C4</f>
        <v>Facultatea de ARHITECTURA</v>
      </c>
      <c r="C2" s="396"/>
      <c r="D2" s="396"/>
    </row>
    <row r="3" spans="2:4">
      <c r="B3" s="418" t="str">
        <f>"Departamentul "&amp;'Date initiale'!C5</f>
        <v>Departamentul Sinteza Proiectarii</v>
      </c>
      <c r="C3" s="418"/>
      <c r="D3" s="418"/>
    </row>
    <row r="4" spans="2:4">
      <c r="B4" s="396" t="str">
        <f>"Nume și prenume: "&amp;'Date initiale'!C6</f>
        <v>Nume și prenume: Dan Dinoiu</v>
      </c>
      <c r="C4" s="396"/>
      <c r="D4" s="396"/>
    </row>
    <row r="5" spans="2:4" s="196" customFormat="1">
      <c r="B5" s="396" t="str">
        <f>"Post: "&amp;'Date initiale'!C7</f>
        <v>Post: pozitia 25</v>
      </c>
      <c r="C5" s="396"/>
      <c r="D5" s="396"/>
    </row>
    <row r="6" spans="2:4">
      <c r="B6" s="396" t="str">
        <f>"Standard de referință: "&amp;'Date initiale'!C8</f>
        <v>Standard de referință: conferențiar universitar</v>
      </c>
      <c r="C6" s="396"/>
      <c r="D6" s="396"/>
    </row>
    <row r="7" spans="2:4">
      <c r="B7" s="196"/>
      <c r="C7" s="196"/>
      <c r="D7" s="196"/>
    </row>
    <row r="8" spans="2:4" s="196" customFormat="1" ht="15.5">
      <c r="B8" s="421" t="s">
        <v>178</v>
      </c>
      <c r="C8" s="421"/>
      <c r="D8" s="421"/>
    </row>
    <row r="9" spans="2:4" ht="34.5" customHeight="1">
      <c r="B9" s="419" t="s">
        <v>186</v>
      </c>
      <c r="C9" s="420"/>
      <c r="D9" s="420"/>
    </row>
    <row r="10" spans="2:4" ht="29">
      <c r="B10" s="95" t="s">
        <v>63</v>
      </c>
      <c r="C10" s="95" t="s">
        <v>177</v>
      </c>
      <c r="D10" s="95" t="s">
        <v>147</v>
      </c>
    </row>
    <row r="11" spans="2:4">
      <c r="B11" s="96" t="s">
        <v>19</v>
      </c>
      <c r="C11" s="11" t="s">
        <v>20</v>
      </c>
      <c r="D11" s="105">
        <f>'I1'!I20</f>
        <v>0</v>
      </c>
    </row>
    <row r="12" spans="2:4" ht="15" customHeight="1">
      <c r="B12" s="97" t="s">
        <v>21</v>
      </c>
      <c r="C12" s="11" t="s">
        <v>22</v>
      </c>
      <c r="D12" s="106">
        <f>'I2'!I20</f>
        <v>0</v>
      </c>
    </row>
    <row r="13" spans="2:4">
      <c r="B13" s="97" t="s">
        <v>23</v>
      </c>
      <c r="C13" s="32" t="s">
        <v>24</v>
      </c>
      <c r="D13" s="106">
        <f>'I3'!I20</f>
        <v>30</v>
      </c>
    </row>
    <row r="14" spans="2:4">
      <c r="B14" s="97" t="s">
        <v>26</v>
      </c>
      <c r="C14" s="11" t="s">
        <v>199</v>
      </c>
      <c r="D14" s="106">
        <f>'I4'!I20</f>
        <v>0</v>
      </c>
    </row>
    <row r="15" spans="2:4" ht="43.5">
      <c r="B15" s="97" t="s">
        <v>28</v>
      </c>
      <c r="C15" s="79" t="s">
        <v>200</v>
      </c>
      <c r="D15" s="106">
        <f>'I5'!I20</f>
        <v>0</v>
      </c>
    </row>
    <row r="16" spans="2:4" ht="15" customHeight="1">
      <c r="B16" s="97" t="s">
        <v>29</v>
      </c>
      <c r="C16" s="15" t="s">
        <v>201</v>
      </c>
      <c r="D16" s="106">
        <f>'I6'!I20</f>
        <v>0</v>
      </c>
    </row>
    <row r="17" spans="2:4" ht="15" customHeight="1">
      <c r="B17" s="97" t="s">
        <v>30</v>
      </c>
      <c r="C17" s="15" t="s">
        <v>203</v>
      </c>
      <c r="D17" s="106">
        <f>'I7'!I20</f>
        <v>0</v>
      </c>
    </row>
    <row r="18" spans="2:4" ht="29">
      <c r="B18" s="97" t="s">
        <v>31</v>
      </c>
      <c r="C18" s="15" t="s">
        <v>204</v>
      </c>
      <c r="D18" s="106">
        <f>'I8'!I20</f>
        <v>0</v>
      </c>
    </row>
    <row r="19" spans="2:4" ht="29">
      <c r="B19" s="97" t="s">
        <v>33</v>
      </c>
      <c r="C19" s="11" t="s">
        <v>205</v>
      </c>
      <c r="D19" s="106">
        <f>'I9'!I20</f>
        <v>0</v>
      </c>
    </row>
    <row r="20" spans="2:4" ht="29">
      <c r="B20" s="97" t="s">
        <v>34</v>
      </c>
      <c r="C20" s="78" t="s">
        <v>207</v>
      </c>
      <c r="D20" s="106">
        <f>'I10'!I19</f>
        <v>63</v>
      </c>
    </row>
    <row r="21" spans="2:4" ht="43.5">
      <c r="B21" s="98" t="s">
        <v>36</v>
      </c>
      <c r="C21" s="15" t="s">
        <v>209</v>
      </c>
      <c r="D21" s="106">
        <f>I11a!I20</f>
        <v>45</v>
      </c>
    </row>
    <row r="22" spans="2:4" ht="60" customHeight="1">
      <c r="B22" s="99"/>
      <c r="C22" s="15" t="s">
        <v>211</v>
      </c>
      <c r="D22" s="106">
        <f>I11b!H20</f>
        <v>15</v>
      </c>
    </row>
    <row r="23" spans="2:4" ht="29">
      <c r="B23" s="96"/>
      <c r="C23" s="36" t="s">
        <v>213</v>
      </c>
      <c r="D23" s="106">
        <f>I11c!G20</f>
        <v>6</v>
      </c>
    </row>
    <row r="24" spans="2:4" ht="72.5">
      <c r="B24" s="97" t="s">
        <v>40</v>
      </c>
      <c r="C24" s="15" t="s">
        <v>215</v>
      </c>
      <c r="D24" s="106">
        <f>'I12'!H20</f>
        <v>0</v>
      </c>
    </row>
    <row r="25" spans="2:4" ht="48" customHeight="1">
      <c r="B25" s="97" t="s">
        <v>60</v>
      </c>
      <c r="C25" s="15" t="s">
        <v>217</v>
      </c>
      <c r="D25" s="106">
        <f>'I13'!H22</f>
        <v>163</v>
      </c>
    </row>
    <row r="26" spans="2:4" ht="58">
      <c r="B26" s="98" t="s">
        <v>61</v>
      </c>
      <c r="C26" s="11" t="s">
        <v>219</v>
      </c>
      <c r="D26" s="106">
        <f>I14a!H20</f>
        <v>10</v>
      </c>
    </row>
    <row r="27" spans="2:4" ht="30" customHeight="1">
      <c r="B27" s="96"/>
      <c r="C27" s="11" t="s">
        <v>221</v>
      </c>
      <c r="D27" s="106">
        <f>I14b!H20</f>
        <v>0</v>
      </c>
    </row>
    <row r="28" spans="2:4" ht="43.5">
      <c r="B28" s="97" t="s">
        <v>61</v>
      </c>
      <c r="C28" s="11" t="s">
        <v>62</v>
      </c>
      <c r="D28" s="106">
        <f>I14c!H20</f>
        <v>5</v>
      </c>
    </row>
    <row r="29" spans="2:4" s="196" customFormat="1" ht="58">
      <c r="B29" s="400" t="s">
        <v>0</v>
      </c>
      <c r="C29" s="11" t="s">
        <v>224</v>
      </c>
      <c r="D29" s="107">
        <f>'I15'!H20</f>
        <v>20</v>
      </c>
    </row>
    <row r="30" spans="2:4" ht="101.5">
      <c r="B30" s="100" t="s">
        <v>64</v>
      </c>
      <c r="C30" s="86" t="s">
        <v>226</v>
      </c>
      <c r="D30" s="107">
        <f>'I16'!D20</f>
        <v>80</v>
      </c>
    </row>
    <row r="31" spans="2:4" ht="43.5">
      <c r="B31" s="100" t="s">
        <v>66</v>
      </c>
      <c r="C31" s="72" t="s">
        <v>229</v>
      </c>
      <c r="D31" s="106">
        <f>'I17'!D20</f>
        <v>0</v>
      </c>
    </row>
    <row r="32" spans="2:4" ht="45" customHeight="1">
      <c r="B32" s="96" t="s">
        <v>68</v>
      </c>
      <c r="C32" s="15" t="s">
        <v>231</v>
      </c>
      <c r="D32" s="105">
        <f>'I18'!D20</f>
        <v>10</v>
      </c>
    </row>
    <row r="33" spans="2:4" ht="75" customHeight="1">
      <c r="B33" s="97" t="s">
        <v>42</v>
      </c>
      <c r="C33" s="90" t="s">
        <v>233</v>
      </c>
      <c r="D33" s="106">
        <f>'I19'!E20</f>
        <v>10</v>
      </c>
    </row>
    <row r="34" spans="2:4" ht="29">
      <c r="B34" s="101" t="s">
        <v>44</v>
      </c>
      <c r="C34" s="89" t="s">
        <v>234</v>
      </c>
      <c r="D34" s="106">
        <f>'I20'!E20</f>
        <v>0</v>
      </c>
    </row>
    <row r="35" spans="2:4">
      <c r="B35" s="97" t="s">
        <v>45</v>
      </c>
      <c r="C35" s="81" t="s">
        <v>236</v>
      </c>
      <c r="D35" s="106">
        <f>'I21'!D20</f>
        <v>0</v>
      </c>
    </row>
    <row r="36" spans="2:4" ht="87">
      <c r="B36" s="97" t="s">
        <v>47</v>
      </c>
      <c r="C36" s="80" t="s">
        <v>271</v>
      </c>
      <c r="D36" s="106">
        <f>'I22'!D20</f>
        <v>20</v>
      </c>
    </row>
    <row r="37" spans="2:4" ht="43.5">
      <c r="B37" s="97" t="s">
        <v>48</v>
      </c>
      <c r="C37" s="79" t="s">
        <v>237</v>
      </c>
      <c r="D37" s="106">
        <f>'I23'!D20</f>
        <v>0</v>
      </c>
    </row>
    <row r="38" spans="2:4">
      <c r="B38" s="97" t="s">
        <v>239</v>
      </c>
      <c r="C38" s="79" t="s">
        <v>49</v>
      </c>
      <c r="D38" s="106">
        <f>'I24'!F20</f>
        <v>0</v>
      </c>
    </row>
    <row r="39" spans="2:4">
      <c r="B39" s="196"/>
      <c r="C39" s="196"/>
      <c r="D39" s="196"/>
    </row>
    <row r="40" spans="2:4">
      <c r="B40" s="295" t="s">
        <v>2</v>
      </c>
      <c r="C40" s="1" t="s">
        <v>104</v>
      </c>
      <c r="D40" s="196"/>
    </row>
    <row r="41" spans="2:4">
      <c r="B41" s="19" t="s">
        <v>5</v>
      </c>
      <c r="C41" s="13" t="s">
        <v>242</v>
      </c>
      <c r="D41" s="108">
        <f>SUM(D11:D20)+SUM(D33:D38)</f>
        <v>123</v>
      </c>
    </row>
    <row r="42" spans="2:4">
      <c r="B42" s="19" t="s">
        <v>6</v>
      </c>
      <c r="C42" s="13" t="s">
        <v>243</v>
      </c>
      <c r="D42" s="108">
        <f>SUM(D24:D33)</f>
        <v>298</v>
      </c>
    </row>
    <row r="43" spans="2:4" ht="15" thickBot="1">
      <c r="B43" s="102" t="s">
        <v>7</v>
      </c>
      <c r="C43" s="14" t="s">
        <v>9</v>
      </c>
      <c r="D43" s="109">
        <f>SUM(D21:D23)</f>
        <v>66</v>
      </c>
    </row>
    <row r="44" spans="2:4" ht="15.5" thickTop="1" thickBot="1">
      <c r="B44" s="103" t="s">
        <v>8</v>
      </c>
      <c r="C44" s="104" t="s">
        <v>244</v>
      </c>
      <c r="D44" s="110">
        <f>D41+D42+D43</f>
        <v>487</v>
      </c>
    </row>
    <row r="45" spans="2:4" ht="15" thickTop="1">
      <c r="B45" s="196"/>
      <c r="C45" s="196"/>
      <c r="D45" s="196"/>
    </row>
    <row r="46" spans="2:4">
      <c r="B46" s="296" t="s">
        <v>148</v>
      </c>
      <c r="C46" s="196" t="s">
        <v>149</v>
      </c>
      <c r="D46" s="196"/>
    </row>
    <row r="47" spans="2:4">
      <c r="B47" s="333" t="str">
        <f>'Date initiale'!C9</f>
        <v>ianuarie/2020</v>
      </c>
      <c r="C47" s="196"/>
      <c r="D47" s="196"/>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0"/>
  <sheetViews>
    <sheetView workbookViewId="0">
      <selection activeCell="G10" sqref="G10"/>
    </sheetView>
  </sheetViews>
  <sheetFormatPr defaultRowHeight="14.5"/>
  <cols>
    <col min="1" max="1" width="5.1796875" customWidth="1"/>
    <col min="2" max="2" width="104.26953125" customWidth="1"/>
    <col min="3" max="3" width="10.54296875" customWidth="1"/>
    <col min="4" max="4" width="9.7265625" customWidth="1"/>
  </cols>
  <sheetData>
    <row r="1" spans="1:10">
      <c r="A1" s="281" t="str">
        <f>'Date initiale'!C3</f>
        <v>Universitatea de Arhitectură și Urbanism "Ion Mincu" București</v>
      </c>
      <c r="B1" s="281"/>
    </row>
    <row r="2" spans="1:10">
      <c r="A2" s="281" t="str">
        <f>'Date initiale'!B4&amp;" "&amp;'Date initiale'!C4</f>
        <v>Facultatea ARHITECTURA</v>
      </c>
      <c r="B2" s="281"/>
    </row>
    <row r="3" spans="1:10">
      <c r="A3" s="281" t="str">
        <f>'Date initiale'!B5&amp;" "&amp;'Date initiale'!C5</f>
        <v>Departamentul Sinteza Proiectarii</v>
      </c>
      <c r="B3" s="281"/>
    </row>
    <row r="4" spans="1:10">
      <c r="A4" s="126" t="str">
        <f>'Date initiale'!C6&amp;", "&amp;'Date initiale'!C7</f>
        <v>Dan Dinoiu, pozitia 25</v>
      </c>
      <c r="B4" s="126"/>
    </row>
    <row r="5" spans="1:10" s="196" customFormat="1">
      <c r="A5" s="126"/>
      <c r="B5" s="126"/>
    </row>
    <row r="6" spans="1:10" ht="15.5">
      <c r="A6" s="437" t="s">
        <v>110</v>
      </c>
      <c r="B6" s="437"/>
      <c r="C6" s="437"/>
      <c r="D6" s="437"/>
    </row>
    <row r="7" spans="1:10" ht="24" customHeight="1">
      <c r="A7" s="441" t="str">
        <f>'Descriere indicatori'!B28&amp;". "&amp;'Descriere indicatori'!C28</f>
        <v xml:space="preserve">I21. Organizator / curator expoziţii la nivel internaţional/naţional </v>
      </c>
      <c r="B7" s="441"/>
      <c r="C7" s="441"/>
      <c r="D7" s="441"/>
    </row>
    <row r="8" spans="1:10" ht="15" thickBot="1"/>
    <row r="9" spans="1:10" ht="29.5" thickBot="1">
      <c r="A9" s="164" t="s">
        <v>55</v>
      </c>
      <c r="B9" s="307" t="s">
        <v>152</v>
      </c>
      <c r="C9" s="165" t="s">
        <v>87</v>
      </c>
      <c r="D9" s="308" t="s">
        <v>147</v>
      </c>
      <c r="F9" s="285" t="s">
        <v>108</v>
      </c>
      <c r="J9" s="14"/>
    </row>
    <row r="10" spans="1:10">
      <c r="A10" s="312">
        <v>1</v>
      </c>
      <c r="B10" s="313"/>
      <c r="C10" s="313"/>
      <c r="D10" s="314"/>
      <c r="F10" s="286" t="s">
        <v>170</v>
      </c>
      <c r="G10" s="406" t="s">
        <v>263</v>
      </c>
      <c r="J10" s="287"/>
    </row>
    <row r="11" spans="1:10">
      <c r="A11" s="315">
        <f>A10+1</f>
        <v>2</v>
      </c>
      <c r="B11" s="309"/>
      <c r="C11" s="42"/>
      <c r="D11" s="316"/>
      <c r="J11" s="57"/>
    </row>
    <row r="12" spans="1:10">
      <c r="A12" s="315">
        <f t="shared" ref="A12:A19" si="0">A11+1</f>
        <v>3</v>
      </c>
      <c r="B12" s="309"/>
      <c r="C12" s="42"/>
      <c r="D12" s="316"/>
    </row>
    <row r="13" spans="1:10">
      <c r="A13" s="315">
        <f t="shared" si="0"/>
        <v>4</v>
      </c>
      <c r="B13" s="309"/>
      <c r="C13" s="42"/>
      <c r="D13" s="316"/>
    </row>
    <row r="14" spans="1:10">
      <c r="A14" s="315">
        <f t="shared" si="0"/>
        <v>5</v>
      </c>
      <c r="B14" s="317"/>
      <c r="C14" s="42"/>
      <c r="D14" s="318"/>
    </row>
    <row r="15" spans="1:10">
      <c r="A15" s="315">
        <f t="shared" si="0"/>
        <v>6</v>
      </c>
      <c r="B15" s="317"/>
      <c r="C15" s="42"/>
      <c r="D15" s="318"/>
    </row>
    <row r="16" spans="1:10">
      <c r="A16" s="315">
        <f t="shared" si="0"/>
        <v>7</v>
      </c>
      <c r="B16" s="317"/>
      <c r="C16" s="42"/>
      <c r="D16" s="318"/>
    </row>
    <row r="17" spans="1:4">
      <c r="A17" s="315">
        <f t="shared" si="0"/>
        <v>8</v>
      </c>
      <c r="B17" s="317"/>
      <c r="C17" s="42"/>
      <c r="D17" s="156"/>
    </row>
    <row r="18" spans="1:4">
      <c r="A18" s="315">
        <f t="shared" si="0"/>
        <v>9</v>
      </c>
      <c r="B18" s="319"/>
      <c r="C18" s="191"/>
      <c r="D18" s="320"/>
    </row>
    <row r="19" spans="1:4" ht="15" thickBot="1">
      <c r="A19" s="321">
        <f t="shared" si="0"/>
        <v>10</v>
      </c>
      <c r="B19" s="322"/>
      <c r="C19" s="323"/>
      <c r="D19" s="324"/>
    </row>
    <row r="20" spans="1:4" ht="15" thickBot="1">
      <c r="A20" s="381"/>
      <c r="B20" s="310"/>
      <c r="C20" s="168" t="str">
        <f>"Total "&amp;LEFT(A7,3)</f>
        <v>Total I21</v>
      </c>
      <c r="D20" s="129">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65"/>
  <sheetViews>
    <sheetView topLeftCell="A4" workbookViewId="0">
      <selection activeCell="B11" sqref="B11"/>
    </sheetView>
  </sheetViews>
  <sheetFormatPr defaultRowHeight="14.5"/>
  <cols>
    <col min="1" max="1" width="5.1796875" customWidth="1"/>
    <col min="2" max="2" width="98.26953125" customWidth="1"/>
    <col min="3" max="3" width="15.7265625" customWidth="1"/>
    <col min="4" max="4" width="9.7265625" customWidth="1"/>
  </cols>
  <sheetData>
    <row r="1" spans="1:7" ht="15.5">
      <c r="A1" s="279" t="str">
        <f>'Date initiale'!C3</f>
        <v>Universitatea de Arhitectură și Urbanism "Ion Mincu" București</v>
      </c>
      <c r="B1" s="279"/>
      <c r="C1" s="279"/>
      <c r="D1" s="17"/>
    </row>
    <row r="2" spans="1:7" ht="15.5">
      <c r="A2" s="279" t="str">
        <f>'Date initiale'!B4&amp;" "&amp;'Date initiale'!C4</f>
        <v>Facultatea ARHITECTURA</v>
      </c>
      <c r="B2" s="279"/>
      <c r="C2" s="279"/>
      <c r="D2" s="17"/>
    </row>
    <row r="3" spans="1:7" ht="15.5">
      <c r="A3" s="279" t="str">
        <f>'Date initiale'!B5&amp;" "&amp;'Date initiale'!C5</f>
        <v>Departamentul Sinteza Proiectarii</v>
      </c>
      <c r="B3" s="279"/>
      <c r="C3" s="279"/>
      <c r="D3" s="17"/>
    </row>
    <row r="4" spans="1:7">
      <c r="A4" s="126" t="str">
        <f>'Date initiale'!C6&amp;", "&amp;'Date initiale'!C7</f>
        <v>Dan Dinoiu, pozitia 25</v>
      </c>
      <c r="B4" s="126"/>
      <c r="C4" s="126"/>
    </row>
    <row r="5" spans="1:7" s="196" customFormat="1">
      <c r="A5" s="126"/>
      <c r="B5" s="126"/>
      <c r="C5" s="126"/>
    </row>
    <row r="6" spans="1:7" ht="15.5">
      <c r="A6" s="439" t="s">
        <v>110</v>
      </c>
      <c r="B6" s="439"/>
      <c r="C6" s="439"/>
      <c r="D6" s="439"/>
    </row>
    <row r="7" spans="1:7" s="196" customFormat="1" ht="66.75" customHeight="1">
      <c r="A7" s="441"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41"/>
      <c r="C7" s="441"/>
      <c r="D7" s="441"/>
    </row>
    <row r="8" spans="1:7" ht="16" thickBot="1">
      <c r="A8" s="60"/>
      <c r="B8" s="60"/>
      <c r="C8" s="60"/>
      <c r="D8" s="60"/>
    </row>
    <row r="9" spans="1:7" ht="29.5" thickBot="1">
      <c r="A9" s="164" t="s">
        <v>55</v>
      </c>
      <c r="B9" s="326" t="s">
        <v>158</v>
      </c>
      <c r="C9" s="326" t="s">
        <v>81</v>
      </c>
      <c r="D9" s="327" t="s">
        <v>147</v>
      </c>
      <c r="F9" s="285" t="s">
        <v>108</v>
      </c>
    </row>
    <row r="10" spans="1:7" ht="15.5">
      <c r="A10" s="170">
        <v>1</v>
      </c>
      <c r="B10" s="328" t="s">
        <v>334</v>
      </c>
      <c r="C10" s="329"/>
      <c r="D10" s="356">
        <v>10</v>
      </c>
      <c r="E10" s="47"/>
      <c r="F10" s="286" t="s">
        <v>174</v>
      </c>
      <c r="G10" s="406" t="s">
        <v>265</v>
      </c>
    </row>
    <row r="11" spans="1:7" ht="15.5">
      <c r="A11" s="172">
        <f>A10+1</f>
        <v>2</v>
      </c>
      <c r="B11" s="310" t="s">
        <v>296</v>
      </c>
      <c r="C11" s="42"/>
      <c r="D11" s="348">
        <v>10</v>
      </c>
      <c r="E11" s="47"/>
      <c r="F11" s="286" t="s">
        <v>170</v>
      </c>
    </row>
    <row r="12" spans="1:7" ht="15.5">
      <c r="A12" s="172">
        <f t="shared" ref="A12:A19" si="0">A11+1</f>
        <v>3</v>
      </c>
      <c r="B12" s="317"/>
      <c r="C12" s="325"/>
      <c r="D12" s="375"/>
      <c r="E12" s="47"/>
      <c r="F12" s="286" t="s">
        <v>170</v>
      </c>
    </row>
    <row r="13" spans="1:7" ht="15.5">
      <c r="A13" s="172">
        <f t="shared" si="0"/>
        <v>4</v>
      </c>
      <c r="B13" s="317"/>
      <c r="C13" s="42"/>
      <c r="D13" s="375"/>
      <c r="E13" s="47"/>
      <c r="F13" s="286">
        <v>20</v>
      </c>
    </row>
    <row r="14" spans="1:7" ht="15.5">
      <c r="A14" s="172">
        <f t="shared" si="0"/>
        <v>5</v>
      </c>
      <c r="B14" s="317"/>
      <c r="C14" s="42"/>
      <c r="D14" s="375"/>
      <c r="E14" s="47"/>
    </row>
    <row r="15" spans="1:7" ht="15.5">
      <c r="A15" s="172">
        <f t="shared" si="0"/>
        <v>6</v>
      </c>
      <c r="B15" s="317"/>
      <c r="C15" s="42"/>
      <c r="D15" s="375"/>
      <c r="E15" s="47"/>
    </row>
    <row r="16" spans="1:7" ht="15.5">
      <c r="A16" s="172">
        <f t="shared" si="0"/>
        <v>7</v>
      </c>
      <c r="B16" s="317"/>
      <c r="C16" s="42"/>
      <c r="D16" s="375"/>
      <c r="E16" s="47"/>
    </row>
    <row r="17" spans="1:5" ht="15.5">
      <c r="A17" s="172">
        <f t="shared" si="0"/>
        <v>8</v>
      </c>
      <c r="B17" s="317"/>
      <c r="C17" s="42"/>
      <c r="D17" s="375"/>
      <c r="E17" s="47"/>
    </row>
    <row r="18" spans="1:5" ht="15.5">
      <c r="A18" s="172">
        <f t="shared" si="0"/>
        <v>9</v>
      </c>
      <c r="B18" s="317"/>
      <c r="C18" s="42"/>
      <c r="D18" s="375"/>
      <c r="E18" s="47"/>
    </row>
    <row r="19" spans="1:5" ht="16" thickBot="1">
      <c r="A19" s="330">
        <f t="shared" si="0"/>
        <v>10</v>
      </c>
      <c r="B19" s="331"/>
      <c r="C19" s="161"/>
      <c r="D19" s="376"/>
      <c r="E19" s="47"/>
    </row>
    <row r="20" spans="1:5" ht="16" thickBot="1">
      <c r="A20" s="381"/>
      <c r="B20" s="310"/>
      <c r="C20" s="128" t="str">
        <f>"Total "&amp;LEFT(A7,3)</f>
        <v>Total I22</v>
      </c>
      <c r="D20" s="129">
        <f>SUM(D10:D19)</f>
        <v>20</v>
      </c>
      <c r="E20" s="47"/>
    </row>
    <row r="21" spans="1:5" ht="15.5">
      <c r="A21" s="47"/>
      <c r="B21" s="48"/>
      <c r="C21" s="47"/>
      <c r="D21" s="47"/>
      <c r="E21" s="47"/>
    </row>
    <row r="22" spans="1:5" ht="15.5">
      <c r="A22" s="47"/>
      <c r="B22" s="48"/>
      <c r="C22" s="47"/>
      <c r="D22" s="47"/>
      <c r="E22" s="47"/>
    </row>
    <row r="23" spans="1:5" ht="15.5">
      <c r="A23" s="47"/>
      <c r="B23" s="48"/>
      <c r="C23" s="47"/>
      <c r="D23" s="47"/>
      <c r="E23" s="47"/>
    </row>
    <row r="24" spans="1:5" ht="15.5">
      <c r="A24" s="47"/>
      <c r="B24" s="48"/>
      <c r="C24" s="47"/>
      <c r="D24" s="47"/>
      <c r="E24" s="47"/>
    </row>
    <row r="25" spans="1:5" ht="15.5">
      <c r="A25" s="47"/>
      <c r="B25" s="48"/>
      <c r="C25" s="47"/>
      <c r="D25" s="47"/>
      <c r="E25" s="47"/>
    </row>
    <row r="26" spans="1:5" ht="15.5">
      <c r="A26" s="47"/>
      <c r="B26" s="48"/>
      <c r="C26" s="47"/>
      <c r="D26" s="47"/>
      <c r="E26" s="47"/>
    </row>
    <row r="27" spans="1:5" ht="15.5">
      <c r="A27" s="47"/>
      <c r="B27" s="49"/>
      <c r="C27" s="47"/>
      <c r="D27" s="47"/>
      <c r="E27" s="47"/>
    </row>
    <row r="28" spans="1:5" ht="15.5">
      <c r="A28" s="47"/>
      <c r="B28" s="48"/>
      <c r="C28" s="47"/>
      <c r="D28" s="47"/>
      <c r="E28" s="47"/>
    </row>
    <row r="29" spans="1:5" ht="15.5">
      <c r="A29" s="47"/>
      <c r="B29" s="48"/>
      <c r="C29" s="47"/>
      <c r="D29" s="47"/>
      <c r="E29" s="47"/>
    </row>
    <row r="30" spans="1:5" ht="15.5">
      <c r="A30" s="47"/>
      <c r="B30" s="50"/>
      <c r="C30" s="47"/>
      <c r="D30" s="47"/>
      <c r="E30" s="47"/>
    </row>
    <row r="31" spans="1:5" ht="15.5">
      <c r="A31" s="47"/>
      <c r="B31" s="37"/>
      <c r="C31" s="47"/>
      <c r="D31" s="47"/>
      <c r="E31" s="47"/>
    </row>
    <row r="32" spans="1:5" ht="15.5">
      <c r="A32" s="47"/>
      <c r="B32" s="37"/>
      <c r="C32" s="47"/>
      <c r="D32" s="47"/>
      <c r="E32" s="47"/>
    </row>
    <row r="33" spans="1:5" ht="15.5">
      <c r="A33" s="47"/>
      <c r="B33" s="47"/>
      <c r="C33" s="47"/>
      <c r="D33" s="47"/>
      <c r="E33" s="47"/>
    </row>
    <row r="34" spans="1:5" ht="15.5">
      <c r="A34" s="47"/>
      <c r="B34" s="47"/>
      <c r="C34" s="47"/>
      <c r="D34" s="47"/>
      <c r="E34" s="47"/>
    </row>
    <row r="35" spans="1:5" ht="15.5">
      <c r="A35" s="47"/>
      <c r="B35" s="47"/>
      <c r="C35" s="47"/>
      <c r="D35" s="47"/>
      <c r="E35" s="47"/>
    </row>
    <row r="36" spans="1:5" ht="15.5">
      <c r="A36" s="47"/>
      <c r="B36" s="47"/>
      <c r="C36" s="47"/>
      <c r="D36" s="47"/>
      <c r="E36" s="47"/>
    </row>
    <row r="37" spans="1:5" ht="15.5">
      <c r="A37" s="47"/>
      <c r="B37" s="47"/>
      <c r="C37" s="47"/>
      <c r="D37" s="47"/>
      <c r="E37" s="47"/>
    </row>
    <row r="38" spans="1:5" ht="15.5">
      <c r="A38" s="47"/>
      <c r="B38" s="47"/>
      <c r="C38" s="47"/>
      <c r="D38" s="47"/>
      <c r="E38" s="47"/>
    </row>
    <row r="39" spans="1:5" ht="15.5">
      <c r="A39" s="47"/>
      <c r="B39" s="47"/>
      <c r="C39" s="47"/>
      <c r="D39" s="47"/>
      <c r="E39" s="47"/>
    </row>
    <row r="40" spans="1:5" ht="15.5">
      <c r="A40" s="47"/>
      <c r="B40" s="47"/>
      <c r="C40" s="47"/>
      <c r="D40" s="47"/>
      <c r="E40" s="47"/>
    </row>
    <row r="41" spans="1:5" ht="15.5">
      <c r="A41" s="47"/>
      <c r="B41" s="47"/>
      <c r="C41" s="47"/>
      <c r="D41" s="47"/>
      <c r="E41" s="47"/>
    </row>
    <row r="42" spans="1:5" ht="15.5">
      <c r="A42" s="47"/>
      <c r="B42" s="47"/>
      <c r="C42" s="47"/>
      <c r="D42" s="47"/>
      <c r="E42" s="47"/>
    </row>
    <row r="43" spans="1:5" ht="15.5">
      <c r="A43" s="47"/>
      <c r="B43" s="47"/>
      <c r="C43" s="47"/>
      <c r="D43" s="47"/>
      <c r="E43" s="47"/>
    </row>
    <row r="44" spans="1:5" ht="15.5">
      <c r="A44" s="47"/>
      <c r="B44" s="47"/>
      <c r="C44" s="47"/>
      <c r="D44" s="47"/>
      <c r="E44" s="47"/>
    </row>
    <row r="45" spans="1:5" ht="15.5">
      <c r="A45" s="47"/>
      <c r="B45" s="47"/>
      <c r="C45" s="47"/>
      <c r="D45" s="47"/>
      <c r="E45" s="47"/>
    </row>
    <row r="46" spans="1:5" ht="15.5">
      <c r="A46" s="47"/>
      <c r="B46" s="47"/>
      <c r="C46" s="47"/>
      <c r="D46" s="47"/>
      <c r="E46" s="47"/>
    </row>
    <row r="47" spans="1:5" ht="15.5">
      <c r="A47" s="47"/>
      <c r="B47" s="47"/>
      <c r="C47" s="47"/>
      <c r="D47" s="47"/>
      <c r="E47" s="47"/>
    </row>
    <row r="48" spans="1:5" ht="15.5">
      <c r="A48" s="47"/>
      <c r="B48" s="47"/>
      <c r="C48" s="47"/>
      <c r="D48" s="47"/>
      <c r="E48" s="47"/>
    </row>
    <row r="49" spans="1:5" ht="15.5">
      <c r="A49" s="47"/>
      <c r="B49" s="47"/>
      <c r="C49" s="47"/>
      <c r="D49" s="47"/>
      <c r="E49" s="47"/>
    </row>
    <row r="50" spans="1:5" ht="15.5">
      <c r="A50" s="47"/>
      <c r="B50" s="47"/>
      <c r="C50" s="47"/>
      <c r="D50" s="47"/>
      <c r="E50" s="47"/>
    </row>
    <row r="51" spans="1:5" ht="15.5">
      <c r="A51" s="47"/>
      <c r="B51" s="47"/>
      <c r="C51" s="47"/>
      <c r="D51" s="47"/>
      <c r="E51" s="47"/>
    </row>
    <row r="52" spans="1:5" ht="15.5">
      <c r="A52" s="47"/>
      <c r="B52" s="47"/>
      <c r="C52" s="47"/>
      <c r="D52" s="47"/>
      <c r="E52" s="47"/>
    </row>
    <row r="53" spans="1:5" ht="15.5">
      <c r="A53" s="47"/>
      <c r="B53" s="47"/>
      <c r="C53" s="47"/>
      <c r="D53" s="47"/>
      <c r="E53" s="47"/>
    </row>
    <row r="54" spans="1:5" ht="15.5">
      <c r="A54" s="47"/>
      <c r="B54" s="47"/>
      <c r="C54" s="47"/>
      <c r="D54" s="47"/>
      <c r="E54" s="47"/>
    </row>
    <row r="55" spans="1:5" ht="15.5">
      <c r="A55" s="47"/>
      <c r="B55" s="47"/>
      <c r="C55" s="47"/>
      <c r="D55" s="47"/>
      <c r="E55" s="47"/>
    </row>
    <row r="56" spans="1:5" ht="15.5">
      <c r="A56" s="47"/>
      <c r="B56" s="47"/>
      <c r="C56" s="47"/>
      <c r="D56" s="47"/>
      <c r="E56" s="47"/>
    </row>
    <row r="57" spans="1:5" ht="15.5">
      <c r="A57" s="47"/>
      <c r="B57" s="47"/>
      <c r="C57" s="47"/>
      <c r="D57" s="47"/>
      <c r="E57" s="47"/>
    </row>
    <row r="58" spans="1:5" ht="15.5">
      <c r="A58" s="47"/>
      <c r="B58" s="47"/>
      <c r="C58" s="47"/>
      <c r="D58" s="47"/>
      <c r="E58" s="47"/>
    </row>
    <row r="59" spans="1:5" ht="15.5">
      <c r="A59" s="47"/>
      <c r="B59" s="47"/>
      <c r="C59" s="47"/>
      <c r="D59" s="47"/>
      <c r="E59" s="47"/>
    </row>
    <row r="60" spans="1:5" ht="15.5">
      <c r="A60" s="47"/>
      <c r="B60" s="47"/>
      <c r="C60" s="47"/>
      <c r="D60" s="47"/>
      <c r="E60" s="47"/>
    </row>
    <row r="61" spans="1:5" ht="15.5">
      <c r="A61" s="47"/>
      <c r="B61" s="47"/>
      <c r="C61" s="47"/>
      <c r="D61" s="47"/>
      <c r="E61" s="47"/>
    </row>
    <row r="62" spans="1:5" ht="15.5">
      <c r="A62" s="47"/>
      <c r="B62" s="47"/>
      <c r="C62" s="47"/>
      <c r="D62" s="47"/>
      <c r="E62" s="47"/>
    </row>
    <row r="63" spans="1:5" ht="15.5">
      <c r="A63" s="47"/>
      <c r="B63" s="47"/>
      <c r="C63" s="47"/>
      <c r="D63" s="47"/>
      <c r="E63" s="47"/>
    </row>
    <row r="64" spans="1:5" ht="15.5">
      <c r="A64" s="47"/>
      <c r="B64" s="47"/>
      <c r="C64" s="47"/>
      <c r="D64" s="47"/>
      <c r="E64" s="47"/>
    </row>
    <row r="65" spans="1:5" ht="15.5">
      <c r="A65" s="47"/>
      <c r="B65" s="47"/>
      <c r="C65" s="47"/>
      <c r="D65" s="47"/>
      <c r="E65" s="4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20"/>
  <sheetViews>
    <sheetView workbookViewId="0">
      <selection activeCell="G10" sqref="G10"/>
    </sheetView>
  </sheetViews>
  <sheetFormatPr defaultRowHeight="14.5"/>
  <cols>
    <col min="1" max="1" width="5.1796875" customWidth="1"/>
    <col min="2" max="2" width="98.26953125" customWidth="1"/>
    <col min="3" max="3" width="15.7265625" customWidth="1"/>
    <col min="4" max="4" width="9.7265625" customWidth="1"/>
  </cols>
  <sheetData>
    <row r="1" spans="1:7" ht="15.5">
      <c r="A1" s="279" t="str">
        <f>'Date initiale'!C3</f>
        <v>Universitatea de Arhitectură și Urbanism "Ion Mincu" București</v>
      </c>
      <c r="B1" s="279"/>
      <c r="C1" s="279"/>
      <c r="D1" s="43"/>
    </row>
    <row r="2" spans="1:7" ht="15.5">
      <c r="A2" s="279" t="str">
        <f>'Date initiale'!B4&amp;" "&amp;'Date initiale'!C4</f>
        <v>Facultatea ARHITECTURA</v>
      </c>
      <c r="B2" s="279"/>
      <c r="C2" s="279"/>
      <c r="D2" s="17"/>
    </row>
    <row r="3" spans="1:7" ht="15.5">
      <c r="A3" s="279" t="str">
        <f>'Date initiale'!B5&amp;" "&amp;'Date initiale'!C5</f>
        <v>Departamentul Sinteza Proiectarii</v>
      </c>
      <c r="B3" s="279"/>
      <c r="C3" s="279"/>
      <c r="D3" s="17"/>
    </row>
    <row r="4" spans="1:7">
      <c r="A4" s="126" t="str">
        <f>'Date initiale'!C6&amp;", "&amp;'Date initiale'!C7</f>
        <v>Dan Dinoiu, pozitia 25</v>
      </c>
      <c r="B4" s="126"/>
      <c r="C4" s="126"/>
    </row>
    <row r="5" spans="1:7" s="196" customFormat="1">
      <c r="A5" s="126"/>
      <c r="B5" s="126"/>
      <c r="C5" s="126"/>
    </row>
    <row r="6" spans="1:7" ht="15.5">
      <c r="A6" s="437" t="s">
        <v>110</v>
      </c>
      <c r="B6" s="437"/>
      <c r="C6" s="437"/>
      <c r="D6" s="437"/>
    </row>
    <row r="7" spans="1:7" ht="39.75" customHeight="1">
      <c r="A7" s="441"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41"/>
      <c r="C7" s="441"/>
      <c r="D7" s="441"/>
    </row>
    <row r="8" spans="1:7" ht="15.75" customHeight="1" thickBot="1">
      <c r="A8" s="60"/>
      <c r="B8" s="60"/>
      <c r="C8" s="60"/>
      <c r="D8" s="60"/>
    </row>
    <row r="9" spans="1:7" ht="29.5" thickBot="1">
      <c r="A9" s="164" t="s">
        <v>55</v>
      </c>
      <c r="B9" s="165" t="s">
        <v>159</v>
      </c>
      <c r="C9" s="165" t="s">
        <v>81</v>
      </c>
      <c r="D9" s="308" t="s">
        <v>147</v>
      </c>
      <c r="F9" s="285" t="s">
        <v>108</v>
      </c>
    </row>
    <row r="10" spans="1:7" s="196" customFormat="1">
      <c r="A10" s="170">
        <v>1</v>
      </c>
      <c r="B10" s="328"/>
      <c r="C10" s="171"/>
      <c r="D10" s="377"/>
      <c r="F10" s="286" t="s">
        <v>170</v>
      </c>
      <c r="G10" s="406" t="s">
        <v>262</v>
      </c>
    </row>
    <row r="11" spans="1:7" s="196" customFormat="1">
      <c r="A11" s="172">
        <f>A10+1</f>
        <v>2</v>
      </c>
      <c r="B11" s="317"/>
      <c r="C11" s="42"/>
      <c r="D11" s="378"/>
      <c r="F11" s="286" t="s">
        <v>172</v>
      </c>
    </row>
    <row r="12" spans="1:7">
      <c r="A12" s="172">
        <f t="shared" ref="A12:A19" si="0">A11+1</f>
        <v>3</v>
      </c>
      <c r="B12" s="317"/>
      <c r="C12" s="42"/>
      <c r="D12" s="378"/>
      <c r="F12" s="286" t="s">
        <v>173</v>
      </c>
    </row>
    <row r="13" spans="1:7" s="196" customFormat="1">
      <c r="A13" s="172">
        <f t="shared" si="0"/>
        <v>4</v>
      </c>
      <c r="B13" s="317"/>
      <c r="C13" s="42"/>
      <c r="D13" s="378"/>
    </row>
    <row r="14" spans="1:7" s="196" customFormat="1">
      <c r="A14" s="172">
        <f t="shared" si="0"/>
        <v>5</v>
      </c>
      <c r="B14" s="317"/>
      <c r="C14" s="42"/>
      <c r="D14" s="378"/>
    </row>
    <row r="15" spans="1:7" s="196" customFormat="1">
      <c r="A15" s="172">
        <f t="shared" si="0"/>
        <v>6</v>
      </c>
      <c r="B15" s="317"/>
      <c r="C15" s="42"/>
      <c r="D15" s="378"/>
    </row>
    <row r="16" spans="1:7" s="196" customFormat="1">
      <c r="A16" s="172">
        <f t="shared" si="0"/>
        <v>7</v>
      </c>
      <c r="B16" s="317"/>
      <c r="C16" s="42"/>
      <c r="D16" s="378"/>
    </row>
    <row r="17" spans="1:4" s="196" customFormat="1">
      <c r="A17" s="172">
        <f t="shared" si="0"/>
        <v>8</v>
      </c>
      <c r="B17" s="317"/>
      <c r="C17" s="42"/>
      <c r="D17" s="378"/>
    </row>
    <row r="18" spans="1:4" s="196" customFormat="1">
      <c r="A18" s="172">
        <f t="shared" si="0"/>
        <v>9</v>
      </c>
      <c r="B18" s="317"/>
      <c r="C18" s="42"/>
      <c r="D18" s="378"/>
    </row>
    <row r="19" spans="1:4" ht="15" thickBot="1">
      <c r="A19" s="330">
        <f t="shared" si="0"/>
        <v>10</v>
      </c>
      <c r="B19" s="331"/>
      <c r="C19" s="161"/>
      <c r="D19" s="379"/>
    </row>
    <row r="20" spans="1:4" ht="15" thickBot="1">
      <c r="A20" s="380"/>
      <c r="B20" s="126"/>
      <c r="C20" s="128" t="str">
        <f>"Total "&amp;LEFT(A7,3)</f>
        <v>Total I23</v>
      </c>
      <c r="D20" s="332">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20"/>
  <sheetViews>
    <sheetView workbookViewId="0">
      <selection activeCell="M14" sqref="M14"/>
    </sheetView>
  </sheetViews>
  <sheetFormatPr defaultRowHeight="14.5"/>
  <cols>
    <col min="1" max="1" width="5.1796875" customWidth="1"/>
    <col min="2" max="2" width="27.54296875" customWidth="1"/>
    <col min="3" max="3" width="46.81640625" style="196" customWidth="1"/>
    <col min="4" max="4" width="30" style="196" customWidth="1"/>
    <col min="5" max="5" width="10.54296875" customWidth="1"/>
    <col min="6" max="6" width="9.7265625" customWidth="1"/>
  </cols>
  <sheetData>
    <row r="1" spans="1:9">
      <c r="A1" s="281" t="str">
        <f>'Date initiale'!C3</f>
        <v>Universitatea de Arhitectură și Urbanism "Ion Mincu" București</v>
      </c>
      <c r="B1" s="281"/>
      <c r="C1" s="281"/>
      <c r="D1" s="281"/>
      <c r="E1" s="281"/>
    </row>
    <row r="2" spans="1:9">
      <c r="A2" s="281" t="str">
        <f>'Date initiale'!B4&amp;" "&amp;'Date initiale'!C4</f>
        <v>Facultatea ARHITECTURA</v>
      </c>
      <c r="B2" s="281"/>
      <c r="C2" s="281"/>
      <c r="D2" s="281"/>
      <c r="E2" s="281"/>
    </row>
    <row r="3" spans="1:9">
      <c r="A3" s="281" t="str">
        <f>'Date initiale'!B5&amp;" "&amp;'Date initiale'!C5</f>
        <v>Departamentul Sinteza Proiectarii</v>
      </c>
      <c r="B3" s="281"/>
      <c r="C3" s="281"/>
      <c r="D3" s="281"/>
      <c r="E3" s="281"/>
    </row>
    <row r="4" spans="1:9">
      <c r="A4" s="126" t="str">
        <f>'Date initiale'!C6&amp;", "&amp;'Date initiale'!C7</f>
        <v>Dan Dinoiu, pozitia 25</v>
      </c>
      <c r="B4" s="126"/>
      <c r="C4" s="126"/>
      <c r="D4" s="126"/>
      <c r="E4" s="126"/>
    </row>
    <row r="5" spans="1:9" s="196" customFormat="1">
      <c r="A5" s="126"/>
      <c r="B5" s="126"/>
      <c r="C5" s="126"/>
      <c r="D5" s="126"/>
      <c r="E5" s="126"/>
    </row>
    <row r="6" spans="1:9" ht="15.5">
      <c r="A6" s="298" t="s">
        <v>110</v>
      </c>
    </row>
    <row r="7" spans="1:9" ht="15.5">
      <c r="A7" s="441" t="str">
        <f>'Descriere indicatori'!B31&amp;". "&amp;'Descriere indicatori'!C31</f>
        <v xml:space="preserve">I24. Îndrumare de doctorat sau în co-tutelă la nivel internaţional/naţional </v>
      </c>
      <c r="B7" s="441"/>
      <c r="C7" s="441"/>
      <c r="D7" s="441"/>
      <c r="E7" s="441"/>
      <c r="F7" s="441"/>
    </row>
    <row r="8" spans="1:9" ht="15" thickBot="1"/>
    <row r="9" spans="1:9" ht="29.5" thickBot="1">
      <c r="A9" s="164" t="s">
        <v>55</v>
      </c>
      <c r="B9" s="165" t="s">
        <v>153</v>
      </c>
      <c r="C9" s="165" t="s">
        <v>155</v>
      </c>
      <c r="D9" s="165" t="s">
        <v>154</v>
      </c>
      <c r="E9" s="165" t="s">
        <v>81</v>
      </c>
      <c r="F9" s="308" t="s">
        <v>147</v>
      </c>
      <c r="H9" s="285" t="s">
        <v>108</v>
      </c>
    </row>
    <row r="10" spans="1:9">
      <c r="A10" s="170">
        <v>1</v>
      </c>
      <c r="B10" s="328"/>
      <c r="C10" s="328"/>
      <c r="D10" s="328"/>
      <c r="E10" s="171"/>
      <c r="F10" s="377"/>
      <c r="H10" s="286" t="s">
        <v>266</v>
      </c>
      <c r="I10" s="406" t="s">
        <v>267</v>
      </c>
    </row>
    <row r="11" spans="1:9">
      <c r="A11" s="172">
        <f>A10+1</f>
        <v>2</v>
      </c>
      <c r="B11" s="317"/>
      <c r="C11" s="317"/>
      <c r="D11" s="317"/>
      <c r="E11" s="42"/>
      <c r="F11" s="378"/>
      <c r="H11" s="196"/>
      <c r="I11" s="406" t="s">
        <v>268</v>
      </c>
    </row>
    <row r="12" spans="1:9">
      <c r="A12" s="172">
        <f t="shared" ref="A12:A19" si="0">A11+1</f>
        <v>3</v>
      </c>
      <c r="B12" s="317"/>
      <c r="C12" s="317"/>
      <c r="D12" s="317"/>
      <c r="E12" s="42"/>
      <c r="F12" s="378"/>
    </row>
    <row r="13" spans="1:9">
      <c r="A13" s="172">
        <f t="shared" si="0"/>
        <v>4</v>
      </c>
      <c r="B13" s="317"/>
      <c r="C13" s="317"/>
      <c r="D13" s="317"/>
      <c r="E13" s="42"/>
      <c r="F13" s="378"/>
    </row>
    <row r="14" spans="1:9">
      <c r="A14" s="172">
        <f t="shared" si="0"/>
        <v>5</v>
      </c>
      <c r="B14" s="317"/>
      <c r="C14" s="317"/>
      <c r="D14" s="317"/>
      <c r="E14" s="42"/>
      <c r="F14" s="378"/>
    </row>
    <row r="15" spans="1:9">
      <c r="A15" s="172">
        <f t="shared" si="0"/>
        <v>6</v>
      </c>
      <c r="B15" s="317"/>
      <c r="C15" s="317"/>
      <c r="D15" s="317"/>
      <c r="E15" s="42"/>
      <c r="F15" s="378"/>
    </row>
    <row r="16" spans="1:9">
      <c r="A16" s="172">
        <f t="shared" si="0"/>
        <v>7</v>
      </c>
      <c r="B16" s="317"/>
      <c r="C16" s="317"/>
      <c r="D16" s="317"/>
      <c r="E16" s="42"/>
      <c r="F16" s="378"/>
    </row>
    <row r="17" spans="1:6">
      <c r="A17" s="172">
        <f t="shared" si="0"/>
        <v>8</v>
      </c>
      <c r="B17" s="317"/>
      <c r="C17" s="317"/>
      <c r="D17" s="317"/>
      <c r="E17" s="42"/>
      <c r="F17" s="378"/>
    </row>
    <row r="18" spans="1:6">
      <c r="A18" s="172">
        <f t="shared" si="0"/>
        <v>9</v>
      </c>
      <c r="B18" s="317"/>
      <c r="C18" s="317"/>
      <c r="D18" s="317"/>
      <c r="E18" s="42"/>
      <c r="F18" s="378"/>
    </row>
    <row r="19" spans="1:6" ht="15" thickBot="1">
      <c r="A19" s="330">
        <f t="shared" si="0"/>
        <v>10</v>
      </c>
      <c r="B19" s="331"/>
      <c r="C19" s="331"/>
      <c r="D19" s="331"/>
      <c r="E19" s="161"/>
      <c r="F19" s="379"/>
    </row>
    <row r="20" spans="1:6" ht="15" thickBot="1">
      <c r="A20" s="380"/>
      <c r="B20" s="126"/>
      <c r="C20" s="126"/>
      <c r="D20" s="126"/>
      <c r="E20" s="128" t="str">
        <f>"Total "&amp;LEFT(A7,3)</f>
        <v>Total I24</v>
      </c>
      <c r="F20" s="332">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workbookViewId="0">
      <selection activeCell="A16" sqref="A16"/>
    </sheetView>
  </sheetViews>
  <sheetFormatPr defaultRowHeight="14.5"/>
  <sheetData>
    <row r="1" spans="1:28">
      <c r="A1" t="s">
        <v>106</v>
      </c>
      <c r="AA1" s="334"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E62"/>
  <sheetViews>
    <sheetView showGridLines="0" showRowColHeaders="0" zoomScale="115" zoomScaleNormal="115" workbookViewId="0">
      <selection activeCell="H54" sqref="H54"/>
    </sheetView>
  </sheetViews>
  <sheetFormatPr defaultRowHeight="14.5"/>
  <cols>
    <col min="1" max="1" width="3.81640625" style="196" customWidth="1"/>
    <col min="2" max="2" width="9.1796875" customWidth="1"/>
    <col min="3" max="3" width="55" customWidth="1"/>
    <col min="4" max="4" width="9.453125" style="77" customWidth="1"/>
    <col min="5" max="5" width="14.26953125" customWidth="1"/>
  </cols>
  <sheetData>
    <row r="1" spans="2:5">
      <c r="B1" s="91" t="s">
        <v>187</v>
      </c>
      <c r="D1"/>
    </row>
    <row r="2" spans="2:5">
      <c r="B2" s="91"/>
      <c r="D2"/>
    </row>
    <row r="3" spans="2:5" ht="43.5">
      <c r="B3" s="76" t="s">
        <v>63</v>
      </c>
      <c r="C3" s="12" t="s">
        <v>17</v>
      </c>
      <c r="D3" s="76" t="s">
        <v>18</v>
      </c>
      <c r="E3" s="12" t="s">
        <v>97</v>
      </c>
    </row>
    <row r="4" spans="2:5" ht="29">
      <c r="B4" s="82" t="s">
        <v>112</v>
      </c>
      <c r="C4" s="11" t="s">
        <v>20</v>
      </c>
      <c r="D4" s="82" t="s">
        <v>196</v>
      </c>
      <c r="E4" s="79" t="s">
        <v>98</v>
      </c>
    </row>
    <row r="5" spans="2:5">
      <c r="B5" s="82" t="s">
        <v>113</v>
      </c>
      <c r="C5" s="11" t="s">
        <v>22</v>
      </c>
      <c r="D5" s="82" t="s">
        <v>197</v>
      </c>
      <c r="E5" s="79" t="s">
        <v>16</v>
      </c>
    </row>
    <row r="6" spans="2:5" ht="29">
      <c r="B6" s="82" t="s">
        <v>114</v>
      </c>
      <c r="C6" s="32" t="s">
        <v>24</v>
      </c>
      <c r="D6" s="82" t="s">
        <v>198</v>
      </c>
      <c r="E6" s="79" t="s">
        <v>25</v>
      </c>
    </row>
    <row r="7" spans="2:5">
      <c r="B7" s="82" t="s">
        <v>115</v>
      </c>
      <c r="C7" s="11" t="s">
        <v>199</v>
      </c>
      <c r="D7" s="82" t="s">
        <v>198</v>
      </c>
      <c r="E7" s="79" t="s">
        <v>27</v>
      </c>
    </row>
    <row r="8" spans="2:5" s="56" customFormat="1" ht="58">
      <c r="B8" s="82" t="s">
        <v>116</v>
      </c>
      <c r="C8" s="79" t="s">
        <v>200</v>
      </c>
      <c r="D8" s="82" t="s">
        <v>198</v>
      </c>
      <c r="E8" s="79" t="s">
        <v>27</v>
      </c>
    </row>
    <row r="9" spans="2:5" ht="30" customHeight="1">
      <c r="B9" s="82" t="s">
        <v>117</v>
      </c>
      <c r="C9" s="15" t="s">
        <v>201</v>
      </c>
      <c r="D9" s="82" t="s">
        <v>202</v>
      </c>
      <c r="E9" s="79" t="s">
        <v>27</v>
      </c>
    </row>
    <row r="10" spans="2:5" ht="30" customHeight="1">
      <c r="B10" s="82" t="s">
        <v>118</v>
      </c>
      <c r="C10" s="15" t="s">
        <v>203</v>
      </c>
      <c r="D10" s="82" t="s">
        <v>202</v>
      </c>
      <c r="E10" s="79" t="s">
        <v>27</v>
      </c>
    </row>
    <row r="11" spans="2:5" ht="29">
      <c r="B11" s="82" t="s">
        <v>119</v>
      </c>
      <c r="C11" s="15" t="s">
        <v>204</v>
      </c>
      <c r="D11" s="82" t="s">
        <v>198</v>
      </c>
      <c r="E11" s="79" t="s">
        <v>32</v>
      </c>
    </row>
    <row r="12" spans="2:5" ht="29">
      <c r="B12" s="82" t="s">
        <v>120</v>
      </c>
      <c r="C12" s="11" t="s">
        <v>205</v>
      </c>
      <c r="D12" s="82" t="s">
        <v>206</v>
      </c>
      <c r="E12" s="79" t="s">
        <v>32</v>
      </c>
    </row>
    <row r="13" spans="2:5" ht="62.25" customHeight="1">
      <c r="B13" s="82" t="s">
        <v>121</v>
      </c>
      <c r="C13" s="78" t="s">
        <v>207</v>
      </c>
      <c r="D13" s="82" t="s">
        <v>208</v>
      </c>
      <c r="E13" s="79" t="s">
        <v>35</v>
      </c>
    </row>
    <row r="14" spans="2:5" ht="58">
      <c r="B14" s="83" t="s">
        <v>122</v>
      </c>
      <c r="C14" s="15" t="s">
        <v>209</v>
      </c>
      <c r="D14" s="82" t="s">
        <v>210</v>
      </c>
      <c r="E14" s="79" t="s">
        <v>37</v>
      </c>
    </row>
    <row r="15" spans="2:5" ht="76.5" customHeight="1">
      <c r="B15" s="84"/>
      <c r="C15" s="15" t="s">
        <v>211</v>
      </c>
      <c r="D15" s="82" t="s">
        <v>212</v>
      </c>
      <c r="E15" s="79" t="s">
        <v>38</v>
      </c>
    </row>
    <row r="16" spans="2:5" ht="29">
      <c r="B16" s="85"/>
      <c r="C16" s="36" t="s">
        <v>213</v>
      </c>
      <c r="D16" s="82" t="s">
        <v>214</v>
      </c>
      <c r="E16" s="79" t="s">
        <v>39</v>
      </c>
    </row>
    <row r="17" spans="2:5" ht="90" customHeight="1">
      <c r="B17" s="82" t="s">
        <v>123</v>
      </c>
      <c r="C17" s="15" t="s">
        <v>215</v>
      </c>
      <c r="D17" s="82" t="s">
        <v>216</v>
      </c>
      <c r="E17" s="79" t="s">
        <v>59</v>
      </c>
    </row>
    <row r="18" spans="2:5" ht="61.5" customHeight="1">
      <c r="B18" s="82" t="s">
        <v>124</v>
      </c>
      <c r="C18" s="15" t="s">
        <v>217</v>
      </c>
      <c r="D18" s="82" t="s">
        <v>218</v>
      </c>
      <c r="E18" s="79" t="s">
        <v>59</v>
      </c>
    </row>
    <row r="19" spans="2:5" ht="75" customHeight="1">
      <c r="B19" s="422" t="s">
        <v>125</v>
      </c>
      <c r="C19" s="11" t="s">
        <v>219</v>
      </c>
      <c r="D19" s="82" t="s">
        <v>220</v>
      </c>
      <c r="E19" s="79" t="s">
        <v>59</v>
      </c>
    </row>
    <row r="20" spans="2:5" ht="43.5">
      <c r="B20" s="423"/>
      <c r="C20" s="11" t="s">
        <v>221</v>
      </c>
      <c r="D20" s="82" t="s">
        <v>222</v>
      </c>
      <c r="E20" s="79" t="s">
        <v>59</v>
      </c>
    </row>
    <row r="21" spans="2:5" ht="58">
      <c r="B21" s="252"/>
      <c r="C21" s="11" t="s">
        <v>62</v>
      </c>
      <c r="D21" s="82" t="s">
        <v>223</v>
      </c>
      <c r="E21" s="79" t="s">
        <v>59</v>
      </c>
    </row>
    <row r="22" spans="2:5" s="196" customFormat="1" ht="72.5">
      <c r="B22" s="82" t="s">
        <v>0</v>
      </c>
      <c r="C22" s="11" t="s">
        <v>224</v>
      </c>
      <c r="D22" s="82" t="s">
        <v>225</v>
      </c>
      <c r="E22" s="79" t="s">
        <v>59</v>
      </c>
    </row>
    <row r="23" spans="2:5" ht="135.75" customHeight="1">
      <c r="B23" s="88" t="s">
        <v>126</v>
      </c>
      <c r="C23" s="86" t="s">
        <v>226</v>
      </c>
      <c r="D23" s="87" t="s">
        <v>227</v>
      </c>
      <c r="E23" s="86" t="s">
        <v>228</v>
      </c>
    </row>
    <row r="24" spans="2:5" ht="58">
      <c r="B24" s="85" t="s">
        <v>127</v>
      </c>
      <c r="C24" s="72" t="s">
        <v>229</v>
      </c>
      <c r="D24" s="85" t="s">
        <v>230</v>
      </c>
      <c r="E24" s="81" t="s">
        <v>65</v>
      </c>
    </row>
    <row r="25" spans="2:5" ht="58">
      <c r="B25" s="82" t="s">
        <v>128</v>
      </c>
      <c r="C25" s="15" t="s">
        <v>231</v>
      </c>
      <c r="D25" s="82" t="s">
        <v>232</v>
      </c>
      <c r="E25" s="79" t="s">
        <v>67</v>
      </c>
    </row>
    <row r="26" spans="2:5" ht="106.5" customHeight="1">
      <c r="B26" s="82" t="s">
        <v>129</v>
      </c>
      <c r="C26" s="90" t="s">
        <v>233</v>
      </c>
      <c r="D26" s="82" t="s">
        <v>99</v>
      </c>
      <c r="E26" s="79" t="s">
        <v>41</v>
      </c>
    </row>
    <row r="27" spans="2:5" ht="43.5">
      <c r="B27" s="82" t="s">
        <v>130</v>
      </c>
      <c r="C27" s="89" t="s">
        <v>234</v>
      </c>
      <c r="D27" s="82" t="s">
        <v>235</v>
      </c>
      <c r="E27" s="79" t="s">
        <v>43</v>
      </c>
    </row>
    <row r="28" spans="2:5" ht="29">
      <c r="B28" s="82" t="s">
        <v>131</v>
      </c>
      <c r="C28" s="81" t="s">
        <v>236</v>
      </c>
      <c r="D28" s="82" t="s">
        <v>232</v>
      </c>
      <c r="E28" s="79" t="s">
        <v>43</v>
      </c>
    </row>
    <row r="29" spans="2:5" ht="107.25" customHeight="1">
      <c r="B29" s="82" t="s">
        <v>132</v>
      </c>
      <c r="C29" s="80" t="s">
        <v>264</v>
      </c>
      <c r="D29" s="82" t="s">
        <v>100</v>
      </c>
      <c r="E29" s="79" t="s">
        <v>46</v>
      </c>
    </row>
    <row r="30" spans="2:5" ht="58">
      <c r="B30" s="82" t="s">
        <v>133</v>
      </c>
      <c r="C30" s="79" t="s">
        <v>237</v>
      </c>
      <c r="D30" s="82" t="s">
        <v>238</v>
      </c>
      <c r="E30" s="79" t="s">
        <v>41</v>
      </c>
    </row>
    <row r="31" spans="2:5" ht="58">
      <c r="B31" s="82" t="s">
        <v>239</v>
      </c>
      <c r="C31" s="79" t="s">
        <v>49</v>
      </c>
      <c r="D31" s="82" t="s">
        <v>240</v>
      </c>
      <c r="E31" s="79" t="s">
        <v>241</v>
      </c>
    </row>
    <row r="33" spans="2:5" s="196" customFormat="1">
      <c r="B33" s="427" t="s">
        <v>193</v>
      </c>
      <c r="C33" s="425"/>
      <c r="D33" s="425"/>
      <c r="E33" s="425"/>
    </row>
    <row r="34" spans="2:5" s="196" customFormat="1">
      <c r="B34" s="425"/>
      <c r="C34" s="425"/>
      <c r="D34" s="425"/>
      <c r="E34" s="425"/>
    </row>
    <row r="35" spans="2:5" s="196" customFormat="1">
      <c r="B35" s="425"/>
      <c r="C35" s="425"/>
      <c r="D35" s="425"/>
      <c r="E35" s="425"/>
    </row>
    <row r="36" spans="2:5" s="196" customFormat="1">
      <c r="B36" s="425"/>
      <c r="C36" s="425"/>
      <c r="D36" s="425"/>
      <c r="E36" s="425"/>
    </row>
    <row r="37" spans="2:5" s="196" customFormat="1">
      <c r="B37" s="425"/>
      <c r="C37" s="425"/>
      <c r="D37" s="425"/>
      <c r="E37" s="425"/>
    </row>
    <row r="38" spans="2:5" s="196" customFormat="1">
      <c r="B38" s="425"/>
      <c r="C38" s="425"/>
      <c r="D38" s="425"/>
      <c r="E38" s="425"/>
    </row>
    <row r="39" spans="2:5" s="196" customFormat="1">
      <c r="B39" s="425"/>
      <c r="C39" s="425"/>
      <c r="D39" s="425"/>
      <c r="E39" s="425"/>
    </row>
    <row r="40" spans="2:5" s="196" customFormat="1" ht="128.25" customHeight="1">
      <c r="B40" s="425"/>
      <c r="C40" s="425"/>
      <c r="D40" s="425"/>
      <c r="E40" s="425"/>
    </row>
    <row r="41" spans="2:5" s="196" customFormat="1">
      <c r="B41" s="426" t="s">
        <v>191</v>
      </c>
      <c r="C41" s="426"/>
      <c r="D41" s="426"/>
      <c r="E41" s="426"/>
    </row>
    <row r="42" spans="2:5" ht="48.75" customHeight="1">
      <c r="B42" s="424" t="s">
        <v>50</v>
      </c>
      <c r="C42" s="424"/>
      <c r="D42" s="424"/>
      <c r="E42" s="424"/>
    </row>
    <row r="43" spans="2:5" ht="64.5" customHeight="1">
      <c r="B43" s="424" t="s">
        <v>188</v>
      </c>
      <c r="C43" s="424"/>
      <c r="D43" s="424"/>
      <c r="E43" s="424"/>
    </row>
    <row r="44" spans="2:5" ht="59.25" customHeight="1">
      <c r="B44" s="424" t="s">
        <v>189</v>
      </c>
      <c r="C44" s="424"/>
      <c r="D44" s="424"/>
      <c r="E44" s="424"/>
    </row>
    <row r="45" spans="2:5" s="196" customFormat="1" ht="46.5" customHeight="1">
      <c r="B45" s="424" t="s">
        <v>190</v>
      </c>
      <c r="C45" s="424"/>
      <c r="D45" s="424"/>
      <c r="E45" s="424"/>
    </row>
    <row r="46" spans="2:5" ht="32.25" customHeight="1">
      <c r="B46" s="425" t="s">
        <v>192</v>
      </c>
      <c r="C46" s="425"/>
      <c r="D46" s="425"/>
      <c r="E46" s="425"/>
    </row>
    <row r="47" spans="2:5">
      <c r="B47" s="430" t="s">
        <v>179</v>
      </c>
      <c r="C47" s="425"/>
      <c r="D47" s="425"/>
      <c r="E47" s="425"/>
    </row>
    <row r="48" spans="2:5">
      <c r="B48" s="425"/>
      <c r="C48" s="425"/>
      <c r="D48" s="425"/>
      <c r="E48" s="425"/>
    </row>
    <row r="49" spans="2:5">
      <c r="B49" s="425"/>
      <c r="C49" s="425"/>
      <c r="D49" s="425"/>
      <c r="E49" s="425"/>
    </row>
    <row r="50" spans="2:5">
      <c r="B50" s="425"/>
      <c r="C50" s="425"/>
      <c r="D50" s="425"/>
      <c r="E50" s="425"/>
    </row>
    <row r="51" spans="2:5">
      <c r="B51" s="425"/>
      <c r="C51" s="425"/>
      <c r="D51" s="425"/>
      <c r="E51" s="425"/>
    </row>
    <row r="52" spans="2:5">
      <c r="B52" s="425"/>
      <c r="C52" s="425"/>
      <c r="D52" s="425"/>
      <c r="E52" s="425"/>
    </row>
    <row r="53" spans="2:5">
      <c r="B53" s="425"/>
      <c r="C53" s="425"/>
      <c r="D53" s="425"/>
      <c r="E53" s="425"/>
    </row>
    <row r="54" spans="2:5" ht="114" customHeight="1">
      <c r="B54" s="425"/>
      <c r="C54" s="425"/>
      <c r="D54" s="425"/>
      <c r="E54" s="425"/>
    </row>
    <row r="56" spans="2:5">
      <c r="B56" s="406" t="s">
        <v>194</v>
      </c>
    </row>
    <row r="57" spans="2:5" ht="63" customHeight="1">
      <c r="B57" s="428" t="s">
        <v>195</v>
      </c>
      <c r="C57" s="429"/>
      <c r="D57" s="429"/>
      <c r="E57" s="429"/>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H18"/>
  <sheetViews>
    <sheetView showGridLines="0" showRowColHeaders="0" workbookViewId="0">
      <selection activeCell="B6" sqref="B6"/>
    </sheetView>
  </sheetViews>
  <sheetFormatPr defaultRowHeight="14.5"/>
  <cols>
    <col min="2" max="2" width="46.54296875" customWidth="1"/>
    <col min="3" max="4" width="14.26953125" customWidth="1"/>
  </cols>
  <sheetData>
    <row r="1" spans="1:8">
      <c r="A1" s="91" t="s">
        <v>103</v>
      </c>
    </row>
    <row r="3" spans="1:8" ht="64.5" customHeight="1">
      <c r="A3" s="93" t="s">
        <v>2</v>
      </c>
      <c r="B3" s="92" t="s">
        <v>1</v>
      </c>
      <c r="C3" s="94" t="s">
        <v>3</v>
      </c>
      <c r="D3" s="94"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408" t="s">
        <v>8</v>
      </c>
      <c r="B7" s="407" t="s">
        <v>244</v>
      </c>
      <c r="C7" s="408" t="s">
        <v>12</v>
      </c>
      <c r="D7" s="408"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2"/>
  <sheetViews>
    <sheetView workbookViewId="0">
      <selection activeCell="E20" sqref="E20"/>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 customWidth="1"/>
    <col min="8" max="8" width="10.7265625" customWidth="1"/>
    <col min="9" max="9" width="9.453125" customWidth="1"/>
  </cols>
  <sheetData>
    <row r="1" spans="1:31" ht="15.5">
      <c r="A1" s="279" t="str">
        <f>'Date initiale'!C3</f>
        <v>Universitatea de Arhitectură și Urbanism "Ion Mincu" București</v>
      </c>
      <c r="B1" s="279"/>
      <c r="C1" s="279"/>
      <c r="D1" s="2"/>
      <c r="E1" s="2"/>
      <c r="F1" s="3"/>
      <c r="G1" s="3"/>
      <c r="H1" s="3"/>
      <c r="I1" s="3"/>
    </row>
    <row r="2" spans="1:31" ht="15.5">
      <c r="A2" s="279" t="str">
        <f>'Date initiale'!B4&amp;" "&amp;'Date initiale'!C4</f>
        <v>Facultatea ARHITECTURA</v>
      </c>
      <c r="B2" s="279"/>
      <c r="C2" s="279"/>
      <c r="D2" s="2"/>
      <c r="E2" s="2"/>
      <c r="F2" s="3"/>
      <c r="G2" s="3"/>
      <c r="H2" s="3"/>
      <c r="I2" s="3"/>
    </row>
    <row r="3" spans="1:31" ht="15.5">
      <c r="A3" s="279" t="str">
        <f>'Date initiale'!B5&amp;" "&amp;'Date initiale'!C5</f>
        <v>Departamentul Sinteza Proiectarii</v>
      </c>
      <c r="B3" s="279"/>
      <c r="C3" s="279"/>
      <c r="D3" s="2"/>
      <c r="E3" s="2"/>
      <c r="F3" s="2"/>
      <c r="G3" s="2"/>
      <c r="H3" s="2"/>
      <c r="I3" s="2"/>
    </row>
    <row r="4" spans="1:31" ht="15.5">
      <c r="A4" s="432" t="str">
        <f>'Date initiale'!C6&amp;", "&amp;'Date initiale'!C7</f>
        <v>Dan Dinoiu, pozitia 25</v>
      </c>
      <c r="B4" s="432"/>
      <c r="C4" s="432"/>
      <c r="D4" s="2"/>
      <c r="E4" s="2"/>
      <c r="F4" s="3"/>
      <c r="G4" s="3"/>
      <c r="H4" s="3"/>
      <c r="I4" s="3"/>
    </row>
    <row r="5" spans="1:31" s="196" customFormat="1" ht="15.5">
      <c r="A5" s="280"/>
      <c r="B5" s="280"/>
      <c r="C5" s="280"/>
      <c r="D5" s="2"/>
      <c r="E5" s="2"/>
      <c r="F5" s="3"/>
      <c r="G5" s="3"/>
      <c r="H5" s="3"/>
      <c r="I5" s="3"/>
    </row>
    <row r="6" spans="1:31" ht="15.5">
      <c r="A6" s="431" t="s">
        <v>110</v>
      </c>
      <c r="B6" s="431"/>
      <c r="C6" s="431"/>
      <c r="D6" s="431"/>
      <c r="E6" s="431"/>
      <c r="F6" s="431"/>
      <c r="G6" s="431"/>
      <c r="H6" s="431"/>
      <c r="I6" s="431"/>
    </row>
    <row r="7" spans="1:31" ht="15.5">
      <c r="A7" s="431" t="str">
        <f>'Descriere indicatori'!B4&amp;". "&amp;'Descriere indicatori'!C4</f>
        <v xml:space="preserve">I1. Cărţi de autor/capitole publicate la edituri cu prestigiu internaţional* </v>
      </c>
      <c r="B7" s="431"/>
      <c r="C7" s="431"/>
      <c r="D7" s="431"/>
      <c r="E7" s="431"/>
      <c r="F7" s="431"/>
      <c r="G7" s="431"/>
      <c r="H7" s="431"/>
      <c r="I7" s="431"/>
    </row>
    <row r="8" spans="1:31" ht="16" thickBot="1">
      <c r="A8" s="39"/>
      <c r="B8" s="39"/>
      <c r="C8" s="39"/>
      <c r="D8" s="39"/>
      <c r="E8" s="39"/>
      <c r="F8" s="39"/>
      <c r="G8" s="39"/>
      <c r="H8" s="39"/>
      <c r="I8" s="39"/>
    </row>
    <row r="9" spans="1:31" s="6" customFormat="1" ht="58.5" thickBot="1">
      <c r="A9" s="202" t="s">
        <v>55</v>
      </c>
      <c r="B9" s="203" t="s">
        <v>83</v>
      </c>
      <c r="C9" s="203" t="s">
        <v>175</v>
      </c>
      <c r="D9" s="203" t="s">
        <v>85</v>
      </c>
      <c r="E9" s="203" t="s">
        <v>86</v>
      </c>
      <c r="F9" s="204" t="s">
        <v>87</v>
      </c>
      <c r="G9" s="203" t="s">
        <v>88</v>
      </c>
      <c r="H9" s="203" t="s">
        <v>89</v>
      </c>
      <c r="I9" s="205" t="s">
        <v>90</v>
      </c>
      <c r="J9" s="4"/>
      <c r="K9" s="285" t="s">
        <v>108</v>
      </c>
      <c r="L9" s="5"/>
      <c r="M9" s="5"/>
      <c r="N9" s="5"/>
      <c r="O9" s="5"/>
      <c r="P9" s="5"/>
      <c r="Q9" s="5"/>
      <c r="R9" s="5"/>
      <c r="S9" s="5"/>
      <c r="T9" s="5"/>
      <c r="U9" s="5"/>
      <c r="V9" s="5"/>
      <c r="W9" s="5"/>
      <c r="X9" s="5"/>
      <c r="Y9" s="5"/>
      <c r="Z9" s="5"/>
      <c r="AA9" s="5"/>
      <c r="AB9" s="5"/>
      <c r="AC9" s="5"/>
      <c r="AD9" s="5"/>
      <c r="AE9" s="5"/>
    </row>
    <row r="10" spans="1:31" s="6" customFormat="1" ht="15.5">
      <c r="A10" s="111">
        <v>1</v>
      </c>
      <c r="B10" s="112"/>
      <c r="C10" s="112"/>
      <c r="D10" s="112"/>
      <c r="E10" s="113"/>
      <c r="F10" s="114"/>
      <c r="G10" s="114"/>
      <c r="H10" s="114"/>
      <c r="I10" s="341"/>
      <c r="J10" s="8"/>
      <c r="K10" s="286" t="s">
        <v>109</v>
      </c>
      <c r="L10" s="409" t="s">
        <v>245</v>
      </c>
      <c r="M10" s="9"/>
      <c r="N10" s="9"/>
      <c r="O10" s="9"/>
      <c r="P10" s="9"/>
      <c r="Q10" s="9"/>
      <c r="R10" s="9"/>
      <c r="S10" s="9"/>
      <c r="T10" s="9"/>
      <c r="U10" s="10"/>
      <c r="V10" s="10"/>
      <c r="W10" s="10"/>
      <c r="X10" s="10"/>
      <c r="Y10" s="10"/>
      <c r="Z10" s="10"/>
      <c r="AA10" s="10"/>
      <c r="AB10" s="10"/>
      <c r="AC10" s="10"/>
      <c r="AD10" s="10"/>
      <c r="AE10" s="10"/>
    </row>
    <row r="11" spans="1:31" s="6" customFormat="1" ht="15.5">
      <c r="A11" s="115">
        <f>A10+1</f>
        <v>2</v>
      </c>
      <c r="B11" s="116"/>
      <c r="C11" s="117"/>
      <c r="D11" s="116"/>
      <c r="E11" s="118"/>
      <c r="F11" s="119"/>
      <c r="G11" s="120"/>
      <c r="H11" s="120"/>
      <c r="I11" s="342"/>
      <c r="J11" s="8"/>
      <c r="K11" s="284"/>
      <c r="L11" s="9"/>
      <c r="M11" s="9"/>
      <c r="N11" s="9"/>
      <c r="O11" s="9"/>
      <c r="P11" s="9"/>
      <c r="Q11" s="9"/>
      <c r="R11" s="9"/>
      <c r="S11" s="9"/>
      <c r="T11" s="9"/>
      <c r="U11" s="10"/>
      <c r="V11" s="10"/>
      <c r="W11" s="10"/>
      <c r="X11" s="10"/>
      <c r="Y11" s="10"/>
      <c r="Z11" s="10"/>
      <c r="AA11" s="10"/>
      <c r="AB11" s="10"/>
      <c r="AC11" s="10"/>
      <c r="AD11" s="10"/>
      <c r="AE11" s="10"/>
    </row>
    <row r="12" spans="1:31" s="6" customFormat="1" ht="15.5">
      <c r="A12" s="115">
        <f t="shared" ref="A12:A19" si="0">A11+1</f>
        <v>3</v>
      </c>
      <c r="B12" s="117"/>
      <c r="C12" s="117"/>
      <c r="D12" s="117"/>
      <c r="E12" s="118"/>
      <c r="F12" s="119"/>
      <c r="G12" s="120"/>
      <c r="H12" s="120"/>
      <c r="I12" s="342"/>
      <c r="J12" s="8"/>
      <c r="K12" s="9"/>
      <c r="L12" s="9"/>
      <c r="M12" s="9"/>
      <c r="N12" s="9"/>
      <c r="O12" s="9"/>
      <c r="P12" s="9"/>
      <c r="Q12" s="9"/>
      <c r="R12" s="9"/>
      <c r="S12" s="9"/>
      <c r="T12" s="9"/>
      <c r="U12" s="10"/>
      <c r="V12" s="10"/>
      <c r="W12" s="10"/>
      <c r="X12" s="10"/>
      <c r="Y12" s="10"/>
      <c r="Z12" s="10"/>
      <c r="AA12" s="10"/>
      <c r="AB12" s="10"/>
      <c r="AC12" s="10"/>
      <c r="AD12" s="10"/>
      <c r="AE12" s="10"/>
    </row>
    <row r="13" spans="1:31" s="6" customFormat="1" ht="15.5">
      <c r="A13" s="115">
        <f t="shared" si="0"/>
        <v>4</v>
      </c>
      <c r="B13" s="116"/>
      <c r="C13" s="117"/>
      <c r="D13" s="116"/>
      <c r="E13" s="118"/>
      <c r="F13" s="119"/>
      <c r="G13" s="120"/>
      <c r="H13" s="120"/>
      <c r="I13" s="342"/>
      <c r="J13" s="8"/>
      <c r="K13" s="9"/>
      <c r="L13" s="9"/>
      <c r="M13" s="9"/>
      <c r="N13" s="9"/>
      <c r="O13" s="9"/>
      <c r="P13" s="9"/>
      <c r="Q13" s="9"/>
      <c r="R13" s="9"/>
      <c r="S13" s="9"/>
      <c r="T13" s="9"/>
      <c r="U13" s="10"/>
      <c r="V13" s="10"/>
      <c r="W13" s="10"/>
      <c r="X13" s="10"/>
      <c r="Y13" s="10"/>
      <c r="Z13" s="10"/>
      <c r="AA13" s="10"/>
      <c r="AB13" s="10"/>
      <c r="AC13" s="10"/>
      <c r="AD13" s="10"/>
      <c r="AE13" s="10"/>
    </row>
    <row r="14" spans="1:31" s="6" customFormat="1" ht="15.5">
      <c r="A14" s="115">
        <f t="shared" si="0"/>
        <v>5</v>
      </c>
      <c r="B14" s="117"/>
      <c r="C14" s="117"/>
      <c r="D14" s="117"/>
      <c r="E14" s="118"/>
      <c r="F14" s="119"/>
      <c r="G14" s="120"/>
      <c r="H14" s="120"/>
      <c r="I14" s="342"/>
      <c r="J14" s="8"/>
      <c r="K14" s="9"/>
      <c r="L14" s="9"/>
      <c r="M14" s="9"/>
      <c r="N14" s="9"/>
      <c r="O14" s="9"/>
      <c r="P14" s="9"/>
      <c r="Q14" s="9"/>
      <c r="R14" s="9"/>
      <c r="S14" s="9"/>
      <c r="T14" s="9"/>
      <c r="U14" s="10"/>
      <c r="V14" s="10"/>
      <c r="W14" s="10"/>
      <c r="X14" s="10"/>
      <c r="Y14" s="10"/>
      <c r="Z14" s="10"/>
      <c r="AA14" s="10"/>
      <c r="AB14" s="10"/>
      <c r="AC14" s="10"/>
      <c r="AD14" s="10"/>
      <c r="AE14" s="10"/>
    </row>
    <row r="15" spans="1:31" s="6" customFormat="1" ht="15.5">
      <c r="A15" s="115">
        <f t="shared" si="0"/>
        <v>6</v>
      </c>
      <c r="B15" s="117"/>
      <c r="C15" s="117"/>
      <c r="D15" s="117"/>
      <c r="E15" s="118"/>
      <c r="F15" s="119"/>
      <c r="G15" s="120"/>
      <c r="H15" s="120"/>
      <c r="I15" s="342"/>
      <c r="J15" s="8"/>
      <c r="K15" s="9"/>
      <c r="L15" s="9"/>
      <c r="M15" s="9"/>
      <c r="N15" s="9"/>
      <c r="O15" s="9"/>
      <c r="P15" s="9"/>
      <c r="Q15" s="9"/>
      <c r="R15" s="9"/>
      <c r="S15" s="9"/>
      <c r="T15" s="9"/>
      <c r="U15" s="10"/>
      <c r="V15" s="10"/>
      <c r="W15" s="10"/>
      <c r="X15" s="10"/>
      <c r="Y15" s="10"/>
      <c r="Z15" s="10"/>
      <c r="AA15" s="10"/>
      <c r="AB15" s="10"/>
      <c r="AC15" s="10"/>
      <c r="AD15" s="10"/>
      <c r="AE15" s="10"/>
    </row>
    <row r="16" spans="1:31" s="6" customFormat="1" ht="15.5">
      <c r="A16" s="115">
        <f t="shared" si="0"/>
        <v>7</v>
      </c>
      <c r="B16" s="116"/>
      <c r="C16" s="117"/>
      <c r="D16" s="116"/>
      <c r="E16" s="118"/>
      <c r="F16" s="119"/>
      <c r="G16" s="120"/>
      <c r="H16" s="120"/>
      <c r="I16" s="342"/>
      <c r="J16" s="8"/>
      <c r="K16" s="9"/>
      <c r="L16" s="9"/>
      <c r="M16" s="9"/>
      <c r="N16" s="9"/>
      <c r="O16" s="9"/>
      <c r="P16" s="9"/>
      <c r="Q16" s="9"/>
      <c r="R16" s="9"/>
      <c r="S16" s="9"/>
      <c r="T16" s="9"/>
      <c r="U16" s="10"/>
      <c r="V16" s="10"/>
      <c r="W16" s="10"/>
      <c r="X16" s="10"/>
      <c r="Y16" s="10"/>
      <c r="Z16" s="10"/>
      <c r="AA16" s="10"/>
      <c r="AB16" s="10"/>
      <c r="AC16" s="10"/>
      <c r="AD16" s="10"/>
      <c r="AE16" s="10"/>
    </row>
    <row r="17" spans="1:31" s="6" customFormat="1" ht="15.5">
      <c r="A17" s="115">
        <f t="shared" si="0"/>
        <v>8</v>
      </c>
      <c r="B17" s="117"/>
      <c r="C17" s="117"/>
      <c r="D17" s="117"/>
      <c r="E17" s="118"/>
      <c r="F17" s="119"/>
      <c r="G17" s="120"/>
      <c r="H17" s="120"/>
      <c r="I17" s="342"/>
      <c r="J17" s="8"/>
      <c r="K17" s="9"/>
      <c r="L17" s="9"/>
      <c r="M17" s="9"/>
      <c r="N17" s="9"/>
      <c r="O17" s="9"/>
      <c r="P17" s="9"/>
      <c r="Q17" s="9"/>
      <c r="R17" s="9"/>
      <c r="S17" s="9"/>
      <c r="T17" s="9"/>
      <c r="U17" s="10"/>
      <c r="V17" s="10"/>
      <c r="W17" s="10"/>
      <c r="X17" s="10"/>
      <c r="Y17" s="10"/>
      <c r="Z17" s="10"/>
      <c r="AA17" s="10"/>
      <c r="AB17" s="10"/>
      <c r="AC17" s="10"/>
      <c r="AD17" s="10"/>
      <c r="AE17" s="10"/>
    </row>
    <row r="18" spans="1:31" s="6" customFormat="1" ht="15.5">
      <c r="A18" s="115">
        <f t="shared" si="0"/>
        <v>9</v>
      </c>
      <c r="B18" s="116"/>
      <c r="C18" s="117"/>
      <c r="D18" s="116"/>
      <c r="E18" s="118"/>
      <c r="F18" s="119"/>
      <c r="G18" s="120"/>
      <c r="H18" s="120"/>
      <c r="I18" s="342"/>
      <c r="J18" s="8"/>
      <c r="K18" s="9"/>
      <c r="L18" s="9"/>
      <c r="M18" s="9"/>
      <c r="N18" s="9"/>
      <c r="O18" s="9"/>
      <c r="P18" s="9"/>
      <c r="Q18" s="9"/>
      <c r="R18" s="9"/>
      <c r="S18" s="9"/>
      <c r="T18" s="9"/>
      <c r="U18" s="10"/>
      <c r="V18" s="10"/>
      <c r="W18" s="10"/>
      <c r="X18" s="10"/>
      <c r="Y18" s="10"/>
      <c r="Z18" s="10"/>
      <c r="AA18" s="10"/>
      <c r="AB18" s="10"/>
      <c r="AC18" s="10"/>
      <c r="AD18" s="10"/>
      <c r="AE18" s="10"/>
    </row>
    <row r="19" spans="1:31" s="6" customFormat="1" ht="16" thickBot="1">
      <c r="A19" s="127">
        <f t="shared" si="0"/>
        <v>10</v>
      </c>
      <c r="B19" s="122"/>
      <c r="C19" s="122"/>
      <c r="D19" s="122"/>
      <c r="E19" s="123"/>
      <c r="F19" s="124"/>
      <c r="G19" s="125"/>
      <c r="H19" s="125"/>
      <c r="I19" s="343"/>
      <c r="J19" s="8"/>
      <c r="K19" s="9"/>
      <c r="L19" s="9"/>
      <c r="M19" s="9"/>
      <c r="N19" s="9"/>
      <c r="O19" s="9"/>
      <c r="P19" s="9"/>
      <c r="Q19" s="9"/>
      <c r="R19" s="9"/>
      <c r="S19" s="9"/>
      <c r="T19" s="9"/>
      <c r="U19" s="10"/>
      <c r="V19" s="10"/>
      <c r="W19" s="10"/>
      <c r="X19" s="10"/>
      <c r="Y19" s="10"/>
      <c r="Z19" s="10"/>
      <c r="AA19" s="10"/>
      <c r="AB19" s="10"/>
      <c r="AC19" s="10"/>
      <c r="AD19" s="10"/>
      <c r="AE19" s="10"/>
    </row>
    <row r="20" spans="1:31" ht="15" thickBot="1">
      <c r="A20" s="380"/>
      <c r="B20" s="126"/>
      <c r="C20" s="126"/>
      <c r="D20" s="126"/>
      <c r="E20" s="126"/>
      <c r="F20" s="126"/>
      <c r="G20" s="126"/>
      <c r="H20" s="128" t="str">
        <f>"Total "&amp;LEFT(A7,2)</f>
        <v>Total I1</v>
      </c>
      <c r="I20" s="129">
        <f>SUM(I10:I19)</f>
        <v>0</v>
      </c>
    </row>
    <row r="22" spans="1:31" ht="33.75" customHeight="1">
      <c r="A22" s="43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3"/>
      <c r="C22" s="433"/>
      <c r="D22" s="433"/>
      <c r="E22" s="433"/>
      <c r="F22" s="433"/>
      <c r="G22" s="433"/>
      <c r="H22" s="433"/>
      <c r="I22" s="433"/>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5"/>
  <sheetViews>
    <sheetView topLeftCell="A4" workbookViewId="0">
      <selection activeCell="L10" sqref="L10"/>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 customWidth="1"/>
    <col min="8" max="8" width="10.54296875" customWidth="1"/>
    <col min="9" max="9" width="9.7265625" customWidth="1"/>
  </cols>
  <sheetData>
    <row r="1" spans="1:31" ht="15.5">
      <c r="A1" s="279" t="str">
        <f>'Date initiale'!C3</f>
        <v>Universitatea de Arhitectură și Urbanism "Ion Mincu" București</v>
      </c>
      <c r="B1" s="279"/>
      <c r="C1" s="279"/>
      <c r="D1" s="2"/>
      <c r="E1" s="2"/>
      <c r="F1" s="3"/>
      <c r="G1" s="3"/>
      <c r="H1" s="3"/>
      <c r="I1" s="3"/>
    </row>
    <row r="2" spans="1:31" ht="15.5">
      <c r="A2" s="279" t="str">
        <f>'Date initiale'!B4&amp;" "&amp;'Date initiale'!C4</f>
        <v>Facultatea ARHITECTURA</v>
      </c>
      <c r="B2" s="279"/>
      <c r="C2" s="279"/>
      <c r="D2" s="2"/>
      <c r="E2" s="2"/>
      <c r="F2" s="3"/>
      <c r="G2" s="3"/>
      <c r="H2" s="3"/>
      <c r="I2" s="3"/>
    </row>
    <row r="3" spans="1:31" ht="15.5">
      <c r="A3" s="279" t="str">
        <f>'Date initiale'!B5&amp;" "&amp;'Date initiale'!C5</f>
        <v>Departamentul Sinteza Proiectarii</v>
      </c>
      <c r="B3" s="279"/>
      <c r="C3" s="279"/>
      <c r="D3" s="2"/>
      <c r="E3" s="2"/>
      <c r="F3" s="2"/>
      <c r="G3" s="2"/>
      <c r="H3" s="2"/>
      <c r="I3" s="2"/>
    </row>
    <row r="4" spans="1:31" ht="15.5">
      <c r="A4" s="432" t="str">
        <f>'Date initiale'!C6&amp;", "&amp;'Date initiale'!C7</f>
        <v>Dan Dinoiu, pozitia 25</v>
      </c>
      <c r="B4" s="432"/>
      <c r="C4" s="432"/>
      <c r="D4" s="2"/>
      <c r="E4" s="2"/>
      <c r="F4" s="3"/>
      <c r="G4" s="3"/>
      <c r="H4" s="3"/>
      <c r="I4" s="3"/>
    </row>
    <row r="5" spans="1:31" s="196" customFormat="1" ht="15.5">
      <c r="A5" s="280"/>
      <c r="B5" s="280"/>
      <c r="C5" s="280"/>
      <c r="D5" s="2"/>
      <c r="E5" s="2"/>
      <c r="F5" s="3"/>
      <c r="G5" s="3"/>
      <c r="H5" s="3"/>
      <c r="I5" s="3"/>
    </row>
    <row r="6" spans="1:31" ht="15.5">
      <c r="A6" s="431" t="s">
        <v>110</v>
      </c>
      <c r="B6" s="431"/>
      <c r="C6" s="431"/>
      <c r="D6" s="431"/>
      <c r="E6" s="431"/>
      <c r="F6" s="431"/>
      <c r="G6" s="431"/>
      <c r="H6" s="431"/>
      <c r="I6" s="431"/>
    </row>
    <row r="7" spans="1:31" ht="15.5">
      <c r="A7" s="431" t="str">
        <f>'Descriere indicatori'!B5&amp;". "&amp;'Descriere indicatori'!C5</f>
        <v xml:space="preserve">I2. Cărţi de autor publicate la edituri cu prestigiu naţional* </v>
      </c>
      <c r="B7" s="431"/>
      <c r="C7" s="431"/>
      <c r="D7" s="431"/>
      <c r="E7" s="431"/>
      <c r="F7" s="431"/>
      <c r="G7" s="431"/>
      <c r="H7" s="431"/>
      <c r="I7" s="431"/>
    </row>
    <row r="8" spans="1:31" ht="16" thickBot="1">
      <c r="A8" s="39"/>
      <c r="B8" s="39"/>
      <c r="C8" s="39"/>
      <c r="D8" s="39"/>
      <c r="E8" s="39"/>
      <c r="F8" s="39"/>
      <c r="G8" s="39"/>
      <c r="H8" s="39"/>
      <c r="I8" s="39"/>
    </row>
    <row r="9" spans="1:31" s="6" customFormat="1" ht="58.5" thickBot="1">
      <c r="A9" s="206" t="s">
        <v>55</v>
      </c>
      <c r="B9" s="207" t="s">
        <v>83</v>
      </c>
      <c r="C9" s="207" t="s">
        <v>84</v>
      </c>
      <c r="D9" s="207" t="s">
        <v>85</v>
      </c>
      <c r="E9" s="207" t="s">
        <v>86</v>
      </c>
      <c r="F9" s="208" t="s">
        <v>87</v>
      </c>
      <c r="G9" s="207" t="s">
        <v>88</v>
      </c>
      <c r="H9" s="207" t="s">
        <v>89</v>
      </c>
      <c r="I9" s="209" t="s">
        <v>90</v>
      </c>
      <c r="J9" s="4"/>
      <c r="K9" s="285" t="s">
        <v>108</v>
      </c>
      <c r="L9" s="5"/>
      <c r="M9" s="5"/>
      <c r="N9" s="5"/>
      <c r="O9" s="5"/>
      <c r="P9" s="5"/>
      <c r="Q9" s="5"/>
      <c r="R9" s="5"/>
      <c r="S9" s="5"/>
      <c r="T9" s="5"/>
      <c r="U9" s="5"/>
      <c r="V9" s="5"/>
      <c r="W9" s="5"/>
      <c r="X9" s="5"/>
      <c r="Y9" s="5"/>
      <c r="Z9" s="5"/>
      <c r="AA9" s="5"/>
      <c r="AB9" s="5"/>
      <c r="AC9" s="5"/>
      <c r="AD9" s="5"/>
      <c r="AE9" s="5"/>
    </row>
    <row r="10" spans="1:31" s="6" customFormat="1" ht="15.5">
      <c r="A10" s="130">
        <v>1</v>
      </c>
      <c r="B10" s="131"/>
      <c r="C10" s="132"/>
      <c r="D10" s="131"/>
      <c r="E10" s="133"/>
      <c r="F10" s="134"/>
      <c r="G10" s="131"/>
      <c r="H10" s="131"/>
      <c r="I10" s="344"/>
      <c r="J10" s="7"/>
      <c r="K10" s="286">
        <v>15</v>
      </c>
      <c r="L10" s="7" t="s">
        <v>246</v>
      </c>
      <c r="M10" s="7"/>
      <c r="N10" s="7"/>
      <c r="O10" s="7"/>
      <c r="P10" s="7"/>
      <c r="Q10" s="7"/>
      <c r="R10" s="7"/>
      <c r="S10" s="7"/>
      <c r="T10" s="7"/>
      <c r="U10" s="7"/>
      <c r="V10" s="7"/>
      <c r="W10" s="7"/>
      <c r="X10" s="7"/>
      <c r="Y10" s="7"/>
      <c r="Z10" s="7"/>
      <c r="AA10" s="7"/>
      <c r="AB10" s="7"/>
      <c r="AC10" s="7"/>
      <c r="AD10" s="7"/>
      <c r="AE10" s="7"/>
    </row>
    <row r="11" spans="1:31" s="6" customFormat="1" ht="15.5">
      <c r="A11" s="135">
        <f>A10+1</f>
        <v>2</v>
      </c>
      <c r="B11" s="136"/>
      <c r="C11" s="137"/>
      <c r="D11" s="136"/>
      <c r="E11" s="137"/>
      <c r="F11" s="138"/>
      <c r="G11" s="136"/>
      <c r="H11" s="136"/>
      <c r="I11" s="345"/>
      <c r="J11" s="7"/>
      <c r="K11" s="57"/>
      <c r="L11" s="7"/>
      <c r="M11" s="7"/>
      <c r="N11" s="7"/>
      <c r="O11" s="7"/>
      <c r="P11" s="7"/>
      <c r="Q11" s="7"/>
      <c r="R11" s="7"/>
      <c r="S11" s="7"/>
      <c r="T11" s="7"/>
      <c r="U11" s="7"/>
      <c r="V11" s="7"/>
      <c r="W11" s="7"/>
      <c r="X11" s="7"/>
      <c r="Y11" s="7"/>
      <c r="Z11" s="7"/>
      <c r="AA11" s="7"/>
      <c r="AB11" s="7"/>
      <c r="AC11" s="7"/>
      <c r="AD11" s="7"/>
      <c r="AE11" s="7"/>
    </row>
    <row r="12" spans="1:31" s="6" customFormat="1" ht="15.5">
      <c r="A12" s="135">
        <f t="shared" ref="A12:A19" si="0">A11+1</f>
        <v>3</v>
      </c>
      <c r="B12" s="137"/>
      <c r="C12" s="137"/>
      <c r="D12" s="136"/>
      <c r="E12" s="137"/>
      <c r="F12" s="138"/>
      <c r="G12" s="139"/>
      <c r="H12" s="136"/>
      <c r="I12" s="345"/>
      <c r="J12" s="7"/>
      <c r="K12" s="7"/>
      <c r="L12" s="7"/>
      <c r="M12" s="7"/>
      <c r="N12" s="7"/>
      <c r="O12" s="7"/>
      <c r="P12" s="7"/>
      <c r="Q12" s="7"/>
      <c r="R12" s="7"/>
      <c r="S12" s="7"/>
      <c r="T12" s="7"/>
      <c r="U12" s="7"/>
      <c r="V12" s="7"/>
      <c r="W12" s="7"/>
      <c r="X12" s="7"/>
      <c r="Y12" s="7"/>
      <c r="Z12" s="7"/>
      <c r="AA12" s="7"/>
      <c r="AB12" s="7"/>
      <c r="AC12" s="7"/>
      <c r="AD12" s="7"/>
      <c r="AE12" s="7"/>
    </row>
    <row r="13" spans="1:31" s="6" customFormat="1" ht="15.5">
      <c r="A13" s="135">
        <f t="shared" si="0"/>
        <v>4</v>
      </c>
      <c r="B13" s="137"/>
      <c r="C13" s="137"/>
      <c r="D13" s="136"/>
      <c r="E13" s="137"/>
      <c r="F13" s="138"/>
      <c r="G13" s="139"/>
      <c r="H13" s="139"/>
      <c r="I13" s="345"/>
      <c r="J13" s="7"/>
      <c r="K13" s="7"/>
      <c r="L13" s="7"/>
      <c r="M13" s="7"/>
      <c r="N13" s="7"/>
      <c r="O13" s="7"/>
      <c r="P13" s="7"/>
      <c r="Q13" s="7"/>
      <c r="R13" s="7"/>
      <c r="S13" s="7"/>
      <c r="T13" s="7"/>
      <c r="U13" s="7"/>
      <c r="V13" s="7"/>
      <c r="W13" s="7"/>
      <c r="X13" s="7"/>
      <c r="Y13" s="7"/>
      <c r="Z13" s="7"/>
      <c r="AA13" s="7"/>
      <c r="AB13" s="7"/>
      <c r="AC13" s="7"/>
      <c r="AD13" s="7"/>
      <c r="AE13" s="7"/>
    </row>
    <row r="14" spans="1:31" s="6" customFormat="1" ht="15.5">
      <c r="A14" s="135">
        <f t="shared" si="0"/>
        <v>5</v>
      </c>
      <c r="B14" s="136"/>
      <c r="C14" s="137"/>
      <c r="D14" s="136"/>
      <c r="E14" s="137"/>
      <c r="F14" s="138"/>
      <c r="G14" s="136"/>
      <c r="H14" s="136"/>
      <c r="I14" s="345"/>
      <c r="J14" s="7"/>
      <c r="K14" s="7"/>
      <c r="L14" s="7"/>
      <c r="M14" s="7"/>
      <c r="N14" s="7"/>
      <c r="O14" s="7"/>
      <c r="P14" s="7"/>
      <c r="Q14" s="7"/>
      <c r="R14" s="7"/>
      <c r="S14" s="7"/>
      <c r="T14" s="7"/>
      <c r="U14" s="7"/>
      <c r="V14" s="7"/>
      <c r="W14" s="7"/>
      <c r="X14" s="7"/>
      <c r="Y14" s="7"/>
      <c r="Z14" s="7"/>
      <c r="AA14" s="7"/>
      <c r="AB14" s="7"/>
      <c r="AC14" s="7"/>
      <c r="AD14" s="7"/>
      <c r="AE14" s="7"/>
    </row>
    <row r="15" spans="1:31" s="6" customFormat="1" ht="15.5">
      <c r="A15" s="135">
        <f t="shared" si="0"/>
        <v>6</v>
      </c>
      <c r="B15" s="137"/>
      <c r="C15" s="137"/>
      <c r="D15" s="136"/>
      <c r="E15" s="137"/>
      <c r="F15" s="138"/>
      <c r="G15" s="139"/>
      <c r="H15" s="136"/>
      <c r="I15" s="345"/>
      <c r="J15" s="7"/>
      <c r="K15" s="7"/>
      <c r="L15" s="7"/>
      <c r="M15" s="7"/>
      <c r="N15" s="7"/>
      <c r="O15" s="7"/>
      <c r="P15" s="7"/>
      <c r="Q15" s="7"/>
      <c r="R15" s="7"/>
      <c r="S15" s="7"/>
      <c r="T15" s="7"/>
      <c r="U15" s="7"/>
      <c r="V15" s="7"/>
      <c r="W15" s="7"/>
      <c r="X15" s="7"/>
      <c r="Y15" s="7"/>
      <c r="Z15" s="7"/>
      <c r="AA15" s="7"/>
      <c r="AB15" s="7"/>
      <c r="AC15" s="7"/>
      <c r="AD15" s="7"/>
      <c r="AE15" s="7"/>
    </row>
    <row r="16" spans="1:31" s="6" customFormat="1" ht="15.5">
      <c r="A16" s="135">
        <f t="shared" si="0"/>
        <v>7</v>
      </c>
      <c r="B16" s="137"/>
      <c r="C16" s="137"/>
      <c r="D16" s="136"/>
      <c r="E16" s="137"/>
      <c r="F16" s="138"/>
      <c r="G16" s="139"/>
      <c r="H16" s="139"/>
      <c r="I16" s="345"/>
      <c r="J16" s="7"/>
      <c r="K16" s="7"/>
      <c r="L16" s="7"/>
      <c r="M16" s="7"/>
      <c r="N16" s="7"/>
      <c r="O16" s="7"/>
      <c r="P16" s="7"/>
      <c r="Q16" s="7"/>
      <c r="R16" s="7"/>
      <c r="S16" s="7"/>
      <c r="T16" s="7"/>
      <c r="U16" s="7"/>
      <c r="V16" s="7"/>
      <c r="W16" s="7"/>
      <c r="X16" s="7"/>
      <c r="Y16" s="7"/>
      <c r="Z16" s="7"/>
      <c r="AA16" s="7"/>
      <c r="AB16" s="7"/>
      <c r="AC16" s="7"/>
      <c r="AD16" s="7"/>
      <c r="AE16" s="7"/>
    </row>
    <row r="17" spans="1:31" s="6" customFormat="1" ht="15.5">
      <c r="A17" s="135">
        <f t="shared" si="0"/>
        <v>8</v>
      </c>
      <c r="B17" s="140"/>
      <c r="C17" s="137"/>
      <c r="D17" s="140"/>
      <c r="E17" s="141"/>
      <c r="F17" s="138"/>
      <c r="G17" s="139"/>
      <c r="H17" s="139"/>
      <c r="I17" s="345"/>
      <c r="J17" s="7"/>
      <c r="K17" s="7"/>
      <c r="L17" s="7"/>
      <c r="M17" s="7"/>
      <c r="N17" s="7"/>
      <c r="O17" s="7"/>
      <c r="P17" s="7"/>
      <c r="Q17" s="7"/>
      <c r="R17" s="7"/>
      <c r="S17" s="7"/>
      <c r="T17" s="7"/>
      <c r="U17" s="7"/>
      <c r="V17" s="7"/>
      <c r="W17" s="7"/>
      <c r="X17" s="7"/>
      <c r="Y17" s="7"/>
      <c r="Z17" s="7"/>
      <c r="AA17" s="7"/>
      <c r="AB17" s="7"/>
      <c r="AC17" s="7"/>
      <c r="AD17" s="7"/>
      <c r="AE17" s="7"/>
    </row>
    <row r="18" spans="1:31" s="6" customFormat="1" ht="15.5">
      <c r="A18" s="135">
        <f t="shared" si="0"/>
        <v>9</v>
      </c>
      <c r="B18" s="140"/>
      <c r="C18" s="137"/>
      <c r="D18" s="140"/>
      <c r="E18" s="141"/>
      <c r="F18" s="138"/>
      <c r="G18" s="139"/>
      <c r="H18" s="139"/>
      <c r="I18" s="345"/>
      <c r="J18" s="7"/>
      <c r="K18" s="7"/>
      <c r="L18" s="7"/>
      <c r="M18" s="7"/>
      <c r="N18" s="7"/>
      <c r="O18" s="7"/>
      <c r="P18" s="7"/>
      <c r="Q18" s="7"/>
      <c r="R18" s="7"/>
      <c r="S18" s="7"/>
      <c r="T18" s="7"/>
      <c r="U18" s="7"/>
      <c r="V18" s="7"/>
      <c r="W18" s="7"/>
      <c r="X18" s="7"/>
      <c r="Y18" s="7"/>
      <c r="Z18" s="7"/>
      <c r="AA18" s="7"/>
      <c r="AB18" s="7"/>
      <c r="AC18" s="7"/>
      <c r="AD18" s="7"/>
      <c r="AE18" s="7"/>
    </row>
    <row r="19" spans="1:31" s="6" customFormat="1" ht="16" thickBot="1">
      <c r="A19" s="142">
        <f t="shared" si="0"/>
        <v>10</v>
      </c>
      <c r="B19" s="143"/>
      <c r="C19" s="144"/>
      <c r="D19" s="143"/>
      <c r="E19" s="144"/>
      <c r="F19" s="145"/>
      <c r="G19" s="145"/>
      <c r="H19" s="145"/>
      <c r="I19" s="346"/>
      <c r="J19" s="8"/>
      <c r="K19" s="9"/>
      <c r="L19" s="9"/>
      <c r="M19" s="9"/>
      <c r="N19" s="9"/>
      <c r="O19" s="9"/>
      <c r="P19" s="9"/>
      <c r="Q19" s="9"/>
      <c r="R19" s="9"/>
      <c r="S19" s="9"/>
      <c r="T19" s="9"/>
      <c r="U19" s="10"/>
      <c r="V19" s="10"/>
      <c r="W19" s="10"/>
      <c r="X19" s="10"/>
      <c r="Y19" s="10"/>
      <c r="Z19" s="10"/>
      <c r="AA19" s="10"/>
      <c r="AB19" s="10"/>
      <c r="AC19" s="10"/>
      <c r="AD19" s="10"/>
      <c r="AE19" s="10"/>
    </row>
    <row r="20" spans="1:31" s="6" customFormat="1" ht="16" thickBot="1">
      <c r="A20" s="392"/>
      <c r="B20" s="146"/>
      <c r="C20" s="146"/>
      <c r="D20" s="146"/>
      <c r="E20" s="146"/>
      <c r="F20" s="146"/>
      <c r="G20" s="146"/>
      <c r="H20" s="128" t="str">
        <f>"Total "&amp;LEFT(A7,2)</f>
        <v>Total I2</v>
      </c>
      <c r="I20" s="151">
        <f>SUM(I10:I19)</f>
        <v>0</v>
      </c>
      <c r="J20" s="9"/>
      <c r="K20" s="9"/>
      <c r="L20" s="10"/>
      <c r="M20" s="10"/>
      <c r="N20" s="10"/>
      <c r="O20" s="10"/>
      <c r="P20" s="10"/>
      <c r="Q20" s="10"/>
      <c r="R20" s="10"/>
      <c r="S20" s="10"/>
      <c r="T20" s="10"/>
      <c r="U20" s="10"/>
      <c r="V20" s="10"/>
    </row>
    <row r="21" spans="1:31" s="6" customFormat="1" ht="15.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3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3"/>
      <c r="C22" s="433"/>
      <c r="D22" s="433"/>
      <c r="E22" s="433"/>
      <c r="F22" s="433"/>
      <c r="G22" s="433"/>
      <c r="H22" s="433"/>
      <c r="I22" s="433"/>
      <c r="J22" s="9"/>
      <c r="K22" s="9"/>
      <c r="L22" s="10"/>
      <c r="M22" s="10"/>
      <c r="N22" s="10"/>
      <c r="O22" s="10"/>
      <c r="P22" s="10"/>
      <c r="Q22" s="10"/>
      <c r="R22" s="10"/>
      <c r="S22" s="10"/>
      <c r="T22" s="10"/>
      <c r="U22" s="10"/>
      <c r="V22" s="10"/>
    </row>
    <row r="23" spans="1:31" s="6" customFormat="1" ht="15.5">
      <c r="A23" s="8"/>
      <c r="B23" s="9"/>
      <c r="C23" s="9"/>
      <c r="D23" s="9"/>
      <c r="E23" s="9"/>
      <c r="F23" s="9"/>
      <c r="G23" s="9"/>
      <c r="H23" s="9"/>
      <c r="I23" s="9"/>
      <c r="J23" s="9"/>
      <c r="K23" s="9"/>
      <c r="L23" s="10"/>
      <c r="M23" s="10"/>
      <c r="N23" s="10"/>
      <c r="O23" s="10"/>
      <c r="P23" s="10"/>
      <c r="Q23" s="10"/>
      <c r="R23" s="10"/>
      <c r="S23" s="10"/>
      <c r="T23" s="10"/>
      <c r="U23" s="10"/>
      <c r="V23" s="10"/>
    </row>
    <row r="24" spans="1:31" s="6" customFormat="1" ht="15.5">
      <c r="A24" s="8"/>
      <c r="B24" s="9"/>
      <c r="C24" s="9"/>
      <c r="D24" s="9"/>
      <c r="E24" s="9"/>
      <c r="F24" s="9"/>
      <c r="G24" s="9"/>
      <c r="H24" s="9"/>
      <c r="I24" s="9"/>
      <c r="J24" s="9"/>
      <c r="K24" s="9"/>
      <c r="L24" s="10"/>
      <c r="M24" s="10"/>
      <c r="N24" s="10"/>
      <c r="O24" s="10"/>
      <c r="P24" s="10"/>
      <c r="Q24" s="10"/>
      <c r="R24" s="10"/>
      <c r="S24" s="10"/>
      <c r="T24" s="10"/>
      <c r="U24" s="10"/>
      <c r="V24" s="10"/>
    </row>
    <row r="25" spans="1:31" s="6" customFormat="1" ht="15.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topLeftCell="A4" workbookViewId="0">
      <selection activeCell="C12" sqref="C12"/>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 customWidth="1"/>
    <col min="8" max="8" width="10.54296875" customWidth="1"/>
    <col min="9" max="9" width="9.7265625" customWidth="1"/>
  </cols>
  <sheetData>
    <row r="1" spans="1:12">
      <c r="A1" s="279" t="str">
        <f>'Date initiale'!C3</f>
        <v>Universitatea de Arhitectură și Urbanism "Ion Mincu" București</v>
      </c>
      <c r="B1" s="279"/>
      <c r="C1" s="279"/>
    </row>
    <row r="2" spans="1:12">
      <c r="A2" s="279" t="str">
        <f>'Date initiale'!B4&amp;" "&amp;'Date initiale'!C4</f>
        <v>Facultatea ARHITECTURA</v>
      </c>
      <c r="B2" s="279"/>
      <c r="C2" s="279"/>
    </row>
    <row r="3" spans="1:12">
      <c r="A3" s="279" t="str">
        <f>'Date initiale'!B5&amp;" "&amp;'Date initiale'!C5</f>
        <v>Departamentul Sinteza Proiectarii</v>
      </c>
      <c r="B3" s="279"/>
      <c r="C3" s="279"/>
    </row>
    <row r="4" spans="1:12">
      <c r="A4" s="126" t="str">
        <f>'Date initiale'!C6&amp;", "&amp;'Date initiale'!C7</f>
        <v>Dan Dinoiu, pozitia 25</v>
      </c>
      <c r="B4" s="126"/>
      <c r="C4" s="126"/>
    </row>
    <row r="5" spans="1:12" s="196" customFormat="1">
      <c r="A5" s="126"/>
      <c r="B5" s="126"/>
      <c r="C5" s="126"/>
    </row>
    <row r="6" spans="1:12" ht="15.5">
      <c r="A6" s="431" t="s">
        <v>110</v>
      </c>
      <c r="B6" s="431"/>
      <c r="C6" s="431"/>
      <c r="D6" s="431"/>
      <c r="E6" s="431"/>
      <c r="F6" s="431"/>
      <c r="G6" s="431"/>
      <c r="H6" s="431"/>
      <c r="I6" s="431"/>
    </row>
    <row r="7" spans="1:12" ht="15.5">
      <c r="A7" s="431" t="str">
        <f>'Descriere indicatori'!B6&amp;". "&amp;'Descriere indicatori'!C6</f>
        <v xml:space="preserve">I3. Capitole de autor cuprinse în cărţi publicate la edituri cu prestigiu naţional* </v>
      </c>
      <c r="B7" s="431"/>
      <c r="C7" s="431"/>
      <c r="D7" s="431"/>
      <c r="E7" s="431"/>
      <c r="F7" s="431"/>
      <c r="G7" s="431"/>
      <c r="H7" s="431"/>
      <c r="I7" s="431"/>
    </row>
    <row r="8" spans="1:12" ht="16" thickBot="1">
      <c r="A8" s="39"/>
      <c r="B8" s="39"/>
      <c r="C8" s="39"/>
      <c r="D8" s="39"/>
      <c r="E8" s="39"/>
      <c r="F8" s="39"/>
      <c r="G8" s="39"/>
      <c r="H8" s="39"/>
      <c r="I8" s="39"/>
    </row>
    <row r="9" spans="1:12" ht="58.5" thickBot="1">
      <c r="A9" s="202" t="s">
        <v>55</v>
      </c>
      <c r="B9" s="203" t="s">
        <v>83</v>
      </c>
      <c r="C9" s="203" t="s">
        <v>175</v>
      </c>
      <c r="D9" s="203" t="s">
        <v>85</v>
      </c>
      <c r="E9" s="203" t="s">
        <v>86</v>
      </c>
      <c r="F9" s="204" t="s">
        <v>87</v>
      </c>
      <c r="G9" s="203" t="s">
        <v>88</v>
      </c>
      <c r="H9" s="203" t="s">
        <v>89</v>
      </c>
      <c r="I9" s="205" t="s">
        <v>90</v>
      </c>
      <c r="K9" s="285" t="s">
        <v>108</v>
      </c>
    </row>
    <row r="10" spans="1:12" ht="66" customHeight="1">
      <c r="A10" s="198">
        <v>1</v>
      </c>
      <c r="B10" s="153" t="s">
        <v>273</v>
      </c>
      <c r="C10" s="153" t="s">
        <v>274</v>
      </c>
      <c r="D10" s="153" t="s">
        <v>275</v>
      </c>
      <c r="E10" s="153" t="s">
        <v>276</v>
      </c>
      <c r="F10" s="154">
        <v>2011</v>
      </c>
      <c r="G10" s="155">
        <v>295</v>
      </c>
      <c r="H10" s="154">
        <v>6</v>
      </c>
      <c r="I10" s="347">
        <v>10</v>
      </c>
      <c r="K10" s="286">
        <v>10</v>
      </c>
      <c r="L10" s="406" t="s">
        <v>247</v>
      </c>
    </row>
    <row r="11" spans="1:12" ht="58">
      <c r="A11" s="115">
        <f>A10+1</f>
        <v>2</v>
      </c>
      <c r="B11" s="42" t="s">
        <v>273</v>
      </c>
      <c r="C11" s="42" t="s">
        <v>277</v>
      </c>
      <c r="D11" s="147" t="s">
        <v>278</v>
      </c>
      <c r="E11" s="42" t="s">
        <v>279</v>
      </c>
      <c r="F11" s="42">
        <v>2009</v>
      </c>
      <c r="G11" s="42">
        <v>576</v>
      </c>
      <c r="H11" s="42">
        <v>4</v>
      </c>
      <c r="I11" s="348">
        <v>10</v>
      </c>
      <c r="K11" s="57"/>
    </row>
    <row r="12" spans="1:12" ht="43.5">
      <c r="A12" s="157">
        <f t="shared" ref="A12:A19" si="0">A11+1</f>
        <v>3</v>
      </c>
      <c r="B12" s="42" t="s">
        <v>273</v>
      </c>
      <c r="C12" s="149" t="s">
        <v>320</v>
      </c>
      <c r="D12" s="147" t="s">
        <v>318</v>
      </c>
      <c r="E12" s="158" t="s">
        <v>319</v>
      </c>
      <c r="F12" s="120">
        <v>2010</v>
      </c>
      <c r="G12" s="120">
        <v>200</v>
      </c>
      <c r="H12" s="120">
        <v>10</v>
      </c>
      <c r="I12" s="349">
        <v>10</v>
      </c>
    </row>
    <row r="13" spans="1:12">
      <c r="A13" s="157">
        <f t="shared" si="0"/>
        <v>4</v>
      </c>
      <c r="B13" s="150"/>
      <c r="C13" s="42"/>
      <c r="D13" s="42"/>
      <c r="E13" s="42"/>
      <c r="F13" s="119"/>
      <c r="G13" s="119"/>
      <c r="H13" s="119"/>
      <c r="I13" s="342"/>
    </row>
    <row r="14" spans="1:12" s="196" customFormat="1">
      <c r="A14" s="157">
        <f t="shared" si="0"/>
        <v>5</v>
      </c>
      <c r="B14" s="118"/>
      <c r="C14" s="42"/>
      <c r="D14" s="42"/>
      <c r="E14" s="42"/>
      <c r="F14" s="119"/>
      <c r="G14" s="119"/>
      <c r="H14" s="119"/>
      <c r="I14" s="350"/>
    </row>
    <row r="15" spans="1:12" s="196" customFormat="1">
      <c r="A15" s="157">
        <f t="shared" si="0"/>
        <v>6</v>
      </c>
      <c r="B15" s="150"/>
      <c r="C15" s="42"/>
      <c r="D15" s="42"/>
      <c r="E15" s="118"/>
      <c r="F15" s="119"/>
      <c r="G15" s="119"/>
      <c r="H15" s="119"/>
      <c r="I15" s="342"/>
    </row>
    <row r="16" spans="1:12">
      <c r="A16" s="157">
        <f t="shared" si="0"/>
        <v>7</v>
      </c>
      <c r="B16" s="118"/>
      <c r="C16" s="42"/>
      <c r="D16" s="42"/>
      <c r="E16" s="42"/>
      <c r="F16" s="119"/>
      <c r="G16" s="119"/>
      <c r="H16" s="119"/>
      <c r="I16" s="350"/>
    </row>
    <row r="17" spans="1:9">
      <c r="A17" s="157">
        <f t="shared" si="0"/>
        <v>8</v>
      </c>
      <c r="B17" s="150"/>
      <c r="C17" s="42"/>
      <c r="D17" s="42"/>
      <c r="E17" s="118"/>
      <c r="F17" s="119"/>
      <c r="G17" s="119"/>
      <c r="H17" s="119"/>
      <c r="I17" s="342"/>
    </row>
    <row r="18" spans="1:9">
      <c r="A18" s="157">
        <f t="shared" si="0"/>
        <v>9</v>
      </c>
      <c r="B18" s="148"/>
      <c r="C18" s="158"/>
      <c r="D18" s="147"/>
      <c r="E18" s="152"/>
      <c r="F18" s="120"/>
      <c r="G18" s="120"/>
      <c r="H18" s="120"/>
      <c r="I18" s="342"/>
    </row>
    <row r="19" spans="1:9" ht="15" thickBot="1">
      <c r="A19" s="159">
        <f t="shared" si="0"/>
        <v>10</v>
      </c>
      <c r="B19" s="160"/>
      <c r="C19" s="161"/>
      <c r="D19" s="161"/>
      <c r="E19" s="161"/>
      <c r="F19" s="124"/>
      <c r="G19" s="124"/>
      <c r="H19" s="124"/>
      <c r="I19" s="343"/>
    </row>
    <row r="20" spans="1:9" ht="15" thickBot="1">
      <c r="A20" s="380"/>
      <c r="B20" s="126"/>
      <c r="C20" s="126"/>
      <c r="D20" s="126"/>
      <c r="E20" s="126"/>
      <c r="F20" s="126"/>
      <c r="G20" s="126"/>
      <c r="H20" s="128" t="str">
        <f>"Total "&amp;LEFT(A7,2)</f>
        <v>Total I3</v>
      </c>
      <c r="I20" s="129">
        <f>SUM(I10:I19)</f>
        <v>30</v>
      </c>
    </row>
    <row r="22" spans="1:9" ht="33.75" customHeight="1">
      <c r="A22" s="43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3"/>
      <c r="C22" s="433"/>
      <c r="D22" s="433"/>
      <c r="E22" s="433"/>
      <c r="F22" s="433"/>
      <c r="G22" s="433"/>
      <c r="H22" s="433"/>
      <c r="I22" s="43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topLeftCell="A4" workbookViewId="0">
      <selection activeCell="B10" sqref="B10"/>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54296875" customWidth="1"/>
    <col min="8" max="8" width="10" customWidth="1"/>
    <col min="9" max="9" width="9.7265625" customWidth="1"/>
  </cols>
  <sheetData>
    <row r="1" spans="1:12">
      <c r="A1" s="279" t="str">
        <f>'Date initiale'!C3</f>
        <v>Universitatea de Arhitectură și Urbanism "Ion Mincu" București</v>
      </c>
      <c r="B1" s="279"/>
      <c r="C1" s="279"/>
    </row>
    <row r="2" spans="1:12">
      <c r="A2" s="279" t="str">
        <f>'Date initiale'!B4&amp;" "&amp;'Date initiale'!C4</f>
        <v>Facultatea ARHITECTURA</v>
      </c>
      <c r="B2" s="279"/>
      <c r="C2" s="279"/>
    </row>
    <row r="3" spans="1:12">
      <c r="A3" s="279" t="str">
        <f>'Date initiale'!B5&amp;" "&amp;'Date initiale'!C5</f>
        <v>Departamentul Sinteza Proiectarii</v>
      </c>
      <c r="B3" s="279"/>
      <c r="C3" s="279"/>
    </row>
    <row r="4" spans="1:12">
      <c r="A4" s="126" t="str">
        <f>'Date initiale'!C6&amp;", "&amp;'Date initiale'!C7</f>
        <v>Dan Dinoiu, pozitia 25</v>
      </c>
      <c r="B4" s="126"/>
      <c r="C4" s="126"/>
    </row>
    <row r="5" spans="1:12" s="196" customFormat="1">
      <c r="A5" s="126"/>
      <c r="B5" s="126"/>
      <c r="C5" s="126"/>
    </row>
    <row r="6" spans="1:12" ht="15.5">
      <c r="A6" s="431" t="s">
        <v>110</v>
      </c>
      <c r="B6" s="431"/>
      <c r="C6" s="431"/>
      <c r="D6" s="431"/>
      <c r="E6" s="431"/>
      <c r="F6" s="431"/>
      <c r="G6" s="431"/>
      <c r="H6" s="431"/>
      <c r="I6" s="431"/>
    </row>
    <row r="7" spans="1:12" ht="15.5">
      <c r="A7" s="431" t="str">
        <f>'Descriere indicatori'!B7&amp;". "&amp;'Descriere indicatori'!C7</f>
        <v xml:space="preserve">I4. Articole in extenso în reviste ştiinţifice de specialitate* </v>
      </c>
      <c r="B7" s="431"/>
      <c r="C7" s="431"/>
      <c r="D7" s="431"/>
      <c r="E7" s="431"/>
      <c r="F7" s="431"/>
      <c r="G7" s="431"/>
      <c r="H7" s="431"/>
      <c r="I7" s="431"/>
    </row>
    <row r="8" spans="1:12" ht="15" thickBot="1">
      <c r="A8" s="162"/>
      <c r="B8" s="162"/>
      <c r="C8" s="162"/>
      <c r="D8" s="162"/>
      <c r="E8" s="162"/>
      <c r="F8" s="162"/>
      <c r="G8" s="162"/>
      <c r="H8" s="162"/>
      <c r="I8" s="162"/>
    </row>
    <row r="9" spans="1:12" ht="29.5" thickBot="1">
      <c r="A9" s="202" t="s">
        <v>55</v>
      </c>
      <c r="B9" s="165" t="s">
        <v>83</v>
      </c>
      <c r="C9" s="165" t="s">
        <v>56</v>
      </c>
      <c r="D9" s="165" t="s">
        <v>57</v>
      </c>
      <c r="E9" s="165" t="s">
        <v>80</v>
      </c>
      <c r="F9" s="166" t="s">
        <v>87</v>
      </c>
      <c r="G9" s="165" t="s">
        <v>58</v>
      </c>
      <c r="H9" s="165" t="s">
        <v>111</v>
      </c>
      <c r="I9" s="167" t="s">
        <v>90</v>
      </c>
      <c r="K9" s="285" t="s">
        <v>108</v>
      </c>
    </row>
    <row r="10" spans="1:12">
      <c r="A10" s="111">
        <v>1</v>
      </c>
      <c r="B10" s="112"/>
      <c r="C10" s="112"/>
      <c r="D10" s="112"/>
      <c r="E10" s="113"/>
      <c r="F10" s="114"/>
      <c r="G10" s="114"/>
      <c r="H10" s="114"/>
      <c r="I10" s="351"/>
      <c r="K10" s="286">
        <v>10</v>
      </c>
      <c r="L10" s="406" t="s">
        <v>248</v>
      </c>
    </row>
    <row r="11" spans="1:12">
      <c r="A11" s="115">
        <f>A10+1</f>
        <v>2</v>
      </c>
      <c r="B11" s="116"/>
      <c r="C11" s="117"/>
      <c r="D11" s="116"/>
      <c r="E11" s="118"/>
      <c r="F11" s="119"/>
      <c r="G11" s="120"/>
      <c r="H11" s="120"/>
      <c r="I11" s="345"/>
      <c r="K11" s="57"/>
    </row>
    <row r="12" spans="1:12">
      <c r="A12" s="115">
        <f t="shared" ref="A12:A17" si="0">A11+1</f>
        <v>3</v>
      </c>
      <c r="B12" s="117"/>
      <c r="C12" s="117"/>
      <c r="D12" s="117"/>
      <c r="E12" s="118"/>
      <c r="F12" s="119"/>
      <c r="G12" s="120"/>
      <c r="H12" s="120"/>
      <c r="I12" s="345"/>
    </row>
    <row r="13" spans="1:12">
      <c r="A13" s="115">
        <f t="shared" si="0"/>
        <v>4</v>
      </c>
      <c r="B13" s="117"/>
      <c r="C13" s="117"/>
      <c r="D13" s="117"/>
      <c r="E13" s="118"/>
      <c r="F13" s="119"/>
      <c r="G13" s="119"/>
      <c r="H13" s="119"/>
      <c r="I13" s="345"/>
    </row>
    <row r="14" spans="1:12">
      <c r="A14" s="115">
        <f t="shared" si="0"/>
        <v>5</v>
      </c>
      <c r="B14" s="117"/>
      <c r="C14" s="117"/>
      <c r="D14" s="117"/>
      <c r="E14" s="118"/>
      <c r="F14" s="119"/>
      <c r="G14" s="119"/>
      <c r="H14" s="119"/>
      <c r="I14" s="345"/>
    </row>
    <row r="15" spans="1:12">
      <c r="A15" s="115">
        <f t="shared" si="0"/>
        <v>6</v>
      </c>
      <c r="B15" s="117"/>
      <c r="C15" s="117"/>
      <c r="D15" s="117"/>
      <c r="E15" s="118"/>
      <c r="F15" s="119"/>
      <c r="G15" s="119"/>
      <c r="H15" s="119"/>
      <c r="I15" s="345"/>
    </row>
    <row r="16" spans="1:12">
      <c r="A16" s="115">
        <f t="shared" si="0"/>
        <v>7</v>
      </c>
      <c r="B16" s="117"/>
      <c r="C16" s="117"/>
      <c r="D16" s="117"/>
      <c r="E16" s="118"/>
      <c r="F16" s="119"/>
      <c r="G16" s="119"/>
      <c r="H16" s="119"/>
      <c r="I16" s="345"/>
    </row>
    <row r="17" spans="1:9">
      <c r="A17" s="115">
        <f t="shared" si="0"/>
        <v>8</v>
      </c>
      <c r="B17" s="117"/>
      <c r="C17" s="117"/>
      <c r="D17" s="117"/>
      <c r="E17" s="118"/>
      <c r="F17" s="119"/>
      <c r="G17" s="119"/>
      <c r="H17" s="119"/>
      <c r="I17" s="345"/>
    </row>
    <row r="18" spans="1:9">
      <c r="A18" s="115">
        <f>A17+1</f>
        <v>9</v>
      </c>
      <c r="B18" s="117"/>
      <c r="C18" s="117"/>
      <c r="D18" s="117"/>
      <c r="E18" s="118"/>
      <c r="F18" s="119"/>
      <c r="G18" s="119"/>
      <c r="H18" s="119"/>
      <c r="I18" s="345"/>
    </row>
    <row r="19" spans="1:9" ht="15" thickBot="1">
      <c r="A19" s="121">
        <f>A18+1</f>
        <v>10</v>
      </c>
      <c r="B19" s="122"/>
      <c r="C19" s="122"/>
      <c r="D19" s="122"/>
      <c r="E19" s="123"/>
      <c r="F19" s="124"/>
      <c r="G19" s="124"/>
      <c r="H19" s="124"/>
      <c r="I19" s="346"/>
    </row>
    <row r="20" spans="1:9" ht="15" thickBot="1">
      <c r="A20" s="390"/>
      <c r="B20" s="126"/>
      <c r="C20" s="126"/>
      <c r="D20" s="126"/>
      <c r="E20" s="126"/>
      <c r="F20" s="126"/>
      <c r="G20" s="126"/>
      <c r="H20" s="128" t="str">
        <f>"Total "&amp;LEFT(A7,2)</f>
        <v>Total I4</v>
      </c>
      <c r="I20" s="169">
        <f>SUM(I10:I19)</f>
        <v>0</v>
      </c>
    </row>
    <row r="22" spans="1:9" ht="33.75" customHeight="1">
      <c r="A22" s="43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3"/>
      <c r="C22" s="433"/>
      <c r="D22" s="433"/>
      <c r="E22" s="433"/>
      <c r="F22" s="433"/>
      <c r="G22" s="433"/>
      <c r="H22" s="433"/>
      <c r="I22" s="433"/>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DanD</cp:lastModifiedBy>
  <cp:lastPrinted>2017-05-10T06:45:08Z</cp:lastPrinted>
  <dcterms:created xsi:type="dcterms:W3CDTF">2013-01-10T17:13:12Z</dcterms:created>
  <dcterms:modified xsi:type="dcterms:W3CDTF">2020-01-18T17:20:46Z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