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0000000WD_CAE 7_2019\000CVRO\2020 POST CONF 4\0 printate\"/>
    </mc:Choice>
  </mc:AlternateContent>
  <bookViews>
    <workbookView xWindow="0" yWindow="3900" windowWidth="20550" windowHeight="11415" tabRatio="928" firstSheet="2" activeTab="3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 r:id="rId37"/>
  </externalReferences>
  <definedNames>
    <definedName name="_Hlk520729380" localSheetId="14">'I10'!#REF!</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verificare'!$B$1:$D$49</definedName>
    <definedName name="_xlnm.Print_Area" localSheetId="5">'I1'!$A$1:$I$23</definedName>
    <definedName name="_xlnm.Print_Area" localSheetId="14">'I10'!$A$1:$I$18</definedName>
    <definedName name="_xlnm.Print_Area" localSheetId="15">I11a!$A$1:$I$15</definedName>
    <definedName name="_xlnm.Print_Area" localSheetId="16">I11b!$A$1:$H$18</definedName>
    <definedName name="_xlnm.Print_Area" localSheetId="17">I11c!$A$1:$G$17</definedName>
    <definedName name="_xlnm.Print_Area" localSheetId="18">'I12'!$A$1:$H$14</definedName>
    <definedName name="_xlnm.Print_Area" localSheetId="19">'I13'!$A$1:$H$32</definedName>
    <definedName name="_xlnm.Print_Area" localSheetId="20">I14a!$A$1:$H$22</definedName>
    <definedName name="_xlnm.Print_Area" localSheetId="21">I14b!$A$1:$H$17</definedName>
    <definedName name="_xlnm.Print_Area" localSheetId="22">I14c!$A$1:$H$14</definedName>
    <definedName name="_xlnm.Print_Area" localSheetId="23">'I15'!$A$1:$H$22</definedName>
    <definedName name="_xlnm.Print_Area" localSheetId="24">'I16'!$A$1:$D$15</definedName>
    <definedName name="_xlnm.Print_Area" localSheetId="25">'I17'!$A$1:$D$16</definedName>
    <definedName name="_xlnm.Print_Area" localSheetId="26">'I18'!$A$1:$D$22</definedName>
    <definedName name="_xlnm.Print_Area" localSheetId="27">'I19'!$A$1:$E$20</definedName>
    <definedName name="_xlnm.Print_Area" localSheetId="6">'I2'!$A$1:$I$15</definedName>
    <definedName name="_xlnm.Print_Area" localSheetId="28">'I20'!$A$1:$E$56</definedName>
    <definedName name="_xlnm.Print_Area" localSheetId="29">'I21'!$A$1:$D$20</definedName>
    <definedName name="_xlnm.Print_Area" localSheetId="30">'I22'!$A$1:$D$19</definedName>
    <definedName name="_xlnm.Print_Area" localSheetId="31">'I23'!$A$1:$D$40</definedName>
    <definedName name="_xlnm.Print_Area" localSheetId="32">'I24'!$A$1:$F$20</definedName>
    <definedName name="_xlnm.Print_Area" localSheetId="7">'I3'!$A$1:$I$14</definedName>
    <definedName name="_xlnm.Print_Area" localSheetId="8">'I4'!$A$1:$I$15</definedName>
    <definedName name="_xlnm.Print_Area" localSheetId="9">'I5'!$A$1:$I$15</definedName>
    <definedName name="_xlnm.Print_Area" localSheetId="10">'I6'!$A$1:$I$20</definedName>
    <definedName name="_xlnm.Print_Area" localSheetId="11">'I7'!$A$1:$I$33</definedName>
    <definedName name="_xlnm.Print_Area" localSheetId="12">'I8'!$A$1:$I$22</definedName>
    <definedName name="_xlnm.Print_Area" localSheetId="13">'I9'!$A$1:$I$17</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workbook>
</file>

<file path=xl/calcChain.xml><?xml version="1.0" encoding="utf-8"?>
<calcChain xmlns="http://schemas.openxmlformats.org/spreadsheetml/2006/main">
  <c r="I31" i="10" l="1"/>
  <c r="I16" i="13"/>
  <c r="E56" i="22" l="1"/>
  <c r="D40" i="25"/>
  <c r="D20" i="20"/>
  <c r="A17" i="24" l="1"/>
  <c r="A18" i="24" s="1"/>
  <c r="A12" i="24"/>
  <c r="A13" i="24" s="1"/>
  <c r="A14" i="24" s="1"/>
  <c r="A19" i="20"/>
  <c r="A12" i="19"/>
  <c r="A13" i="19" s="1"/>
  <c r="A14" i="19" s="1"/>
  <c r="A15" i="19" s="1"/>
  <c r="A13" i="18"/>
  <c r="A14" i="18" s="1"/>
  <c r="A11" i="34"/>
  <c r="H15" i="30"/>
  <c r="A11" i="30"/>
  <c r="A12" i="30" s="1"/>
  <c r="A13" i="30" s="1"/>
  <c r="A14" i="30" s="1"/>
  <c r="A25" i="16"/>
  <c r="A26" i="16" s="1"/>
  <c r="A27" i="16" s="1"/>
  <c r="A14" i="16"/>
  <c r="A11" i="15"/>
  <c r="H18" i="29"/>
  <c r="A11" i="29"/>
  <c r="A12" i="29" s="1"/>
  <c r="A13" i="14"/>
  <c r="A12" i="13"/>
  <c r="A13" i="13" s="1"/>
  <c r="A14" i="13" s="1"/>
  <c r="A15" i="13" s="1"/>
  <c r="A33" i="10"/>
  <c r="B6" i="36"/>
  <c r="B5" i="36"/>
  <c r="B4" i="36"/>
  <c r="I13" i="7" l="1"/>
  <c r="H12" i="15"/>
  <c r="G17" i="28"/>
  <c r="I13" i="5"/>
  <c r="I15" i="12"/>
  <c r="H30" i="16"/>
  <c r="H12" i="34"/>
  <c r="D19" i="24"/>
  <c r="A19" i="13"/>
  <c r="D29" i="36"/>
  <c r="A22" i="37"/>
  <c r="A7" i="37"/>
  <c r="G20" i="37" s="1"/>
  <c r="H20" i="37"/>
  <c r="A11" i="37"/>
  <c r="A12" i="37" s="1"/>
  <c r="A13" i="37" s="1"/>
  <c r="A14" i="37" s="1"/>
  <c r="A15" i="37" s="1"/>
  <c r="A16" i="37" s="1"/>
  <c r="A17" i="37" s="1"/>
  <c r="A18" i="37" s="1"/>
  <c r="A19" i="37" s="1"/>
  <c r="A4" i="37"/>
  <c r="A3" i="37"/>
  <c r="A2" i="37"/>
  <c r="A1" i="37"/>
  <c r="B2" i="36" l="1"/>
  <c r="B3" i="36" l="1"/>
  <c r="D34" i="36"/>
  <c r="F20" i="26"/>
  <c r="D38" i="36" s="1"/>
  <c r="A11" i="26"/>
  <c r="A12" i="26" s="1"/>
  <c r="A13" i="26" s="1"/>
  <c r="A14" i="26" s="1"/>
  <c r="A15" i="26" s="1"/>
  <c r="A16" i="26" s="1"/>
  <c r="A17" i="26" s="1"/>
  <c r="A18" i="26" s="1"/>
  <c r="A19" i="26" s="1"/>
  <c r="A7" i="26"/>
  <c r="E20" i="26" s="1"/>
  <c r="D37" i="36"/>
  <c r="A7" i="25"/>
  <c r="C40" i="25" s="1"/>
  <c r="D20" i="23"/>
  <c r="A7" i="24"/>
  <c r="C19" i="24" s="1"/>
  <c r="A11" i="23"/>
  <c r="A12" i="23" s="1"/>
  <c r="A13" i="23" s="1"/>
  <c r="A14" i="23" s="1"/>
  <c r="A15" i="23" s="1"/>
  <c r="A16" i="23" s="1"/>
  <c r="A17" i="23" s="1"/>
  <c r="A18" i="23" s="1"/>
  <c r="A19" i="23" s="1"/>
  <c r="A7" i="23"/>
  <c r="C20" i="23" s="1"/>
  <c r="A7" i="22"/>
  <c r="D56" i="22" s="1"/>
  <c r="E20" i="21"/>
  <c r="D33" i="36" s="1"/>
  <c r="A11" i="21"/>
  <c r="A12" i="21" s="1"/>
  <c r="A13" i="21" s="1"/>
  <c r="A14" i="21" s="1"/>
  <c r="A15" i="21" s="1"/>
  <c r="A16" i="21" s="1"/>
  <c r="A17" i="21" s="1"/>
  <c r="A18" i="21" s="1"/>
  <c r="A19" i="21" s="1"/>
  <c r="A7" i="21"/>
  <c r="D20" i="21" s="1"/>
  <c r="A22" i="20"/>
  <c r="A7" i="20"/>
  <c r="C20" i="20" s="1"/>
  <c r="A7" i="19"/>
  <c r="C16" i="19" s="1"/>
  <c r="I20" i="9"/>
  <c r="D16" i="36" s="1"/>
  <c r="D14" i="36"/>
  <c r="I13" i="8"/>
  <c r="D15" i="36" s="1"/>
  <c r="A18" i="13"/>
  <c r="A17" i="12"/>
  <c r="A22" i="11"/>
  <c r="A15" i="8"/>
  <c r="A15" i="7"/>
  <c r="A14" i="6"/>
  <c r="A15" i="5"/>
  <c r="A23"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15" i="18" s="1"/>
  <c r="A7" i="34"/>
  <c r="G12" i="34" s="1"/>
  <c r="A14" i="34"/>
  <c r="D28" i="36"/>
  <c r="A3" i="34"/>
  <c r="A2" i="34"/>
  <c r="A1" i="34"/>
  <c r="A17" i="30"/>
  <c r="A7" i="30"/>
  <c r="G15" i="30" s="1"/>
  <c r="A7" i="17"/>
  <c r="G20" i="17" s="1"/>
  <c r="A22" i="17"/>
  <c r="H20" i="17"/>
  <c r="D26" i="36" s="1"/>
  <c r="A11" i="17"/>
  <c r="A12" i="17"/>
  <c r="A13" i="17" s="1"/>
  <c r="A14" i="17" s="1"/>
  <c r="A15" i="17" s="1"/>
  <c r="A16" i="17" s="1"/>
  <c r="A17" i="17" s="1"/>
  <c r="A18" i="17" s="1"/>
  <c r="A19" i="17" s="1"/>
  <c r="A32" i="16"/>
  <c r="A7" i="16"/>
  <c r="G30" i="16" s="1"/>
  <c r="A14" i="15"/>
  <c r="A7" i="15"/>
  <c r="G12" i="15" s="1"/>
  <c r="A7" i="28"/>
  <c r="F17" i="28" s="1"/>
  <c r="A7" i="29"/>
  <c r="G18" i="29" s="1"/>
  <c r="A7" i="14"/>
  <c r="H15" i="14" s="1"/>
  <c r="A7" i="13"/>
  <c r="H16" i="13" s="1"/>
  <c r="A11" i="6"/>
  <c r="D19" i="36"/>
  <c r="A7" i="12"/>
  <c r="H15" i="12" s="1"/>
  <c r="A7" i="11"/>
  <c r="H20" i="11" s="1"/>
  <c r="A7" i="10"/>
  <c r="H31" i="10" s="1"/>
  <c r="A7" i="9"/>
  <c r="H20" i="9" s="1"/>
  <c r="A7" i="8"/>
  <c r="H13" i="8" s="1"/>
  <c r="A7" i="7"/>
  <c r="H13" i="7" s="1"/>
  <c r="A7" i="6"/>
  <c r="H12" i="6" s="1"/>
  <c r="A7" i="5"/>
  <c r="H13" i="5" s="1"/>
  <c r="A7" i="4"/>
  <c r="H21" i="4" s="1"/>
  <c r="I20" i="11"/>
  <c r="D18" i="36" s="1"/>
  <c r="A11" i="11"/>
  <c r="A12" i="11" s="1"/>
  <c r="A13" i="11" s="1"/>
  <c r="A14" i="11" s="1"/>
  <c r="A15" i="11" s="1"/>
  <c r="A16" i="11" s="1"/>
  <c r="A17" i="11" s="1"/>
  <c r="A18" i="11" s="1"/>
  <c r="A19" i="11" s="1"/>
  <c r="A11" i="9"/>
  <c r="A12" i="9" s="1"/>
  <c r="A13" i="9" s="1"/>
  <c r="A14" i="9" s="1"/>
  <c r="A15" i="9" s="1"/>
  <c r="A16" i="9" s="1"/>
  <c r="A17" i="9" s="1"/>
  <c r="A18" i="9" s="1"/>
  <c r="A19" i="9" s="1"/>
  <c r="A11" i="5"/>
  <c r="A12" i="5"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D20" i="36"/>
  <c r="D23" i="36"/>
  <c r="D25" i="36"/>
  <c r="D36" i="36"/>
  <c r="D32" i="36"/>
  <c r="D15" i="18"/>
  <c r="D30" i="36" s="1"/>
  <c r="D27" i="36"/>
  <c r="D24" i="36"/>
  <c r="D22" i="36"/>
  <c r="I15" i="14"/>
  <c r="D21" i="36" s="1"/>
  <c r="D12" i="36"/>
  <c r="D16" i="19"/>
  <c r="D17" i="36"/>
  <c r="I12" i="6"/>
  <c r="D13" i="36" s="1"/>
  <c r="I21" i="4"/>
  <c r="D43" i="36" l="1"/>
  <c r="D31" i="36"/>
  <c r="D42" i="36" s="1"/>
  <c r="D11" i="36"/>
  <c r="D41" i="36" s="1"/>
  <c r="D35" i="36"/>
  <c r="D44" i="36" l="1"/>
</calcChain>
</file>

<file path=xl/sharedStrings.xml><?xml version="1.0" encoding="utf-8"?>
<sst xmlns="http://schemas.openxmlformats.org/spreadsheetml/2006/main" count="1126" uniqueCount="604">
  <si>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</si>
  <si>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</si>
  <si>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</si>
  <si>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</si>
  <si>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</si>
  <si>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</si>
  <si>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</si>
  <si>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</si>
  <si>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</si>
  <si>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</si>
  <si>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</si>
  <si>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</si>
  <si>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</si>
  <si>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</si>
  <si>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</si>
  <si>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</si>
  <si>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</si>
  <si>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</si>
  <si>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</si>
  <si>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</si>
  <si>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</si>
  <si>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</si>
  <si>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</si>
  <si>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</si>
  <si>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</si>
  <si>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</si>
  <si>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</si>
  <si>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</si>
  <si>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</si>
  <si>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</si>
  <si>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</si>
  <si>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</si>
  <si>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</si>
  <si>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</si>
  <si>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</si>
  <si>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</si>
  <si>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</si>
  <si>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</si>
  <si>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</si>
  <si>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</si>
  <si>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</si>
  <si>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</si>
  <si>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</si>
  <si>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</si>
  <si>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</si>
  <si>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</si>
  <si>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</si>
  <si>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</si>
  <si>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</si>
  <si>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</si>
  <si>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</si>
  <si>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</si>
  <si>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</si>
  <si>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</si>
  <si>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</si>
  <si>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</si>
  <si>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</si>
  <si>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</si>
  <si>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</si>
  <si>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</si>
  <si>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</si>
  <si>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</si>
  <si>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</si>
  <si>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</si>
  <si>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</si>
  <si>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</si>
  <si>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</si>
  <si>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</si>
  <si>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</si>
  <si>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</si>
  <si>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</si>
  <si>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</si>
  <si>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</si>
  <si>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</si>
  <si>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</si>
  <si>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</si>
  <si>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</si>
  <si>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</si>
  <si>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</si>
  <si>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</si>
  <si>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</si>
  <si>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</si>
  <si>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</si>
  <si>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</si>
  <si>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</si>
  <si>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</si>
  <si>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</si>
  <si>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</si>
  <si>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</si>
  <si>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</si>
  <si>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</si>
  <si>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</si>
  <si>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</si>
  <si>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</si>
  <si>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</si>
  <si>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</si>
  <si>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</si>
  <si>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</si>
  <si>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</si>
  <si>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</si>
  <si>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</si>
  <si>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</si>
  <si>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</si>
  <si>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</si>
  <si>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</si>
  <si>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</si>
  <si>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</si>
  <si>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</si>
  <si>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</si>
  <si>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</si>
  <si>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</si>
  <si>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</si>
  <si>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</si>
  <si>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</si>
  <si>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</si>
  <si>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</si>
  <si>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</si>
  <si>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</si>
  <si>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</si>
  <si>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</si>
  <si>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</si>
  <si>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</si>
  <si>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</si>
  <si>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</si>
  <si>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</si>
  <si>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</si>
  <si>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</si>
  <si>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</si>
  <si>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</si>
  <si>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</si>
  <si>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</si>
  <si>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</si>
  <si>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</si>
  <si>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</si>
  <si>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</si>
  <si>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</si>
  <si>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</si>
  <si>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</si>
  <si>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</si>
  <si>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</si>
  <si>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</si>
  <si>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</si>
  <si>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</si>
  <si>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</si>
  <si>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</si>
  <si>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</si>
  <si>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</si>
  <si>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</si>
  <si>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</si>
  <si>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</si>
  <si>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</si>
  <si>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</si>
  <si>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</si>
  <si>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</si>
  <si>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</si>
  <si>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</si>
  <si>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</si>
  <si>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</si>
  <si>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</si>
  <si>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</si>
  <si>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</si>
  <si>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</si>
  <si>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</si>
  <si>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</si>
  <si>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</si>
  <si>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</si>
  <si>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</si>
  <si>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</si>
  <si>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</si>
  <si>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</si>
  <si>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</si>
  <si>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</si>
  <si>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</si>
  <si>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</si>
  <si>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</si>
  <si>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</si>
  <si>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</si>
  <si>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</si>
  <si>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</si>
  <si>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</si>
  <si>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</si>
  <si>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</si>
  <si>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</si>
  <si>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</si>
  <si>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</si>
  <si>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</si>
  <si>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</si>
  <si>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</si>
  <si>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</si>
  <si>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</si>
  <si>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</si>
  <si>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</si>
  <si>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</si>
  <si>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</si>
  <si>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</si>
  <si>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</si>
  <si>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</si>
  <si>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</si>
  <si>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</si>
  <si>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</si>
  <si>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</si>
  <si>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</si>
  <si>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</si>
  <si>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</si>
  <si>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</si>
  <si>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</si>
  <si>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</si>
  <si>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</si>
  <si>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</si>
  <si>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</si>
  <si>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</si>
  <si>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</si>
  <si>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</si>
  <si>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</si>
  <si>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</si>
  <si>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</si>
  <si>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</si>
  <si>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</si>
  <si>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</si>
  <si>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</si>
  <si>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</si>
  <si>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</si>
  <si>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</si>
  <si>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</si>
  <si>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</si>
  <si>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</si>
  <si>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</si>
  <si>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</si>
  <si>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</si>
  <si>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</si>
  <si>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</si>
  <si>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</si>
  <si>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</si>
  <si>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</si>
  <si>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</si>
  <si>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</si>
  <si>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</si>
  <si>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</si>
  <si>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</si>
  <si>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</si>
  <si>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</si>
  <si>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</si>
  <si>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</si>
  <si>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</si>
  <si>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</si>
  <si>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</si>
  <si>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</si>
  <si>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</si>
  <si>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</si>
  <si>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</si>
  <si>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</si>
  <si>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</si>
  <si>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</si>
  <si>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</si>
  <si>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</si>
  <si>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</si>
  <si>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</si>
  <si>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</si>
  <si>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</si>
  <si>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</si>
  <si>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</si>
  <si>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</si>
  <si>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</si>
  <si>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</si>
  <si>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</si>
  <si>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</si>
  <si>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</si>
  <si>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</si>
  <si>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</si>
  <si>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</si>
  <si>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PROIECTARII</t>
  </si>
  <si>
    <t>ALEXANDRU CRISAN</t>
  </si>
  <si>
    <t>Alexandru CRISAN</t>
  </si>
  <si>
    <t>"Fundamentals, Bienale di Venezia"</t>
  </si>
  <si>
    <t>Arhitectura</t>
  </si>
  <si>
    <t>ISSN-1220-3254</t>
  </si>
  <si>
    <t>No.3 (651)/2014</t>
  </si>
  <si>
    <t>"Explorarea identitatii_arhive Nomade"</t>
  </si>
  <si>
    <t>24-29</t>
  </si>
  <si>
    <t>" O plimbare narativa, ipostaze imaginare"</t>
  </si>
  <si>
    <t>No.1 (649)/2014</t>
  </si>
  <si>
    <t>90-91</t>
  </si>
  <si>
    <t>“Prin ceața din Anatolia. Hattusa &amp; Yazilikaya”</t>
  </si>
  <si>
    <t>No.4 (646)/2013</t>
  </si>
  <si>
    <t xml:space="preserve">105-115 </t>
  </si>
  <si>
    <t>5</t>
  </si>
  <si>
    <t>Ana Maria CRISAN, Alexandru CRISAN</t>
  </si>
  <si>
    <t>“Crisan Architecture &amp; Engineering.”</t>
  </si>
  <si>
    <t>SN-1220-3254</t>
  </si>
  <si>
    <t>No.3 (645)/2013</t>
  </si>
  <si>
    <t>54-79</t>
  </si>
  <si>
    <t>“[White…] Black…? Corbu’ (arhitectura cu lumină) – (II)”</t>
  </si>
  <si>
    <t>No.06[642]/2012</t>
  </si>
  <si>
    <t>84-89</t>
  </si>
  <si>
    <t>7</t>
  </si>
  <si>
    <t>“Play Mincu. Pavilionul României la Bienala de arhitectură Veneția 2012”</t>
  </si>
  <si>
    <t>161-169</t>
  </si>
  <si>
    <t>8</t>
  </si>
  <si>
    <t xml:space="preserve">“Bienala de arhitectură Veneția 2012” </t>
  </si>
  <si>
    <t>No.05[641]/2012</t>
  </si>
  <si>
    <t>pp.10-15</t>
  </si>
  <si>
    <t>9</t>
  </si>
  <si>
    <t>“White… Corbu’ (arhitectura cu lumină) – (I)”</t>
  </si>
  <si>
    <t>No.03[639]/2012</t>
  </si>
  <si>
    <t>80-87</t>
  </si>
  <si>
    <t>10</t>
  </si>
  <si>
    <t>“Oglinzi, oglindiri, reflexii…”</t>
  </si>
  <si>
    <t>No.01[637]/2012</t>
  </si>
  <si>
    <t>154-157</t>
  </si>
  <si>
    <t>11</t>
  </si>
  <si>
    <t>“P.4001”</t>
  </si>
  <si>
    <t>76-77</t>
  </si>
  <si>
    <t>Arhitecții și Bucureștiul</t>
  </si>
  <si>
    <t>ISSN-4133-1234</t>
  </si>
  <si>
    <t>No.38/2012</t>
  </si>
  <si>
    <t>13</t>
  </si>
  <si>
    <t>“Blow-up”</t>
  </si>
  <si>
    <t>No.04/2011</t>
  </si>
  <si>
    <t>38-41</t>
  </si>
  <si>
    <t>“Amenajarea Parcurilor viitorului”</t>
  </si>
  <si>
    <t>ISSN-1224-886X</t>
  </si>
  <si>
    <t>No.07[185]/2008</t>
  </si>
  <si>
    <t>28-32</t>
  </si>
  <si>
    <t>15</t>
  </si>
  <si>
    <t xml:space="preserve">“International Architectural Design Competition 2005, Shinkenchiku”, </t>
  </si>
  <si>
    <t>No.12 [166]</t>
  </si>
  <si>
    <t>38-40</t>
  </si>
  <si>
    <t>16</t>
  </si>
  <si>
    <t xml:space="preserve">“Ce ne amintim. Excursia de studii-anul I-Grecia”, </t>
  </si>
  <si>
    <t>No.9-10[163-164]/2006</t>
  </si>
  <si>
    <t>42-45</t>
  </si>
  <si>
    <t>“Arhitectura de mediu și orașe durabile. Environmental architecture &amp; sustainable towns”</t>
  </si>
  <si>
    <t>Arhitext</t>
  </si>
  <si>
    <t>ISSN-2067-4252</t>
  </si>
  <si>
    <t>No.7[149]/2005</t>
  </si>
  <si>
    <t>34-36</t>
  </si>
  <si>
    <t>18</t>
  </si>
  <si>
    <t>“Proiect diploma arhitectură”</t>
  </si>
  <si>
    <t>uauim</t>
  </si>
  <si>
    <t>ISSN-1224-885X</t>
  </si>
  <si>
    <t>No.9 [140]/2004</t>
  </si>
  <si>
    <t xml:space="preserve">“Shinkenchiku Residential Design Competition 2003, Architecture Virus”, </t>
  </si>
  <si>
    <t>No.6[148]/2005</t>
  </si>
  <si>
    <t>14-15</t>
  </si>
  <si>
    <t>20</t>
  </si>
  <si>
    <t xml:space="preserve">“Pavilion expozițional / Acsa Wood Competition”, </t>
  </si>
  <si>
    <t>No.8[127]/2003</t>
  </si>
  <si>
    <t>13-15</t>
  </si>
  <si>
    <t>Prezentare Proiecte] Anuala de Arhitectură București 2011</t>
  </si>
  <si>
    <t>Igloo media</t>
  </si>
  <si>
    <t>ISSN-1842-2918</t>
  </si>
  <si>
    <t>2011</t>
  </si>
  <si>
    <t>1</t>
  </si>
  <si>
    <t>Prezentare Proiecte] Anuala de Arhitectură București 2010</t>
  </si>
  <si>
    <t>2010</t>
  </si>
  <si>
    <t>Prezentare Proiecte] Anuala de Arhitectură București 2009</t>
  </si>
  <si>
    <t>2009</t>
  </si>
  <si>
    <t>Prezentare Proiecte] Anuala de Arhitectură București 2008</t>
  </si>
  <si>
    <t>2008</t>
  </si>
  <si>
    <t xml:space="preserve">"Concurs de arhitectură pentru extinderea și remodelarea funcțională a sediului Universității Naționale de Arte din București", </t>
  </si>
  <si>
    <t>UNArte</t>
  </si>
  <si>
    <t>ISBN-978-973-1922-12-6</t>
  </si>
  <si>
    <t>72-75</t>
  </si>
  <si>
    <t>"Tradition and Innovation Face to Face. An Applied Study On Micro-Vernacular Architecture Vocabulary In Dobrogea"</t>
  </si>
  <si>
    <t>Abstracts, Icar 2015 (International Conference on Architectural Research), (Re)writing history, Ed.UIM, Bucuresti, 2015.</t>
  </si>
  <si>
    <t xml:space="preserve"> ISBN-978-606-638-112-3</t>
  </si>
  <si>
    <t>216-217</t>
  </si>
  <si>
    <t>“The Identity of Multicellular Dwelling System. The Living Cell – A Case Study in Architectural Scale”</t>
  </si>
  <si>
    <t>Abstracts, Icar 2012, (International Conference on Architectural Research), (Re)writing history, Ed.UIM, Bucuresti.</t>
  </si>
  <si>
    <t>ISBN-978-606-638-022-5</t>
  </si>
  <si>
    <t>"Arca – Travelling Architectures, Nomad Turkey: Building Heritage Maps on Influences and Connexions"</t>
  </si>
  <si>
    <t>324-325</t>
  </si>
  <si>
    <t>“Mix vertical în orașul compact”</t>
  </si>
  <si>
    <t>Argument, No.03/2011, studii și cercetări științifice de arhitectură și urbanism, ISSN-2067-4252, Ed.UIM, Bucuresti.</t>
  </si>
  <si>
    <t>158-173</t>
  </si>
  <si>
    <t>Ares International Work Program-Architecture and Renewable Energy Sources, “Bioclimatic and Sustainable Architecture“</t>
  </si>
  <si>
    <t>22nd International UIA Congress of Architecture, Istanbul, Turcia, 2005. catalog digita</t>
  </si>
  <si>
    <t>catalog digital</t>
  </si>
  <si>
    <t>Alexandru CRISAN, Ana-Maria CRISAN [Key-note speaker]</t>
  </si>
  <si>
    <t>“Tradition and Innovation Face to Face. An Applied Study On Micro-Vernacular Architecture Vocabulary In Dobrogea”</t>
  </si>
  <si>
    <t>Icar 2015 (International Conference on Architectural Research), (Re)writing history</t>
  </si>
  <si>
    <t>"CCM - Intre Traditie si Inovare"</t>
  </si>
  <si>
    <t>Sesiunea De Comunicări Ştiinţifice Cu Participare Internaţională –Cercetarea prin Proiect</t>
  </si>
  <si>
    <t>15-16 mai</t>
  </si>
  <si>
    <t>Alexandru CRISAN [coordonator, Key-note speaker]</t>
  </si>
  <si>
    <t>"Origins of modern language. in The Modernity in-between Vision and Inquiry." THEMATIC SEMINAR</t>
  </si>
  <si>
    <t>THEMATIC SEMINAR organized within the 14th International Architecture Exhibition of la Biennale di Venezia. September 26, 2014, Sale d'Armi Nord, Arsenale, Venice</t>
  </si>
  <si>
    <t>September 26,</t>
  </si>
  <si>
    <t>"Architecture Trails in the Context of Visual Culture. Applied Study on Asia Minor and Anatolia Region"</t>
  </si>
  <si>
    <t>2nd World Conference on Design, Arts and Education 09-11 May 2013</t>
  </si>
  <si>
    <t>11 mai</t>
  </si>
  <si>
    <t>“Arca – Travelling Architectures, Nomad Turkey”</t>
  </si>
  <si>
    <t>Icar 2012, (Re)writing history, International Conference on Architectural Research</t>
  </si>
  <si>
    <t>Alexandru CRISAN [Key-note speaker]</t>
  </si>
  <si>
    <t>Upgrade - dezvoltare prin continuitate</t>
  </si>
  <si>
    <t>speaker - review for Rocad 2012</t>
  </si>
  <si>
    <t>Rocad 2012 (Romanian Convention of Architecture and Design) - Icar 2012 (International Conference on Architectural Research).</t>
  </si>
  <si>
    <t xml:space="preserve">10 |8 </t>
  </si>
  <si>
    <t xml:space="preserve">6 |3 </t>
  </si>
  <si>
    <t xml:space="preserve">Sesiunea De Comunicări Ştiinţifice Cu Participare Internaţională –Cercetarea prin Proiect, comunicare CCM - Intre Traditie si Inovare, UAUIM,
Bucuresti. </t>
  </si>
  <si>
    <t xml:space="preserve">Alexandru CRISAN </t>
  </si>
  <si>
    <t>2nd World Conference on Design, Arts and Education 09-11 May 2013, University of Architecture and Urbanism "Ion Mincu", Faculty of Architectural Bucharest, Romania,</t>
  </si>
  <si>
    <t>9-11 mai</t>
  </si>
  <si>
    <t>Icar 2012, (Re)writing history, International Conference on Architectural Research, “Dream Architecture and Inception”, conferință internațională UAUIM București, 2012.</t>
  </si>
  <si>
    <t>"Arca – Travelling Architectures, Nomad Turkey”</t>
  </si>
  <si>
    <t>Upgrade - dezvoltare prin continuitate, sesiune de comunicări științifice cu participare internațională UAUIM, București.</t>
  </si>
  <si>
    <t>Circul GLOBUS - Bucuresti – Releveu arhitectural sala de spectacol, faza SF (2015) [coordonator proiect complex]</t>
  </si>
  <si>
    <t>Circul GLOBUS</t>
  </si>
  <si>
    <t>autorizat</t>
  </si>
  <si>
    <t>autor, [coordonator proiect complex]</t>
  </si>
  <si>
    <t>INSCDB</t>
  </si>
  <si>
    <t xml:space="preserve"> [edificat, autorizat]</t>
  </si>
  <si>
    <t>2012-2015</t>
  </si>
  <si>
    <t>Il Venetiano 3, amenajare interioară restaurant, PLOIESTI MALL, ploiesti, faze P.T., D.E. (2016) [edificat] [sef proiect faza arhitectura]</t>
  </si>
  <si>
    <t>AZZURRO/ MEGA MALL</t>
  </si>
  <si>
    <t>autorizat/executat</t>
  </si>
  <si>
    <t>Il Venetiano 2, amenajare interioară restaurant, MEGA MALL, București, faze P.T., D.E. (2014) [edificat] [sef proiect faza arhitectura]</t>
  </si>
  <si>
    <t>Il Venetiano, amenajare interioară restaurant, AFI PALACE COTROCENI București, faze P.T., D.E. (2009-2010) [edificat] [sef proiect faza arhitectura]</t>
  </si>
  <si>
    <t>AZZURRO/ AFI PALACE COTROCENI</t>
  </si>
  <si>
    <t>2009-2010</t>
  </si>
  <si>
    <t>C29 Residential, imobil locuinte colective, 4S+P+4/10E, sector 1, București, faze P.A.C., P.T. (2009) [autorizat] [sef proiect faza arhitectura]</t>
  </si>
  <si>
    <t>Imobiliara, ed. UNIVERS ENCICLOPEDIC</t>
  </si>
  <si>
    <t>Imobil locuinţe colective Predeal Ski Apartments, str. Vasile Alecsandri, Nr. 6, Predeal, proiectare faze P.A.C., P.T., D.E. (2006-2008) [autorizat] [edificat]</t>
  </si>
  <si>
    <t>2006-2008</t>
  </si>
  <si>
    <t xml:space="preserve">Conac Hagianoff, Manasia, proiect reabilitare structurală, faze P.T., D.E. </t>
  </si>
  <si>
    <t>MCDESIGN</t>
  </si>
  <si>
    <t>[colaborator proiectare structurala]</t>
  </si>
  <si>
    <t>Casa Cesianu, documentaţie licitaţie, releveu arhitectură (2007) [edificat] [sef proiect faza arhitectura]</t>
  </si>
  <si>
    <t xml:space="preserve">Biserica Dragomirești, Vâlcea, proiect restaurare structurală, faza D.E. </t>
  </si>
  <si>
    <t>Restaurare şi intervenţie imobil în bd. Carol, proiect restaurare structurală, faza D.E. (2007) [colaborator proiectare structurala]</t>
  </si>
  <si>
    <t>Cula Pleșoianu, Măldărești, Vâlcea, proiect consolidare, reamenajare și restaurare, faze P.T., D.E.</t>
  </si>
  <si>
    <t>Biserica Comişani, judeţul Dâmboviţa, proiect restaurare structurală, fazele: P.T.+D.E. (2006) [colaborator proiectare structurala]</t>
  </si>
  <si>
    <t>Turn Mănăstirea Schitul Topolniţa - judeţul Mehedinţi, proiect consolidare turlă acces incintă, faze P.T., D.E. (2005) [colaborator proiectare structurala]</t>
  </si>
  <si>
    <t xml:space="preserve">Turn Mănăstirea Fâstâci, judeţul Vaslui, proiect consolidare turlă acces incintă, faze P.T., D.E. </t>
  </si>
  <si>
    <t>Biserica Buna Vestire, Copăceni, judeţul Vâlcea, proiect reabilitare structurală, faze P.T., D.E. (2005) [colaborator proiectare structurala]</t>
  </si>
  <si>
    <t>Casa Fronius, Sighişoara, str. Şcolii, nr. 13, proiect reabilitare structurală, faze P.T., D.E. (2005) [colaborator proiectare structurala]</t>
  </si>
  <si>
    <t>Biserica Mănăstirii Berislăveşti, proiect restaurare structurală, faze P.T., D.E. (2004) [colaborator proiectare structurala]</t>
  </si>
  <si>
    <t>Casa Mănăstirea Voroneț, restaurare şi intervenţie chilii Mănăstirea Voroneţ, proiect rezistenţă, faze P.T., D.E. (2004) [colaborator proiectare structurala]</t>
  </si>
  <si>
    <t>Consolidare şi modernizare hotel Bucureşti, faţada Calea Victoriei, Hotel Radison, Bucureşti, colaborator faza concept, documentaţie licitaţie (2004); [edificat] [colaborator arhitectura]</t>
  </si>
  <si>
    <t>Iulius Cristea</t>
  </si>
  <si>
    <t xml:space="preserve"> [colaborator arhitectura]</t>
  </si>
  <si>
    <t>Casa Golescu, propunere restaurare şi reabilitare funcţională, faza P.T.</t>
  </si>
  <si>
    <t>Proiect reabilitare funcţională Şcoala Latină, comuna Cincu, jud. Braşov, contract CCPEC intervenţie structurală, faza P.T. (2003); [colaborator proiectare structurala]</t>
  </si>
  <si>
    <t>Parcurile Viitorului, Expo-Parc Pitești, concurs național, premiul 1, faze: concept, P.A.C. (2007) [proiect peisajistic, realizat] [co-autor]</t>
  </si>
  <si>
    <t>PETROM, Primaria PITESTI</t>
  </si>
  <si>
    <t>co-autor concept</t>
  </si>
  <si>
    <t>Parcurile Viitorului, Parcul Lunca Florilor, concurs național, premiul 1, faze: concept, P.A.C. (2007) [proiect peisajistic, realizat] [co-autor]</t>
  </si>
  <si>
    <t>Amplasare lucrare de artă monumentală I.L.Caragiale, Bucureşti, faza P.A.C. (2006) [proiect de insertie, studiu oportunitate, realizat] [co-autor]</t>
  </si>
  <si>
    <t>MBSTUDIO</t>
  </si>
  <si>
    <t>[proiect de insertie, studiu oportunitate, realizat]</t>
  </si>
  <si>
    <t>coautor</t>
  </si>
  <si>
    <t>Amplasare lucrare de artă monumentală I.L. Caragiale-Caruta cu paiate, Universitate, faze: PUD, studiu vizibilitate (2004) [proiect de insertie, studiu oportunitate, realizat] [co-autor]</t>
  </si>
  <si>
    <t>Amplasare lucrare de artă monumentală Lascăr Catargiu, Minerva, faze: PUD, studiu vizibilitate (2004)</t>
  </si>
  <si>
    <t>CICSDD – Centrul international de cercetări științifice Delta-Dunării, studiu de soluții in vederea definirii conceptului arhitectural (2013-2014), parteneri institutionali: INSCDB, Ministerul Educaţiei Naţionale; 2014 [studiu de cercetare, la nivel national] [centru: INSCDB] [co-autor]</t>
  </si>
  <si>
    <t>INSCDB, Ministerul Educaţiei Naţionale</t>
  </si>
  <si>
    <t xml:space="preserve"> [studiu de cercetare, la nivel national]</t>
  </si>
  <si>
    <t>coautor, coordonator</t>
  </si>
  <si>
    <t>CCM – Centrul de Cercetare Murighiol, Building On Tradition. Innovation By Contemporary Design, proiect de cercetare aplicata , design și implementare a tehnologiilor avansate pentru o arhitectură sustenabilă: sustainable design
(utilizarea materialelor tradiționale reinterpretate și utilizarea surselor de energie alternativă) și cost efficient building în proiectare și implementare - prezentat in contextul Anualei de Arhitectura 2014, Conferinta MEN – Expozitia Realizarilor de Varf ale Cercetarii Romanesti - Versailles, 09 Iulie 2014, Sesiunea De Comunicări Ştiinţifice Cu Participare Internaţională –Cercetarea prin Proiect, comunicare CCM - Intre Traditie si Inovare, UAUIM, Bucuresti. 15-16 mai 2014, Building On Tradition. Innovation By Contemporary Design: Continuities And Discontinuities, 3rd Meeting of International Initiative Committee, treating the subject of Danube International Center for Advanced Studies on River-Delta-Sea System, Constanta, septembrie 2014. [studiu/ proiect de cercetare aplicata, la nivel national] [centru: INSCDB] [co-auto</t>
  </si>
  <si>
    <t>Concurs internațional 9th Annual Int’l Design Awards, (IDA)2015-London, participare cu proiect H, United Kingdom, proiect premiat, mentiune [co-autor]</t>
  </si>
  <si>
    <t>[Fairy 01] GRAVITY, OUTSIDE/BAB/ BALKAN ARCHITECTURAL BIENNALE 2015, SERBIA, 2015. [selection, Romania representant] {co-autor]</t>
  </si>
  <si>
    <t>Contemporary ART CENTER – Fortress of Cresmina, International Contest: HONORABLE MENTION, location: Fortress of Cresmina, Cascais, Portugal, 2015. [co-autor]</t>
  </si>
  <si>
    <t>MEN-Versailles – reprezentare Romania alaturi de EfdeN/ Solardecathlon, 3 postere, iulie 2014. [nominalizare, selectie] [co-autor].</t>
  </si>
  <si>
    <t>ACSA, Wood Products Council 2002-2003, Carl E. Darrow, Student Design Competition, concurs internațional, selecție, USA in cadrul UIA, Ares International Work Program-Architecture and Renewable Energy Sources, “Bioclimatic and Sustainable Architecture“-22nd International UIA Congress of Architecture, expoziție internațională, proiect, Istanbul, Turcia. [selection, Romania representant] [co-autor]</t>
  </si>
  <si>
    <t>2002-2003</t>
  </si>
  <si>
    <t>Concurs national, Pavilionul Romaniei la Bienala de la Venezia 2016, mentiune ex-aequo pentru Playground &amp; The Headquarters [mentiune] [co-autor]</t>
  </si>
  <si>
    <t>EXTINDEREA CENTRULUI DE CULTURĂ ARHITECTURALĂ AL UAR CORP BIBLIOTECĂ – ARHIVE, International Contest: HONORABLE MENTION II, location: Bucharest, Romania, 2015. [mentiune] [co-autor]</t>
  </si>
  <si>
    <t>UNArte, concurs național de arhitectură pentru extinderea și remodelarea funcțională a sediului Universității de Arte, București, 2008. finalist faza 1+2, proiect premiat [mentiune] [co-autor]</t>
  </si>
  <si>
    <t>Parcurile Viitorului, concurs național, premiul 1 proiect Expo-Parc, Pitești; [premiu] [co-autor]</t>
  </si>
  <si>
    <t>Parcurile Viitorului, concurs național, premiul 1 proiect Lunca Florilor, sector 2, București, 2007.; [premiu] [co-autor]</t>
  </si>
  <si>
    <t>Monumentul Holocaustului, concurs naţional organizat de Ministerul Culturii şi Cultelor, Bucureşti finalist faza 1+2, proiect premiat; [premiu] [co-autor/3]</t>
  </si>
  <si>
    <t>[FH2] DANUBIUS-RI.DELTA CORE. Centrul Internațional de Studii Avansate pentru Sisteme Fluvii-Mări
arh. Alexandru CRIŞAN, arh. Ana - Maria CRIŞAN, Anuala de Arhitectura Bucuresti Ediţia 2016, secţiunea viziuni și cercetări prin arhitectură
Nominalizare
[FH2] DANUBIUS-RI.DELTA CORE. Centrul Internațional de Studii Avansate pentru Sisteme Fluvii-Mări
arh. Alexandru CRIŞAN, arh. Ana - Maria CRIŞAN</t>
  </si>
  <si>
    <t>Danubius, Nominalizare si premiu proiect in cadrul Salonul de Inventii si Inovatii INVENTIKA 2014, 15-18 octombrie 2014, Romexpo, Bucuresti. [co-autor]</t>
  </si>
  <si>
    <t>Anuala de Arhitectură ediția 12 București 2014, nominalizare proiect VOR,
nominalizare, sectiunea Studii si Proiecte; [co-autor]</t>
  </si>
  <si>
    <t>Anuala de Arhitectură ediția 11, București 2013, nominalizare, premiu imagine arhitectură Verum Ipsum Factum (Carlo Scarpa);</t>
  </si>
  <si>
    <t>Anuala de Arhitectură ediția 11, București 2013, nominalizare,premiu  imagine arhitectură Architectural Remains (Herculaneum);</t>
  </si>
  <si>
    <t>Anuala de Arhitectură ediția 11, București 2013, nominalizare proiect OZ23, sală de concerte și teatru de vară, Ploiești, România, secțiunea Studii și Proiecte; [co-autor]</t>
  </si>
  <si>
    <t>Anuala de Arhitectură ediția 10 București 2012, premiul secțiunii Imagine de Arhitectură-categoria fotografie de arhitectură;</t>
  </si>
  <si>
    <t>Anuala de Arhitectură ediția 07 București 2009, nominalizare proiect Za'abeel Tower Dubai, secțiunea Studii și Proiecte;</t>
  </si>
  <si>
    <t>Anuala de Arhitectură ed.06 Bucuresti 2008, nominalizare proiect Expo-Parc Pitești; [co-autor]</t>
  </si>
  <si>
    <t>MEN-Versailles - reprezentare Romania alaturi de EfdeN/ Solardecathlon, iulie 2014: Prezentare grafica tip Poster – 1 intrari/ 3 panouri : CCM-Centrul de cercetare Murighiol, [international][co-autor]</t>
  </si>
  <si>
    <t>MEN-Versailles - reprezentare Romania alaturi de EfdeN/ Solardecathlon, iulie 2014: Prezentare grafica tip Poster – 1 intrari/ 1 panouri : CICSDD – Centrul international de cercetări științifice Delta-Dunării 2 [international][co-autor]</t>
  </si>
  <si>
    <t>Danubius, in cadrul Salonul de Inventii si Inovatii INVENTIKA 2014, 15-18 octombrie 2014, Romexpo, Bucuresti. [international][co-autor]</t>
  </si>
  <si>
    <t>“Valahia”, expoziție colectivă de fotografie organizată de Institutul Cultural din Varșovia și revista Arhitectura, invitat special, Poznan</t>
  </si>
  <si>
    <t>autor</t>
  </si>
  <si>
    <t>“Labyrinth 2014”, expoziție colectivă de fotografie, invitat special la secțiunea Urbanism și Arhitectură, București</t>
  </si>
  <si>
    <t>“White”, expoziție personală de fotografie organizată de Ordinul Arhitecților din România, Filiala București cu ocazia Anualei de Arhitectură ediția 10, București 2012</t>
  </si>
  <si>
    <t>“P.4001”, expoziție personală de grafică în tehnică tradițională, București</t>
  </si>
  <si>
    <t>“Faces of…”, expoziție colectivă de fotografie si signalectica, Școala 64, sector 2, București; 2012. [curator]</t>
  </si>
  <si>
    <t>curator</t>
  </si>
  <si>
    <t>“Faces of…”, expoziție colectivă de fotografie si signalectica, Școala 64, sector 2, București; 2012. [co-autor]</t>
  </si>
  <si>
    <t>“Faces &amp; architectures, Turkey/Greece”, expoziție colectivă de fotografie, UAUIM [co-autor]</t>
  </si>
  <si>
    <t>[Fairy 01]; OUTSIDE/BAB/ BALKAN ARCHITECTURAL BIENNALE 2015, SERBIA, 2015; selectionare, nominalizare</t>
  </si>
  <si>
    <t>Anuala de Arhitectură  Ediţia 2016, secţiunea arhitectură și spațiu public – intervenții și acțiuni în spațiul public
[WK]1628042016.Viaggio in Italia.Explorand orasele invizibile-Italo Calvino
arh. Ana - Maria CRIŞAN, arh. Alexandru CRIŞAN</t>
  </si>
  <si>
    <t>Anuala de Arhitectură  Ediţia 2016, secţiunea viziuni și cercetări prin arhitectură
Nominalizare
[FH2] DANUBIUS-RI.DELTA CORE. Centrul Internațional de Studii Avansate pentru Sisteme Fluvii-Mări
arh. Alexandru CRIŞAN, arh. Ana - Maria CRIŞAN</t>
  </si>
  <si>
    <t>Anuala de Arhitectură   Ediţia 2016, secţiunea viziuni și cercetări prin arhitectură
[UAR] EXTINDERE BIBLIOTECA
arh. Alexandru CRIŞAN, arh. Ana - Maria CRIŞAN</t>
  </si>
  <si>
    <t>Anuala de Arhitectură  Ediţia 2016, secţiunea viziuni și cercetări prin arhitectură
[AALTO] Extinderea muzeului Alvar Aalto
arh. Alexandru CRIŞAN, arh. Ana - Maria CRIŞAN</t>
  </si>
  <si>
    <t>Anuala de Arhitectură   Ediţia 2016, secţiunea viziuni și cercetări prin arhitectură
[BAV] Pavilionul Romaniei la Bienala de Arhitectură de la Veneția
arh. Ana - Maria CRIŞAN, arh. Alexandru CRIŞAN</t>
  </si>
  <si>
    <t>Anuala de Arhitectură  Ediţia 2016, secţiunea viziuni și cercetări prin arhitectură
[ALMD] Almendres Art Center
arh. Alexandru CRIŞAN, arh. Ana - Maria CRIŞAN</t>
  </si>
  <si>
    <t>Anuala de Arhitectură   Ediţia 2015, secţiunea arhitectura neconstruită / Proiecte neconstruite
Concurs International de Arhitectura
arh. Ana - Maria CRIŞAN, arh. Alexandru CRIŞAN, arh. Ioana ŢURCANU</t>
  </si>
  <si>
    <t>Anuala de Arhitectură  Ediţia 2015, secţiunea arhitectura neconstruită / Proiecte neconstruite
H-Loud Memory , Still Voids. An Architectural Journey to the sites of Holocaust
arh. Ana - Maria CRIŞAN, arh. Alexandru CRIŞAN</t>
  </si>
  <si>
    <t>Anuala de Arhitectură   Ediţia 2015, secţiunea arhitectura spaţiului interior / Design de obiect
SMALL`S
arh. Ana - Maria CRIŞAN, arh. Alexandru CRIŞAN</t>
  </si>
  <si>
    <t>Anuala de Arhitectură   Ediţia 2014, secţiunea studii şi proiecte
Nominalizare
VO-R (traseu arhitectural activ). Studiu&amp;workshop (1911-2014)
arh. Ana - Maria CRIŞAN, arh. Alexandru CRIŞAN</t>
  </si>
  <si>
    <t>Anuala de Arhitectură   Ediţia 2014, secţiunea studii şi proiecte
Studiu de imagine Arhitecturală - Centru internaţional de Cercetări Ştiinţifice Delta Dunării.
arh. Ana - Maria CRIŞAN, arh. Alexandru CRIŞAN</t>
  </si>
  <si>
    <t>Anuala de Arhitectură   Ediţia 2014, secţiunea studii şi proiecte
CCM-Casa Mecanica. Centru Internaţional de Cercetări Şiinţifice Delta Dunării - Laboratoare Cercetare Murighiol (Danubius - Ri)
arh. Ana - Maria CRIŞAN, arh. Alexandru CRIŞAN</t>
  </si>
  <si>
    <t>Anuala de Arhitectură   Ediţia 2014, secţiunea studii şi proiecte
Office XS - Reconversie imobil locuinţă
arh. Ana - Maria CRIŞAN, arh. Alexandru CRIŞAN</t>
  </si>
  <si>
    <t>Anuala de Arhitectură  Ediţia 2014, secţiunea studii şi proiecte
MOLAR D.E.3 - Reconversie imobil locuinţe - clinică stomatologică
arh. Ana - Maria CRIŞAN, arh. Alexandru CRIŞAN</t>
  </si>
  <si>
    <t>Anuala de Arhitectură   Ediţia 2013, secţiunea studii şi proiecte
Nominalizare
OZ.23 - sală de concerte şi teatru de vară
arh. Ana - Maria CRIŞAN, arh. Alexandru CRIŞAN</t>
  </si>
  <si>
    <t>Anuala de Arhitectură   Ediţia 2013, secţiunea studii şi proiecte
Le Monde 1911/2013/102 - Proiect de călătorie (voyage d`orient resumee)
arh. Ana - Maria CRIŞAN, arh. Alexandru CRIŞAN</t>
  </si>
  <si>
    <t>Anuala de Arhitectură  Ediţia 2012, secţiunea studii şi proiecte
Arca Nomad Turkey
arh. Ana - Maria CRIŞAN, arh. Alexandru CRIŞAN</t>
  </si>
  <si>
    <t>Anuala de Arhitectură  Ediţia 2012, secţiunea studii şi proiecte
Concurs de soluţii - Reabilitarea Curţii Johannes Honterus, Braşov
arh. Alexandru CRIŞAN, arh. Ana - Maria CRIŞAN</t>
  </si>
  <si>
    <t>Anuala de Arhitectură   Ediţia 2012, secţiunea studii şi proiecte
Camuflaj
arh. Alexandru CRIŞAN, arh. Ana - Maria CRIŞAN</t>
  </si>
  <si>
    <t>Anuala de Arhitectură  Ediţia 2012, secţiunea design / design de obiect
Modulor pentru grupa mică
arh. Ana - Maria CRIŞAN, arh. Alexandru CRIŞAN</t>
  </si>
  <si>
    <t>Anuala de Arhitectură   Ediţia 2011, secţiunea studii şi proiecte
Lecţia de arhitectură 1
arh. Ana - Maria CRIŞAN, arh. Alexandru CRIŞAN</t>
  </si>
  <si>
    <t>Anuala de Arhitectură   Ediţia 2010, secţiunea amenajări interioare
Amenajare interioară restaurant Azzuro "Il Venetiano", Afi Palace, Cotroceni Mall
arh. Alexandru CRIŞAN, arh. Ana - Maria CRIŞAN</t>
  </si>
  <si>
    <t>Anuala de Arhitectură  Ediţia 2010, secţiunea amenajări interioare
Obiect de design interior / panou multifuncţional
arh. Alexandru CRIŞAN, arh. Ana - Maria CRIŞAN</t>
  </si>
  <si>
    <t>Anuala de Arhitectură   Ediţia 2010, secţiunea studii şi proiecte
Urban Passage, concurs arhitectură 2008
arh. Alexandru CRIŞAN, arh. Ana - Maria CRIŞAN</t>
  </si>
  <si>
    <t>Anuala de Arhitectură   Ediţia 2010, secţiunea studii şi proiecte
Concurs de soluţii pentru restaurarea, extinderea şi remodelarea funcţională a Hanului Gabroveni, 2009
arh. Alexandru CRIŞAN, arh. Ana - Maria CRIŞAN</t>
  </si>
  <si>
    <t>Anuala de Arhitectură   Ediţia 2010, secţiunea studii şi proiecte
S20, Imobil locuinţe colective, s1, Buc.
arh. Alexandru CRIŞAN, arh. Ana - Maria CRIŞAN</t>
  </si>
  <si>
    <t>Anuala de Arhitectură   Ediţia 2009, secţiunea studii şi proiecte
ZA'ABEEL TOWER “ThyssenKrupp elevator architecture award – Dubai 2008”
arh. Ana - Maria CRIŞAN, arh. Alexandru CRIŞAN</t>
  </si>
  <si>
    <t>Anuala de Arhitectură   Ediţia 2009, secţiunea studii şi proiecte
C 29 Imobil locuinţe colective 4S+P+4/10E, Bucureşti
arh. Ana - Maria CRIŞAN, arh. Alexandru CRIŞAN</t>
  </si>
  <si>
    <t>Anuala de Arhitectură   Ediţia 2009, secţiunea studii şi proiecte
UNArte 2008 – Concurs de arhitectura pentru extinderea şi remodelarea funcţională a sediului Universităţii Naţionale de Artă Bucureşti
arh. Ana - Maria CRIŞAN, arh. Alexandru CRIŞAN</t>
  </si>
  <si>
    <t>Anuala de Arhitectură  Ediţia 2008, secţiunea studii şi proiecte
Nominalizare
Parc Expo – Piteşti
arh. Ana - Maria CRIŞAN, arh. Alexandru CRIŞAN</t>
  </si>
  <si>
    <t>Anuala de Arhitectură   Ediţia 2008, secţiunea studii şi proiecte
Parc Lunca Florilor – Bucureşti
arh. Ana - Maria CRIŞAN, arh. Alexandru CRIŞAN</t>
  </si>
  <si>
    <t>Anuala de Arhitectură  Ediţia 2008, secţiunea studii şi proiecte
Imobil locuinţe colective – Cameliei 29, Bucureşti
arh. Ana - Maria CRIŞAN, arh. Alexandru CRIŞAN</t>
  </si>
  <si>
    <t>UIA, expoziție colectivă proiecte International Student Exhibition: “Environmental Architecture &amp; Sustainable Towns“ - Environmentally Friendly Architecture and Urban design, part of the “22nd World Congress of Architecture, UIA 2005 Istanbul“, categoria “post graduate, Bioclimatic and Sustainable Architecture“, Istanbul, Turcia; [co-autor]</t>
  </si>
  <si>
    <t>2016-2014</t>
  </si>
  <si>
    <t>2014-2013</t>
  </si>
  <si>
    <t>2013-2012</t>
  </si>
  <si>
    <t>Workshop in deplasare – VOR-ed; aprilie 2014, Italia - 2 sapatamani. [co-organizator]</t>
  </si>
  <si>
    <t>aprilie 2014</t>
  </si>
  <si>
    <t>organizator sesiune universitara UAUIM in cadrul Bienalei de Arhitectura de la Venetia – a 14-a editie – Fundamentals, feb. 2013- sept 2014; [organizator]</t>
  </si>
  <si>
    <t>feb. 2013- sept 2014</t>
  </si>
  <si>
    <t>co-ordonator/ organizator THEMATIC SEMINAR The Modernity in-between Vision and Inquiry. within the 14th International Architecture Exhibition of la Biennale di Venezia. Sale d'Armi Nord, Arsenale, Venice - [co-ordonator] [co-organizator]</t>
  </si>
  <si>
    <t>septembrie 2014</t>
  </si>
  <si>
    <t>organizator WORKSHOP – Elements: Evolution?, 26 septembrie-15 octombrie 2014, Bucuresti &amp; Venetia. [organizator]</t>
  </si>
  <si>
    <t>organizator excursii de studiu anul 1 in cadrul UAUIM, ITALIA – Voyage d’Orient resumee; oct. 2013-mai 2014; coordonator / manifestare extracuriculara in deplasare - practica anul I de studiu, aprilie 2014; [co-organizator] [indrumare didactica]</t>
  </si>
  <si>
    <t>oct. 2013-mai 2014</t>
  </si>
  <si>
    <t>organizator excursii de studiu anul 1 in cadrul UAUIM, ITALIA di LE CORBUSIER; oct. 2012-mai. 2013; coordonator / manifestare extracuriculara in deplasare - practica anul I de studiu, excursii de studiu UAUIM, ITALIA | călătorie de studiu 201319040205. LE CORBUSIER - Voyage d’Orient resumee; aprilie 2013 [co-organizator] [indrumare didactica]</t>
  </si>
  <si>
    <t>oct. 2012-mai. 2013</t>
  </si>
  <si>
    <t>organizator excursii de studiu anul 1 in cadrul UAUIM, Asia Minor - TURCIA; noi. 2011-
ian. 2012; 3200 km, 12 zile, 45 studenti. [co-organizator]</t>
  </si>
  <si>
    <t xml:space="preserve"> noi. 2011-
ian. 2012</t>
  </si>
  <si>
    <t>organizator excursii de studiu anul 1 in cadrul UAUIM, Istanbul-TURCIA; noi. 2010-ian. 2011; 1400 km, 6 zile, 50 studenti. [co-organizator]</t>
  </si>
  <si>
    <t>noi. 2010-ian. 2011</t>
  </si>
  <si>
    <t>organizator excursii de studiu anul 1 in cadrul UAUIM, Asia Minor - TURCIA; noi. 2010-ian. 2011; 3200 km, 12 zile, 90 studenti. [co-organizator]</t>
  </si>
  <si>
    <t>2011: coordonator / indrumator activitate didactica / manifestare extracurriculara in deplasare - practica anul I de studiu, excursii de studiu UAUIM, LE CORBUSIER; 09.04-22.04.2011; 5000 km, 15 zile, 45 studenti. [indrumator/3]</t>
  </si>
  <si>
    <t>09.04-22.04.2011</t>
  </si>
  <si>
    <t>organizator excursii de studiu anul 1 in cadrul UAUIM, Istanbul-TURCIA; noi. 2009-ian. 2010; 1400 km, 6 zile, 50 studenti. [co-organizator]</t>
  </si>
  <si>
    <t xml:space="preserve"> noi. 2009-ian. 2010</t>
  </si>
  <si>
    <t>organizator excursie de studiu anul 1 in cadrul UAUIM, Cappadocia - TURCIA; noi. 2009-ian. 2010; 3500 km, 14 zile, 90 studenti. coordonator / indrumator activitate didactica / manifestare extracurriculara in deplasare - practica anul I de studiu, excursii de studiu UAUIM,Cappadocia-TURCIA; 3500 km, 14 zile, 45 studenti.[co-organizator] [indrumare didactica]</t>
  </si>
  <si>
    <t>organizator excursii de studiu anul 1 in cadrul UAUIM, Asia Minor -TURCIA; noi. 2008-ian. 2009; 3500 km, 12 zile, 90 studenti. coordonator / indrumator activitate didactica / manifestare extracurriculara in deplasare - practica anul I de studiu, excursii de studiu UAUIM, Asia Minor-TURCIA; 3500 km, 12 zile, 45 studenti. [co-organizator] [indrumare didactica]</t>
  </si>
  <si>
    <t>noi. 2008-ian. 2009</t>
  </si>
  <si>
    <t>organizator excursii de studiu anul 1 in cadrul UAUIM, GRECIA; noi. 2008-ian. 2009; 2600 km, 8 zile, 35 studenti. coordonator / indrumator activitate didactica / manifestare extracurriculara in deplasare. [co-organizator] [indrumare didactica</t>
  </si>
  <si>
    <t xml:space="preserve"> noi. 2008-ian. 2009</t>
  </si>
  <si>
    <t>organizator excursii de studiu anul 1 in cadrul UAUIM, Asia Minor - TURCIA; noi. 2007-ian. 2008; 3000 km, 10 zile, 190 studenti. co-coordonator / indrumator activitate didactica / manifestare extracurriculara in deplasare - practica anul I de studiu, excursii de studiu UAUIM, Asia Minor-TURCIA; 3000 km, 10 zile, 45 studenti [co-organizator] [indrumare didactica]</t>
  </si>
  <si>
    <t>noi. 2007-ian. 2008</t>
  </si>
  <si>
    <t>organizator excursii de studiu anul 1 in cadrul UAUIM, GRECIA; noi. 2007-ian. 2008; 3300 km, 14 zile, 80 studenti. coordonator / indrumator activitate didactica / manifestare extracurriculara in deplasare - practica anul I de studiu, excursii de studiu UAUIM, GRECIA; 3300 km, 14 zile, 45 studenti. [co-organizator] [indrumare didactica]</t>
  </si>
  <si>
    <t xml:space="preserve"> noi. 2007-ian. 2008</t>
  </si>
  <si>
    <t>organizator excursii de studiu anul 1 in cadrul UAUIM, Istanbul - TURCIA; noi. 2006-ian. 2007; 1400 km, 6 zile, 160 studenti. coordonator / indrumator activitate didactica / manifestare extracurriculara in deplasare - practica anul I de studiu, excursii de studiu UAUIM, Istanbul -TURCIA; 1400 km, 6 zile, 45 studenti. [co-organizator] [indrumare didactica]</t>
  </si>
  <si>
    <t>noi. 2006-ian. 2007</t>
  </si>
  <si>
    <t>organizator excursii de studiu anul 1 in cadrul UAUIM, GRECIA; noi. 2006-ian. 2007; 2800 km, 13 zile, 40 studenti. coordonator / indrumator activitate didactica / manifestare extracurriculara in deplasare. [co-organizator] [indrumare didactica]</t>
  </si>
  <si>
    <t>organizator excursii de studiu anul 1 in cadrul UAUIM, GRECIA; noi. 2005-ian. 2006; 3000 km, 16 zile, 35 studenti. coordonator / indrumator activitate didactica / manifestare extracurriculara in deplasare - practica anul I de studiu. [co-organizator] [indrumare didactica]</t>
  </si>
  <si>
    <t>noi. 2005-ian. 2006</t>
  </si>
  <si>
    <t>CONFERENTIAR UNIVERSITAR</t>
  </si>
  <si>
    <t>Danubius, nominalizare/premiu proiect in cadrul Salonul de Inventii si Inovatii INVENTIKA 2014, 15-18 octombrie 2014, Romexpo, Bucuresti. [co-autor]</t>
  </si>
  <si>
    <t>CCM-Centrul de cercetare Murighiol, faza 1 (modul 1), laboratoare cercetare științe biologice, Murighiol, Tulcea, faze SF, DTAC, PTh.-CS, DE/proiect de importanta nationala</t>
  </si>
  <si>
    <t>Workshop in deplasare - pe urmele lui Carlo Scarpa, [coordonator][co-organizator]
workshop-uri si masterclass</t>
  </si>
  <si>
    <t>Workshop în deplasare Germania/Berlin, Differention and Repetition 2/ Architecture &amp; Memory in Berlin - 1 saptămâna, international, Germania [organizator, lecturer]</t>
  </si>
  <si>
    <t>Workshop în deplasare Danemarka, Repetition and Difference in Copenhagen - 1 saptămâna, international, Danemarca [organizator, lecturer]</t>
  </si>
  <si>
    <t>Workshop în deplasare Italia, Italo Calvino [co-organizator]</t>
  </si>
  <si>
    <t>Workshop în deplasare Italia, Landscape Architecture in Italy [co-organizator]</t>
  </si>
  <si>
    <t>Workshop în deplasare Spania/Madrid-Valencia, iMPRINT Architecture in Spain</t>
  </si>
  <si>
    <t>Workshop in deplasare -[WK]1628042016.Viaggio in Italia.Explorand orasele invizibile-Italo Calvino, [coordonator][co-organizator] workshop-uri si masterclass</t>
  </si>
  <si>
    <t>Workshop in deplasare - Explorand orasele invizibile-Italo Calvino, [coordonator][co-organizator] workshop-uri si masterclass</t>
  </si>
  <si>
    <t>Workshop in deplasare - Architecture &amp; memory in BERLIN, [co-organizator] workshop-uri si masterclass</t>
  </si>
  <si>
    <t>Expozitie nationala – 12 Fotografi de arhitectura din Romania, galeria Arcub Hanul Gabroveni, Ed.Igloo Media, [autor, expozitie colectiva]</t>
  </si>
  <si>
    <t>Expozitie internationala – Instantes, Festival Internacional de Fotografia Portugal, Muzeul de arta contemporana Constanta, sectiune arhitectura [autor, expozitie colectiva]</t>
  </si>
  <si>
    <t>Anuala de arhitectura Bucuresti 2016-2017</t>
  </si>
  <si>
    <t>ISBN-978-606-638-173-4</t>
  </si>
  <si>
    <t>12 Fotografi de arhitectura din Romania</t>
  </si>
  <si>
    <t>ISBN 978-606-8026-60-2</t>
  </si>
  <si>
    <t>Igloo Media</t>
  </si>
  <si>
    <t>Alexandru Crisan</t>
  </si>
  <si>
    <t>“11 fotografi de arhitectura din Romania”</t>
  </si>
  <si>
    <t xml:space="preserve">Igloo </t>
  </si>
  <si>
    <t>ISSN 1583-7688</t>
  </si>
  <si>
    <t>nr 182/2017-2018</t>
  </si>
  <si>
    <t>IANUARIE/2020</t>
  </si>
  <si>
    <t>2004-2020</t>
  </si>
  <si>
    <t>20 ianuarie 2020</t>
  </si>
  <si>
    <t>coordonator, proiectant faze SF, DTAC, PTh.-CS</t>
  </si>
  <si>
    <t>[coordonator,proiectant, faza arhitectura]</t>
  </si>
  <si>
    <t>[coordonator,proiectant faza arhitectura]</t>
  </si>
  <si>
    <t>concept,dtac,</t>
  </si>
  <si>
    <r>
      <t xml:space="preserve">membru în </t>
    </r>
    <r>
      <rPr>
        <b/>
        <i/>
        <sz val="11"/>
        <rFont val="Calibri"/>
        <family val="2"/>
        <charset val="238"/>
        <scheme val="minor"/>
      </rPr>
      <t>Colegiul Consultativ pentru Cercetare-Dezvoltare și Inovare</t>
    </r>
    <r>
      <rPr>
        <b/>
        <sz val="11"/>
        <rFont val="Calibri"/>
        <family val="2"/>
        <charset val="238"/>
        <scheme val="minor"/>
      </rPr>
      <t xml:space="preserve"> (CCCDI)</t>
    </r>
    <r>
      <rPr>
        <sz val="11"/>
        <rFont val="Calibri"/>
        <family val="2"/>
        <charset val="238"/>
        <scheme val="minor"/>
      </rPr>
      <t>, ANCSI, MEN</t>
    </r>
  </si>
  <si>
    <r>
      <t xml:space="preserve">membru în comisia internă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Organizarea și Participarea la Manifestări Științifice</t>
    </r>
    <r>
      <rPr>
        <sz val="11"/>
        <rFont val="Calibri"/>
        <family val="2"/>
        <charset val="238"/>
        <scheme val="minor"/>
      </rPr>
      <t xml:space="preserve">; comisie permanentă de experți a CCCDI stabilită prin </t>
    </r>
    <r>
      <rPr>
        <i/>
        <sz val="11"/>
        <rFont val="Calibri"/>
        <family val="2"/>
        <charset val="238"/>
        <scheme val="minor"/>
      </rPr>
      <t>Strategia Națională de Cercetare-Dezvoltare și Inovare 2014-2020</t>
    </r>
    <r>
      <rPr>
        <sz val="11"/>
        <rFont val="Calibri"/>
        <family val="2"/>
        <charset val="238"/>
        <scheme val="minor"/>
      </rPr>
      <t>, ANCSI, MEN</t>
    </r>
  </si>
  <si>
    <r>
      <t xml:space="preserve">membru în comisia internă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Patrimoniu și Identitate Culturală</t>
    </r>
    <r>
      <rPr>
        <sz val="11"/>
        <rFont val="Calibri"/>
        <family val="2"/>
        <charset val="238"/>
        <scheme val="minor"/>
      </rPr>
      <t xml:space="preserve">; comisie permanentă de experți a CCCDI stabilită prin </t>
    </r>
    <r>
      <rPr>
        <i/>
        <sz val="11"/>
        <rFont val="Calibri"/>
        <family val="2"/>
        <charset val="238"/>
        <scheme val="minor"/>
      </rPr>
      <t>Strategia Naționala de Cercetare-Dezvoltare și Inovare 2014-2020</t>
    </r>
    <r>
      <rPr>
        <sz val="11"/>
        <rFont val="Calibri"/>
        <family val="2"/>
        <charset val="238"/>
        <scheme val="minor"/>
      </rPr>
      <t>, ANCSI, MEN</t>
    </r>
  </si>
  <si>
    <r>
      <t xml:space="preserve">expert evaluator (proiecte cercetare) în comisia internă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Organizarea și Participarea la Manifestări Științifice</t>
    </r>
    <r>
      <rPr>
        <sz val="11"/>
        <rFont val="Calibri"/>
        <family val="2"/>
        <charset val="238"/>
        <scheme val="minor"/>
      </rPr>
      <t xml:space="preserve">; comisie permanentă de experți a CCCDI stabilită prin </t>
    </r>
    <r>
      <rPr>
        <i/>
        <sz val="11"/>
        <rFont val="Calibri"/>
        <family val="2"/>
        <charset val="238"/>
        <scheme val="minor"/>
      </rPr>
      <t>Strategia Națională de Cercetare-Dezvoltare și Inovare 2014-2020</t>
    </r>
    <r>
      <rPr>
        <sz val="11"/>
        <rFont val="Calibri"/>
        <family val="2"/>
        <charset val="238"/>
        <scheme val="minor"/>
      </rPr>
      <t>, ANCSI, MEN</t>
    </r>
  </si>
  <si>
    <r>
      <t xml:space="preserve">expert evaluator (proiecte cercetare) în comisia internă a </t>
    </r>
    <r>
      <rPr>
        <b/>
        <sz val="11"/>
        <rFont val="Calibri"/>
        <family val="2"/>
        <charset val="238"/>
        <scheme val="minor"/>
      </rPr>
      <t xml:space="preserve">CCCDI pentru </t>
    </r>
    <r>
      <rPr>
        <b/>
        <i/>
        <sz val="11"/>
        <rFont val="Calibri"/>
        <family val="2"/>
        <charset val="238"/>
        <scheme val="minor"/>
      </rPr>
      <t>Patrimoniu și Identitate Culturală</t>
    </r>
    <r>
      <rPr>
        <sz val="11"/>
        <rFont val="Calibri"/>
        <family val="2"/>
        <charset val="238"/>
        <scheme val="minor"/>
      </rPr>
      <t xml:space="preserve">; comisie permanentă de experți a CCCDI stabilită prin </t>
    </r>
    <r>
      <rPr>
        <i/>
        <sz val="11"/>
        <rFont val="Calibri"/>
        <family val="2"/>
        <charset val="238"/>
        <scheme val="minor"/>
      </rPr>
      <t>Strategia Naționala de Cercetare-Dezvoltare și Inovare 2014-2020</t>
    </r>
    <r>
      <rPr>
        <sz val="11"/>
        <rFont val="Calibri"/>
        <family val="2"/>
        <charset val="238"/>
        <scheme val="minor"/>
      </rPr>
      <t>, ANCSI, MEN</t>
    </r>
  </si>
  <si>
    <r>
      <t xml:space="preserve">vice-președinte al comisiei interne a </t>
    </r>
    <r>
      <rPr>
        <b/>
        <sz val="11"/>
        <rFont val="Calibri"/>
        <family val="2"/>
        <charset val="238"/>
        <scheme val="minor"/>
      </rPr>
      <t xml:space="preserve">CCCDI </t>
    </r>
    <r>
      <rPr>
        <sz val="11"/>
        <rFont val="Calibri"/>
        <family val="2"/>
        <charset val="238"/>
        <scheme val="minor"/>
      </rPr>
      <t>pentru</t>
    </r>
    <r>
      <rPr>
        <b/>
        <sz val="11"/>
        <rFont val="Calibri"/>
        <family val="2"/>
        <charset val="238"/>
        <scheme val="minor"/>
      </rPr>
      <t xml:space="preserve"> </t>
    </r>
    <r>
      <rPr>
        <b/>
        <i/>
        <sz val="11"/>
        <rFont val="Calibri"/>
        <family val="2"/>
        <charset val="238"/>
        <scheme val="minor"/>
      </rPr>
      <t>Patrimoniu și Identitate Culturală</t>
    </r>
    <r>
      <rPr>
        <sz val="11"/>
        <rFont val="Calibri"/>
        <family val="2"/>
        <charset val="238"/>
        <scheme val="minor"/>
      </rPr>
      <t xml:space="preserve">; comisie permanentă de experți a CCCDI stabilită prin </t>
    </r>
    <r>
      <rPr>
        <i/>
        <sz val="11"/>
        <rFont val="Calibri"/>
        <family val="2"/>
        <charset val="238"/>
        <scheme val="minor"/>
      </rPr>
      <t>Strategia Naționala de Cercetare-Dezvoltare și Inovare 2014-2020</t>
    </r>
    <r>
      <rPr>
        <sz val="11"/>
        <rFont val="Calibri"/>
        <family val="2"/>
        <charset val="238"/>
        <scheme val="minor"/>
      </rPr>
      <t>, ANCSI, MEN</t>
    </r>
  </si>
  <si>
    <r>
      <t xml:space="preserve">nominalizat pentru </t>
    </r>
    <r>
      <rPr>
        <b/>
        <sz val="11"/>
        <rFont val="Calibri"/>
        <family val="2"/>
        <charset val="238"/>
        <scheme val="minor"/>
      </rPr>
      <t>EISENHOWER FELLOWSHIP INNOVATION PROGRAM 2014</t>
    </r>
    <r>
      <rPr>
        <sz val="11"/>
        <rFont val="Calibri"/>
        <family val="2"/>
        <charset val="238"/>
        <scheme val="minor"/>
      </rPr>
      <t xml:space="preserve"> de MEN/ANCS/Guvernului României</t>
    </r>
  </si>
  <si>
    <r>
      <t xml:space="preserve">membru consultativ în consorțiul pentru elaborarea </t>
    </r>
    <r>
      <rPr>
        <b/>
        <i/>
        <sz val="11"/>
        <rFont val="Calibri"/>
        <family val="2"/>
        <charset val="238"/>
        <scheme val="minor"/>
      </rPr>
      <t>Strategiei Naționale de Cercetare-Dezvoltare și Inovare pentru perioada 2014-2020</t>
    </r>
    <r>
      <rPr>
        <i/>
        <sz val="11"/>
        <rFont val="Calibri"/>
        <family val="2"/>
        <charset val="238"/>
        <scheme val="minor"/>
      </rPr>
      <t xml:space="preserve">, </t>
    </r>
    <r>
      <rPr>
        <sz val="11"/>
        <rFont val="Calibri"/>
        <family val="2"/>
        <charset val="238"/>
        <scheme val="minor"/>
      </rPr>
      <t>ANCS, MEN</t>
    </r>
  </si>
  <si>
    <r>
      <t>consultant și co-autor al propunerilor pentru programele și proiectele științifice de cercetare-inovare în arhitectură:</t>
    </r>
    <r>
      <rPr>
        <i/>
        <sz val="11"/>
        <rFont val="Calibri"/>
        <family val="2"/>
        <charset val="238"/>
        <scheme val="minor"/>
      </rPr>
      <t xml:space="preserve"> </t>
    </r>
    <r>
      <rPr>
        <b/>
        <i/>
        <sz val="11"/>
        <rFont val="Calibri"/>
        <family val="2"/>
        <charset val="238"/>
        <scheme val="minor"/>
      </rPr>
      <t>Research by Design</t>
    </r>
    <r>
      <rPr>
        <sz val="11"/>
        <rFont val="Calibri"/>
        <family val="2"/>
        <charset val="238"/>
        <scheme val="minor"/>
      </rPr>
      <t>; co-autor pentru propunerile-program</t>
    </r>
    <r>
      <rPr>
        <i/>
        <sz val="11"/>
        <rFont val="Calibri"/>
        <family val="2"/>
        <charset val="238"/>
        <scheme val="minor"/>
      </rPr>
      <t xml:space="preserve">: </t>
    </r>
    <r>
      <rPr>
        <b/>
        <i/>
        <sz val="11"/>
        <rFont val="Calibri"/>
        <family val="2"/>
        <charset val="238"/>
        <scheme val="minor"/>
      </rPr>
      <t>Inovația în Arhitectura - Programul Horizont 2020</t>
    </r>
    <r>
      <rPr>
        <i/>
        <sz val="11"/>
        <rFont val="Calibri"/>
        <family val="2"/>
        <charset val="238"/>
        <scheme val="minor"/>
      </rPr>
      <t xml:space="preserve">, </t>
    </r>
    <r>
      <rPr>
        <sz val="11"/>
        <rFont val="Calibri"/>
        <family val="2"/>
        <charset val="238"/>
        <scheme val="minor"/>
      </rPr>
      <t>ANCS/MEN</t>
    </r>
  </si>
  <si>
    <r>
      <t xml:space="preserve">Workshop în deplasare, </t>
    </r>
    <r>
      <rPr>
        <i/>
        <sz val="11"/>
        <rFont val="Calibri"/>
        <family val="2"/>
        <charset val="238"/>
      </rPr>
      <t>ELEMENTS: EVOLUTION?</t>
    </r>
    <r>
      <rPr>
        <sz val="11"/>
        <rFont val="Calibri"/>
        <family val="2"/>
        <charset val="238"/>
      </rPr>
      <t>, ed: 24.09-10.10.2015 - 2 saptămâni, international, Venezia [co-organizator]</t>
    </r>
  </si>
  <si>
    <r>
      <t>Workshop în deplasare, VOR-</t>
    </r>
    <r>
      <rPr>
        <i/>
        <sz val="11"/>
        <rFont val="Calibri"/>
        <family val="2"/>
        <charset val="238"/>
      </rPr>
      <t>ITALIAN PENINSULA</t>
    </r>
    <r>
      <rPr>
        <sz val="11"/>
        <rFont val="Calibri"/>
        <family val="2"/>
        <charset val="238"/>
      </rPr>
      <t>, ed: 06.04-20.04.2015 - 2 saptămâni, international, Italia [co-organizator]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</si>
</sst>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4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sz val="12"/>
      <name val="Calibri"/>
      <family val="2"/>
    </font>
    <font>
      <sz val="11"/>
      <name val="Calibri"/>
      <family val="2"/>
      <scheme val="minor"/>
    </font>
    <font>
      <sz val="10"/>
      <name val="Calibri"/>
      <family val="2"/>
      <scheme val="minor"/>
    </font>
    <font>
      <b/>
      <sz val="11"/>
      <name val="Calibri"/>
      <family val="2"/>
    </font>
    <font>
      <sz val="11"/>
      <name val="Calibri"/>
      <family val="2"/>
      <charset val="238"/>
      <scheme val="minor"/>
    </font>
    <font>
      <b/>
      <sz val="11"/>
      <name val="Calibri"/>
      <family val="2"/>
      <charset val="238"/>
    </font>
    <font>
      <sz val="12"/>
      <name val="Calibri"/>
      <family val="2"/>
      <charset val="238"/>
    </font>
    <font>
      <b/>
      <sz val="12"/>
      <name val="Calibri"/>
      <family val="2"/>
      <charset val="238"/>
    </font>
    <font>
      <b/>
      <sz val="11"/>
      <name val="Calibri"/>
      <family val="2"/>
      <charset val="238"/>
      <scheme val="minor"/>
    </font>
    <font>
      <b/>
      <sz val="12"/>
      <name val="Calibri"/>
      <family val="2"/>
      <charset val="238"/>
      <scheme val="minor"/>
    </font>
    <font>
      <b/>
      <i/>
      <sz val="11"/>
      <name val="Calibri"/>
      <family val="2"/>
      <charset val="238"/>
      <scheme val="minor"/>
    </font>
    <font>
      <i/>
      <sz val="11"/>
      <name val="Calibri"/>
      <family val="2"/>
      <charset val="238"/>
      <scheme val="minor"/>
    </font>
    <font>
      <i/>
      <sz val="11"/>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s>
  <cellStyleXfs count="1">
    <xf numFmtId="0" fontId="0" fillId="0" borderId="0"/>
  </cellStyleXfs>
  <cellXfs count="568">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0" fillId="0" borderId="0" xfId="0" applyFont="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0" xfId="0" applyFont="1" applyAlignment="1">
      <alignment horizontal="center" vertical="center" wrapText="1"/>
    </xf>
    <xf numFmtId="0" fontId="7" fillId="0" borderId="1" xfId="0" applyFont="1" applyBorder="1" applyAlignment="1">
      <alignment wrapText="1"/>
    </xf>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0" fillId="0" borderId="0" xfId="0" applyFont="1" applyBorder="1"/>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4" fillId="0" borderId="0" xfId="0" applyFont="1" applyAlignment="1">
      <alignment horizontal="center"/>
    </xf>
    <xf numFmtId="0" fontId="4" fillId="0" borderId="0" xfId="0" applyNumberFormat="1" applyFont="1" applyFill="1" applyBorder="1" applyAlignment="1" applyProtection="1">
      <alignment horizontal="center" vertical="center" wrapText="1"/>
      <protection locked="0"/>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6" fillId="0" borderId="0" xfId="0" applyFont="1" applyAlignment="1">
      <alignment horizontal="center" vertical="center" wrapText="1"/>
    </xf>
    <xf numFmtId="0" fontId="9" fillId="0" borderId="0" xfId="0" applyFont="1" applyBorder="1" applyAlignment="1" applyProtection="1">
      <alignment horizontal="center" vertical="center" wrapText="1"/>
      <protection hidden="1"/>
    </xf>
    <xf numFmtId="0" fontId="9"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3" fillId="0" borderId="17" xfId="0" applyNumberFormat="1" applyFont="1" applyBorder="1" applyAlignment="1" applyProtection="1">
      <alignment horizontal="center" vertical="center" wrapText="1"/>
      <protection locked="0"/>
    </xf>
    <xf numFmtId="49" fontId="13" fillId="0" borderId="18" xfId="0" applyNumberFormat="1" applyFont="1" applyBorder="1" applyAlignment="1" applyProtection="1">
      <alignment horizontal="left" vertical="center" wrapText="1"/>
      <protection locked="0"/>
    </xf>
    <xf numFmtId="49" fontId="13" fillId="0" borderId="18" xfId="0" applyNumberFormat="1" applyFont="1" applyBorder="1" applyAlignment="1" applyProtection="1">
      <alignment horizontal="center" vertical="center" wrapText="1"/>
      <protection locked="0"/>
    </xf>
    <xf numFmtId="1" fontId="13" fillId="0" borderId="18"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19"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0" xfId="0" applyNumberFormat="1" applyFont="1" applyBorder="1" applyAlignment="1" applyProtection="1">
      <alignment horizontal="center" vertical="center" wrapText="1"/>
      <protection locked="0"/>
    </xf>
    <xf numFmtId="0" fontId="18" fillId="0" borderId="0" xfId="0" applyFont="1"/>
    <xf numFmtId="0" fontId="13" fillId="0" borderId="9" xfId="0" applyNumberFormat="1"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8"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wrapText="1"/>
    </xf>
    <xf numFmtId="0" fontId="3" fillId="0" borderId="9"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0" fontId="3" fillId="0" borderId="0" xfId="0" quotePrefix="1" applyFont="1" applyBorder="1" applyProtection="1">
      <protection hidden="1"/>
    </xf>
    <xf numFmtId="49" fontId="13" fillId="0" borderId="18" xfId="0" applyNumberFormat="1" applyFont="1" applyBorder="1" applyAlignment="1">
      <alignment horizontal="center" vertical="center" wrapText="1"/>
    </xf>
    <xf numFmtId="1" fontId="13" fillId="0" borderId="18" xfId="0" applyNumberFormat="1" applyFont="1" applyBorder="1" applyAlignment="1">
      <alignment horizontal="center" vertical="center" wrapText="1"/>
    </xf>
    <xf numFmtId="0" fontId="13" fillId="0" borderId="18" xfId="0" applyNumberFormat="1" applyFont="1" applyBorder="1" applyAlignment="1">
      <alignment horizontal="center" vertical="center" wrapText="1"/>
    </xf>
    <xf numFmtId="2" fontId="15" fillId="0" borderId="23"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6"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1" fontId="13" fillId="0" borderId="25" xfId="0" applyNumberFormat="1" applyFont="1" applyBorder="1" applyAlignment="1">
      <alignment horizontal="center" vertical="center" wrapText="1"/>
    </xf>
    <xf numFmtId="0" fontId="13"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0" fontId="13" fillId="0" borderId="8" xfId="0" applyNumberFormat="1" applyFont="1" applyBorder="1" applyAlignment="1" applyProtection="1">
      <alignment horizontal="center" vertical="center" wrapText="1"/>
      <protection locked="0"/>
    </xf>
    <xf numFmtId="0" fontId="0" fillId="0" borderId="0" xfId="0" applyBorder="1" applyAlignment="1">
      <alignment horizontal="center"/>
    </xf>
    <xf numFmtId="0" fontId="5" fillId="0" borderId="0" xfId="0" applyFont="1" applyBorder="1" applyAlignment="1">
      <alignment horizontal="center"/>
    </xf>
    <xf numFmtId="1" fontId="13" fillId="0" borderId="17"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19" xfId="0" applyNumberFormat="1" applyFont="1" applyBorder="1" applyAlignment="1" applyProtection="1">
      <alignment horizontal="center" vertical="center" wrapText="1"/>
      <protection locked="0"/>
    </xf>
    <xf numFmtId="49" fontId="13" fillId="0" borderId="18" xfId="0" applyNumberFormat="1" applyFont="1" applyBorder="1" applyAlignment="1">
      <alignment horizontal="left" vertical="center" wrapText="1"/>
    </xf>
    <xf numFmtId="0" fontId="13" fillId="0" borderId="2" xfId="0" applyFont="1" applyFill="1" applyBorder="1" applyAlignment="1">
      <alignment horizontal="center" vertical="center" wrapText="1"/>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17" xfId="0" applyNumberFormat="1" applyFont="1" applyBorder="1" applyAlignment="1">
      <alignment horizontal="center" vertical="center" wrapText="1"/>
    </xf>
    <xf numFmtId="0" fontId="13" fillId="0" borderId="28" xfId="0" applyFont="1" applyBorder="1" applyAlignment="1">
      <alignment horizontal="center" vertical="center" wrapText="1"/>
    </xf>
    <xf numFmtId="0" fontId="13" fillId="0" borderId="29" xfId="0" applyFont="1" applyBorder="1" applyAlignment="1">
      <alignment horizontal="center" vertical="center" wrapText="1"/>
    </xf>
    <xf numFmtId="1" fontId="13" fillId="0" borderId="29" xfId="0" applyNumberFormat="1" applyFont="1" applyBorder="1" applyAlignment="1">
      <alignment horizontal="center" vertical="center" wrapText="1"/>
    </xf>
    <xf numFmtId="0" fontId="13" fillId="0" borderId="30" xfId="0" applyFont="1" applyBorder="1" applyAlignment="1" applyProtection="1">
      <alignment horizontal="center" vertical="center" wrapText="1"/>
      <protection hidden="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1" fontId="7" fillId="0" borderId="25" xfId="0" applyNumberFormat="1" applyFont="1" applyBorder="1" applyAlignment="1">
      <alignment horizontal="center" vertical="center" wrapText="1"/>
    </xf>
    <xf numFmtId="0" fontId="7" fillId="0" borderId="26" xfId="0" applyFont="1" applyBorder="1" applyAlignment="1" applyProtection="1">
      <alignment horizontal="center" vertical="center" wrapText="1"/>
      <protection hidden="1"/>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3" fillId="0" borderId="9" xfId="0" applyFont="1" applyBorder="1" applyAlignment="1">
      <alignment horizontal="center" vertical="center" wrapText="1"/>
    </xf>
    <xf numFmtId="2" fontId="6" fillId="0" borderId="31"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0" xfId="0" applyFont="1" applyBorder="1" applyAlignment="1">
      <alignment horizontal="center" vertical="center"/>
    </xf>
    <xf numFmtId="0" fontId="3" fillId="0" borderId="2" xfId="0" applyFont="1" applyBorder="1" applyAlignment="1">
      <alignment horizontal="center"/>
    </xf>
    <xf numFmtId="0" fontId="0" fillId="0" borderId="10" xfId="0" applyBorder="1" applyAlignment="1">
      <alignment horizontal="center" vertical="top" wrapText="1"/>
    </xf>
    <xf numFmtId="0" fontId="3" fillId="0" borderId="8" xfId="0" applyFont="1" applyBorder="1" applyAlignment="1">
      <alignment horizont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3" fillId="0" borderId="18" xfId="0"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8"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6" fillId="0" borderId="32" xfId="0" applyFont="1" applyBorder="1" applyAlignment="1">
      <alignment horizontal="center"/>
    </xf>
    <xf numFmtId="0" fontId="0" fillId="0" borderId="0" xfId="0" applyFill="1" applyBorder="1" applyAlignment="1">
      <alignment horizontal="center"/>
    </xf>
    <xf numFmtId="0" fontId="19" fillId="0" borderId="0" xfId="0" applyFont="1"/>
    <xf numFmtId="0" fontId="9"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3" fillId="0" borderId="33"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 xfId="0" applyFont="1" applyBorder="1" applyAlignment="1"/>
    <xf numFmtId="0" fontId="13" fillId="0" borderId="0" xfId="0" applyFont="1" applyBorder="1" applyAlignment="1">
      <alignment wrapText="1"/>
    </xf>
    <xf numFmtId="0" fontId="18" fillId="0" borderId="17" xfId="0" applyFont="1" applyBorder="1" applyAlignment="1">
      <alignment horizontal="center"/>
    </xf>
    <xf numFmtId="0" fontId="18" fillId="0" borderId="18" xfId="0" applyFont="1" applyBorder="1" applyAlignment="1"/>
    <xf numFmtId="0" fontId="18" fillId="0" borderId="27" xfId="0" applyFont="1" applyBorder="1" applyAlignment="1"/>
    <xf numFmtId="0" fontId="18" fillId="0" borderId="8" xfId="0" applyFont="1" applyBorder="1" applyAlignment="1">
      <alignment horizontal="center"/>
    </xf>
    <xf numFmtId="0" fontId="15" fillId="0" borderId="23" xfId="0" applyFont="1" applyBorder="1" applyAlignment="1">
      <alignment horizontal="center"/>
    </xf>
    <xf numFmtId="0" fontId="13"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3" fillId="0" borderId="2" xfId="0" applyFont="1" applyFill="1" applyBorder="1" applyAlignment="1">
      <alignment horizontal="left" vertical="center" wrapText="1"/>
    </xf>
    <xf numFmtId="0" fontId="15" fillId="0" borderId="23" xfId="0" applyFont="1" applyFill="1" applyBorder="1" applyAlignment="1">
      <alignment horizontal="center" vertical="center" wrapText="1"/>
    </xf>
    <xf numFmtId="0" fontId="18"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3" fillId="0" borderId="18" xfId="0" applyFont="1" applyBorder="1" applyAlignment="1">
      <alignment horizontal="left"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2" fontId="7"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1"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3" fillId="0" borderId="27" xfId="0" applyNumberFormat="1" applyFont="1" applyBorder="1" applyAlignment="1" applyProtection="1">
      <alignment horizontal="center" vertical="center"/>
      <protection hidden="1"/>
    </xf>
    <xf numFmtId="2" fontId="3" fillId="0" borderId="27" xfId="0" applyNumberFormat="1" applyFont="1" applyBorder="1" applyAlignment="1">
      <alignment horizontal="center" vertical="center" wrapText="1"/>
    </xf>
    <xf numFmtId="2" fontId="3" fillId="0" borderId="31"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1" xfId="0" applyNumberFormat="1" applyFont="1" applyBorder="1" applyAlignment="1">
      <alignment horizontal="center" vertical="center" wrapText="1"/>
    </xf>
    <xf numFmtId="0" fontId="18" fillId="0" borderId="35" xfId="0" applyFont="1" applyBorder="1"/>
    <xf numFmtId="0" fontId="13" fillId="0" borderId="35" xfId="0" applyFont="1" applyBorder="1"/>
    <xf numFmtId="0" fontId="0" fillId="0" borderId="35" xfId="0" applyFont="1" applyBorder="1"/>
    <xf numFmtId="0" fontId="0" fillId="0" borderId="35" xfId="0" applyFont="1" applyFill="1" applyBorder="1" applyAlignment="1">
      <alignment horizontal="center" vertical="center" wrapText="1"/>
    </xf>
    <xf numFmtId="0" fontId="13" fillId="0" borderId="35" xfId="0" applyFont="1" applyBorder="1" applyAlignment="1">
      <alignment horizontal="center" vertical="center"/>
    </xf>
    <xf numFmtId="0" fontId="13" fillId="0" borderId="35" xfId="0" applyNumberFormat="1" applyFont="1" applyFill="1" applyBorder="1" applyAlignment="1" applyProtection="1">
      <alignment horizontal="center" vertical="center" wrapText="1"/>
      <protection locked="0"/>
    </xf>
    <xf numFmtId="0" fontId="4" fillId="0" borderId="35"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38" xfId="0" applyFont="1" applyBorder="1" applyAlignment="1">
      <alignment horizontal="center" vertical="top"/>
    </xf>
    <xf numFmtId="0" fontId="13"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Border="1" applyProtection="1">
      <protection hidden="1"/>
    </xf>
    <xf numFmtId="0" fontId="4" fillId="0" borderId="2" xfId="0" applyFont="1" applyBorder="1"/>
    <xf numFmtId="0" fontId="13" fillId="0" borderId="20" xfId="0" applyFont="1" applyBorder="1" applyAlignment="1" applyProtection="1">
      <alignment horizontal="left" vertical="center" wrapText="1"/>
      <protection locked="0"/>
    </xf>
    <xf numFmtId="2" fontId="3" fillId="0" borderId="0" xfId="0" applyNumberFormat="1" applyFont="1" applyBorder="1" applyAlignment="1" applyProtection="1">
      <alignment horizontal="center" vertical="center" wrapText="1"/>
      <protection hidden="1"/>
    </xf>
    <xf numFmtId="0" fontId="15" fillId="0" borderId="40" xfId="0" applyFont="1" applyBorder="1"/>
    <xf numFmtId="165" fontId="6" fillId="0" borderId="41" xfId="0" quotePrefix="1" applyNumberFormat="1" applyFont="1" applyBorder="1" applyAlignment="1" applyProtection="1">
      <alignment horizontal="center"/>
      <protection hidden="1"/>
    </xf>
    <xf numFmtId="0" fontId="4" fillId="0" borderId="23" xfId="0" applyFont="1" applyBorder="1"/>
    <xf numFmtId="0" fontId="4" fillId="0" borderId="4" xfId="0" applyFont="1" applyBorder="1"/>
    <xf numFmtId="0" fontId="4" fillId="0" borderId="34" xfId="0" applyFont="1" applyBorder="1"/>
    <xf numFmtId="0" fontId="18" fillId="0" borderId="0" xfId="0" applyFont="1" applyBorder="1"/>
    <xf numFmtId="0" fontId="0" fillId="0" borderId="0" xfId="0" applyAlignment="1">
      <alignment vertical="center"/>
    </xf>
    <xf numFmtId="0" fontId="0" fillId="2" borderId="4" xfId="0" applyFill="1" applyBorder="1" applyAlignment="1">
      <alignment horizontal="center" vertical="center"/>
    </xf>
    <xf numFmtId="0" fontId="20" fillId="0" borderId="0" xfId="0" applyFont="1" applyAlignment="1">
      <alignment vertical="center"/>
    </xf>
    <xf numFmtId="0" fontId="0" fillId="0" borderId="23" xfId="0" applyBorder="1"/>
    <xf numFmtId="0" fontId="0" fillId="0" borderId="18" xfId="0" applyBorder="1"/>
    <xf numFmtId="0" fontId="0" fillId="0" borderId="27" xfId="0" applyBorder="1"/>
    <xf numFmtId="0" fontId="0" fillId="0" borderId="2" xfId="0" applyBorder="1" applyAlignment="1">
      <alignment horizontal="center" vertical="center"/>
    </xf>
    <xf numFmtId="49" fontId="14" fillId="0" borderId="2" xfId="0" applyNumberFormat="1" applyFont="1" applyFill="1" applyBorder="1" applyAlignment="1">
      <alignment horizontal="left" vertical="center" wrapText="1"/>
    </xf>
    <xf numFmtId="49" fontId="14" fillId="0" borderId="2" xfId="0" applyNumberFormat="1" applyFont="1" applyFill="1" applyBorder="1" applyAlignment="1">
      <alignment horizontal="center" vertical="center" wrapText="1"/>
    </xf>
    <xf numFmtId="1" fontId="14" fillId="0" borderId="2" xfId="0" applyNumberFormat="1" applyFont="1" applyFill="1" applyBorder="1" applyAlignment="1">
      <alignment horizontal="center" vertical="center" wrapText="1"/>
    </xf>
    <xf numFmtId="1" fontId="14" fillId="0" borderId="2" xfId="0" applyNumberFormat="1" applyFont="1" applyFill="1" applyBorder="1" applyAlignment="1" applyProtection="1">
      <alignment horizontal="center" vertical="center" wrapText="1"/>
      <protection locked="0"/>
    </xf>
    <xf numFmtId="0" fontId="13" fillId="0" borderId="18" xfId="0" applyFont="1" applyBorder="1" applyAlignment="1" applyProtection="1">
      <alignment horizontal="left" vertical="center" wrapText="1"/>
      <protection locked="0"/>
    </xf>
    <xf numFmtId="2" fontId="14" fillId="0" borderId="23" xfId="0" applyNumberFormat="1" applyFont="1" applyFill="1" applyBorder="1" applyAlignment="1" applyProtection="1">
      <alignment horizontal="center" vertical="center" wrapText="1"/>
      <protection hidden="1"/>
    </xf>
    <xf numFmtId="0" fontId="0" fillId="0" borderId="6" xfId="0" applyFill="1" applyBorder="1" applyAlignment="1">
      <alignment horizontal="center" vertical="center"/>
    </xf>
    <xf numFmtId="49" fontId="13" fillId="0" borderId="6" xfId="0" applyNumberFormat="1" applyFont="1" applyFill="1" applyBorder="1" applyAlignment="1" applyProtection="1">
      <alignment horizontal="left" vertical="center" wrapText="1"/>
      <protection locked="0"/>
    </xf>
    <xf numFmtId="1" fontId="13" fillId="0" borderId="6" xfId="0" applyNumberFormat="1" applyFont="1" applyFill="1" applyBorder="1" applyAlignment="1" applyProtection="1">
      <alignment horizontal="center" vertical="center" wrapText="1"/>
      <protection locked="0"/>
    </xf>
    <xf numFmtId="2" fontId="3" fillId="0" borderId="31" xfId="0" applyNumberFormat="1" applyFont="1" applyFill="1" applyBorder="1" applyAlignment="1" applyProtection="1">
      <alignment horizontal="center" vertical="center" wrapText="1"/>
      <protection hidden="1"/>
    </xf>
    <xf numFmtId="165" fontId="15" fillId="0" borderId="41" xfId="0" applyNumberFormat="1" applyFont="1" applyBorder="1" applyAlignment="1">
      <alignment horizontal="center"/>
    </xf>
    <xf numFmtId="0" fontId="3" fillId="0" borderId="17"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left" vertical="center" wrapText="1"/>
      <protection locked="0"/>
    </xf>
    <xf numFmtId="49" fontId="3" fillId="0" borderId="6" xfId="0" applyNumberFormat="1" applyFont="1" applyBorder="1" applyAlignment="1">
      <alignment horizontal="left" vertical="center" wrapText="1"/>
    </xf>
    <xf numFmtId="165" fontId="6" fillId="0" borderId="41" xfId="0" applyNumberFormat="1" applyFont="1" applyBorder="1" applyAlignment="1">
      <alignment horizontal="center"/>
    </xf>
    <xf numFmtId="0" fontId="13" fillId="0" borderId="25" xfId="0" applyFont="1" applyBorder="1" applyAlignment="1">
      <alignment horizontal="left" vertical="center" wrapText="1"/>
    </xf>
    <xf numFmtId="2" fontId="13" fillId="0" borderId="26" xfId="0" applyNumberFormat="1" applyFont="1" applyBorder="1" applyAlignment="1" applyProtection="1">
      <alignment horizontal="center" vertical="center" wrapText="1"/>
      <protection hidden="1"/>
    </xf>
    <xf numFmtId="0" fontId="13" fillId="0" borderId="21" xfId="0" applyFont="1" applyBorder="1" applyAlignment="1">
      <alignment horizontal="center" vertical="center" wrapText="1"/>
    </xf>
    <xf numFmtId="0" fontId="3" fillId="0" borderId="0" xfId="0" applyFont="1" applyFill="1" applyBorder="1" applyAlignment="1">
      <alignment horizontal="center" vertical="center" wrapText="1"/>
    </xf>
    <xf numFmtId="0" fontId="0" fillId="2" borderId="0" xfId="0" applyFill="1" applyBorder="1" applyAlignment="1">
      <alignment horizontal="center"/>
    </xf>
    <xf numFmtId="0" fontId="13" fillId="0" borderId="29" xfId="0" applyFont="1" applyBorder="1" applyAlignment="1">
      <alignment horizontal="left" vertical="center" wrapText="1"/>
    </xf>
    <xf numFmtId="2" fontId="13" fillId="0" borderId="23" xfId="0" applyNumberFormat="1" applyFont="1" applyBorder="1" applyAlignment="1" applyProtection="1">
      <alignment horizontal="center" vertical="center" wrapText="1"/>
      <protection hidden="1"/>
    </xf>
    <xf numFmtId="0" fontId="1" fillId="2" borderId="4" xfId="0" applyFont="1" applyFill="1" applyBorder="1" applyAlignment="1">
      <alignment horizontal="center"/>
    </xf>
    <xf numFmtId="0" fontId="4" fillId="5" borderId="2"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protection locked="0"/>
    </xf>
    <xf numFmtId="0" fontId="34" fillId="0" borderId="0" xfId="0" applyFont="1"/>
    <xf numFmtId="0" fontId="33" fillId="0" borderId="0" xfId="0" applyFont="1" applyAlignment="1" applyProtection="1">
      <alignment horizontal="center" vertical="center"/>
      <protection hidden="1"/>
    </xf>
    <xf numFmtId="0" fontId="33" fillId="0" borderId="0" xfId="0" applyFont="1" applyAlignment="1" applyProtection="1">
      <alignment horizontal="center" vertical="center" wrapText="1"/>
      <protection hidden="1"/>
    </xf>
    <xf numFmtId="0" fontId="7" fillId="0" borderId="2" xfId="0" applyFont="1" applyBorder="1" applyAlignment="1">
      <alignment horizontal="center" vertical="center" wrapText="1"/>
    </xf>
    <xf numFmtId="1" fontId="7" fillId="0" borderId="2" xfId="0" applyNumberFormat="1" applyFont="1" applyBorder="1" applyAlignment="1">
      <alignment horizontal="center" vertical="center" wrapText="1"/>
    </xf>
    <xf numFmtId="0" fontId="7" fillId="0" borderId="2" xfId="0" applyFont="1" applyBorder="1" applyAlignment="1" applyProtection="1">
      <alignment horizontal="center" vertical="center" wrapText="1"/>
      <protection hidden="1"/>
    </xf>
    <xf numFmtId="0" fontId="34" fillId="2" borderId="2" xfId="0" applyFont="1" applyFill="1" applyBorder="1" applyAlignment="1">
      <alignment horizontal="center"/>
    </xf>
    <xf numFmtId="0" fontId="7" fillId="0" borderId="32" xfId="0" applyFont="1" applyBorder="1" applyAlignment="1">
      <alignment horizontal="center" vertical="center" wrapText="1"/>
    </xf>
    <xf numFmtId="49" fontId="34" fillId="0" borderId="18" xfId="0" applyNumberFormat="1"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34" fillId="0" borderId="0" xfId="0" applyFont="1" applyAlignment="1">
      <alignment horizontal="center"/>
    </xf>
    <xf numFmtId="0" fontId="35" fillId="0" borderId="0" xfId="0" applyFont="1"/>
    <xf numFmtId="1" fontId="7" fillId="0" borderId="4" xfId="0" applyNumberFormat="1" applyFont="1" applyBorder="1" applyAlignment="1">
      <alignment horizontal="center" vertical="center" wrapText="1"/>
    </xf>
    <xf numFmtId="0" fontId="7" fillId="0" borderId="51" xfId="0" applyFont="1" applyBorder="1" applyAlignment="1" applyProtection="1">
      <alignment horizontal="center" vertical="center" wrapText="1"/>
      <protection hidden="1"/>
    </xf>
    <xf numFmtId="0" fontId="34" fillId="2" borderId="4" xfId="0" applyFont="1" applyFill="1" applyBorder="1" applyAlignment="1">
      <alignment horizontal="center"/>
    </xf>
    <xf numFmtId="0" fontId="34" fillId="0" borderId="17" xfId="0" applyNumberFormat="1" applyFont="1" applyBorder="1" applyAlignment="1">
      <alignment horizontal="center" vertical="center" wrapText="1"/>
    </xf>
    <xf numFmtId="49" fontId="34" fillId="0" borderId="18" xfId="0" applyNumberFormat="1" applyFont="1" applyBorder="1" applyAlignment="1">
      <alignment horizontal="center" vertical="center" wrapText="1"/>
    </xf>
    <xf numFmtId="2" fontId="34" fillId="0" borderId="27" xfId="0" applyNumberFormat="1" applyFont="1" applyBorder="1" applyAlignment="1">
      <alignment horizontal="center" vertical="center" wrapText="1"/>
    </xf>
    <xf numFmtId="49" fontId="11" fillId="0" borderId="0" xfId="0" applyNumberFormat="1" applyFont="1" applyFill="1" applyBorder="1" applyAlignment="1">
      <alignment horizontal="center" vertical="center" wrapText="1"/>
    </xf>
    <xf numFmtId="0" fontId="34" fillId="0" borderId="8" xfId="0" applyNumberFormat="1" applyFont="1" applyBorder="1" applyAlignment="1">
      <alignment horizontal="center" vertical="center" wrapText="1"/>
    </xf>
    <xf numFmtId="0" fontId="34" fillId="0" borderId="0" xfId="0" applyFont="1" applyFill="1"/>
    <xf numFmtId="0" fontId="34" fillId="0" borderId="2" xfId="0" applyFont="1" applyBorder="1" applyAlignment="1" applyProtection="1">
      <alignment horizontal="center" vertical="center" wrapText="1"/>
      <protection locked="0"/>
    </xf>
    <xf numFmtId="0" fontId="34" fillId="0" borderId="2" xfId="0" applyFont="1" applyBorder="1" applyAlignment="1">
      <alignment horizontal="center" vertical="center" wrapText="1"/>
    </xf>
    <xf numFmtId="1" fontId="34" fillId="0" borderId="2" xfId="0" applyNumberFormat="1" applyFont="1" applyBorder="1" applyAlignment="1" applyProtection="1">
      <alignment horizontal="center" vertical="center" wrapText="1"/>
      <protection locked="0"/>
    </xf>
    <xf numFmtId="2" fontId="34" fillId="0" borderId="23" xfId="0" applyNumberFormat="1" applyFont="1" applyBorder="1" applyAlignment="1" applyProtection="1">
      <alignment horizontal="center" vertical="center" wrapText="1"/>
      <protection hidden="1"/>
    </xf>
    <xf numFmtId="0" fontId="7" fillId="0" borderId="0" xfId="0" applyFont="1" applyBorder="1" applyAlignment="1">
      <alignment horizontal="center" vertical="center"/>
    </xf>
    <xf numFmtId="0" fontId="7" fillId="0" borderId="0" xfId="0" applyFont="1" applyFill="1" applyBorder="1" applyAlignment="1">
      <alignment horizontal="center" vertical="center" wrapText="1"/>
    </xf>
    <xf numFmtId="0" fontId="7" fillId="0" borderId="0" xfId="0" applyFont="1" applyBorder="1" applyAlignment="1">
      <alignment horizontal="center" vertical="center" wrapText="1"/>
    </xf>
    <xf numFmtId="0" fontId="36" fillId="0" borderId="40" xfId="0" applyFont="1" applyBorder="1"/>
    <xf numFmtId="165" fontId="36" fillId="0" borderId="41" xfId="0" applyNumberFormat="1" applyFont="1" applyBorder="1" applyAlignment="1">
      <alignment horizontal="center" vertical="center"/>
    </xf>
    <xf numFmtId="0" fontId="34" fillId="0" borderId="0" xfId="0" applyFont="1" applyBorder="1"/>
    <xf numFmtId="0" fontId="34" fillId="0" borderId="0" xfId="0" applyFont="1" applyBorder="1" applyAlignment="1">
      <alignment wrapText="1"/>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36" xfId="0" applyFont="1" applyBorder="1" applyAlignment="1">
      <alignment horizontal="center" vertical="top" wrapText="1"/>
    </xf>
    <xf numFmtId="0" fontId="0" fillId="0" borderId="36" xfId="0" applyBorder="1" applyAlignment="1">
      <alignment horizontal="center" vertical="top" wrapText="1"/>
    </xf>
    <xf numFmtId="0" fontId="21" fillId="0" borderId="0" xfId="0" applyFont="1" applyAlignment="1">
      <alignment horizontal="center" vertical="center"/>
    </xf>
    <xf numFmtId="0" fontId="0" fillId="0" borderId="0" xfId="0" applyFill="1" applyBorder="1" applyAlignment="1">
      <alignment horizontal="center"/>
    </xf>
    <xf numFmtId="0" fontId="29"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0" fillId="0" borderId="0" xfId="0" applyFont="1" applyFill="1" applyBorder="1" applyAlignment="1">
      <alignment horizontal="left" vertical="top"/>
    </xf>
    <xf numFmtId="0" fontId="1" fillId="0" borderId="0" xfId="0" applyFont="1" applyAlignment="1">
      <alignment horizontal="left"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33" fillId="0" borderId="0" xfId="0" applyFont="1" applyAlignment="1" applyProtection="1">
      <alignment horizontal="center" vertical="center" wrapText="1"/>
      <protection hidden="1"/>
    </xf>
    <xf numFmtId="0" fontId="9" fillId="0" borderId="0" xfId="0" applyFont="1" applyAlignment="1">
      <alignment horizontal="center" wrapText="1"/>
    </xf>
    <xf numFmtId="0" fontId="19" fillId="0" borderId="0" xfId="0" applyFont="1" applyAlignment="1">
      <alignment horizontal="center"/>
    </xf>
    <xf numFmtId="0" fontId="9"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14" fillId="0" borderId="49" xfId="0" applyFont="1" applyBorder="1" applyAlignment="1">
      <alignment horizontal="center" vertical="center" wrapText="1"/>
    </xf>
    <xf numFmtId="49" fontId="37" fillId="0" borderId="2" xfId="0" applyNumberFormat="1" applyFont="1" applyFill="1" applyBorder="1" applyAlignment="1">
      <alignment horizontal="left" vertical="center" wrapText="1"/>
    </xf>
    <xf numFmtId="0" fontId="14" fillId="0" borderId="38" xfId="0" applyFont="1" applyBorder="1" applyAlignment="1">
      <alignment horizontal="center" vertical="center" wrapText="1"/>
    </xf>
    <xf numFmtId="1" fontId="14" fillId="0" borderId="38" xfId="0" applyNumberFormat="1" applyFont="1" applyBorder="1" applyAlignment="1">
      <alignment horizontal="center" vertical="center" wrapText="1"/>
    </xf>
    <xf numFmtId="0" fontId="14" fillId="0" borderId="50" xfId="0" applyFont="1" applyBorder="1" applyAlignment="1" applyProtection="1">
      <alignment horizontal="center" vertical="center" wrapText="1"/>
      <protection hidden="1"/>
    </xf>
    <xf numFmtId="0" fontId="37" fillId="0" borderId="7" xfId="0" applyFont="1" applyBorder="1" applyAlignment="1">
      <alignment horizontal="center" vertical="center" wrapText="1"/>
    </xf>
    <xf numFmtId="0" fontId="37" fillId="0" borderId="4" xfId="0" applyFont="1" applyBorder="1" applyAlignment="1">
      <alignment horizontal="center" vertical="center" wrapText="1"/>
    </xf>
    <xf numFmtId="49" fontId="37" fillId="0" borderId="2" xfId="0" applyNumberFormat="1" applyFont="1" applyFill="1" applyBorder="1" applyAlignment="1">
      <alignment horizontal="center" vertical="center" wrapText="1"/>
    </xf>
    <xf numFmtId="0" fontId="37" fillId="0" borderId="2" xfId="0" applyFont="1" applyFill="1" applyBorder="1"/>
    <xf numFmtId="1" fontId="37" fillId="0" borderId="4" xfId="0" applyNumberFormat="1" applyFont="1" applyBorder="1" applyAlignment="1">
      <alignment horizontal="center" vertical="center" wrapText="1"/>
    </xf>
    <xf numFmtId="0" fontId="37" fillId="0" borderId="2" xfId="0" applyFont="1" applyFill="1" applyBorder="1" applyAlignment="1">
      <alignment horizontal="center" wrapText="1"/>
    </xf>
    <xf numFmtId="2" fontId="37" fillId="0" borderId="23" xfId="0" applyNumberFormat="1" applyFont="1" applyFill="1" applyBorder="1" applyAlignment="1" applyProtection="1">
      <alignment horizontal="center" vertical="center" wrapText="1"/>
      <protection hidden="1"/>
    </xf>
    <xf numFmtId="0" fontId="37" fillId="0" borderId="8" xfId="0" applyNumberFormat="1" applyFont="1" applyBorder="1" applyAlignment="1">
      <alignment horizontal="center" vertical="center" wrapText="1"/>
    </xf>
    <xf numFmtId="1" fontId="37" fillId="0" borderId="2" xfId="0" applyNumberFormat="1" applyFont="1" applyFill="1" applyBorder="1" applyAlignment="1" applyProtection="1">
      <alignment horizontal="center" vertical="center" wrapText="1"/>
      <protection locked="0"/>
    </xf>
    <xf numFmtId="49" fontId="37" fillId="0" borderId="8" xfId="0" applyNumberFormat="1" applyFont="1" applyBorder="1" applyAlignment="1" applyProtection="1">
      <alignment horizontal="center" vertical="center" wrapText="1"/>
      <protection locked="0"/>
    </xf>
    <xf numFmtId="49" fontId="37" fillId="0" borderId="2" xfId="0" applyNumberFormat="1" applyFont="1" applyBorder="1" applyAlignment="1">
      <alignment horizontal="left" vertical="center" wrapText="1"/>
    </xf>
    <xf numFmtId="0" fontId="37" fillId="0" borderId="2" xfId="0" applyFont="1" applyBorder="1" applyAlignment="1" applyProtection="1">
      <alignment horizontal="center" vertical="center" wrapText="1"/>
      <protection locked="0"/>
    </xf>
    <xf numFmtId="49" fontId="37" fillId="0" borderId="2" xfId="0" applyNumberFormat="1" applyFont="1" applyBorder="1" applyAlignment="1">
      <alignment horizontal="center" vertical="center" wrapText="1"/>
    </xf>
    <xf numFmtId="0" fontId="37" fillId="0" borderId="2" xfId="0" applyFont="1" applyBorder="1"/>
    <xf numFmtId="1" fontId="37" fillId="0" borderId="2" xfId="0" applyNumberFormat="1" applyFont="1" applyBorder="1" applyAlignment="1" applyProtection="1">
      <alignment horizontal="center" vertical="center" wrapText="1"/>
      <protection locked="0"/>
    </xf>
    <xf numFmtId="0" fontId="37" fillId="0" borderId="2" xfId="0" applyFont="1" applyBorder="1" applyAlignment="1">
      <alignment horizontal="center" wrapText="1"/>
    </xf>
    <xf numFmtId="2" fontId="37" fillId="0" borderId="23" xfId="0" applyNumberFormat="1" applyFont="1" applyBorder="1" applyAlignment="1" applyProtection="1">
      <alignment horizontal="center" vertical="center" wrapText="1"/>
      <protection hidden="1"/>
    </xf>
    <xf numFmtId="0" fontId="37" fillId="0" borderId="0" xfId="0" applyFont="1"/>
    <xf numFmtId="16" fontId="37" fillId="0" borderId="2" xfId="0" applyNumberFormat="1" applyFont="1" applyBorder="1"/>
    <xf numFmtId="0" fontId="37" fillId="0" borderId="2" xfId="0" applyFont="1" applyFill="1" applyBorder="1" applyAlignment="1" applyProtection="1">
      <alignment horizontal="center" vertical="center" wrapText="1"/>
      <protection locked="0"/>
    </xf>
    <xf numFmtId="0" fontId="37" fillId="0" borderId="2" xfId="0" applyFont="1" applyFill="1" applyBorder="1" applyAlignment="1">
      <alignment horizontal="center" vertical="center"/>
    </xf>
    <xf numFmtId="0" fontId="37" fillId="0" borderId="2" xfId="0" applyFont="1" applyFill="1" applyBorder="1" applyAlignment="1">
      <alignment horizontal="center" vertical="center" wrapText="1"/>
    </xf>
    <xf numFmtId="0" fontId="37" fillId="0" borderId="2" xfId="0" applyFont="1" applyBorder="1" applyAlignment="1">
      <alignment wrapText="1"/>
    </xf>
    <xf numFmtId="0" fontId="37" fillId="0" borderId="2" xfId="0" applyFont="1" applyBorder="1" applyAlignment="1">
      <alignment horizontal="center" vertical="center"/>
    </xf>
    <xf numFmtId="0" fontId="37" fillId="0" borderId="2" xfId="0" applyFont="1" applyBorder="1" applyAlignment="1">
      <alignment horizontal="center" vertical="center" wrapText="1"/>
    </xf>
    <xf numFmtId="2" fontId="37" fillId="0" borderId="23" xfId="0" applyNumberFormat="1" applyFont="1" applyBorder="1" applyAlignment="1">
      <alignment horizontal="center" vertical="center"/>
    </xf>
    <xf numFmtId="0" fontId="37" fillId="0" borderId="2" xfId="0" applyFont="1" applyFill="1" applyBorder="1" applyAlignment="1">
      <alignment horizontal="center"/>
    </xf>
    <xf numFmtId="49" fontId="37" fillId="0" borderId="6" xfId="0" applyNumberFormat="1" applyFont="1" applyBorder="1" applyAlignment="1">
      <alignment horizontal="left" vertical="center" wrapText="1"/>
    </xf>
    <xf numFmtId="0" fontId="37" fillId="0" borderId="6" xfId="0" applyFont="1" applyBorder="1" applyAlignment="1" applyProtection="1">
      <alignment horizontal="center" vertical="center" wrapText="1"/>
      <protection locked="0"/>
    </xf>
    <xf numFmtId="49" fontId="37" fillId="0" borderId="6" xfId="0" applyNumberFormat="1" applyFont="1" applyBorder="1" applyAlignment="1">
      <alignment horizontal="center" vertical="center" wrapText="1"/>
    </xf>
    <xf numFmtId="0" fontId="37" fillId="0" borderId="6" xfId="0" applyFont="1" applyBorder="1"/>
    <xf numFmtId="1" fontId="37" fillId="0" borderId="6" xfId="0" applyNumberFormat="1" applyFont="1" applyBorder="1" applyAlignment="1" applyProtection="1">
      <alignment horizontal="center" vertical="center" wrapText="1"/>
      <protection locked="0"/>
    </xf>
    <xf numFmtId="2" fontId="37" fillId="0" borderId="31" xfId="0" applyNumberFormat="1" applyFont="1" applyBorder="1" applyAlignment="1" applyProtection="1">
      <alignment horizontal="center" vertical="center" wrapText="1"/>
      <protection hidden="1"/>
    </xf>
    <xf numFmtId="0" fontId="14" fillId="0" borderId="35" xfId="0" applyFont="1" applyBorder="1" applyAlignment="1">
      <alignment horizontal="center" vertical="center"/>
    </xf>
    <xf numFmtId="0" fontId="38" fillId="0" borderId="21" xfId="0" applyFont="1" applyBorder="1"/>
    <xf numFmtId="165" fontId="38" fillId="0" borderId="22" xfId="0" applyNumberFormat="1" applyFont="1" applyBorder="1" applyAlignment="1">
      <alignment horizontal="center"/>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7" fillId="0" borderId="26" xfId="0" applyFont="1" applyFill="1" applyBorder="1" applyAlignment="1">
      <alignment horizontal="center" vertical="center" wrapText="1"/>
    </xf>
    <xf numFmtId="0" fontId="34" fillId="0" borderId="8" xfId="0" applyFont="1" applyBorder="1" applyAlignment="1">
      <alignment horizontal="center" vertical="center"/>
    </xf>
    <xf numFmtId="0" fontId="34" fillId="0" borderId="2" xfId="0" applyFont="1" applyBorder="1" applyAlignment="1">
      <alignment horizontal="center" vertical="center"/>
    </xf>
    <xf numFmtId="0" fontId="34" fillId="0" borderId="2" xfId="0" quotePrefix="1" applyFont="1" applyBorder="1" applyAlignment="1">
      <alignment horizontal="center" vertical="center" wrapText="1"/>
    </xf>
    <xf numFmtId="2" fontId="34" fillId="0" borderId="23" xfId="0" applyNumberFormat="1" applyFont="1" applyBorder="1" applyAlignment="1">
      <alignment horizontal="center" vertical="center"/>
    </xf>
    <xf numFmtId="0" fontId="34" fillId="0" borderId="4"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2" xfId="0" quotePrefix="1" applyFont="1" applyFill="1" applyBorder="1" applyAlignment="1">
      <alignment horizontal="center" vertical="center"/>
    </xf>
    <xf numFmtId="2" fontId="34" fillId="0" borderId="23" xfId="0" applyNumberFormat="1" applyFont="1" applyFill="1" applyBorder="1" applyAlignment="1">
      <alignment horizontal="center" vertical="center"/>
    </xf>
    <xf numFmtId="0" fontId="34" fillId="0" borderId="2" xfId="0" quotePrefix="1" applyFont="1" applyBorder="1" applyAlignment="1">
      <alignment horizontal="center" vertical="center"/>
    </xf>
    <xf numFmtId="0" fontId="34" fillId="0" borderId="4" xfId="0" applyFont="1" applyBorder="1" applyAlignment="1">
      <alignment horizontal="center" vertical="center" wrapText="1"/>
    </xf>
    <xf numFmtId="0" fontId="11" fillId="0" borderId="0" xfId="0" applyFont="1" applyFill="1" applyBorder="1" applyAlignment="1">
      <alignment horizontal="center" vertical="center"/>
    </xf>
    <xf numFmtId="2" fontId="33" fillId="0" borderId="41" xfId="0" applyNumberFormat="1" applyFont="1" applyBorder="1" applyAlignment="1">
      <alignment horizontal="center"/>
    </xf>
    <xf numFmtId="0" fontId="14" fillId="0" borderId="25" xfId="0" applyFont="1" applyBorder="1" applyAlignment="1" applyProtection="1">
      <alignment horizontal="center" vertical="center" wrapText="1"/>
      <protection hidden="1"/>
    </xf>
    <xf numFmtId="0" fontId="14" fillId="0" borderId="26" xfId="0" applyFont="1" applyFill="1" applyBorder="1" applyAlignment="1">
      <alignment horizontal="center" vertical="center" wrapText="1"/>
    </xf>
    <xf numFmtId="0" fontId="37" fillId="0" borderId="7" xfId="0" applyFont="1" applyBorder="1" applyAlignment="1">
      <alignment horizontal="center"/>
    </xf>
    <xf numFmtId="0" fontId="37" fillId="0" borderId="4" xfId="0" applyFont="1" applyFill="1" applyBorder="1" applyAlignment="1">
      <alignment horizontal="center" vertical="center" wrapText="1"/>
    </xf>
    <xf numFmtId="0" fontId="37" fillId="0" borderId="4" xfId="0" applyFont="1" applyBorder="1" applyAlignment="1">
      <alignment horizontal="center" wrapText="1"/>
    </xf>
    <xf numFmtId="0" fontId="37" fillId="0" borderId="4" xfId="0" applyFont="1" applyBorder="1" applyAlignment="1">
      <alignment horizontal="center"/>
    </xf>
    <xf numFmtId="16" fontId="37" fillId="0" borderId="4" xfId="0" quotePrefix="1" applyNumberFormat="1" applyFont="1" applyBorder="1" applyAlignment="1">
      <alignment horizontal="center" wrapText="1"/>
    </xf>
    <xf numFmtId="2" fontId="37" fillId="0" borderId="34" xfId="0" applyNumberFormat="1" applyFont="1" applyBorder="1" applyAlignment="1">
      <alignment horizontal="center"/>
    </xf>
    <xf numFmtId="0" fontId="37" fillId="0" borderId="8" xfId="0" applyFont="1" applyBorder="1" applyAlignment="1">
      <alignment horizontal="center" vertical="center" wrapText="1"/>
    </xf>
    <xf numFmtId="0" fontId="37" fillId="0" borderId="2" xfId="0" quotePrefix="1" applyFont="1" applyFill="1" applyBorder="1" applyAlignment="1">
      <alignment horizontal="center" vertical="center" wrapText="1"/>
    </xf>
    <xf numFmtId="0" fontId="37" fillId="0" borderId="43" xfId="0" quotePrefix="1" applyFont="1" applyFill="1" applyBorder="1" applyAlignment="1">
      <alignment horizontal="center" vertical="center" wrapText="1"/>
    </xf>
    <xf numFmtId="2" fontId="37" fillId="0" borderId="23" xfId="0" applyNumberFormat="1" applyFont="1" applyFill="1" applyBorder="1" applyAlignment="1">
      <alignment horizontal="center" vertical="center" wrapText="1"/>
    </xf>
    <xf numFmtId="0" fontId="37" fillId="0" borderId="2" xfId="0" quotePrefix="1" applyFont="1" applyBorder="1" applyAlignment="1">
      <alignment horizontal="center" vertical="center" wrapText="1"/>
    </xf>
    <xf numFmtId="0" fontId="37" fillId="0" borderId="43" xfId="0" quotePrefix="1" applyFont="1" applyBorder="1" applyAlignment="1">
      <alignment horizontal="center" vertical="center" wrapText="1"/>
    </xf>
    <xf numFmtId="2" fontId="37" fillId="0" borderId="23" xfId="0" applyNumberFormat="1" applyFont="1" applyBorder="1" applyAlignment="1">
      <alignment horizontal="center" vertical="center" wrapText="1"/>
    </xf>
    <xf numFmtId="0" fontId="37" fillId="0" borderId="0" xfId="0" quotePrefix="1" applyFont="1" applyBorder="1" applyAlignment="1">
      <alignment horizontal="center" vertical="center" wrapText="1"/>
    </xf>
    <xf numFmtId="0" fontId="37" fillId="0" borderId="4" xfId="0" applyFont="1" applyFill="1" applyBorder="1" applyAlignment="1">
      <alignment horizontal="center" wrapText="1"/>
    </xf>
    <xf numFmtId="0" fontId="37" fillId="0" borderId="4" xfId="0" applyFont="1" applyFill="1" applyBorder="1" applyAlignment="1">
      <alignment horizontal="center"/>
    </xf>
    <xf numFmtId="0" fontId="37" fillId="0" borderId="0" xfId="0" applyFont="1" applyFill="1"/>
    <xf numFmtId="0" fontId="14" fillId="0" borderId="0" xfId="0" applyFont="1" applyBorder="1" applyAlignment="1">
      <alignment horizontal="center" vertical="center" wrapText="1"/>
    </xf>
    <xf numFmtId="0" fontId="38" fillId="0" borderId="40" xfId="0" applyFont="1" applyBorder="1"/>
    <xf numFmtId="165" fontId="38" fillId="0" borderId="41" xfId="0" applyNumberFormat="1" applyFont="1" applyBorder="1" applyAlignment="1">
      <alignment horizontal="center" vertical="center" wrapText="1"/>
    </xf>
    <xf numFmtId="0" fontId="37" fillId="0" borderId="8" xfId="0" applyFont="1" applyFill="1" applyBorder="1" applyAlignment="1">
      <alignment horizontal="center" vertical="center"/>
    </xf>
    <xf numFmtId="0" fontId="37" fillId="0" borderId="8" xfId="0" applyFont="1" applyBorder="1" applyAlignment="1">
      <alignment horizontal="center" vertical="center"/>
    </xf>
    <xf numFmtId="0" fontId="37" fillId="0" borderId="6" xfId="0" applyFont="1" applyFill="1" applyBorder="1" applyAlignment="1">
      <alignment horizontal="center" vertical="center" wrapText="1"/>
    </xf>
    <xf numFmtId="0" fontId="37" fillId="0" borderId="9" xfId="0" applyFont="1" applyFill="1" applyBorder="1" applyAlignment="1">
      <alignment horizontal="center" vertical="center"/>
    </xf>
    <xf numFmtId="0" fontId="37" fillId="0" borderId="6" xfId="0" quotePrefix="1" applyFont="1" applyFill="1" applyBorder="1" applyAlignment="1">
      <alignment horizontal="center" vertical="center" wrapText="1"/>
    </xf>
    <xf numFmtId="2" fontId="37" fillId="0" borderId="31" xfId="0" applyNumberFormat="1" applyFont="1" applyFill="1" applyBorder="1" applyAlignment="1">
      <alignment horizontal="center" vertical="center" wrapText="1"/>
    </xf>
    <xf numFmtId="0" fontId="37" fillId="0" borderId="0" xfId="0" applyFont="1" applyBorder="1"/>
    <xf numFmtId="0" fontId="37" fillId="0" borderId="0" xfId="0" applyFont="1" applyFill="1" applyBorder="1" applyAlignment="1">
      <alignment wrapText="1"/>
    </xf>
    <xf numFmtId="165" fontId="38" fillId="0" borderId="41" xfId="0" applyNumberFormat="1" applyFont="1" applyBorder="1" applyAlignment="1">
      <alignment horizontal="center"/>
    </xf>
    <xf numFmtId="0" fontId="14" fillId="0" borderId="0" xfId="0" applyFont="1" applyAlignment="1" applyProtection="1">
      <alignment vertical="center"/>
      <protection hidden="1"/>
    </xf>
    <xf numFmtId="0" fontId="39" fillId="0" borderId="0" xfId="0" applyFont="1" applyAlignment="1" applyProtection="1">
      <alignment horizontal="left" vertical="center"/>
      <protection hidden="1"/>
    </xf>
    <xf numFmtId="0" fontId="14" fillId="0" borderId="0" xfId="0" applyFont="1" applyAlignment="1" applyProtection="1">
      <alignment horizontal="left" vertical="center"/>
      <protection hidden="1"/>
    </xf>
    <xf numFmtId="0" fontId="40" fillId="0" borderId="0" xfId="0" applyFont="1" applyAlignment="1" applyProtection="1">
      <alignment horizontal="center" vertical="center"/>
      <protection hidden="1"/>
    </xf>
    <xf numFmtId="0" fontId="40" fillId="0" borderId="0" xfId="0" applyFont="1" applyAlignment="1" applyProtection="1">
      <alignment horizontal="center" vertical="center" wrapText="1"/>
      <protection hidden="1"/>
    </xf>
    <xf numFmtId="0" fontId="39" fillId="0" borderId="0" xfId="0" applyFont="1" applyAlignment="1"/>
    <xf numFmtId="0" fontId="40" fillId="0" borderId="0" xfId="0" applyFont="1" applyAlignment="1">
      <alignment horizontal="center" vertical="center" wrapText="1"/>
    </xf>
    <xf numFmtId="0" fontId="14" fillId="0" borderId="25" xfId="0" applyFont="1" applyBorder="1" applyAlignment="1">
      <alignment horizontal="center" vertical="center"/>
    </xf>
    <xf numFmtId="0" fontId="37" fillId="2" borderId="2" xfId="0" applyFont="1" applyFill="1" applyBorder="1" applyAlignment="1">
      <alignment horizontal="center"/>
    </xf>
    <xf numFmtId="0" fontId="14" fillId="0" borderId="7" xfId="0" applyFont="1" applyBorder="1" applyAlignment="1">
      <alignment horizontal="center"/>
    </xf>
    <xf numFmtId="0" fontId="14" fillId="0" borderId="4" xfId="0" applyFont="1" applyBorder="1" applyAlignment="1">
      <alignment horizontal="center" vertical="center" wrapText="1"/>
    </xf>
    <xf numFmtId="2" fontId="14" fillId="0" borderId="34" xfId="0" applyNumberFormat="1" applyFont="1" applyBorder="1" applyAlignment="1">
      <alignment horizontal="center" vertical="center" wrapText="1"/>
    </xf>
    <xf numFmtId="0" fontId="37" fillId="2" borderId="4" xfId="0" applyFont="1" applyFill="1" applyBorder="1" applyAlignment="1">
      <alignment horizontal="center"/>
    </xf>
    <xf numFmtId="0" fontId="14" fillId="0" borderId="8" xfId="0" applyFont="1" applyBorder="1" applyAlignment="1">
      <alignment horizontal="center"/>
    </xf>
    <xf numFmtId="0" fontId="14" fillId="0" borderId="2" xfId="0" applyFont="1" applyBorder="1" applyAlignment="1">
      <alignment horizontal="center" vertical="center" wrapText="1"/>
    </xf>
    <xf numFmtId="2" fontId="14" fillId="0" borderId="23" xfId="0" applyNumberFormat="1" applyFont="1" applyBorder="1" applyAlignment="1">
      <alignment horizontal="center" vertical="center" wrapText="1"/>
    </xf>
    <xf numFmtId="0" fontId="41" fillId="0" borderId="0" xfId="0" applyFont="1"/>
    <xf numFmtId="0" fontId="37" fillId="0" borderId="0" xfId="0" applyFont="1" applyAlignment="1">
      <alignment horizontal="left" vertical="top" wrapText="1"/>
    </xf>
    <xf numFmtId="0" fontId="42" fillId="0" borderId="0" xfId="0" applyFont="1" applyAlignment="1">
      <alignment horizontal="center"/>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29" xfId="0" applyFont="1" applyBorder="1" applyAlignment="1">
      <alignment horizontal="center" vertical="center"/>
    </xf>
    <xf numFmtId="0" fontId="14" fillId="0" borderId="30" xfId="0" applyFont="1" applyFill="1" applyBorder="1" applyAlignment="1">
      <alignment horizontal="center" vertical="center" wrapText="1"/>
    </xf>
    <xf numFmtId="0" fontId="37" fillId="0" borderId="7" xfId="0" applyFont="1" applyFill="1" applyBorder="1" applyAlignment="1">
      <alignment horizontal="center" vertical="center" wrapText="1"/>
    </xf>
    <xf numFmtId="2" fontId="37" fillId="0" borderId="23" xfId="0" applyNumberFormat="1" applyFont="1" applyFill="1" applyBorder="1" applyAlignment="1">
      <alignment horizontal="center" vertical="center"/>
    </xf>
    <xf numFmtId="0" fontId="37" fillId="0" borderId="8" xfId="0" applyFont="1" applyFill="1" applyBorder="1" applyAlignment="1">
      <alignment horizontal="center" vertical="center" wrapText="1"/>
    </xf>
    <xf numFmtId="0" fontId="37" fillId="2" borderId="0" xfId="0" applyFont="1" applyFill="1" applyBorder="1" applyAlignment="1">
      <alignment horizontal="center"/>
    </xf>
    <xf numFmtId="0" fontId="37" fillId="0" borderId="18" xfId="0" applyFont="1" applyFill="1" applyBorder="1" applyAlignment="1">
      <alignment horizontal="center" vertical="center" wrapText="1"/>
    </xf>
    <xf numFmtId="0" fontId="37" fillId="0" borderId="3" xfId="0" applyFont="1" applyFill="1" applyBorder="1" applyAlignment="1">
      <alignment horizontal="center" vertical="center" wrapText="1"/>
    </xf>
    <xf numFmtId="2" fontId="37" fillId="0" borderId="42" xfId="0" applyNumberFormat="1" applyFont="1" applyFill="1" applyBorder="1" applyAlignment="1">
      <alignment horizontal="center" vertical="center" wrapText="1"/>
    </xf>
    <xf numFmtId="0" fontId="37" fillId="0" borderId="0" xfId="0" applyFont="1" applyFill="1" applyBorder="1" applyAlignment="1">
      <alignment horizontal="center" vertical="center" wrapText="1"/>
    </xf>
    <xf numFmtId="0" fontId="14" fillId="0" borderId="0" xfId="0" applyFont="1" applyAlignment="1"/>
    <xf numFmtId="0" fontId="39" fillId="0" borderId="0" xfId="0" applyFont="1"/>
    <xf numFmtId="0" fontId="14" fillId="0" borderId="0" xfId="0" applyFont="1"/>
    <xf numFmtId="0" fontId="40" fillId="0" borderId="0" xfId="0" applyFont="1" applyAlignment="1">
      <alignment horizontal="center"/>
    </xf>
    <xf numFmtId="0" fontId="40" fillId="0" borderId="0" xfId="0" applyFont="1" applyBorder="1" applyAlignment="1">
      <alignment horizontal="center" wrapText="1"/>
    </xf>
    <xf numFmtId="0" fontId="14" fillId="0" borderId="7" xfId="0" applyFont="1" applyBorder="1" applyAlignment="1">
      <alignment horizontal="center" vertical="center" wrapText="1"/>
    </xf>
    <xf numFmtId="0" fontId="14" fillId="0" borderId="4" xfId="0" quotePrefix="1" applyFont="1" applyBorder="1" applyAlignment="1">
      <alignment horizontal="center"/>
    </xf>
    <xf numFmtId="0" fontId="14" fillId="0" borderId="4" xfId="0" applyFont="1" applyBorder="1" applyAlignment="1">
      <alignment horizontal="left" wrapText="1"/>
    </xf>
    <xf numFmtId="0" fontId="14" fillId="0" borderId="4" xfId="0" applyFont="1" applyBorder="1" applyAlignment="1">
      <alignment horizontal="center"/>
    </xf>
    <xf numFmtId="0" fontId="14" fillId="0" borderId="4" xfId="0" applyFont="1" applyBorder="1"/>
    <xf numFmtId="0" fontId="14" fillId="0" borderId="4" xfId="0" applyFont="1" applyBorder="1" applyAlignment="1">
      <alignment wrapText="1"/>
    </xf>
    <xf numFmtId="0" fontId="14" fillId="0" borderId="8" xfId="0" applyFont="1" applyBorder="1" applyAlignment="1">
      <alignment horizontal="center" vertical="center" wrapText="1"/>
    </xf>
    <xf numFmtId="0" fontId="14" fillId="0" borderId="2" xfId="0" quotePrefix="1" applyFont="1" applyBorder="1" applyAlignment="1">
      <alignment horizontal="center" vertical="center" wrapText="1"/>
    </xf>
    <xf numFmtId="0" fontId="14" fillId="0" borderId="2" xfId="0" applyFont="1" applyBorder="1" applyAlignment="1">
      <alignment horizontal="left" vertical="center" wrapText="1"/>
    </xf>
    <xf numFmtId="0" fontId="14" fillId="0" borderId="2" xfId="0" applyFont="1" applyBorder="1" applyAlignment="1">
      <alignment horizontal="left" wrapText="1"/>
    </xf>
    <xf numFmtId="0" fontId="14" fillId="0" borderId="44" xfId="0" applyFont="1" applyBorder="1" applyAlignment="1">
      <alignment horizontal="center" vertical="center" wrapText="1"/>
    </xf>
    <xf numFmtId="165" fontId="40" fillId="0" borderId="41" xfId="0" applyNumberFormat="1" applyFont="1" applyBorder="1" applyAlignment="1">
      <alignment horizontal="center"/>
    </xf>
    <xf numFmtId="0" fontId="14" fillId="0" borderId="17" xfId="0" applyFont="1" applyBorder="1" applyAlignment="1">
      <alignment horizontal="center"/>
    </xf>
    <xf numFmtId="0" fontId="14" fillId="0" borderId="18" xfId="0" applyFont="1" applyBorder="1" applyAlignment="1"/>
    <xf numFmtId="0" fontId="14" fillId="0" borderId="18" xfId="0" applyFont="1" applyBorder="1" applyAlignment="1">
      <alignment wrapText="1"/>
    </xf>
    <xf numFmtId="0" fontId="14" fillId="0" borderId="27" xfId="0" applyFont="1" applyBorder="1" applyAlignment="1"/>
    <xf numFmtId="0" fontId="14" fillId="0" borderId="2" xfId="0" quotePrefix="1" applyFont="1" applyBorder="1" applyAlignment="1">
      <alignment horizontal="center"/>
    </xf>
    <xf numFmtId="0" fontId="14" fillId="0" borderId="2" xfId="0" applyFont="1" applyBorder="1" applyAlignment="1">
      <alignment horizontal="center" wrapText="1"/>
    </xf>
    <xf numFmtId="0" fontId="14" fillId="0" borderId="26" xfId="0" applyFont="1" applyBorder="1" applyAlignment="1">
      <alignment horizontal="center" vertical="center" wrapText="1"/>
    </xf>
    <xf numFmtId="0" fontId="14" fillId="0" borderId="29" xfId="0" applyFont="1" applyBorder="1" applyAlignment="1">
      <alignment horizontal="left" vertical="center" wrapText="1"/>
    </xf>
    <xf numFmtId="0" fontId="14" fillId="0" borderId="30" xfId="0" applyFont="1" applyBorder="1" applyAlignment="1">
      <alignment horizontal="center" vertical="center" wrapText="1"/>
    </xf>
    <xf numFmtId="0" fontId="14" fillId="0" borderId="18" xfId="0" applyFont="1" applyBorder="1" applyAlignment="1">
      <alignment horizontal="center"/>
    </xf>
    <xf numFmtId="2" fontId="14" fillId="0" borderId="27" xfId="0" applyNumberFormat="1" applyFont="1" applyBorder="1" applyAlignment="1">
      <alignment horizontal="center"/>
    </xf>
    <xf numFmtId="0" fontId="14" fillId="0" borderId="2" xfId="0" applyFont="1" applyBorder="1" applyAlignment="1">
      <alignment wrapText="1"/>
    </xf>
    <xf numFmtId="0" fontId="14" fillId="0" borderId="2" xfId="0" applyFont="1" applyBorder="1" applyAlignment="1">
      <alignment horizontal="center"/>
    </xf>
    <xf numFmtId="2" fontId="14" fillId="0" borderId="23" xfId="0" applyNumberFormat="1" applyFont="1" applyBorder="1" applyAlignment="1">
      <alignment horizontal="center"/>
    </xf>
    <xf numFmtId="0" fontId="14" fillId="0" borderId="35" xfId="0" applyFont="1" applyBorder="1"/>
    <xf numFmtId="165" fontId="38" fillId="0" borderId="22" xfId="0" applyNumberFormat="1" applyFont="1" applyBorder="1" applyAlignment="1">
      <alignment horizontal="center" vertical="center" wrapText="1"/>
    </xf>
    <xf numFmtId="0" fontId="39" fillId="0" borderId="0" xfId="0" applyFont="1" applyAlignment="1" applyProtection="1">
      <alignment horizontal="center" vertical="center"/>
      <protection hidden="1"/>
    </xf>
    <xf numFmtId="0" fontId="38" fillId="0" borderId="0" xfId="0" applyFont="1" applyBorder="1" applyAlignment="1">
      <alignment horizontal="center" wrapText="1"/>
    </xf>
    <xf numFmtId="0" fontId="40" fillId="0" borderId="0" xfId="0" applyFont="1" applyBorder="1" applyAlignment="1" applyProtection="1">
      <alignment horizontal="center" vertical="center" wrapText="1"/>
      <protection hidden="1"/>
    </xf>
    <xf numFmtId="0" fontId="37" fillId="0" borderId="17" xfId="0" applyFont="1" applyBorder="1" applyAlignment="1">
      <alignment horizontal="center" vertical="center"/>
    </xf>
    <xf numFmtId="0" fontId="14" fillId="0" borderId="18" xfId="0" applyFont="1" applyBorder="1" applyAlignment="1">
      <alignment horizontal="left" vertical="center" wrapText="1"/>
    </xf>
    <xf numFmtId="0" fontId="14" fillId="0" borderId="18" xfId="0" applyFont="1" applyBorder="1" applyAlignment="1">
      <alignment horizontal="center" vertical="center" wrapText="1"/>
    </xf>
    <xf numFmtId="2" fontId="14" fillId="0" borderId="27" xfId="0" applyNumberFormat="1" applyFont="1" applyBorder="1" applyAlignment="1">
      <alignment horizontal="center" vertical="center" wrapText="1"/>
    </xf>
    <xf numFmtId="0" fontId="37" fillId="0" borderId="35" xfId="0" applyFont="1" applyBorder="1"/>
    <xf numFmtId="0" fontId="14" fillId="0" borderId="35" xfId="0" applyFont="1" applyBorder="1" applyAlignment="1">
      <alignment horizontal="left" vertical="center" wrapText="1"/>
    </xf>
    <xf numFmtId="0" fontId="14" fillId="0" borderId="17" xfId="0" applyFont="1" applyBorder="1" applyAlignment="1">
      <alignment horizontal="center" vertical="center" wrapText="1"/>
    </xf>
    <xf numFmtId="0" fontId="14" fillId="0" borderId="45" xfId="0" applyFont="1" applyBorder="1" applyAlignment="1">
      <alignment horizontal="left" vertical="center" wrapText="1"/>
    </xf>
    <xf numFmtId="0" fontId="37" fillId="0" borderId="0" xfId="0" applyFont="1" applyBorder="1" applyAlignment="1">
      <alignment horizontal="center" vertical="center" wrapText="1"/>
    </xf>
    <xf numFmtId="0" fontId="37" fillId="0" borderId="0" xfId="0" applyFont="1" applyBorder="1" applyAlignment="1">
      <alignment horizontal="left" vertical="center" wrapText="1"/>
    </xf>
    <xf numFmtId="0" fontId="14" fillId="0" borderId="33"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0" xfId="0" applyFont="1" applyBorder="1" applyAlignment="1">
      <alignment horizontal="left" vertical="center" wrapText="1"/>
    </xf>
    <xf numFmtId="0" fontId="37" fillId="0" borderId="2" xfId="0" applyFont="1" applyBorder="1" applyAlignment="1"/>
    <xf numFmtId="0" fontId="14" fillId="0" borderId="50" xfId="0" applyFont="1" applyBorder="1" applyAlignment="1">
      <alignment horizontal="center" vertical="center" wrapText="1"/>
    </xf>
    <xf numFmtId="0" fontId="37" fillId="0" borderId="46" xfId="0" applyFont="1" applyBorder="1" applyAlignment="1">
      <alignment horizontal="center" vertical="center" wrapText="1"/>
    </xf>
    <xf numFmtId="0" fontId="37" fillId="0" borderId="23" xfId="0" applyFont="1" applyBorder="1" applyAlignment="1">
      <alignment horizontal="center"/>
    </xf>
    <xf numFmtId="0" fontId="37" fillId="0" borderId="8" xfId="0" applyFont="1" applyBorder="1" applyAlignment="1">
      <alignment horizontal="center"/>
    </xf>
    <xf numFmtId="0" fontId="37" fillId="0" borderId="2" xfId="0" applyFont="1" applyFill="1" applyBorder="1" applyAlignment="1">
      <alignment horizontal="left" vertical="center" wrapText="1"/>
    </xf>
    <xf numFmtId="0" fontId="37" fillId="0" borderId="23" xfId="0" applyFont="1" applyFill="1" applyBorder="1" applyAlignment="1">
      <alignment horizontal="center" vertical="center" wrapText="1"/>
    </xf>
    <xf numFmtId="0" fontId="37" fillId="0" borderId="46" xfId="0" applyFont="1" applyFill="1" applyBorder="1" applyAlignment="1">
      <alignment horizontal="center" vertical="center" wrapText="1"/>
    </xf>
    <xf numFmtId="0" fontId="37" fillId="0" borderId="8" xfId="0" applyFont="1" applyFill="1" applyBorder="1" applyAlignment="1">
      <alignment horizontal="center"/>
    </xf>
    <xf numFmtId="0" fontId="37" fillId="0" borderId="6" xfId="0" applyFont="1" applyFill="1" applyBorder="1" applyAlignment="1">
      <alignment horizontal="left" vertical="center" wrapText="1"/>
    </xf>
    <xf numFmtId="0" fontId="37" fillId="0" borderId="31" xfId="0" applyFont="1" applyFill="1" applyBorder="1" applyAlignment="1">
      <alignment horizontal="center" vertical="center" wrapText="1"/>
    </xf>
    <xf numFmtId="0" fontId="14" fillId="0" borderId="0" xfId="0" applyFont="1" applyBorder="1" applyAlignment="1">
      <alignment wrapText="1"/>
    </xf>
    <xf numFmtId="0" fontId="38" fillId="0" borderId="0" xfId="0" applyFont="1"/>
    <xf numFmtId="0" fontId="37" fillId="0" borderId="25" xfId="0" applyFont="1" applyBorder="1" applyAlignment="1">
      <alignment horizontal="center" vertical="center" wrapText="1"/>
    </xf>
    <xf numFmtId="0" fontId="37" fillId="0" borderId="26"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47" xfId="0" applyFont="1" applyBorder="1" applyAlignment="1">
      <alignment vertical="center" wrapText="1"/>
    </xf>
    <xf numFmtId="14" fontId="37" fillId="0" borderId="18" xfId="0" applyNumberFormat="1" applyFont="1" applyBorder="1" applyAlignment="1">
      <alignment horizontal="center" vertical="center" wrapText="1"/>
    </xf>
    <xf numFmtId="2" fontId="37" fillId="0" borderId="27" xfId="0" applyNumberFormat="1" applyFont="1" applyBorder="1" applyAlignment="1">
      <alignment horizontal="center" vertical="center" wrapText="1"/>
    </xf>
    <xf numFmtId="0" fontId="37" fillId="0" borderId="48" xfId="0" applyFont="1" applyBorder="1" applyAlignment="1">
      <alignment vertical="center" wrapText="1"/>
    </xf>
    <xf numFmtId="164" fontId="37" fillId="0" borderId="23" xfId="0" applyNumberFormat="1" applyFont="1" applyBorder="1" applyAlignment="1">
      <alignment horizontal="center" vertical="center" wrapText="1"/>
    </xf>
    <xf numFmtId="0" fontId="37" fillId="0" borderId="9" xfId="0" applyFont="1" applyBorder="1" applyAlignment="1">
      <alignment horizontal="center" vertical="center" wrapText="1"/>
    </xf>
    <xf numFmtId="0" fontId="37" fillId="0" borderId="6" xfId="0" applyFont="1" applyBorder="1" applyAlignment="1">
      <alignment horizontal="center" vertical="center" wrapText="1"/>
    </xf>
    <xf numFmtId="164" fontId="37" fillId="0" borderId="31" xfId="0" applyNumberFormat="1" applyFont="1" applyBorder="1" applyAlignment="1">
      <alignment horizontal="center" vertical="center" wrapText="1"/>
    </xf>
    <xf numFmtId="0" fontId="14" fillId="0" borderId="38" xfId="0" applyFont="1" applyBorder="1" applyAlignment="1">
      <alignment vertical="center" wrapText="1"/>
    </xf>
    <xf numFmtId="0" fontId="38" fillId="0" borderId="0" xfId="0" applyFont="1" applyAlignment="1">
      <alignment vertical="center"/>
    </xf>
    <xf numFmtId="0" fontId="14" fillId="0" borderId="2" xfId="0" applyFont="1" applyBorder="1" applyAlignment="1">
      <alignment vertical="center" wrapText="1"/>
    </xf>
    <xf numFmtId="0" fontId="14" fillId="0" borderId="23" xfId="0" applyFont="1" applyBorder="1" applyAlignment="1">
      <alignment horizontal="center" vertical="center" wrapText="1"/>
    </xf>
    <xf numFmtId="4" fontId="14" fillId="0" borderId="23"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0" fontId="14" fillId="0" borderId="6" xfId="0" applyFont="1" applyBorder="1" applyAlignment="1">
      <alignment horizontal="center" vertical="center" wrapText="1"/>
    </xf>
    <xf numFmtId="4" fontId="14" fillId="0" borderId="31" xfId="0" applyNumberFormat="1" applyFont="1" applyBorder="1" applyAlignment="1">
      <alignment horizontal="center" vertical="center" wrapText="1"/>
    </xf>
    <xf numFmtId="166" fontId="38" fillId="0" borderId="41" xfId="0" applyNumberFormat="1" applyFont="1" applyBorder="1" applyAlignment="1">
      <alignment horizontal="center"/>
    </xf>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0000000WD_CAE%207_2019\000CVRO\2019%20POST%20CONFERENTIAR\Anexa%201_standardele%20nationale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 val="liste"/>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Date initiale"/>
      <sheetName val="Fisa verificare"/>
      <sheetName val="Descriere indicatori"/>
      <sheetName val="Punctaj necesar"/>
      <sheetName val="I1"/>
      <sheetName val="I2"/>
      <sheetName val="I3"/>
      <sheetName val="I4"/>
      <sheetName val="I5"/>
      <sheetName val="I6"/>
      <sheetName val="I7"/>
      <sheetName val="I8"/>
      <sheetName val="I9"/>
      <sheetName val="I10"/>
      <sheetName val="I11a"/>
      <sheetName val="I11b"/>
      <sheetName val="I11c"/>
      <sheetName val="I12"/>
      <sheetName val="I13"/>
      <sheetName val="I14a"/>
      <sheetName val="I14b"/>
      <sheetName val="I14c"/>
      <sheetName val="I15"/>
      <sheetName val="I16"/>
      <sheetName val="I17"/>
      <sheetName val="I18"/>
      <sheetName val="I19"/>
      <sheetName val="I20"/>
      <sheetName val="I21"/>
      <sheetName val="I22"/>
      <sheetName val="I23"/>
      <sheetName val="I24"/>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5" sqref="B5:L5"/>
    </sheetView>
  </sheetViews>
  <sheetFormatPr defaultRowHeight="15"/>
  <cols>
    <col min="1" max="16384" width="9.140625" style="252"/>
  </cols>
  <sheetData>
    <row r="1" spans="2:12" ht="15.75">
      <c r="B1" s="250" t="s">
        <v>180</v>
      </c>
      <c r="C1" s="251"/>
      <c r="D1" s="251"/>
      <c r="E1" s="251"/>
      <c r="F1" s="251"/>
      <c r="G1" s="251"/>
      <c r="H1" s="251"/>
      <c r="I1" s="251"/>
      <c r="J1" s="251"/>
      <c r="K1" s="251"/>
    </row>
    <row r="2" spans="2:12" ht="15.75">
      <c r="B2" s="251"/>
      <c r="C2" s="251"/>
      <c r="D2" s="251"/>
      <c r="E2" s="251"/>
      <c r="F2" s="251"/>
      <c r="G2" s="251"/>
      <c r="H2" s="251"/>
      <c r="I2" s="251"/>
      <c r="J2" s="251"/>
      <c r="K2" s="251"/>
    </row>
    <row r="3" spans="2:12" ht="90" customHeight="1">
      <c r="B3" s="331" t="s">
        <v>184</v>
      </c>
      <c r="C3" s="331"/>
      <c r="D3" s="331"/>
      <c r="E3" s="331"/>
      <c r="F3" s="331"/>
      <c r="G3" s="331"/>
      <c r="H3" s="331"/>
      <c r="I3" s="331"/>
      <c r="J3" s="331"/>
      <c r="K3" s="331"/>
      <c r="L3" s="331"/>
    </row>
    <row r="4" spans="2:12" ht="135" customHeight="1">
      <c r="B4" s="332" t="s">
        <v>267</v>
      </c>
      <c r="C4" s="332"/>
      <c r="D4" s="332"/>
      <c r="E4" s="332"/>
      <c r="F4" s="332"/>
      <c r="G4" s="332"/>
      <c r="H4" s="332"/>
      <c r="I4" s="332"/>
      <c r="J4" s="332"/>
      <c r="K4" s="332"/>
      <c r="L4" s="332"/>
    </row>
    <row r="5" spans="2:12" ht="60" customHeight="1">
      <c r="B5" s="333" t="s">
        <v>268</v>
      </c>
      <c r="C5" s="333"/>
      <c r="D5" s="333"/>
      <c r="E5" s="333"/>
      <c r="F5" s="333"/>
      <c r="G5" s="333"/>
      <c r="H5" s="333"/>
      <c r="I5" s="333"/>
      <c r="J5" s="333"/>
      <c r="K5" s="333"/>
      <c r="L5" s="333"/>
    </row>
    <row r="6" spans="2:12" ht="60" customHeight="1">
      <c r="B6" s="333" t="s">
        <v>181</v>
      </c>
      <c r="C6" s="333"/>
      <c r="D6" s="333"/>
      <c r="E6" s="333"/>
      <c r="F6" s="333"/>
      <c r="G6" s="333"/>
      <c r="H6" s="333"/>
      <c r="I6" s="333"/>
      <c r="J6" s="333"/>
      <c r="K6" s="333"/>
      <c r="L6" s="333"/>
    </row>
    <row r="7" spans="2:12" ht="60" customHeight="1">
      <c r="B7" s="330" t="s">
        <v>185</v>
      </c>
      <c r="C7" s="330"/>
      <c r="D7" s="330"/>
      <c r="E7" s="330"/>
      <c r="F7" s="330"/>
      <c r="G7" s="330"/>
      <c r="H7" s="330"/>
      <c r="I7" s="330"/>
      <c r="J7" s="330"/>
      <c r="K7" s="330"/>
      <c r="L7" s="330"/>
    </row>
    <row r="8" spans="2:12" ht="15.75">
      <c r="B8" s="251"/>
      <c r="C8" s="251"/>
      <c r="D8" s="251"/>
      <c r="E8" s="251"/>
      <c r="F8" s="251"/>
      <c r="G8" s="251"/>
      <c r="H8" s="251"/>
      <c r="I8" s="251"/>
      <c r="J8" s="251"/>
      <c r="K8" s="251"/>
    </row>
    <row r="9" spans="2:12" ht="15.75">
      <c r="B9" s="251"/>
      <c r="C9" s="251"/>
      <c r="D9" s="251"/>
      <c r="E9" s="251"/>
      <c r="F9" s="251"/>
      <c r="G9" s="251"/>
      <c r="H9" s="251"/>
      <c r="I9" s="251"/>
      <c r="J9" s="251"/>
      <c r="K9" s="251"/>
    </row>
    <row r="10" spans="2:12" ht="15.75">
      <c r="B10" s="251"/>
      <c r="C10" s="251"/>
      <c r="D10" s="251"/>
      <c r="E10" s="251"/>
      <c r="F10" s="251"/>
      <c r="G10" s="251"/>
      <c r="H10" s="251"/>
      <c r="I10" s="251"/>
      <c r="J10" s="251"/>
      <c r="K10" s="251"/>
    </row>
    <row r="11" spans="2:12" ht="15.75">
      <c r="B11" s="251"/>
      <c r="C11" s="251"/>
      <c r="D11" s="251"/>
      <c r="E11" s="251"/>
      <c r="F11" s="251"/>
      <c r="G11" s="251"/>
      <c r="H11" s="251"/>
      <c r="I11" s="251"/>
      <c r="J11" s="251"/>
      <c r="K11" s="251"/>
    </row>
    <row r="12" spans="2:12" ht="15.75">
      <c r="B12" s="251"/>
      <c r="C12" s="251"/>
      <c r="D12" s="251"/>
      <c r="E12" s="251"/>
      <c r="F12" s="251"/>
      <c r="G12" s="251"/>
      <c r="H12" s="251"/>
      <c r="I12" s="251"/>
      <c r="J12" s="251"/>
      <c r="K12" s="251"/>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15"/>
  <sheetViews>
    <sheetView workbookViewId="0">
      <selection activeCell="D22" sqref="D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25</v>
      </c>
      <c r="B4" s="107"/>
      <c r="C4" s="107"/>
    </row>
    <row r="5" spans="1:12" s="143" customFormat="1">
      <c r="A5" s="107"/>
      <c r="B5" s="107"/>
      <c r="C5" s="107"/>
    </row>
    <row r="6" spans="1:12" ht="15.75">
      <c r="A6" s="348" t="s">
        <v>110</v>
      </c>
      <c r="B6" s="348"/>
      <c r="C6" s="348"/>
      <c r="D6" s="348"/>
      <c r="E6" s="348"/>
      <c r="F6" s="348"/>
      <c r="G6" s="348"/>
      <c r="H6" s="348"/>
      <c r="I6" s="348"/>
    </row>
    <row r="7" spans="1:12" ht="35.25" customHeight="1">
      <c r="A7" s="351"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351"/>
      <c r="C7" s="351"/>
      <c r="D7" s="351"/>
      <c r="E7" s="351"/>
      <c r="F7" s="351"/>
      <c r="G7" s="351"/>
      <c r="H7" s="351"/>
      <c r="I7" s="351"/>
    </row>
    <row r="8" spans="1:12" ht="15.75" thickBot="1">
      <c r="A8" s="54"/>
      <c r="B8" s="54"/>
      <c r="C8" s="54"/>
      <c r="D8" s="54"/>
      <c r="E8" s="54"/>
      <c r="F8" s="54"/>
      <c r="G8" s="54"/>
      <c r="H8" s="54"/>
      <c r="I8" s="54"/>
    </row>
    <row r="9" spans="1:12" ht="30.75" thickBot="1">
      <c r="A9" s="123" t="s">
        <v>55</v>
      </c>
      <c r="B9" s="124" t="s">
        <v>83</v>
      </c>
      <c r="C9" s="124" t="s">
        <v>52</v>
      </c>
      <c r="D9" s="124" t="s">
        <v>57</v>
      </c>
      <c r="E9" s="124" t="s">
        <v>80</v>
      </c>
      <c r="F9" s="125" t="s">
        <v>87</v>
      </c>
      <c r="G9" s="124" t="s">
        <v>58</v>
      </c>
      <c r="H9" s="124" t="s">
        <v>111</v>
      </c>
      <c r="I9" s="126" t="s">
        <v>90</v>
      </c>
      <c r="K9" s="184" t="s">
        <v>108</v>
      </c>
    </row>
    <row r="10" spans="1:12" ht="15.75" thickBot="1">
      <c r="A10" s="290">
        <v>1</v>
      </c>
      <c r="B10" s="123"/>
      <c r="C10" s="288"/>
      <c r="D10" s="124"/>
      <c r="E10" s="124"/>
      <c r="F10" s="125"/>
      <c r="G10" s="124"/>
      <c r="H10" s="124"/>
      <c r="I10" s="289"/>
      <c r="K10" s="185">
        <v>10</v>
      </c>
      <c r="L10" s="253" t="s">
        <v>248</v>
      </c>
    </row>
    <row r="11" spans="1:12" s="143" customFormat="1" ht="15.75" thickBot="1">
      <c r="A11" s="290">
        <v>2</v>
      </c>
      <c r="B11" s="123"/>
      <c r="C11" s="288"/>
      <c r="D11" s="124"/>
      <c r="E11" s="124"/>
      <c r="F11" s="125"/>
      <c r="G11" s="124"/>
      <c r="H11" s="124"/>
      <c r="I11" s="289"/>
      <c r="K11" s="292"/>
      <c r="L11" s="253"/>
    </row>
    <row r="12" spans="1:12" s="143" customFormat="1" ht="15.75" thickBot="1">
      <c r="A12" s="290">
        <v>3</v>
      </c>
      <c r="B12" s="123"/>
      <c r="C12" s="288"/>
      <c r="D12" s="124"/>
      <c r="E12" s="124"/>
      <c r="F12" s="125"/>
      <c r="G12" s="124"/>
      <c r="H12" s="124"/>
      <c r="I12" s="289"/>
      <c r="K12" s="292"/>
      <c r="L12" s="253"/>
    </row>
    <row r="13" spans="1:12" ht="16.5" thickBot="1">
      <c r="A13" s="239"/>
      <c r="H13" s="260" t="str">
        <f>"Total "&amp;LEFT(A7,2)</f>
        <v>Total I5</v>
      </c>
      <c r="I13" s="287">
        <f>SUM(I10:I10)</f>
        <v>0</v>
      </c>
    </row>
    <row r="14" spans="1:12" ht="15.75">
      <c r="A14" s="43"/>
    </row>
    <row r="15" spans="1:12" ht="33.75" customHeight="1">
      <c r="A15" s="35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350"/>
      <c r="C15" s="350"/>
      <c r="D15" s="350"/>
      <c r="E15" s="350"/>
      <c r="F15" s="350"/>
      <c r="G15" s="350"/>
      <c r="H15" s="350"/>
      <c r="I15" s="350"/>
    </row>
  </sheetData>
  <mergeCells count="3">
    <mergeCell ref="A6:I6"/>
    <mergeCell ref="A7:I7"/>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25</v>
      </c>
      <c r="B4" s="107"/>
      <c r="C4" s="107"/>
    </row>
    <row r="5" spans="1:12" s="143" customFormat="1">
      <c r="A5" s="107"/>
      <c r="B5" s="107"/>
      <c r="C5" s="107"/>
    </row>
    <row r="6" spans="1:12" ht="15.75">
      <c r="A6" s="348" t="s">
        <v>110</v>
      </c>
      <c r="B6" s="348"/>
      <c r="C6" s="348"/>
      <c r="D6" s="348"/>
      <c r="E6" s="348"/>
      <c r="F6" s="348"/>
      <c r="G6" s="348"/>
      <c r="H6" s="348"/>
      <c r="I6" s="348"/>
    </row>
    <row r="7" spans="1:12" ht="15.75">
      <c r="A7" s="351" t="str">
        <f>'Descriere indicatori'!B9&amp;". "&amp;'Descriere indicatori'!C9</f>
        <v xml:space="preserve">I6. Articole in extenso în reviste ştiinţifice indexate ERIH şi clasificate în categoria NAT </v>
      </c>
      <c r="B7" s="351"/>
      <c r="C7" s="351"/>
      <c r="D7" s="351"/>
      <c r="E7" s="351"/>
      <c r="F7" s="351"/>
      <c r="G7" s="351"/>
      <c r="H7" s="351"/>
      <c r="I7" s="351"/>
    </row>
    <row r="8" spans="1:12" ht="15.75" thickBot="1">
      <c r="A8" s="134"/>
      <c r="B8" s="134"/>
      <c r="C8" s="134"/>
      <c r="D8" s="134"/>
      <c r="E8" s="134"/>
      <c r="F8" s="134"/>
      <c r="G8" s="134"/>
      <c r="H8" s="134"/>
      <c r="I8" s="134"/>
    </row>
    <row r="9" spans="1:12" ht="30.75" thickBot="1">
      <c r="A9" s="123" t="s">
        <v>55</v>
      </c>
      <c r="B9" s="124" t="s">
        <v>83</v>
      </c>
      <c r="C9" s="124" t="s">
        <v>52</v>
      </c>
      <c r="D9" s="124" t="s">
        <v>57</v>
      </c>
      <c r="E9" s="124" t="s">
        <v>80</v>
      </c>
      <c r="F9" s="125" t="s">
        <v>87</v>
      </c>
      <c r="G9" s="124" t="s">
        <v>58</v>
      </c>
      <c r="H9" s="124" t="s">
        <v>111</v>
      </c>
      <c r="I9" s="126" t="s">
        <v>90</v>
      </c>
      <c r="K9" s="184" t="s">
        <v>108</v>
      </c>
    </row>
    <row r="10" spans="1:12">
      <c r="A10" s="136">
        <v>1</v>
      </c>
      <c r="B10" s="93"/>
      <c r="C10" s="93"/>
      <c r="D10" s="93"/>
      <c r="E10" s="94"/>
      <c r="F10" s="95"/>
      <c r="G10" s="95"/>
      <c r="H10" s="95"/>
      <c r="I10" s="225"/>
      <c r="K10" s="185">
        <v>5</v>
      </c>
      <c r="L10" s="253" t="s">
        <v>248</v>
      </c>
    </row>
    <row r="11" spans="1:12">
      <c r="A11" s="137">
        <f>A10+1</f>
        <v>2</v>
      </c>
      <c r="B11" s="97"/>
      <c r="C11" s="98"/>
      <c r="D11" s="97"/>
      <c r="E11" s="99"/>
      <c r="F11" s="100"/>
      <c r="G11" s="101"/>
      <c r="H11" s="101"/>
      <c r="I11" s="223"/>
      <c r="K11" s="46"/>
    </row>
    <row r="12" spans="1:12">
      <c r="A12" s="137">
        <f t="shared" ref="A12:A19" si="0">A11+1</f>
        <v>3</v>
      </c>
      <c r="B12" s="98"/>
      <c r="C12" s="98"/>
      <c r="D12" s="98"/>
      <c r="E12" s="99"/>
      <c r="F12" s="100"/>
      <c r="G12" s="101"/>
      <c r="H12" s="101"/>
      <c r="I12" s="223"/>
    </row>
    <row r="13" spans="1:12">
      <c r="A13" s="137">
        <f t="shared" si="0"/>
        <v>4</v>
      </c>
      <c r="B13" s="98"/>
      <c r="C13" s="98"/>
      <c r="D13" s="98"/>
      <c r="E13" s="99"/>
      <c r="F13" s="100"/>
      <c r="G13" s="100"/>
      <c r="H13" s="100"/>
      <c r="I13" s="223"/>
    </row>
    <row r="14" spans="1:12">
      <c r="A14" s="137">
        <f t="shared" si="0"/>
        <v>5</v>
      </c>
      <c r="B14" s="98"/>
      <c r="C14" s="98"/>
      <c r="D14" s="98"/>
      <c r="E14" s="99"/>
      <c r="F14" s="100"/>
      <c r="G14" s="100"/>
      <c r="H14" s="100"/>
      <c r="I14" s="223"/>
    </row>
    <row r="15" spans="1:12">
      <c r="A15" s="137">
        <f t="shared" si="0"/>
        <v>6</v>
      </c>
      <c r="B15" s="98"/>
      <c r="C15" s="98"/>
      <c r="D15" s="98"/>
      <c r="E15" s="99"/>
      <c r="F15" s="100"/>
      <c r="G15" s="100"/>
      <c r="H15" s="100"/>
      <c r="I15" s="223"/>
    </row>
    <row r="16" spans="1:12">
      <c r="A16" s="137">
        <f t="shared" si="0"/>
        <v>7</v>
      </c>
      <c r="B16" s="98"/>
      <c r="C16" s="98"/>
      <c r="D16" s="98"/>
      <c r="E16" s="99"/>
      <c r="F16" s="100"/>
      <c r="G16" s="100"/>
      <c r="H16" s="100"/>
      <c r="I16" s="223"/>
    </row>
    <row r="17" spans="1:9">
      <c r="A17" s="137">
        <f t="shared" si="0"/>
        <v>8</v>
      </c>
      <c r="B17" s="98"/>
      <c r="C17" s="98"/>
      <c r="D17" s="98"/>
      <c r="E17" s="99"/>
      <c r="F17" s="100"/>
      <c r="G17" s="100"/>
      <c r="H17" s="100"/>
      <c r="I17" s="223"/>
    </row>
    <row r="18" spans="1:9">
      <c r="A18" s="137">
        <f t="shared" si="0"/>
        <v>9</v>
      </c>
      <c r="B18" s="98"/>
      <c r="C18" s="98"/>
      <c r="D18" s="98"/>
      <c r="E18" s="99"/>
      <c r="F18" s="100"/>
      <c r="G18" s="100"/>
      <c r="H18" s="100"/>
      <c r="I18" s="223"/>
    </row>
    <row r="19" spans="1:9" ht="15.75" thickBot="1">
      <c r="A19" s="138">
        <f t="shared" si="0"/>
        <v>10</v>
      </c>
      <c r="B19" s="103"/>
      <c r="C19" s="103"/>
      <c r="D19" s="103"/>
      <c r="E19" s="104"/>
      <c r="F19" s="105"/>
      <c r="G19" s="105"/>
      <c r="H19" s="105"/>
      <c r="I19" s="224"/>
    </row>
    <row r="20" spans="1:9" ht="15.75" thickBot="1">
      <c r="A20" s="238"/>
      <c r="B20" s="107"/>
      <c r="C20" s="107"/>
      <c r="D20" s="107"/>
      <c r="E20" s="107"/>
      <c r="F20" s="107"/>
      <c r="G20" s="107"/>
      <c r="H20" s="109" t="str">
        <f>"Total "&amp;LEFT(A7,2)</f>
        <v>Total I6</v>
      </c>
      <c r="I20" s="11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35"/>
  <sheetViews>
    <sheetView topLeftCell="A19" workbookViewId="0">
      <selection activeCell="L24" sqref="L2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179" t="str">
        <f>'Date initiale'!C3</f>
        <v>Universitatea de Arhitectură și Urbanism "Ion Mincu" București</v>
      </c>
      <c r="B1" s="179"/>
      <c r="C1" s="179"/>
      <c r="D1" s="6"/>
      <c r="E1" s="6"/>
      <c r="F1" s="6"/>
      <c r="G1" s="6"/>
      <c r="H1" s="6"/>
      <c r="I1" s="6"/>
      <c r="J1" s="6"/>
    </row>
    <row r="2" spans="1:12" ht="15.75">
      <c r="A2" s="179" t="str">
        <f>'Date initiale'!B4&amp;" "&amp;'Date initiale'!C4</f>
        <v>Facultatea ARHITECTURA</v>
      </c>
      <c r="B2" s="179"/>
      <c r="C2" s="179"/>
      <c r="D2" s="6"/>
      <c r="E2" s="6"/>
      <c r="F2" s="6"/>
      <c r="G2" s="6"/>
      <c r="H2" s="6"/>
      <c r="I2" s="6"/>
      <c r="J2" s="6"/>
    </row>
    <row r="3" spans="1:12" ht="15.75">
      <c r="A3" s="179" t="str">
        <f>'Date initiale'!B5&amp;" "&amp;'Date initiale'!C5</f>
        <v>Departamentul SINTEZA PROIECTARII</v>
      </c>
      <c r="B3" s="179"/>
      <c r="C3" s="179"/>
      <c r="D3" s="6"/>
      <c r="E3" s="6"/>
      <c r="F3" s="6"/>
      <c r="G3" s="6"/>
      <c r="H3" s="6"/>
      <c r="I3" s="6"/>
      <c r="J3" s="6"/>
    </row>
    <row r="4" spans="1:12" ht="15.75">
      <c r="A4" s="182" t="str">
        <f>'Date initiale'!C6&amp;", "&amp;'Date initiale'!C7</f>
        <v>ALEXANDRU CRISAN, 25</v>
      </c>
      <c r="B4" s="182"/>
      <c r="C4" s="182"/>
      <c r="D4" s="6"/>
      <c r="E4" s="6"/>
      <c r="F4" s="6"/>
      <c r="G4" s="6"/>
      <c r="H4" s="6"/>
      <c r="I4" s="6"/>
      <c r="J4" s="6"/>
    </row>
    <row r="5" spans="1:12" s="143" customFormat="1" ht="15.75">
      <c r="A5" s="182"/>
      <c r="B5" s="182"/>
      <c r="C5" s="182"/>
      <c r="D5" s="6"/>
      <c r="E5" s="6"/>
      <c r="F5" s="6"/>
      <c r="G5" s="6"/>
      <c r="H5" s="6"/>
      <c r="I5" s="6"/>
      <c r="J5" s="6"/>
    </row>
    <row r="6" spans="1:12" ht="15.75">
      <c r="A6" s="352" t="s">
        <v>110</v>
      </c>
      <c r="B6" s="352"/>
      <c r="C6" s="352"/>
      <c r="D6" s="352"/>
      <c r="E6" s="352"/>
      <c r="F6" s="352"/>
      <c r="G6" s="352"/>
      <c r="H6" s="352"/>
      <c r="I6" s="352"/>
      <c r="J6" s="6"/>
    </row>
    <row r="7" spans="1:12" ht="15.75">
      <c r="A7" s="351" t="str">
        <f>'Descriere indicatori'!B10&amp;". "&amp;'Descriere indicatori'!C10</f>
        <v xml:space="preserve">I7. Articole in extenso în reviste ştiinţifice recunoscute în domenii conexe* </v>
      </c>
      <c r="B7" s="351"/>
      <c r="C7" s="351"/>
      <c r="D7" s="351"/>
      <c r="E7" s="351"/>
      <c r="F7" s="351"/>
      <c r="G7" s="351"/>
      <c r="H7" s="351"/>
      <c r="I7" s="351"/>
      <c r="J7" s="6"/>
    </row>
    <row r="8" spans="1:12" ht="16.5" thickBot="1">
      <c r="A8" s="135"/>
      <c r="B8" s="135"/>
      <c r="C8" s="135"/>
      <c r="D8" s="135"/>
      <c r="E8" s="135"/>
      <c r="F8" s="135"/>
      <c r="G8" s="135"/>
      <c r="H8" s="135"/>
      <c r="I8" s="135"/>
      <c r="J8" s="6"/>
    </row>
    <row r="9" spans="1:12" ht="30.75" thickBot="1">
      <c r="A9" s="362" t="s">
        <v>55</v>
      </c>
      <c r="B9" s="363" t="s">
        <v>83</v>
      </c>
      <c r="C9" s="363" t="s">
        <v>52</v>
      </c>
      <c r="D9" s="363" t="s">
        <v>57</v>
      </c>
      <c r="E9" s="363" t="s">
        <v>80</v>
      </c>
      <c r="F9" s="364" t="s">
        <v>87</v>
      </c>
      <c r="G9" s="363" t="s">
        <v>58</v>
      </c>
      <c r="H9" s="363" t="s">
        <v>111</v>
      </c>
      <c r="I9" s="365" t="s">
        <v>90</v>
      </c>
      <c r="J9" s="6"/>
      <c r="K9" s="184" t="s">
        <v>108</v>
      </c>
    </row>
    <row r="10" spans="1:12" s="143" customFormat="1" ht="45">
      <c r="A10" s="366"/>
      <c r="B10" s="367" t="s">
        <v>272</v>
      </c>
      <c r="C10" s="368" t="s">
        <v>582</v>
      </c>
      <c r="D10" s="368" t="s">
        <v>583</v>
      </c>
      <c r="E10" s="368" t="s">
        <v>584</v>
      </c>
      <c r="F10" s="369">
        <v>2018</v>
      </c>
      <c r="G10" s="368" t="s">
        <v>585</v>
      </c>
      <c r="H10" s="368">
        <v>3</v>
      </c>
      <c r="I10" s="370">
        <v>5</v>
      </c>
      <c r="J10" s="6"/>
      <c r="K10" s="185"/>
    </row>
    <row r="11" spans="1:12" s="143" customFormat="1" ht="30">
      <c r="A11" s="371">
        <v>1</v>
      </c>
      <c r="B11" s="367" t="s">
        <v>272</v>
      </c>
      <c r="C11" s="372" t="s">
        <v>273</v>
      </c>
      <c r="D11" s="373" t="s">
        <v>274</v>
      </c>
      <c r="E11" s="374" t="s">
        <v>275</v>
      </c>
      <c r="F11" s="375">
        <v>2014</v>
      </c>
      <c r="G11" s="376" t="s">
        <v>276</v>
      </c>
      <c r="H11" s="372">
        <v>36</v>
      </c>
      <c r="I11" s="377">
        <v>5</v>
      </c>
      <c r="J11" s="6"/>
      <c r="K11" s="185"/>
    </row>
    <row r="12" spans="1:12" s="143" customFormat="1" ht="30">
      <c r="A12" s="371">
        <v>2</v>
      </c>
      <c r="B12" s="367" t="s">
        <v>272</v>
      </c>
      <c r="C12" s="372" t="s">
        <v>277</v>
      </c>
      <c r="D12" s="373" t="s">
        <v>274</v>
      </c>
      <c r="E12" s="374" t="s">
        <v>275</v>
      </c>
      <c r="F12" s="375">
        <v>2014</v>
      </c>
      <c r="G12" s="376" t="s">
        <v>276</v>
      </c>
      <c r="H12" s="372" t="s">
        <v>278</v>
      </c>
      <c r="I12" s="377">
        <v>5</v>
      </c>
      <c r="J12" s="6"/>
      <c r="K12" s="185"/>
    </row>
    <row r="13" spans="1:12" ht="30">
      <c r="A13" s="371">
        <v>3</v>
      </c>
      <c r="B13" s="367" t="s">
        <v>272</v>
      </c>
      <c r="C13" s="372" t="s">
        <v>279</v>
      </c>
      <c r="D13" s="373" t="s">
        <v>274</v>
      </c>
      <c r="E13" s="374" t="s">
        <v>275</v>
      </c>
      <c r="F13" s="375">
        <v>2014</v>
      </c>
      <c r="G13" s="376" t="s">
        <v>280</v>
      </c>
      <c r="H13" s="372" t="s">
        <v>281</v>
      </c>
      <c r="I13" s="377">
        <v>5</v>
      </c>
      <c r="J13" s="6"/>
      <c r="K13" s="185">
        <v>5</v>
      </c>
      <c r="L13" s="253" t="s">
        <v>248</v>
      </c>
    </row>
    <row r="14" spans="1:12" ht="30">
      <c r="A14" s="378">
        <v>4</v>
      </c>
      <c r="B14" s="367" t="s">
        <v>272</v>
      </c>
      <c r="C14" s="376" t="s">
        <v>282</v>
      </c>
      <c r="D14" s="373" t="s">
        <v>274</v>
      </c>
      <c r="E14" s="374" t="s">
        <v>275</v>
      </c>
      <c r="F14" s="379">
        <v>2013</v>
      </c>
      <c r="G14" s="376" t="s">
        <v>283</v>
      </c>
      <c r="H14" s="379" t="s">
        <v>284</v>
      </c>
      <c r="I14" s="377">
        <v>5</v>
      </c>
      <c r="J14" s="42"/>
      <c r="K14" s="46"/>
    </row>
    <row r="15" spans="1:12" ht="30">
      <c r="A15" s="380" t="s">
        <v>285</v>
      </c>
      <c r="B15" s="381" t="s">
        <v>286</v>
      </c>
      <c r="C15" s="382" t="s">
        <v>287</v>
      </c>
      <c r="D15" s="383" t="s">
        <v>274</v>
      </c>
      <c r="E15" s="384" t="s">
        <v>288</v>
      </c>
      <c r="F15" s="385">
        <v>2013</v>
      </c>
      <c r="G15" s="386" t="s">
        <v>289</v>
      </c>
      <c r="H15" s="384" t="s">
        <v>290</v>
      </c>
      <c r="I15" s="387">
        <v>2.5</v>
      </c>
      <c r="J15" s="42"/>
    </row>
    <row r="16" spans="1:12" ht="30">
      <c r="A16" s="378">
        <v>6</v>
      </c>
      <c r="B16" s="367" t="s">
        <v>272</v>
      </c>
      <c r="C16" s="382" t="s">
        <v>291</v>
      </c>
      <c r="D16" s="373" t="s">
        <v>274</v>
      </c>
      <c r="E16" s="388" t="s">
        <v>275</v>
      </c>
      <c r="F16" s="379">
        <v>2012</v>
      </c>
      <c r="G16" s="386" t="s">
        <v>292</v>
      </c>
      <c r="H16" s="384" t="s">
        <v>293</v>
      </c>
      <c r="I16" s="377">
        <v>5</v>
      </c>
      <c r="J16" s="6"/>
    </row>
    <row r="17" spans="1:10" s="143" customFormat="1" ht="45">
      <c r="A17" s="380" t="s">
        <v>294</v>
      </c>
      <c r="B17" s="367" t="s">
        <v>272</v>
      </c>
      <c r="C17" s="382" t="s">
        <v>295</v>
      </c>
      <c r="D17" s="373" t="s">
        <v>274</v>
      </c>
      <c r="E17" s="388" t="s">
        <v>275</v>
      </c>
      <c r="F17" s="379">
        <v>2012</v>
      </c>
      <c r="G17" s="386" t="s">
        <v>292</v>
      </c>
      <c r="H17" s="384" t="s">
        <v>296</v>
      </c>
      <c r="I17" s="377">
        <v>5</v>
      </c>
      <c r="J17" s="6"/>
    </row>
    <row r="18" spans="1:10" s="143" customFormat="1" ht="30">
      <c r="A18" s="380" t="s">
        <v>297</v>
      </c>
      <c r="B18" s="367" t="s">
        <v>272</v>
      </c>
      <c r="C18" s="382" t="s">
        <v>298</v>
      </c>
      <c r="D18" s="373" t="s">
        <v>274</v>
      </c>
      <c r="E18" s="388" t="s">
        <v>275</v>
      </c>
      <c r="F18" s="379">
        <v>2012</v>
      </c>
      <c r="G18" s="386" t="s">
        <v>299</v>
      </c>
      <c r="H18" s="389" t="s">
        <v>300</v>
      </c>
      <c r="I18" s="377">
        <v>5</v>
      </c>
      <c r="J18" s="6"/>
    </row>
    <row r="19" spans="1:10" s="143" customFormat="1" ht="30">
      <c r="A19" s="380" t="s">
        <v>301</v>
      </c>
      <c r="B19" s="367" t="s">
        <v>272</v>
      </c>
      <c r="C19" s="382" t="s">
        <v>302</v>
      </c>
      <c r="D19" s="373" t="s">
        <v>274</v>
      </c>
      <c r="E19" s="384" t="s">
        <v>275</v>
      </c>
      <c r="F19" s="379">
        <v>2012</v>
      </c>
      <c r="G19" s="386" t="s">
        <v>303</v>
      </c>
      <c r="H19" s="388" t="s">
        <v>304</v>
      </c>
      <c r="I19" s="377">
        <v>5</v>
      </c>
      <c r="J19" s="6"/>
    </row>
    <row r="20" spans="1:10" s="143" customFormat="1" ht="30">
      <c r="A20" s="380" t="s">
        <v>305</v>
      </c>
      <c r="B20" s="367" t="s">
        <v>272</v>
      </c>
      <c r="C20" s="390" t="s">
        <v>306</v>
      </c>
      <c r="D20" s="373" t="s">
        <v>274</v>
      </c>
      <c r="E20" s="391" t="s">
        <v>275</v>
      </c>
      <c r="F20" s="379">
        <v>2012</v>
      </c>
      <c r="G20" s="379" t="s">
        <v>307</v>
      </c>
      <c r="H20" s="379" t="s">
        <v>308</v>
      </c>
      <c r="I20" s="377">
        <v>5</v>
      </c>
      <c r="J20" s="6"/>
    </row>
    <row r="21" spans="1:10" s="143" customFormat="1" ht="15.75">
      <c r="A21" s="380" t="s">
        <v>309</v>
      </c>
      <c r="B21" s="367" t="s">
        <v>272</v>
      </c>
      <c r="C21" s="376" t="s">
        <v>310</v>
      </c>
      <c r="D21" s="373" t="s">
        <v>274</v>
      </c>
      <c r="E21" s="391" t="s">
        <v>275</v>
      </c>
      <c r="F21" s="379">
        <v>2012</v>
      </c>
      <c r="G21" s="374" t="s">
        <v>307</v>
      </c>
      <c r="H21" s="379" t="s">
        <v>311</v>
      </c>
      <c r="I21" s="377">
        <v>5</v>
      </c>
      <c r="J21" s="6"/>
    </row>
    <row r="22" spans="1:10" s="143" customFormat="1" ht="30">
      <c r="A22" s="378">
        <v>12</v>
      </c>
      <c r="B22" s="367" t="s">
        <v>272</v>
      </c>
      <c r="C22" s="390" t="s">
        <v>310</v>
      </c>
      <c r="D22" s="373" t="s">
        <v>312</v>
      </c>
      <c r="E22" s="392" t="s">
        <v>313</v>
      </c>
      <c r="F22" s="379">
        <v>2012</v>
      </c>
      <c r="G22" s="379" t="s">
        <v>314</v>
      </c>
      <c r="H22" s="379">
        <v>1</v>
      </c>
      <c r="I22" s="377">
        <v>5</v>
      </c>
      <c r="J22" s="6"/>
    </row>
    <row r="23" spans="1:10" s="143" customFormat="1" ht="15.75">
      <c r="A23" s="380" t="s">
        <v>315</v>
      </c>
      <c r="B23" s="367" t="s">
        <v>272</v>
      </c>
      <c r="C23" s="390" t="s">
        <v>316</v>
      </c>
      <c r="D23" s="373" t="s">
        <v>274</v>
      </c>
      <c r="E23" s="374" t="s">
        <v>275</v>
      </c>
      <c r="F23" s="379">
        <v>2011</v>
      </c>
      <c r="G23" s="374" t="s">
        <v>317</v>
      </c>
      <c r="H23" s="379" t="s">
        <v>318</v>
      </c>
      <c r="I23" s="377">
        <v>5</v>
      </c>
      <c r="J23" s="6"/>
    </row>
    <row r="24" spans="1:10" ht="30">
      <c r="A24" s="378">
        <v>14</v>
      </c>
      <c r="B24" s="381" t="s">
        <v>286</v>
      </c>
      <c r="C24" s="382" t="s">
        <v>319</v>
      </c>
      <c r="D24" s="383" t="s">
        <v>274</v>
      </c>
      <c r="E24" s="384" t="s">
        <v>320</v>
      </c>
      <c r="F24" s="385">
        <v>2008</v>
      </c>
      <c r="G24" s="393" t="s">
        <v>321</v>
      </c>
      <c r="H24" s="385" t="s">
        <v>322</v>
      </c>
      <c r="I24" s="387">
        <v>2.5</v>
      </c>
      <c r="J24" s="6"/>
    </row>
    <row r="25" spans="1:10" ht="45">
      <c r="A25" s="380" t="s">
        <v>323</v>
      </c>
      <c r="B25" s="381" t="s">
        <v>286</v>
      </c>
      <c r="C25" s="386" t="s">
        <v>324</v>
      </c>
      <c r="D25" s="383" t="s">
        <v>274</v>
      </c>
      <c r="E25" s="394" t="s">
        <v>320</v>
      </c>
      <c r="F25" s="394"/>
      <c r="G25" s="395" t="s">
        <v>325</v>
      </c>
      <c r="H25" s="394" t="s">
        <v>326</v>
      </c>
      <c r="I25" s="396">
        <v>2.5</v>
      </c>
      <c r="J25" s="6"/>
    </row>
    <row r="26" spans="1:10" ht="45">
      <c r="A26" s="380" t="s">
        <v>327</v>
      </c>
      <c r="B26" s="381" t="s">
        <v>286</v>
      </c>
      <c r="C26" s="386" t="s">
        <v>328</v>
      </c>
      <c r="D26" s="383" t="s">
        <v>274</v>
      </c>
      <c r="E26" s="394" t="s">
        <v>320</v>
      </c>
      <c r="F26" s="394">
        <v>2006</v>
      </c>
      <c r="G26" s="395" t="s">
        <v>329</v>
      </c>
      <c r="H26" s="394" t="s">
        <v>330</v>
      </c>
      <c r="I26" s="396">
        <v>2.5</v>
      </c>
      <c r="J26" s="6"/>
    </row>
    <row r="27" spans="1:10" ht="60">
      <c r="A27" s="378">
        <v>17</v>
      </c>
      <c r="B27" s="367" t="s">
        <v>272</v>
      </c>
      <c r="C27" s="390" t="s">
        <v>331</v>
      </c>
      <c r="D27" s="373" t="s">
        <v>332</v>
      </c>
      <c r="E27" s="374" t="s">
        <v>333</v>
      </c>
      <c r="F27" s="379">
        <v>2005</v>
      </c>
      <c r="G27" s="374" t="s">
        <v>334</v>
      </c>
      <c r="H27" s="379" t="s">
        <v>335</v>
      </c>
      <c r="I27" s="377">
        <v>5</v>
      </c>
      <c r="J27" s="6"/>
    </row>
    <row r="28" spans="1:10" ht="15.75">
      <c r="A28" s="380" t="s">
        <v>336</v>
      </c>
      <c r="B28" s="367" t="s">
        <v>272</v>
      </c>
      <c r="C28" s="397" t="s">
        <v>337</v>
      </c>
      <c r="D28" s="397" t="s">
        <v>338</v>
      </c>
      <c r="E28" s="374" t="s">
        <v>339</v>
      </c>
      <c r="F28" s="379">
        <v>2004</v>
      </c>
      <c r="G28" s="374" t="s">
        <v>340</v>
      </c>
      <c r="H28" s="379">
        <v>1</v>
      </c>
      <c r="I28" s="377">
        <v>5</v>
      </c>
      <c r="J28" s="6"/>
    </row>
    <row r="29" spans="1:10" s="143" customFormat="1" ht="45">
      <c r="A29" s="378">
        <v>19</v>
      </c>
      <c r="B29" s="381" t="s">
        <v>286</v>
      </c>
      <c r="C29" s="386" t="s">
        <v>341</v>
      </c>
      <c r="D29" s="383" t="s">
        <v>332</v>
      </c>
      <c r="E29" s="384" t="s">
        <v>339</v>
      </c>
      <c r="F29" s="385">
        <v>2005</v>
      </c>
      <c r="G29" s="384" t="s">
        <v>342</v>
      </c>
      <c r="H29" s="385" t="s">
        <v>343</v>
      </c>
      <c r="I29" s="387">
        <v>2.5</v>
      </c>
      <c r="J29" s="6"/>
    </row>
    <row r="30" spans="1:10" s="143" customFormat="1" ht="30.75" thickBot="1">
      <c r="A30" s="380" t="s">
        <v>344</v>
      </c>
      <c r="B30" s="398" t="s">
        <v>286</v>
      </c>
      <c r="C30" s="399" t="s">
        <v>345</v>
      </c>
      <c r="D30" s="400" t="s">
        <v>332</v>
      </c>
      <c r="E30" s="401" t="s">
        <v>339</v>
      </c>
      <c r="F30" s="402">
        <v>2003</v>
      </c>
      <c r="G30" s="401" t="s">
        <v>346</v>
      </c>
      <c r="H30" s="402" t="s">
        <v>347</v>
      </c>
      <c r="I30" s="403">
        <v>2.5</v>
      </c>
      <c r="J30" s="6"/>
    </row>
    <row r="31" spans="1:10" s="143" customFormat="1" ht="16.5" thickBot="1">
      <c r="A31" s="404"/>
      <c r="B31" s="388"/>
      <c r="C31" s="388"/>
      <c r="D31" s="388"/>
      <c r="E31" s="388"/>
      <c r="F31" s="388"/>
      <c r="G31" s="388"/>
      <c r="H31" s="405" t="str">
        <f>"Total "&amp;LEFT(A7,2)</f>
        <v>Total I7</v>
      </c>
      <c r="I31" s="406">
        <f>SUM(I10:I30)</f>
        <v>90</v>
      </c>
      <c r="J31" s="6"/>
    </row>
    <row r="32" spans="1:10" ht="15.75">
      <c r="A32" s="35"/>
      <c r="B32" s="35"/>
      <c r="C32" s="35"/>
      <c r="D32" s="35"/>
      <c r="E32" s="35"/>
      <c r="F32" s="35"/>
      <c r="G32" s="35"/>
      <c r="H32" s="35"/>
      <c r="I32" s="36"/>
      <c r="J32" s="6"/>
    </row>
    <row r="33" spans="1:10" ht="15.75">
      <c r="A33" s="35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3" s="350"/>
      <c r="C33" s="350"/>
      <c r="D33" s="350"/>
      <c r="E33" s="350"/>
      <c r="F33" s="350"/>
      <c r="G33" s="350"/>
      <c r="H33" s="350"/>
      <c r="I33" s="350"/>
      <c r="J33" s="6"/>
    </row>
    <row r="34" spans="1:10">
      <c r="A34" s="37"/>
      <c r="B34" s="143"/>
      <c r="C34" s="143"/>
      <c r="D34" s="143"/>
      <c r="E34" s="143"/>
      <c r="F34" s="143"/>
      <c r="G34" s="143"/>
      <c r="H34" s="143"/>
      <c r="I34" s="143"/>
    </row>
    <row r="35" spans="1:10" ht="33.75" customHeight="1">
      <c r="A35" s="37"/>
      <c r="B35" s="143"/>
      <c r="C35" s="143"/>
      <c r="D35" s="143"/>
      <c r="E35" s="143"/>
      <c r="F35" s="143"/>
      <c r="G35" s="143"/>
      <c r="H35" s="143"/>
      <c r="I35" s="143"/>
    </row>
  </sheetData>
  <mergeCells count="3">
    <mergeCell ref="A6:I6"/>
    <mergeCell ref="A7:I7"/>
    <mergeCell ref="A33:I33"/>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2"/>
  <sheetViews>
    <sheetView workbookViewId="0">
      <selection activeCell="I24" sqref="I24"/>
    </sheetView>
  </sheetViews>
  <sheetFormatPr defaultRowHeight="15"/>
  <cols>
    <col min="1" max="1" width="5.140625" customWidth="1"/>
    <col min="2" max="2" width="22.140625" customWidth="1"/>
    <col min="3" max="3" width="27.140625" customWidth="1"/>
    <col min="4" max="4" width="21.42578125" customWidth="1"/>
    <col min="5" max="5" width="17.42578125" customWidth="1"/>
    <col min="6" max="6" width="6.85546875" customWidth="1"/>
    <col min="7" max="7" width="10.5703125"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25</v>
      </c>
      <c r="B4" s="107"/>
      <c r="C4" s="107"/>
    </row>
    <row r="5" spans="1:12" s="143" customFormat="1">
      <c r="A5" s="107"/>
      <c r="B5" s="107"/>
      <c r="C5" s="107"/>
    </row>
    <row r="6" spans="1:12" ht="15.75">
      <c r="A6" s="348" t="s">
        <v>110</v>
      </c>
      <c r="B6" s="348"/>
      <c r="C6" s="348"/>
      <c r="D6" s="348"/>
      <c r="E6" s="348"/>
      <c r="F6" s="348"/>
      <c r="G6" s="348"/>
      <c r="H6" s="348"/>
      <c r="I6" s="348"/>
    </row>
    <row r="7" spans="1:12" ht="15.75">
      <c r="A7" s="351" t="str">
        <f>'Descriere indicatori'!B11&amp;". "&amp;'Descriere indicatori'!C11</f>
        <v xml:space="preserve">I8. Studii in extenso apărute în volume colective publicate la edituri de prestigiu internaţional* </v>
      </c>
      <c r="B7" s="351"/>
      <c r="C7" s="351"/>
      <c r="D7" s="351"/>
      <c r="E7" s="351"/>
      <c r="F7" s="351"/>
      <c r="G7" s="351"/>
      <c r="H7" s="351"/>
      <c r="I7" s="351"/>
    </row>
    <row r="8" spans="1:12" ht="15.75" thickBot="1">
      <c r="A8" s="134"/>
      <c r="B8" s="134"/>
      <c r="C8" s="134"/>
      <c r="D8" s="134"/>
      <c r="E8" s="134"/>
      <c r="F8" s="134"/>
      <c r="G8" s="134"/>
      <c r="H8" s="134"/>
      <c r="I8" s="134"/>
    </row>
    <row r="9" spans="1:12" ht="30.75" thickBot="1">
      <c r="A9" s="146" t="s">
        <v>55</v>
      </c>
      <c r="B9" s="147" t="s">
        <v>83</v>
      </c>
      <c r="C9" s="147" t="s">
        <v>52</v>
      </c>
      <c r="D9" s="147" t="s">
        <v>57</v>
      </c>
      <c r="E9" s="147" t="s">
        <v>80</v>
      </c>
      <c r="F9" s="148" t="s">
        <v>87</v>
      </c>
      <c r="G9" s="147" t="s">
        <v>58</v>
      </c>
      <c r="H9" s="147" t="s">
        <v>111</v>
      </c>
      <c r="I9" s="149" t="s">
        <v>90</v>
      </c>
      <c r="K9" s="184" t="s">
        <v>108</v>
      </c>
    </row>
    <row r="10" spans="1:12">
      <c r="A10" s="92">
        <v>1</v>
      </c>
      <c r="B10" s="270"/>
      <c r="C10" s="270"/>
      <c r="D10" s="270"/>
      <c r="E10" s="270"/>
      <c r="F10" s="270"/>
      <c r="G10" s="270"/>
      <c r="H10" s="270"/>
      <c r="I10" s="271"/>
      <c r="K10" s="185">
        <v>10</v>
      </c>
      <c r="L10" s="253" t="s">
        <v>249</v>
      </c>
    </row>
    <row r="11" spans="1:12">
      <c r="A11" s="133">
        <f>A10+1</f>
        <v>2</v>
      </c>
      <c r="B11" s="13"/>
      <c r="C11" s="13"/>
      <c r="D11" s="13"/>
      <c r="E11" s="13"/>
      <c r="F11" s="13"/>
      <c r="G11" s="13"/>
      <c r="H11" s="13"/>
      <c r="I11" s="269"/>
      <c r="K11" s="46"/>
    </row>
    <row r="12" spans="1:12">
      <c r="A12" s="133">
        <f t="shared" ref="A12:A18" si="0">A11+1</f>
        <v>3</v>
      </c>
      <c r="B12" s="98"/>
      <c r="C12" s="98"/>
      <c r="D12" s="98"/>
      <c r="E12" s="99"/>
      <c r="F12" s="100"/>
      <c r="G12" s="100"/>
      <c r="H12" s="100"/>
      <c r="I12" s="223"/>
    </row>
    <row r="13" spans="1:12">
      <c r="A13" s="133">
        <f t="shared" si="0"/>
        <v>4</v>
      </c>
      <c r="B13" s="98"/>
      <c r="C13" s="98"/>
      <c r="D13" s="98"/>
      <c r="E13" s="99"/>
      <c r="F13" s="100"/>
      <c r="G13" s="100"/>
      <c r="H13" s="100"/>
      <c r="I13" s="223"/>
    </row>
    <row r="14" spans="1:12">
      <c r="A14" s="133">
        <f t="shared" si="0"/>
        <v>5</v>
      </c>
      <c r="B14" s="98"/>
      <c r="C14" s="98"/>
      <c r="D14" s="98"/>
      <c r="E14" s="99"/>
      <c r="F14" s="100"/>
      <c r="G14" s="100"/>
      <c r="H14" s="100"/>
      <c r="I14" s="223"/>
    </row>
    <row r="15" spans="1:12">
      <c r="A15" s="133">
        <f t="shared" si="0"/>
        <v>6</v>
      </c>
      <c r="B15" s="98"/>
      <c r="C15" s="98"/>
      <c r="D15" s="98"/>
      <c r="E15" s="99"/>
      <c r="F15" s="100"/>
      <c r="G15" s="100"/>
      <c r="H15" s="100"/>
      <c r="I15" s="223"/>
    </row>
    <row r="16" spans="1:12">
      <c r="A16" s="133">
        <f t="shared" si="0"/>
        <v>7</v>
      </c>
      <c r="B16" s="98"/>
      <c r="C16" s="98"/>
      <c r="D16" s="98"/>
      <c r="E16" s="99"/>
      <c r="F16" s="100"/>
      <c r="G16" s="100"/>
      <c r="H16" s="100"/>
      <c r="I16" s="223"/>
    </row>
    <row r="17" spans="1:10">
      <c r="A17" s="133">
        <f t="shared" si="0"/>
        <v>8</v>
      </c>
      <c r="B17" s="98"/>
      <c r="C17" s="98"/>
      <c r="D17" s="98"/>
      <c r="E17" s="99"/>
      <c r="F17" s="100"/>
      <c r="G17" s="100"/>
      <c r="H17" s="100"/>
      <c r="I17" s="223"/>
    </row>
    <row r="18" spans="1:10">
      <c r="A18" s="133">
        <f t="shared" si="0"/>
        <v>9</v>
      </c>
      <c r="B18" s="98"/>
      <c r="C18" s="98"/>
      <c r="D18" s="98"/>
      <c r="E18" s="99"/>
      <c r="F18" s="100"/>
      <c r="G18" s="100"/>
      <c r="H18" s="100"/>
      <c r="I18" s="223"/>
    </row>
    <row r="19" spans="1:10" ht="15.75" thickBot="1">
      <c r="A19" s="108">
        <f>A18+1</f>
        <v>10</v>
      </c>
      <c r="B19" s="103"/>
      <c r="C19" s="103"/>
      <c r="D19" s="103"/>
      <c r="E19" s="104"/>
      <c r="F19" s="105"/>
      <c r="G19" s="105"/>
      <c r="H19" s="105"/>
      <c r="I19" s="224"/>
    </row>
    <row r="20" spans="1:10" ht="16.5" thickBot="1">
      <c r="A20" s="237"/>
      <c r="B20" s="107"/>
      <c r="C20" s="107"/>
      <c r="D20" s="107"/>
      <c r="E20" s="107"/>
      <c r="F20" s="107"/>
      <c r="G20" s="107"/>
      <c r="H20" s="109" t="str">
        <f>"Total "&amp;LEFT(A7,2)</f>
        <v>Total I8</v>
      </c>
      <c r="I20" s="110">
        <f>SUM(I12:I19)</f>
        <v>0</v>
      </c>
      <c r="J20" s="6"/>
    </row>
    <row r="22" spans="1:10" ht="33.75" customHeight="1">
      <c r="A22" s="35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50"/>
      <c r="C22" s="350"/>
      <c r="D22" s="350"/>
      <c r="E22" s="350"/>
      <c r="F22" s="350"/>
      <c r="G22" s="350"/>
      <c r="H22" s="350"/>
      <c r="I22" s="35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H29" sqref="H29"/>
    </sheetView>
  </sheetViews>
  <sheetFormatPr defaultRowHeight="15"/>
  <cols>
    <col min="1" max="1" width="5.140625" customWidth="1"/>
    <col min="2" max="2" width="22.140625" customWidth="1"/>
    <col min="3" max="3" width="27.140625" customWidth="1"/>
    <col min="4" max="4" width="21.42578125" customWidth="1"/>
    <col min="5" max="5" width="17.5703125" customWidth="1"/>
    <col min="6" max="6" width="6.85546875" customWidth="1"/>
    <col min="7" max="7" width="10.5703125" style="143" customWidth="1"/>
    <col min="8" max="8" width="10" customWidth="1"/>
    <col min="9" max="10"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25</v>
      </c>
      <c r="B4" s="107"/>
      <c r="C4" s="107"/>
    </row>
    <row r="5" spans="1:12" s="143" customFormat="1">
      <c r="A5" s="107"/>
      <c r="B5" s="107"/>
      <c r="C5" s="107"/>
    </row>
    <row r="6" spans="1:12" ht="15.75">
      <c r="A6" s="348" t="s">
        <v>110</v>
      </c>
      <c r="B6" s="348"/>
      <c r="C6" s="348"/>
      <c r="D6" s="348"/>
      <c r="E6" s="348"/>
      <c r="F6" s="348"/>
      <c r="G6" s="348"/>
      <c r="H6" s="348"/>
      <c r="I6" s="348"/>
    </row>
    <row r="7" spans="1:12" ht="15.75" customHeight="1">
      <c r="A7" s="351" t="str">
        <f>'Descriere indicatori'!B12&amp;". "&amp;'Descriere indicatori'!C12</f>
        <v xml:space="preserve">I9. Studii in extenso apărute în volume colective publicate la edituri de prestigiu naţional* </v>
      </c>
      <c r="B7" s="351"/>
      <c r="C7" s="351"/>
      <c r="D7" s="351"/>
      <c r="E7" s="351"/>
      <c r="F7" s="351"/>
      <c r="G7" s="351"/>
      <c r="H7" s="351"/>
      <c r="I7" s="351"/>
      <c r="J7" s="144"/>
    </row>
    <row r="8" spans="1:12" ht="16.5" thickBot="1">
      <c r="A8" s="142"/>
      <c r="B8" s="142"/>
      <c r="C8" s="142"/>
      <c r="D8" s="142"/>
      <c r="E8" s="142"/>
      <c r="F8" s="142"/>
      <c r="G8" s="134"/>
      <c r="H8" s="142"/>
      <c r="I8" s="142"/>
      <c r="J8" s="142"/>
    </row>
    <row r="9" spans="1:12" ht="30.75" thickBot="1">
      <c r="A9" s="146" t="s">
        <v>55</v>
      </c>
      <c r="B9" s="147" t="s">
        <v>83</v>
      </c>
      <c r="C9" s="147" t="s">
        <v>56</v>
      </c>
      <c r="D9" s="147" t="s">
        <v>57</v>
      </c>
      <c r="E9" s="147" t="s">
        <v>80</v>
      </c>
      <c r="F9" s="148" t="s">
        <v>87</v>
      </c>
      <c r="G9" s="147" t="s">
        <v>58</v>
      </c>
      <c r="H9" s="147" t="s">
        <v>111</v>
      </c>
      <c r="I9" s="149" t="s">
        <v>90</v>
      </c>
      <c r="K9" s="184" t="s">
        <v>108</v>
      </c>
    </row>
    <row r="10" spans="1:12" s="143" customFormat="1" ht="15.75" thickBot="1">
      <c r="A10" s="146">
        <v>1</v>
      </c>
      <c r="B10" s="147"/>
      <c r="C10" s="293"/>
      <c r="D10" s="293"/>
      <c r="E10" s="147"/>
      <c r="F10" s="148"/>
      <c r="G10" s="147"/>
      <c r="H10" s="147"/>
      <c r="I10" s="149"/>
      <c r="K10" s="185"/>
    </row>
    <row r="11" spans="1:12" s="143" customFormat="1" ht="15.75" thickBot="1">
      <c r="A11" s="146">
        <v>2</v>
      </c>
      <c r="B11" s="94"/>
      <c r="C11" s="277"/>
      <c r="D11" s="93"/>
      <c r="E11" s="169"/>
      <c r="F11" s="95"/>
      <c r="G11" s="95"/>
      <c r="H11" s="95"/>
      <c r="I11" s="225"/>
      <c r="K11" s="185"/>
    </row>
    <row r="12" spans="1:12" s="143" customFormat="1" ht="15.75" thickBot="1">
      <c r="A12" s="146">
        <v>3</v>
      </c>
      <c r="B12" s="33"/>
      <c r="C12" s="208"/>
      <c r="D12" s="132"/>
      <c r="E12" s="33"/>
      <c r="F12" s="122"/>
      <c r="G12" s="33"/>
      <c r="H12" s="33"/>
      <c r="I12" s="294"/>
      <c r="K12" s="185"/>
    </row>
    <row r="13" spans="1:12" ht="15.75" thickBot="1">
      <c r="A13" s="146">
        <v>4</v>
      </c>
      <c r="B13" s="272"/>
      <c r="C13" s="273"/>
      <c r="D13" s="273"/>
      <c r="E13" s="274"/>
      <c r="F13" s="275"/>
      <c r="G13" s="276"/>
      <c r="H13" s="275"/>
      <c r="I13" s="278"/>
      <c r="K13" s="185">
        <v>7</v>
      </c>
      <c r="L13" s="253" t="s">
        <v>249</v>
      </c>
    </row>
    <row r="14" spans="1:12" ht="15.75" thickBot="1">
      <c r="A14" s="146">
        <v>5</v>
      </c>
      <c r="B14" s="279"/>
      <c r="C14" s="280"/>
      <c r="D14" s="280"/>
      <c r="E14" s="214"/>
      <c r="F14" s="281"/>
      <c r="G14" s="281"/>
      <c r="H14" s="281"/>
      <c r="I14" s="282"/>
      <c r="K14" s="46"/>
    </row>
    <row r="15" spans="1:12" ht="15.75" thickBot="1">
      <c r="A15" s="141"/>
      <c r="B15" s="107"/>
      <c r="C15" s="107"/>
      <c r="D15" s="107"/>
      <c r="E15" s="107"/>
      <c r="F15" s="107"/>
      <c r="G15" s="107"/>
      <c r="H15" s="260" t="str">
        <f>"Total "&amp;LEFT(A7,2)</f>
        <v>Total I9</v>
      </c>
      <c r="I15" s="283">
        <f>SUM(I10:I14)</f>
        <v>0</v>
      </c>
    </row>
    <row r="17" spans="1:10">
      <c r="A17" s="35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7" s="350"/>
      <c r="C17" s="350"/>
      <c r="D17" s="350"/>
      <c r="E17" s="350"/>
      <c r="F17" s="350"/>
      <c r="G17" s="350"/>
      <c r="H17" s="350"/>
      <c r="I17" s="350"/>
    </row>
    <row r="23" spans="1:10" s="143" customFormat="1" ht="15.75">
      <c r="A23"/>
      <c r="B23"/>
      <c r="C23"/>
      <c r="D23"/>
      <c r="E23"/>
      <c r="F23"/>
      <c r="H23"/>
      <c r="I23"/>
      <c r="J23" s="6"/>
    </row>
    <row r="25" spans="1:10" ht="33.75" customHeight="1"/>
  </sheetData>
  <mergeCells count="3">
    <mergeCell ref="A7:I7"/>
    <mergeCell ref="A6:I6"/>
    <mergeCell ref="A17:I1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1"/>
  <sheetViews>
    <sheetView workbookViewId="0">
      <selection activeCell="I16" sqref="I16"/>
    </sheetView>
  </sheetViews>
  <sheetFormatPr defaultRowHeight="15"/>
  <cols>
    <col min="1" max="1" width="5.140625" customWidth="1"/>
    <col min="2" max="2" width="22.140625" customWidth="1"/>
    <col min="3" max="3" width="47.425781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25</v>
      </c>
      <c r="B4" s="107"/>
      <c r="C4" s="107"/>
    </row>
    <row r="5" spans="1:12" s="143" customFormat="1">
      <c r="A5" s="107"/>
      <c r="B5" s="107"/>
      <c r="C5" s="107"/>
    </row>
    <row r="6" spans="1:12" ht="15.75">
      <c r="A6" s="348" t="s">
        <v>110</v>
      </c>
      <c r="B6" s="348"/>
      <c r="C6" s="348"/>
      <c r="D6" s="348"/>
      <c r="E6" s="348"/>
      <c r="F6" s="348"/>
      <c r="G6" s="348"/>
      <c r="H6" s="348"/>
      <c r="I6" s="348"/>
    </row>
    <row r="7" spans="1:12" ht="39" customHeight="1">
      <c r="A7" s="353" t="str">
        <f>'Descriere indicatori'!B13&amp;". "&amp;'Descriere indicatori'!C13</f>
        <v xml:space="preserve">I10. Studii in extenso apărute în volume colective publicate la edituri recunoscute în domeniu*, precum şi studiile aferente proiectelor* </v>
      </c>
      <c r="B7" s="353"/>
      <c r="C7" s="353"/>
      <c r="D7" s="353"/>
      <c r="E7" s="353"/>
      <c r="F7" s="353"/>
      <c r="G7" s="353"/>
      <c r="H7" s="353"/>
      <c r="I7" s="353"/>
      <c r="J7" s="298"/>
      <c r="K7" s="298"/>
    </row>
    <row r="8" spans="1:12" s="143" customFormat="1" ht="17.25" customHeight="1">
      <c r="A8" s="299"/>
      <c r="B8" s="300"/>
      <c r="C8" s="300"/>
      <c r="D8" s="300"/>
      <c r="E8" s="300"/>
      <c r="F8" s="300"/>
      <c r="G8" s="300"/>
      <c r="H8" s="300"/>
      <c r="I8" s="300"/>
      <c r="J8" s="298"/>
      <c r="K8" s="298"/>
    </row>
    <row r="9" spans="1:12" ht="30.75" thickBot="1">
      <c r="A9" s="301" t="s">
        <v>55</v>
      </c>
      <c r="B9" s="301" t="s">
        <v>83</v>
      </c>
      <c r="C9" s="301" t="s">
        <v>56</v>
      </c>
      <c r="D9" s="301" t="s">
        <v>57</v>
      </c>
      <c r="E9" s="301" t="s">
        <v>80</v>
      </c>
      <c r="F9" s="302" t="s">
        <v>87</v>
      </c>
      <c r="G9" s="301" t="s">
        <v>58</v>
      </c>
      <c r="H9" s="301" t="s">
        <v>111</v>
      </c>
      <c r="I9" s="303" t="s">
        <v>90</v>
      </c>
      <c r="J9" s="298"/>
      <c r="K9" s="304" t="s">
        <v>108</v>
      </c>
    </row>
    <row r="10" spans="1:12" s="143" customFormat="1" ht="30.75" thickBot="1">
      <c r="A10" s="305">
        <v>1</v>
      </c>
      <c r="B10" s="306" t="s">
        <v>286</v>
      </c>
      <c r="C10" s="307" t="s">
        <v>576</v>
      </c>
      <c r="D10" s="308" t="s">
        <v>349</v>
      </c>
      <c r="E10" s="309" t="s">
        <v>577</v>
      </c>
      <c r="F10" s="310">
        <v>2018</v>
      </c>
      <c r="G10" s="307"/>
      <c r="H10" s="307">
        <v>6</v>
      </c>
      <c r="I10" s="311">
        <v>2.5</v>
      </c>
      <c r="J10" s="298"/>
      <c r="K10" s="312"/>
    </row>
    <row r="11" spans="1:12" ht="30.75" thickBot="1">
      <c r="A11" s="313">
        <v>2</v>
      </c>
      <c r="B11" s="306" t="s">
        <v>286</v>
      </c>
      <c r="C11" s="314" t="s">
        <v>348</v>
      </c>
      <c r="D11" s="308" t="s">
        <v>349</v>
      </c>
      <c r="E11" s="298" t="s">
        <v>350</v>
      </c>
      <c r="F11" s="314" t="s">
        <v>351</v>
      </c>
      <c r="G11" s="314"/>
      <c r="H11" s="314" t="s">
        <v>352</v>
      </c>
      <c r="I11" s="315">
        <v>2.5</v>
      </c>
      <c r="J11" s="316"/>
      <c r="K11" s="312" t="s">
        <v>160</v>
      </c>
      <c r="L11" s="253" t="s">
        <v>250</v>
      </c>
    </row>
    <row r="12" spans="1:12" ht="30.75" thickBot="1">
      <c r="A12" s="317">
        <f>A11+1</f>
        <v>3</v>
      </c>
      <c r="B12" s="306" t="s">
        <v>286</v>
      </c>
      <c r="C12" s="314" t="s">
        <v>353</v>
      </c>
      <c r="D12" s="308" t="s">
        <v>349</v>
      </c>
      <c r="E12" s="298" t="s">
        <v>350</v>
      </c>
      <c r="F12" s="314" t="s">
        <v>354</v>
      </c>
      <c r="G12" s="314"/>
      <c r="H12" s="314" t="s">
        <v>352</v>
      </c>
      <c r="I12" s="315">
        <v>2.5</v>
      </c>
      <c r="J12" s="316"/>
      <c r="K12" s="318"/>
      <c r="L12" s="253" t="s">
        <v>251</v>
      </c>
    </row>
    <row r="13" spans="1:12" ht="30.75" thickBot="1">
      <c r="A13" s="317">
        <f t="shared" ref="A13:A15" si="0">A12+1</f>
        <v>4</v>
      </c>
      <c r="B13" s="306" t="s">
        <v>286</v>
      </c>
      <c r="C13" s="314" t="s">
        <v>355</v>
      </c>
      <c r="D13" s="308" t="s">
        <v>349</v>
      </c>
      <c r="E13" s="298" t="s">
        <v>350</v>
      </c>
      <c r="F13" s="314" t="s">
        <v>356</v>
      </c>
      <c r="G13" s="314"/>
      <c r="H13" s="314" t="s">
        <v>352</v>
      </c>
      <c r="I13" s="315">
        <v>2.5</v>
      </c>
      <c r="J13" s="298"/>
      <c r="K13" s="298"/>
    </row>
    <row r="14" spans="1:12" ht="30.75" thickBot="1">
      <c r="A14" s="317">
        <f t="shared" si="0"/>
        <v>5</v>
      </c>
      <c r="B14" s="306" t="s">
        <v>286</v>
      </c>
      <c r="C14" s="314" t="s">
        <v>357</v>
      </c>
      <c r="D14" s="308" t="s">
        <v>349</v>
      </c>
      <c r="E14" s="298" t="s">
        <v>350</v>
      </c>
      <c r="F14" s="314" t="s">
        <v>358</v>
      </c>
      <c r="G14" s="314"/>
      <c r="H14" s="314" t="s">
        <v>352</v>
      </c>
      <c r="I14" s="315">
        <v>2.5</v>
      </c>
      <c r="J14" s="298"/>
      <c r="K14" s="298"/>
    </row>
    <row r="15" spans="1:12" ht="45">
      <c r="A15" s="317">
        <f t="shared" si="0"/>
        <v>6</v>
      </c>
      <c r="B15" s="306" t="s">
        <v>286</v>
      </c>
      <c r="C15" s="319" t="s">
        <v>359</v>
      </c>
      <c r="D15" s="319" t="s">
        <v>360</v>
      </c>
      <c r="E15" s="320" t="s">
        <v>361</v>
      </c>
      <c r="F15" s="321">
        <v>2008</v>
      </c>
      <c r="G15" s="321"/>
      <c r="H15" s="321" t="s">
        <v>362</v>
      </c>
      <c r="I15" s="322">
        <v>2.5</v>
      </c>
      <c r="J15" s="298"/>
      <c r="K15" s="298"/>
    </row>
    <row r="16" spans="1:12" ht="15.75" thickBot="1">
      <c r="A16" s="323"/>
      <c r="B16" s="324"/>
      <c r="C16" s="325"/>
      <c r="D16" s="323"/>
      <c r="E16" s="323"/>
      <c r="F16" s="323"/>
      <c r="G16" s="323"/>
      <c r="H16" s="326" t="str">
        <f>"Total "&amp;LEFT(A7,3)</f>
        <v>Total I10</v>
      </c>
      <c r="I16" s="327">
        <f>SUM(I10:I15)</f>
        <v>15</v>
      </c>
      <c r="J16" s="298"/>
      <c r="K16" s="298"/>
    </row>
    <row r="17" spans="1:11">
      <c r="A17" s="328"/>
      <c r="B17" s="22"/>
      <c r="C17" s="329"/>
      <c r="D17" s="328"/>
      <c r="E17" s="298"/>
      <c r="F17" s="298"/>
      <c r="G17" s="298"/>
      <c r="H17" s="298"/>
      <c r="I17" s="298"/>
      <c r="J17" s="298"/>
      <c r="K17" s="298"/>
    </row>
    <row r="18" spans="1:11" ht="33.75" customHeight="1">
      <c r="A18" s="35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8" s="350"/>
      <c r="C18" s="350"/>
      <c r="D18" s="350"/>
      <c r="E18" s="350"/>
      <c r="F18" s="350"/>
      <c r="G18" s="350"/>
      <c r="H18" s="350"/>
      <c r="I18" s="350"/>
    </row>
    <row r="19" spans="1:11" ht="48" customHeight="1">
      <c r="A19" s="35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350"/>
      <c r="C19" s="350"/>
      <c r="D19" s="350"/>
      <c r="E19" s="350"/>
      <c r="F19" s="350"/>
      <c r="G19" s="350"/>
      <c r="H19" s="350"/>
      <c r="I19" s="350"/>
    </row>
    <row r="20" spans="1:11">
      <c r="A20" s="20"/>
      <c r="B20" s="18"/>
      <c r="C20" s="18"/>
      <c r="D20" s="20"/>
    </row>
    <row r="21" spans="1:11">
      <c r="A21" s="20"/>
      <c r="B21" s="18"/>
      <c r="C21" s="18"/>
    </row>
  </sheetData>
  <mergeCells count="4">
    <mergeCell ref="A6:I6"/>
    <mergeCell ref="A7:I7"/>
    <mergeCell ref="A18:I18"/>
    <mergeCell ref="A19:I19"/>
  </mergeCells>
  <phoneticPr fontId="0" type="noConversion"/>
  <printOptions horizontalCentered="1"/>
  <pageMargins left="0.74803149606299213" right="0.74803149606299213" top="0.78740157480314965" bottom="0.59055118110236227" header="0.31496062992125984" footer="0.31496062992125984"/>
  <pageSetup paperSize="9" scale="57"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1"/>
  <sheetViews>
    <sheetView topLeftCell="A9" workbookViewId="0">
      <selection activeCell="M13" sqref="M13"/>
    </sheetView>
  </sheetViews>
  <sheetFormatPr defaultRowHeight="15"/>
  <cols>
    <col min="1" max="1" width="5.140625" customWidth="1"/>
    <col min="2" max="2" width="22.140625" customWidth="1"/>
    <col min="3" max="3" width="27.140625" customWidth="1"/>
    <col min="4" max="4" width="34" customWidth="1"/>
    <col min="5" max="5" width="6.85546875" customWidth="1"/>
    <col min="6" max="6" width="10.5703125" customWidth="1"/>
    <col min="7" max="7" width="16"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25</v>
      </c>
      <c r="B4" s="107"/>
      <c r="C4" s="107"/>
    </row>
    <row r="5" spans="1:12" s="143" customFormat="1">
      <c r="A5" s="107"/>
      <c r="B5" s="107"/>
      <c r="C5" s="107"/>
    </row>
    <row r="6" spans="1:12" ht="15.75">
      <c r="A6" s="348" t="s">
        <v>110</v>
      </c>
      <c r="B6" s="348"/>
      <c r="C6" s="348"/>
      <c r="D6" s="348"/>
      <c r="E6" s="348"/>
      <c r="F6" s="348"/>
      <c r="G6" s="348"/>
      <c r="H6" s="348"/>
      <c r="I6" s="348"/>
      <c r="J6" s="31"/>
    </row>
    <row r="7" spans="1:12" ht="39" customHeight="1">
      <c r="A7" s="351"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351"/>
      <c r="C7" s="351"/>
      <c r="D7" s="351"/>
      <c r="E7" s="351"/>
      <c r="F7" s="351"/>
      <c r="G7" s="351"/>
      <c r="H7" s="351"/>
      <c r="I7" s="351"/>
      <c r="J7" s="30"/>
    </row>
    <row r="8" spans="1:12" ht="19.5" customHeight="1" thickBot="1">
      <c r="A8" s="51"/>
      <c r="B8" s="51"/>
      <c r="C8" s="51"/>
      <c r="D8" s="51"/>
      <c r="E8" s="51"/>
      <c r="F8" s="51"/>
      <c r="G8" s="51"/>
      <c r="H8" s="51"/>
      <c r="I8" s="51"/>
      <c r="J8" s="30"/>
    </row>
    <row r="9" spans="1:12" ht="63" customHeight="1" thickBot="1">
      <c r="A9" s="407" t="s">
        <v>55</v>
      </c>
      <c r="B9" s="408" t="s">
        <v>83</v>
      </c>
      <c r="C9" s="409" t="s">
        <v>52</v>
      </c>
      <c r="D9" s="409" t="s">
        <v>134</v>
      </c>
      <c r="E9" s="408" t="s">
        <v>87</v>
      </c>
      <c r="F9" s="409" t="s">
        <v>53</v>
      </c>
      <c r="G9" s="409" t="s">
        <v>79</v>
      </c>
      <c r="H9" s="408" t="s">
        <v>54</v>
      </c>
      <c r="I9" s="410" t="s">
        <v>147</v>
      </c>
      <c r="J9" s="2"/>
      <c r="K9" s="184" t="s">
        <v>108</v>
      </c>
    </row>
    <row r="10" spans="1:12" ht="75">
      <c r="A10" s="411">
        <v>1</v>
      </c>
      <c r="B10" s="320" t="s">
        <v>286</v>
      </c>
      <c r="C10" s="320" t="s">
        <v>363</v>
      </c>
      <c r="D10" s="320" t="s">
        <v>364</v>
      </c>
      <c r="E10" s="412">
        <v>2015</v>
      </c>
      <c r="F10" s="413"/>
      <c r="G10" s="320" t="s">
        <v>365</v>
      </c>
      <c r="H10" s="412" t="s">
        <v>366</v>
      </c>
      <c r="I10" s="414">
        <v>7.5</v>
      </c>
      <c r="K10" s="185" t="s">
        <v>161</v>
      </c>
      <c r="L10" s="253" t="s">
        <v>252</v>
      </c>
    </row>
    <row r="11" spans="1:12" s="143" customFormat="1" ht="60">
      <c r="A11" s="411">
        <v>2</v>
      </c>
      <c r="B11" s="415" t="s">
        <v>272</v>
      </c>
      <c r="C11" s="416" t="s">
        <v>367</v>
      </c>
      <c r="D11" s="416" t="s">
        <v>368</v>
      </c>
      <c r="E11" s="416">
        <v>2012</v>
      </c>
      <c r="F11" s="417"/>
      <c r="G11" s="416" t="s">
        <v>369</v>
      </c>
      <c r="H11" s="416" t="s">
        <v>366</v>
      </c>
      <c r="I11" s="418">
        <v>15</v>
      </c>
      <c r="K11" s="292"/>
      <c r="L11" s="253"/>
    </row>
    <row r="12" spans="1:12" ht="75">
      <c r="A12" s="411">
        <v>3</v>
      </c>
      <c r="B12" s="320" t="s">
        <v>286</v>
      </c>
      <c r="C12" s="320" t="s">
        <v>370</v>
      </c>
      <c r="D12" s="320" t="s">
        <v>368</v>
      </c>
      <c r="E12" s="320">
        <v>2012</v>
      </c>
      <c r="F12" s="419"/>
      <c r="G12" s="320" t="s">
        <v>369</v>
      </c>
      <c r="H12" s="320" t="s">
        <v>371</v>
      </c>
      <c r="I12" s="414">
        <v>7.5</v>
      </c>
      <c r="K12" s="46"/>
    </row>
    <row r="13" spans="1:12" s="143" customFormat="1" ht="60">
      <c r="A13" s="411">
        <f t="shared" ref="A13" si="0">A12+1</f>
        <v>4</v>
      </c>
      <c r="B13" s="420" t="s">
        <v>272</v>
      </c>
      <c r="C13" s="320" t="s">
        <v>372</v>
      </c>
      <c r="D13" s="320" t="s">
        <v>373</v>
      </c>
      <c r="E13" s="412">
        <v>2011</v>
      </c>
      <c r="F13" s="412"/>
      <c r="G13" s="412" t="s">
        <v>333</v>
      </c>
      <c r="H13" s="412" t="s">
        <v>374</v>
      </c>
      <c r="I13" s="414">
        <v>10</v>
      </c>
      <c r="K13" s="46"/>
    </row>
    <row r="14" spans="1:12" ht="75">
      <c r="A14" s="411">
        <v>5</v>
      </c>
      <c r="B14" s="320" t="s">
        <v>286</v>
      </c>
      <c r="C14" s="320" t="s">
        <v>375</v>
      </c>
      <c r="D14" s="320" t="s">
        <v>376</v>
      </c>
      <c r="E14" s="412">
        <v>2005</v>
      </c>
      <c r="F14" s="412"/>
      <c r="G14" s="320" t="s">
        <v>377</v>
      </c>
      <c r="H14" s="412"/>
      <c r="I14" s="414">
        <v>7.5</v>
      </c>
    </row>
    <row r="15" spans="1:12" ht="16.5" thickBot="1">
      <c r="A15" s="421"/>
      <c r="B15" s="298"/>
      <c r="C15" s="328"/>
      <c r="D15" s="22"/>
      <c r="E15" s="329"/>
      <c r="F15" s="298"/>
      <c r="G15" s="298"/>
      <c r="H15" s="326" t="str">
        <f>"Total "&amp;LEFT(A7,4)</f>
        <v>Total I11a</v>
      </c>
      <c r="I15" s="422">
        <f>SUM(I10:I14)</f>
        <v>47.5</v>
      </c>
    </row>
    <row r="16" spans="1:12" ht="15.75">
      <c r="A16" s="44"/>
      <c r="C16" s="20"/>
      <c r="D16" s="23"/>
      <c r="E16" s="18"/>
    </row>
    <row r="17" spans="3:7">
      <c r="C17" s="20"/>
      <c r="D17" s="23"/>
      <c r="E17" s="18"/>
      <c r="F17" s="20"/>
      <c r="G17" s="20"/>
    </row>
    <row r="18" spans="3:7">
      <c r="C18" s="20"/>
      <c r="D18" s="22"/>
      <c r="E18" s="18"/>
      <c r="F18" s="20"/>
      <c r="G18" s="20"/>
    </row>
    <row r="19" spans="3:7">
      <c r="C19" s="20"/>
      <c r="D19" s="22"/>
      <c r="E19" s="18"/>
      <c r="F19" s="20"/>
      <c r="G19" s="20"/>
    </row>
    <row r="20" spans="3:7">
      <c r="C20" s="20"/>
      <c r="D20" s="22"/>
      <c r="E20" s="18"/>
      <c r="F20" s="20"/>
      <c r="G20" s="20"/>
    </row>
    <row r="21" spans="3:7">
      <c r="C21" s="20"/>
      <c r="D21" s="16"/>
      <c r="E21" s="18"/>
      <c r="F21" s="20"/>
      <c r="G21"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6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9"/>
  <sheetViews>
    <sheetView topLeftCell="A13" workbookViewId="0">
      <selection activeCell="H18" sqref="A9:H18"/>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7" style="143" bestFit="1" customWidth="1"/>
    <col min="8" max="8" width="9.7109375" customWidth="1"/>
  </cols>
  <sheetData>
    <row r="1" spans="1:10" ht="15.75">
      <c r="A1" s="179" t="str">
        <f>'Date initiale'!C3</f>
        <v>Universitatea de Arhitectură și Urbanism "Ion Mincu" București</v>
      </c>
      <c r="B1" s="179"/>
      <c r="C1" s="179"/>
      <c r="D1" s="17"/>
    </row>
    <row r="2" spans="1:10" ht="15.75">
      <c r="A2" s="179" t="str">
        <f>'Date initiale'!B4&amp;" "&amp;'Date initiale'!C4</f>
        <v>Facultatea ARHITECTURA</v>
      </c>
      <c r="B2" s="179"/>
      <c r="C2" s="179"/>
      <c r="D2" s="17"/>
    </row>
    <row r="3" spans="1:10" ht="15.75">
      <c r="A3" s="179" t="str">
        <f>'Date initiale'!B5&amp;" "&amp;'Date initiale'!C5</f>
        <v>Departamentul SINTEZA PROIECTARII</v>
      </c>
      <c r="B3" s="179"/>
      <c r="C3" s="179"/>
      <c r="D3" s="17"/>
    </row>
    <row r="4" spans="1:10">
      <c r="A4" s="107" t="str">
        <f>'Date initiale'!C6&amp;", "&amp;'Date initiale'!C7</f>
        <v>ALEXANDRU CRISAN, 25</v>
      </c>
      <c r="B4" s="107"/>
      <c r="C4" s="107"/>
    </row>
    <row r="5" spans="1:10" s="143" customFormat="1">
      <c r="A5" s="107"/>
      <c r="B5" s="107"/>
      <c r="C5" s="107"/>
    </row>
    <row r="6" spans="1:10" ht="15.75">
      <c r="A6" s="348" t="s">
        <v>110</v>
      </c>
      <c r="B6" s="348"/>
      <c r="C6" s="348"/>
      <c r="D6" s="348"/>
      <c r="E6" s="348"/>
      <c r="F6" s="348"/>
      <c r="G6" s="348"/>
      <c r="H6" s="348"/>
      <c r="I6" s="31"/>
      <c r="J6" s="31"/>
    </row>
    <row r="7" spans="1:10" ht="48" customHeight="1">
      <c r="A7" s="351"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351"/>
      <c r="C7" s="351"/>
      <c r="D7" s="351"/>
      <c r="E7" s="351"/>
      <c r="F7" s="351"/>
      <c r="G7" s="351"/>
      <c r="H7" s="351"/>
      <c r="I7" s="144"/>
      <c r="J7" s="144"/>
    </row>
    <row r="8" spans="1:10" ht="21.75" customHeight="1" thickBot="1">
      <c r="A8" s="50"/>
      <c r="B8" s="50"/>
      <c r="C8" s="50"/>
      <c r="D8" s="50"/>
      <c r="E8" s="50"/>
      <c r="F8" s="50"/>
      <c r="G8" s="50"/>
      <c r="H8" s="50"/>
    </row>
    <row r="9" spans="1:10" ht="30.75" thickBot="1">
      <c r="A9" s="362" t="s">
        <v>55</v>
      </c>
      <c r="B9" s="363" t="s">
        <v>83</v>
      </c>
      <c r="C9" s="363" t="s">
        <v>136</v>
      </c>
      <c r="D9" s="363" t="s">
        <v>137</v>
      </c>
      <c r="E9" s="363" t="s">
        <v>75</v>
      </c>
      <c r="F9" s="363" t="s">
        <v>76</v>
      </c>
      <c r="G9" s="423" t="s">
        <v>135</v>
      </c>
      <c r="H9" s="424" t="s">
        <v>147</v>
      </c>
      <c r="J9" s="184" t="s">
        <v>108</v>
      </c>
    </row>
    <row r="10" spans="1:10" s="143" customFormat="1" ht="60">
      <c r="A10" s="425">
        <v>1</v>
      </c>
      <c r="B10" s="426" t="s">
        <v>378</v>
      </c>
      <c r="C10" s="372" t="s">
        <v>379</v>
      </c>
      <c r="D10" s="427" t="s">
        <v>380</v>
      </c>
      <c r="E10" s="428">
        <v>2015</v>
      </c>
      <c r="F10" s="429"/>
      <c r="G10" s="388"/>
      <c r="H10" s="430">
        <v>5</v>
      </c>
      <c r="J10" s="185"/>
    </row>
    <row r="11" spans="1:10" s="143" customFormat="1" ht="60">
      <c r="A11" s="431">
        <f>A10+1</f>
        <v>2</v>
      </c>
      <c r="B11" s="426" t="s">
        <v>378</v>
      </c>
      <c r="C11" s="392" t="s">
        <v>381</v>
      </c>
      <c r="D11" s="392" t="s">
        <v>382</v>
      </c>
      <c r="E11" s="392">
        <v>2014</v>
      </c>
      <c r="F11" s="432" t="s">
        <v>383</v>
      </c>
      <c r="G11" s="433"/>
      <c r="H11" s="434">
        <v>5</v>
      </c>
      <c r="J11" s="185"/>
    </row>
    <row r="12" spans="1:10" s="143" customFormat="1" ht="105">
      <c r="A12" s="431">
        <f>A11+1</f>
        <v>3</v>
      </c>
      <c r="B12" s="372" t="s">
        <v>384</v>
      </c>
      <c r="C12" s="395" t="s">
        <v>385</v>
      </c>
      <c r="D12" s="395" t="s">
        <v>386</v>
      </c>
      <c r="E12" s="395">
        <v>2014</v>
      </c>
      <c r="F12" s="435" t="s">
        <v>387</v>
      </c>
      <c r="G12" s="436"/>
      <c r="H12" s="437">
        <v>10</v>
      </c>
      <c r="J12" s="185"/>
    </row>
    <row r="13" spans="1:10" s="143" customFormat="1" ht="60">
      <c r="A13" s="431">
        <v>4</v>
      </c>
      <c r="B13" s="426" t="s">
        <v>378</v>
      </c>
      <c r="C13" s="372" t="s">
        <v>388</v>
      </c>
      <c r="D13" s="372" t="s">
        <v>389</v>
      </c>
      <c r="E13" s="372">
        <v>2013</v>
      </c>
      <c r="F13" s="435" t="s">
        <v>390</v>
      </c>
      <c r="G13" s="438"/>
      <c r="H13" s="437">
        <v>5</v>
      </c>
      <c r="J13" s="185"/>
    </row>
    <row r="14" spans="1:10" s="143" customFormat="1" ht="45">
      <c r="A14" s="431">
        <v>5</v>
      </c>
      <c r="B14" s="426" t="s">
        <v>378</v>
      </c>
      <c r="C14" s="372" t="s">
        <v>391</v>
      </c>
      <c r="D14" s="372" t="s">
        <v>392</v>
      </c>
      <c r="E14" s="372">
        <v>2012</v>
      </c>
      <c r="F14" s="435"/>
      <c r="G14" s="438"/>
      <c r="H14" s="437">
        <v>5</v>
      </c>
      <c r="J14" s="185"/>
    </row>
    <row r="15" spans="1:10" s="143" customFormat="1" ht="60">
      <c r="A15" s="431">
        <v>6</v>
      </c>
      <c r="B15" s="372" t="s">
        <v>393</v>
      </c>
      <c r="C15" s="372" t="s">
        <v>367</v>
      </c>
      <c r="D15" s="372" t="s">
        <v>392</v>
      </c>
      <c r="E15" s="372">
        <v>2012</v>
      </c>
      <c r="F15" s="435"/>
      <c r="G15" s="438"/>
      <c r="H15" s="437">
        <v>10</v>
      </c>
      <c r="J15" s="295" t="s">
        <v>397</v>
      </c>
    </row>
    <row r="16" spans="1:10" s="143" customFormat="1" ht="30">
      <c r="A16" s="431">
        <v>7</v>
      </c>
      <c r="B16" s="372" t="s">
        <v>393</v>
      </c>
      <c r="C16" s="372" t="s">
        <v>372</v>
      </c>
      <c r="D16" s="372" t="s">
        <v>394</v>
      </c>
      <c r="E16" s="372">
        <v>2011</v>
      </c>
      <c r="F16" s="435"/>
      <c r="G16" s="438"/>
      <c r="H16" s="437">
        <v>8</v>
      </c>
      <c r="J16" s="295" t="s">
        <v>398</v>
      </c>
    </row>
    <row r="17" spans="1:11" s="266" customFormat="1" ht="75">
      <c r="A17" s="431">
        <v>8</v>
      </c>
      <c r="B17" s="426" t="s">
        <v>393</v>
      </c>
      <c r="C17" s="426" t="s">
        <v>395</v>
      </c>
      <c r="D17" s="439" t="s">
        <v>396</v>
      </c>
      <c r="E17" s="440">
        <v>2012</v>
      </c>
      <c r="F17" s="432"/>
      <c r="G17" s="441"/>
      <c r="H17" s="434">
        <v>10</v>
      </c>
      <c r="J17" s="267" t="s">
        <v>253</v>
      </c>
      <c r="K17" s="268" t="s">
        <v>254</v>
      </c>
    </row>
    <row r="18" spans="1:11" ht="15.75" thickBot="1">
      <c r="A18" s="442"/>
      <c r="B18" s="442"/>
      <c r="C18" s="442"/>
      <c r="D18" s="442"/>
      <c r="E18" s="442"/>
      <c r="F18" s="388"/>
      <c r="G18" s="443" t="str">
        <f>"Total "&amp;LEFT(A7,4)</f>
        <v>Total I11b</v>
      </c>
      <c r="H18" s="444">
        <f>SUM(H10:H17)</f>
        <v>58</v>
      </c>
    </row>
    <row r="19" spans="1:11" ht="15.75">
      <c r="A19" s="24"/>
      <c r="B19" s="24"/>
      <c r="C19" s="24"/>
      <c r="D19" s="24"/>
      <c r="E19" s="24"/>
      <c r="F19" s="24"/>
      <c r="G19" s="24"/>
      <c r="H19" s="24"/>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23"/>
  <sheetViews>
    <sheetView topLeftCell="A10" workbookViewId="0">
      <selection activeCell="J13" sqref="J13"/>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28515625" customWidth="1"/>
    <col min="7" max="7" width="9.7109375" customWidth="1"/>
  </cols>
  <sheetData>
    <row r="1" spans="1:10">
      <c r="A1" s="179" t="str">
        <f>'Date initiale'!C3</f>
        <v>Universitatea de Arhitectură și Urbanism "Ion Mincu" București</v>
      </c>
      <c r="B1" s="179"/>
      <c r="C1" s="179"/>
    </row>
    <row r="2" spans="1:10">
      <c r="A2" s="179" t="str">
        <f>'Date initiale'!B4&amp;" "&amp;'Date initiale'!C4</f>
        <v>Facultatea ARHITECTURA</v>
      </c>
      <c r="B2" s="179"/>
      <c r="C2" s="179"/>
    </row>
    <row r="3" spans="1:10">
      <c r="A3" s="179" t="str">
        <f>'Date initiale'!B5&amp;" "&amp;'Date initiale'!C5</f>
        <v>Departamentul SINTEZA PROIECTARII</v>
      </c>
      <c r="B3" s="179"/>
      <c r="C3" s="179"/>
    </row>
    <row r="4" spans="1:10">
      <c r="A4" s="107" t="str">
        <f>'Date initiale'!C6&amp;", "&amp;'Date initiale'!C7</f>
        <v>ALEXANDRU CRISAN, 25</v>
      </c>
      <c r="B4" s="107"/>
      <c r="C4" s="107"/>
    </row>
    <row r="5" spans="1:10" s="143" customFormat="1">
      <c r="A5" s="107"/>
      <c r="B5" s="107"/>
      <c r="C5" s="107"/>
    </row>
    <row r="6" spans="1:10" ht="15.75">
      <c r="A6" s="354" t="s">
        <v>110</v>
      </c>
      <c r="B6" s="354"/>
      <c r="C6" s="354"/>
      <c r="D6" s="354"/>
      <c r="E6" s="354"/>
      <c r="F6" s="354"/>
      <c r="G6" s="354"/>
    </row>
    <row r="7" spans="1:10" ht="15.75">
      <c r="A7" s="351" t="str">
        <f>'Descriere indicatori'!B14&amp;"c. "&amp;'Descriere indicatori'!C16</f>
        <v>I11c. Susţinere comunicare publică în cadrul conferinţelor, colocviilor, seminariilor internaţionale/naţionale</v>
      </c>
      <c r="B7" s="351"/>
      <c r="C7" s="351"/>
      <c r="D7" s="351"/>
      <c r="E7" s="351"/>
      <c r="F7" s="351"/>
      <c r="G7" s="351"/>
      <c r="H7" s="144"/>
    </row>
    <row r="8" spans="1:10" s="143" customFormat="1" ht="16.5" thickBot="1">
      <c r="A8" s="142"/>
      <c r="B8" s="142"/>
      <c r="C8" s="142"/>
      <c r="D8" s="142"/>
      <c r="E8" s="142"/>
      <c r="F8" s="142"/>
      <c r="G8" s="142"/>
      <c r="H8" s="142"/>
    </row>
    <row r="9" spans="1:10" ht="30.75" thickBot="1">
      <c r="A9" s="362" t="s">
        <v>55</v>
      </c>
      <c r="B9" s="363" t="s">
        <v>83</v>
      </c>
      <c r="C9" s="363" t="s">
        <v>73</v>
      </c>
      <c r="D9" s="363" t="s">
        <v>74</v>
      </c>
      <c r="E9" s="363" t="s">
        <v>75</v>
      </c>
      <c r="F9" s="363" t="s">
        <v>76</v>
      </c>
      <c r="G9" s="424" t="s">
        <v>147</v>
      </c>
      <c r="I9" s="184" t="s">
        <v>108</v>
      </c>
    </row>
    <row r="10" spans="1:10" s="143" customFormat="1" ht="60">
      <c r="A10" s="445">
        <v>1</v>
      </c>
      <c r="B10" s="392" t="s">
        <v>286</v>
      </c>
      <c r="C10" s="426" t="s">
        <v>379</v>
      </c>
      <c r="D10" s="439" t="s">
        <v>380</v>
      </c>
      <c r="E10" s="392">
        <v>2015</v>
      </c>
      <c r="F10" s="432"/>
      <c r="G10" s="434">
        <v>2.5</v>
      </c>
      <c r="I10" s="185"/>
    </row>
    <row r="11" spans="1:10" ht="75">
      <c r="A11" s="446">
        <v>2</v>
      </c>
      <c r="B11" s="395" t="s">
        <v>286</v>
      </c>
      <c r="C11" s="395" t="s">
        <v>381</v>
      </c>
      <c r="D11" s="395" t="s">
        <v>399</v>
      </c>
      <c r="E11" s="395">
        <v>2014</v>
      </c>
      <c r="F11" s="435" t="s">
        <v>383</v>
      </c>
      <c r="G11" s="437">
        <v>2.5</v>
      </c>
      <c r="I11" s="185" t="s">
        <v>163</v>
      </c>
      <c r="J11" s="253" t="s">
        <v>255</v>
      </c>
    </row>
    <row r="12" spans="1:10" ht="60.75" thickBot="1">
      <c r="A12" s="445">
        <v>3</v>
      </c>
      <c r="B12" s="447" t="s">
        <v>400</v>
      </c>
      <c r="C12" s="392" t="s">
        <v>385</v>
      </c>
      <c r="D12" s="392" t="s">
        <v>386</v>
      </c>
      <c r="E12" s="392">
        <v>2014</v>
      </c>
      <c r="F12" s="432"/>
      <c r="G12" s="434">
        <v>5</v>
      </c>
    </row>
    <row r="13" spans="1:10" s="143" customFormat="1" ht="75">
      <c r="A13" s="446">
        <v>4</v>
      </c>
      <c r="B13" s="395" t="s">
        <v>286</v>
      </c>
      <c r="C13" s="395" t="s">
        <v>388</v>
      </c>
      <c r="D13" s="395" t="s">
        <v>401</v>
      </c>
      <c r="E13" s="395">
        <v>2013</v>
      </c>
      <c r="F13" s="435" t="s">
        <v>402</v>
      </c>
      <c r="G13" s="437">
        <v>2.5</v>
      </c>
    </row>
    <row r="14" spans="1:10" s="143" customFormat="1" ht="75.75" thickBot="1">
      <c r="A14" s="445">
        <v>5</v>
      </c>
      <c r="B14" s="447" t="s">
        <v>400</v>
      </c>
      <c r="C14" s="392" t="s">
        <v>367</v>
      </c>
      <c r="D14" s="392" t="s">
        <v>403</v>
      </c>
      <c r="E14" s="392">
        <v>2012</v>
      </c>
      <c r="F14" s="432"/>
      <c r="G14" s="434">
        <v>5</v>
      </c>
    </row>
    <row r="15" spans="1:10" ht="75">
      <c r="A15" s="446">
        <v>6</v>
      </c>
      <c r="B15" s="395" t="s">
        <v>286</v>
      </c>
      <c r="C15" s="395" t="s">
        <v>404</v>
      </c>
      <c r="D15" s="392" t="s">
        <v>403</v>
      </c>
      <c r="E15" s="395">
        <v>2012</v>
      </c>
      <c r="F15" s="435"/>
      <c r="G15" s="437">
        <v>2.5</v>
      </c>
    </row>
    <row r="16" spans="1:10" ht="60.75" thickBot="1">
      <c r="A16" s="448">
        <v>7</v>
      </c>
      <c r="B16" s="447" t="s">
        <v>400</v>
      </c>
      <c r="C16" s="447" t="s">
        <v>372</v>
      </c>
      <c r="D16" s="447" t="s">
        <v>405</v>
      </c>
      <c r="E16" s="447">
        <v>2011</v>
      </c>
      <c r="F16" s="449"/>
      <c r="G16" s="450">
        <v>5</v>
      </c>
    </row>
    <row r="17" spans="1:7" ht="15.75" thickBot="1">
      <c r="A17" s="451"/>
      <c r="B17" s="388"/>
      <c r="C17" s="388"/>
      <c r="D17" s="452"/>
      <c r="E17" s="388"/>
      <c r="F17" s="443" t="str">
        <f>"Total "&amp;LEFT(A7,4)</f>
        <v>Total I11c</v>
      </c>
      <c r="G17" s="453">
        <f>SUM(G10:G16)</f>
        <v>25</v>
      </c>
    </row>
    <row r="18" spans="1:7">
      <c r="D18" s="27"/>
    </row>
    <row r="19" spans="1:7">
      <c r="D19" s="27"/>
    </row>
    <row r="20" spans="1:7">
      <c r="B20" s="27"/>
      <c r="D20" s="27"/>
    </row>
    <row r="21" spans="1:7">
      <c r="B21" s="27"/>
      <c r="D21" s="27"/>
    </row>
    <row r="22" spans="1:7">
      <c r="B22" s="18"/>
      <c r="D22" s="18"/>
    </row>
    <row r="23" spans="1:7">
      <c r="B23" s="20"/>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4"/>
  <sheetViews>
    <sheetView workbookViewId="0">
      <selection activeCell="E12" sqref="E12"/>
    </sheetView>
  </sheetViews>
  <sheetFormatPr defaultRowHeight="15"/>
  <cols>
    <col min="1" max="1" width="5.140625" style="388" customWidth="1"/>
    <col min="2" max="2" width="10.5703125" style="388" customWidth="1"/>
    <col min="3" max="3" width="43.140625" style="388" customWidth="1"/>
    <col min="4" max="4" width="28.5703125" style="388" customWidth="1"/>
    <col min="5" max="5" width="14.28515625" style="388" customWidth="1"/>
    <col min="6" max="6" width="15.28515625" style="388" customWidth="1"/>
    <col min="7" max="7" width="10" style="388" customWidth="1"/>
    <col min="8" max="8" width="9.7109375" style="388" customWidth="1"/>
    <col min="9" max="16384" width="9.140625" style="388"/>
  </cols>
  <sheetData>
    <row r="1" spans="1:11" ht="15.75">
      <c r="A1" s="454" t="str">
        <f>'Date initiale'!C3</f>
        <v>Universitatea de Arhitectură și Urbanism "Ion Mincu" București</v>
      </c>
      <c r="B1" s="454"/>
      <c r="C1" s="454"/>
      <c r="D1" s="455"/>
      <c r="E1" s="455"/>
      <c r="F1" s="455"/>
    </row>
    <row r="2" spans="1:11" ht="15.75">
      <c r="A2" s="454" t="str">
        <f>'Date initiale'!B4&amp;" "&amp;'Date initiale'!C4</f>
        <v>Facultatea ARHITECTURA</v>
      </c>
      <c r="B2" s="454"/>
      <c r="C2" s="454"/>
      <c r="D2" s="455"/>
      <c r="E2" s="455"/>
      <c r="F2" s="455"/>
    </row>
    <row r="3" spans="1:11" ht="15.75">
      <c r="A3" s="454" t="str">
        <f>'Date initiale'!B5&amp;" "&amp;'Date initiale'!C5</f>
        <v>Departamentul SINTEZA PROIECTARII</v>
      </c>
      <c r="B3" s="454"/>
      <c r="C3" s="454"/>
      <c r="D3" s="455"/>
      <c r="E3" s="455"/>
      <c r="F3" s="455"/>
    </row>
    <row r="4" spans="1:11" ht="15.75">
      <c r="A4" s="456" t="str">
        <f>'Date initiale'!C6&amp;", "&amp;'Date initiale'!C7</f>
        <v>ALEXANDRU CRISAN, 25</v>
      </c>
      <c r="B4" s="456"/>
      <c r="C4" s="456"/>
      <c r="D4" s="455"/>
      <c r="E4" s="455"/>
      <c r="F4" s="455"/>
    </row>
    <row r="5" spans="1:11" ht="15.75">
      <c r="A5" s="456"/>
      <c r="B5" s="456"/>
      <c r="C5" s="456"/>
      <c r="D5" s="455"/>
      <c r="E5" s="455"/>
      <c r="F5" s="455"/>
    </row>
    <row r="6" spans="1:11" ht="15.75">
      <c r="A6" s="457" t="s">
        <v>110</v>
      </c>
      <c r="B6" s="457"/>
      <c r="C6" s="457"/>
      <c r="D6" s="457"/>
      <c r="E6" s="457"/>
      <c r="F6" s="457"/>
      <c r="G6" s="457"/>
      <c r="H6" s="457"/>
    </row>
    <row r="7" spans="1:11" ht="50.25" customHeight="1">
      <c r="A7" s="458"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58"/>
      <c r="C7" s="458"/>
      <c r="D7" s="458"/>
      <c r="E7" s="458"/>
      <c r="F7" s="458"/>
      <c r="G7" s="458"/>
      <c r="H7" s="458"/>
      <c r="I7" s="459"/>
      <c r="K7" s="459"/>
    </row>
    <row r="8" spans="1:11" ht="16.5" thickBot="1">
      <c r="A8" s="460"/>
      <c r="B8" s="460"/>
      <c r="C8" s="460"/>
      <c r="D8" s="460"/>
      <c r="E8" s="460"/>
      <c r="F8" s="460"/>
      <c r="G8" s="460"/>
      <c r="H8" s="460"/>
    </row>
    <row r="9" spans="1:11" ht="46.5" customHeight="1" thickBot="1">
      <c r="A9" s="362" t="s">
        <v>55</v>
      </c>
      <c r="B9" s="363" t="s">
        <v>72</v>
      </c>
      <c r="C9" s="461" t="s">
        <v>70</v>
      </c>
      <c r="D9" s="461" t="s">
        <v>71</v>
      </c>
      <c r="E9" s="363" t="s">
        <v>139</v>
      </c>
      <c r="F9" s="363" t="s">
        <v>138</v>
      </c>
      <c r="G9" s="461" t="s">
        <v>87</v>
      </c>
      <c r="H9" s="424" t="s">
        <v>147</v>
      </c>
      <c r="J9" s="462" t="s">
        <v>108</v>
      </c>
    </row>
    <row r="10" spans="1:11" ht="60">
      <c r="A10" s="463">
        <v>1</v>
      </c>
      <c r="B10" s="464"/>
      <c r="C10" s="464" t="s">
        <v>406</v>
      </c>
      <c r="D10" s="464" t="s">
        <v>407</v>
      </c>
      <c r="E10" s="464" t="s">
        <v>408</v>
      </c>
      <c r="F10" s="464" t="s">
        <v>409</v>
      </c>
      <c r="G10" s="464">
        <v>2015</v>
      </c>
      <c r="H10" s="465">
        <v>15</v>
      </c>
      <c r="J10" s="466"/>
    </row>
    <row r="11" spans="1:11" ht="60">
      <c r="A11" s="467">
        <f>A10+1</f>
        <v>2</v>
      </c>
      <c r="B11" s="468"/>
      <c r="C11" s="468" t="s">
        <v>564</v>
      </c>
      <c r="D11" s="468" t="s">
        <v>410</v>
      </c>
      <c r="E11" s="468" t="s">
        <v>411</v>
      </c>
      <c r="F11" s="468" t="s">
        <v>589</v>
      </c>
      <c r="G11" s="468" t="s">
        <v>412</v>
      </c>
      <c r="H11" s="469">
        <v>30</v>
      </c>
      <c r="J11" s="466" t="s">
        <v>164</v>
      </c>
      <c r="K11" s="470" t="s">
        <v>256</v>
      </c>
    </row>
    <row r="12" spans="1:11" ht="15.75" thickBot="1">
      <c r="A12" s="451"/>
      <c r="G12" s="443" t="str">
        <f>"Total "&amp;LEFT(A7,3)</f>
        <v>Total I12</v>
      </c>
      <c r="H12" s="453">
        <f>SUM(H10:H11)</f>
        <v>45</v>
      </c>
    </row>
    <row r="14" spans="1:11" ht="53.25" customHeight="1">
      <c r="A14" s="47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4" s="471"/>
      <c r="C14" s="471"/>
      <c r="D14" s="471"/>
      <c r="E14" s="471"/>
      <c r="F14" s="471"/>
      <c r="G14" s="471"/>
      <c r="H14" s="471"/>
    </row>
  </sheetData>
  <mergeCells count="3">
    <mergeCell ref="A7:H7"/>
    <mergeCell ref="A6:H6"/>
    <mergeCell ref="A14:H14"/>
  </mergeCells>
  <phoneticPr fontId="0" type="noConversion"/>
  <printOptions horizontalCentered="1"/>
  <pageMargins left="0.74803149606299213" right="0.74803149606299213" top="0.78740157480314965" bottom="0.59055118110236227"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pageSetUpPr fitToPage="1"/>
  </sheetPr>
  <dimension ref="A1:C10"/>
  <sheetViews>
    <sheetView showGridLines="0" showRowColHeaders="0" zoomScale="130" zoomScaleNormal="130" workbookViewId="0">
      <selection activeCell="C9" sqref="C9"/>
    </sheetView>
  </sheetViews>
  <sheetFormatPr defaultRowHeight="15"/>
  <cols>
    <col min="1" max="1" width="9.140625" style="143"/>
    <col min="2" max="2" width="28.5703125" customWidth="1"/>
    <col min="3" max="3" width="39" customWidth="1"/>
  </cols>
  <sheetData>
    <row r="1" spans="2:3">
      <c r="B1" s="72" t="s">
        <v>101</v>
      </c>
    </row>
    <row r="3" spans="2:3" ht="31.5">
      <c r="B3" s="240" t="s">
        <v>91</v>
      </c>
      <c r="C3" s="55" t="s">
        <v>102</v>
      </c>
    </row>
    <row r="4" spans="2:3" ht="15.75">
      <c r="B4" s="240" t="s">
        <v>92</v>
      </c>
      <c r="C4" s="244" t="s">
        <v>51</v>
      </c>
    </row>
    <row r="5" spans="2:3" ht="15.75">
      <c r="B5" s="240" t="s">
        <v>93</v>
      </c>
      <c r="C5" s="244" t="s">
        <v>270</v>
      </c>
    </row>
    <row r="6" spans="2:3" ht="15.75">
      <c r="B6" s="241" t="s">
        <v>96</v>
      </c>
      <c r="C6" s="244" t="s">
        <v>271</v>
      </c>
    </row>
    <row r="7" spans="2:3" ht="15.75">
      <c r="B7" s="240" t="s">
        <v>176</v>
      </c>
      <c r="C7" s="297">
        <v>25</v>
      </c>
    </row>
    <row r="8" spans="2:3" ht="15.75">
      <c r="B8" s="240" t="s">
        <v>105</v>
      </c>
      <c r="C8" s="296" t="s">
        <v>562</v>
      </c>
    </row>
    <row r="9" spans="2:3" ht="15.75">
      <c r="B9" s="242" t="s">
        <v>95</v>
      </c>
      <c r="C9" s="245" t="s">
        <v>586</v>
      </c>
    </row>
    <row r="10" spans="2:3" ht="15" customHeight="1">
      <c r="B10" s="242" t="s">
        <v>94</v>
      </c>
      <c r="C10" s="246" t="s">
        <v>587</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Facultatea" prompt="Selectati">
          <x14:formula1>
            <xm:f>liste!$A$13:$A$15</xm:f>
          </x14:formula1>
          <xm:sqref>C4</xm:sqref>
        </x14:dataValidation>
        <x14:dataValidation type="list" allowBlank="1" showInputMessage="1" promptTitle="Selectati" prompt="Standardul pentru profesor sau conferențiar">
          <x14:formula1>
            <xm:f>[3]liste!#REF!</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2"/>
  <sheetViews>
    <sheetView workbookViewId="0">
      <selection activeCell="N11" sqref="N11"/>
    </sheetView>
  </sheetViews>
  <sheetFormatPr defaultRowHeight="15"/>
  <cols>
    <col min="1" max="1" width="5.140625" style="388" customWidth="1"/>
    <col min="2" max="2" width="12" style="388" customWidth="1"/>
    <col min="3" max="3" width="43.140625" style="388" customWidth="1"/>
    <col min="4" max="4" width="22" style="388" bestFit="1" customWidth="1"/>
    <col min="5" max="5" width="18.140625" style="388" customWidth="1"/>
    <col min="6" max="6" width="19.7109375" style="388" customWidth="1"/>
    <col min="7" max="7" width="10" style="388" customWidth="1"/>
    <col min="8" max="8" width="9.7109375" style="388" customWidth="1"/>
    <col min="9" max="16384" width="9.140625" style="388"/>
  </cols>
  <sheetData>
    <row r="1" spans="1:11" ht="15.75">
      <c r="A1" s="454" t="str">
        <f>'Date initiale'!C3</f>
        <v>Universitatea de Arhitectură și Urbanism "Ion Mincu" București</v>
      </c>
      <c r="B1" s="454"/>
      <c r="C1" s="454"/>
      <c r="D1" s="455"/>
    </row>
    <row r="2" spans="1:11" ht="15.75">
      <c r="A2" s="454" t="str">
        <f>'Date initiale'!B4&amp;" "&amp;'Date initiale'!C4</f>
        <v>Facultatea ARHITECTURA</v>
      </c>
      <c r="B2" s="454"/>
      <c r="C2" s="454"/>
      <c r="D2" s="455"/>
    </row>
    <row r="3" spans="1:11" ht="15.75">
      <c r="A3" s="454" t="str">
        <f>'Date initiale'!B5&amp;" "&amp;'Date initiale'!C5</f>
        <v>Departamentul SINTEZA PROIECTARII</v>
      </c>
      <c r="B3" s="454"/>
      <c r="C3" s="454"/>
      <c r="D3" s="455"/>
    </row>
    <row r="4" spans="1:11">
      <c r="A4" s="388" t="str">
        <f>'Date initiale'!C6&amp;", "&amp;'Date initiale'!C7</f>
        <v>ALEXANDRU CRISAN, 25</v>
      </c>
    </row>
    <row r="6" spans="1:11" ht="15.75">
      <c r="A6" s="472" t="s">
        <v>110</v>
      </c>
      <c r="B6" s="472"/>
      <c r="C6" s="472"/>
      <c r="D6" s="472"/>
      <c r="E6" s="472"/>
      <c r="F6" s="472"/>
      <c r="G6" s="472"/>
      <c r="H6" s="472"/>
    </row>
    <row r="7" spans="1:11" ht="36" customHeight="1">
      <c r="A7" s="45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58"/>
      <c r="C7" s="458"/>
      <c r="D7" s="458"/>
      <c r="E7" s="458"/>
      <c r="F7" s="458"/>
      <c r="G7" s="458"/>
      <c r="H7" s="458"/>
    </row>
    <row r="8" spans="1:11" ht="16.5" thickBot="1">
      <c r="A8" s="460"/>
      <c r="B8" s="460"/>
      <c r="C8" s="460"/>
      <c r="D8" s="460"/>
      <c r="E8" s="460"/>
      <c r="F8" s="460"/>
      <c r="G8" s="460"/>
      <c r="H8" s="460"/>
    </row>
    <row r="9" spans="1:11" ht="54" customHeight="1">
      <c r="A9" s="473" t="s">
        <v>55</v>
      </c>
      <c r="B9" s="474" t="s">
        <v>72</v>
      </c>
      <c r="C9" s="475" t="s">
        <v>70</v>
      </c>
      <c r="D9" s="475" t="s">
        <v>71</v>
      </c>
      <c r="E9" s="474" t="s">
        <v>139</v>
      </c>
      <c r="F9" s="474" t="s">
        <v>138</v>
      </c>
      <c r="G9" s="475" t="s">
        <v>87</v>
      </c>
      <c r="H9" s="476" t="s">
        <v>147</v>
      </c>
      <c r="J9" s="462" t="s">
        <v>108</v>
      </c>
    </row>
    <row r="10" spans="1:11" ht="60">
      <c r="A10" s="477">
        <v>1</v>
      </c>
      <c r="B10" s="426"/>
      <c r="C10" s="426" t="s">
        <v>413</v>
      </c>
      <c r="D10" s="392" t="s">
        <v>414</v>
      </c>
      <c r="E10" s="392" t="s">
        <v>415</v>
      </c>
      <c r="F10" s="392" t="s">
        <v>591</v>
      </c>
      <c r="G10" s="392">
        <v>2016</v>
      </c>
      <c r="H10" s="478">
        <v>10</v>
      </c>
      <c r="J10" s="466" t="s">
        <v>162</v>
      </c>
      <c r="K10" s="388" t="s">
        <v>256</v>
      </c>
    </row>
    <row r="11" spans="1:11" ht="60">
      <c r="A11" s="479">
        <v>2</v>
      </c>
      <c r="B11" s="392"/>
      <c r="C11" s="392" t="s">
        <v>416</v>
      </c>
      <c r="D11" s="392" t="s">
        <v>414</v>
      </c>
      <c r="E11" s="392" t="s">
        <v>415</v>
      </c>
      <c r="F11" s="392" t="s">
        <v>591</v>
      </c>
      <c r="G11" s="392">
        <v>2014</v>
      </c>
      <c r="H11" s="478">
        <v>10</v>
      </c>
      <c r="J11" s="480"/>
    </row>
    <row r="12" spans="1:11" ht="60.75" thickBot="1">
      <c r="A12" s="479">
        <v>3</v>
      </c>
      <c r="B12" s="392"/>
      <c r="C12" s="392" t="s">
        <v>417</v>
      </c>
      <c r="D12" s="392" t="s">
        <v>418</v>
      </c>
      <c r="E12" s="392" t="s">
        <v>415</v>
      </c>
      <c r="F12" s="392" t="s">
        <v>591</v>
      </c>
      <c r="G12" s="392" t="s">
        <v>419</v>
      </c>
      <c r="H12" s="478">
        <v>10</v>
      </c>
      <c r="J12" s="480"/>
    </row>
    <row r="13" spans="1:11" ht="60">
      <c r="A13" s="479">
        <v>4</v>
      </c>
      <c r="B13" s="432"/>
      <c r="C13" s="392" t="s">
        <v>420</v>
      </c>
      <c r="D13" s="392" t="s">
        <v>421</v>
      </c>
      <c r="E13" s="481" t="s">
        <v>408</v>
      </c>
      <c r="F13" s="392" t="s">
        <v>591</v>
      </c>
      <c r="G13" s="392">
        <v>2009</v>
      </c>
      <c r="H13" s="478">
        <v>10</v>
      </c>
      <c r="J13" s="480"/>
    </row>
    <row r="14" spans="1:11" ht="60">
      <c r="A14" s="479">
        <f t="shared" ref="A14:A27" si="0">A13+1</f>
        <v>5</v>
      </c>
      <c r="B14" s="432"/>
      <c r="C14" s="392" t="s">
        <v>422</v>
      </c>
      <c r="D14" s="392" t="s">
        <v>421</v>
      </c>
      <c r="E14" s="392" t="s">
        <v>415</v>
      </c>
      <c r="F14" s="392" t="s">
        <v>590</v>
      </c>
      <c r="G14" s="392" t="s">
        <v>423</v>
      </c>
      <c r="H14" s="478">
        <v>10</v>
      </c>
      <c r="J14" s="480"/>
    </row>
    <row r="15" spans="1:11" ht="45">
      <c r="A15" s="479">
        <v>6</v>
      </c>
      <c r="B15" s="432"/>
      <c r="C15" s="392" t="s">
        <v>424</v>
      </c>
      <c r="D15" s="392" t="s">
        <v>425</v>
      </c>
      <c r="E15" s="392" t="s">
        <v>415</v>
      </c>
      <c r="F15" s="392" t="s">
        <v>426</v>
      </c>
      <c r="G15" s="392"/>
      <c r="H15" s="478">
        <v>3</v>
      </c>
      <c r="J15" s="480"/>
    </row>
    <row r="16" spans="1:11" ht="45">
      <c r="A16" s="479">
        <v>7</v>
      </c>
      <c r="B16" s="432"/>
      <c r="C16" s="392" t="s">
        <v>427</v>
      </c>
      <c r="D16" s="392" t="s">
        <v>425</v>
      </c>
      <c r="E16" s="392" t="s">
        <v>415</v>
      </c>
      <c r="F16" s="392" t="s">
        <v>591</v>
      </c>
      <c r="G16" s="392">
        <v>2007</v>
      </c>
      <c r="H16" s="478">
        <v>10</v>
      </c>
      <c r="J16" s="480"/>
    </row>
    <row r="17" spans="1:10" ht="45">
      <c r="A17" s="479">
        <v>8</v>
      </c>
      <c r="B17" s="432"/>
      <c r="C17" s="392" t="s">
        <v>428</v>
      </c>
      <c r="D17" s="392" t="s">
        <v>425</v>
      </c>
      <c r="E17" s="392" t="s">
        <v>415</v>
      </c>
      <c r="F17" s="392" t="s">
        <v>426</v>
      </c>
      <c r="G17" s="392">
        <v>2007</v>
      </c>
      <c r="H17" s="478">
        <v>3</v>
      </c>
      <c r="J17" s="480"/>
    </row>
    <row r="18" spans="1:10" ht="45">
      <c r="A18" s="479">
        <v>9</v>
      </c>
      <c r="B18" s="432"/>
      <c r="C18" s="392" t="s">
        <v>429</v>
      </c>
      <c r="D18" s="392" t="s">
        <v>425</v>
      </c>
      <c r="E18" s="392" t="s">
        <v>415</v>
      </c>
      <c r="F18" s="392" t="s">
        <v>426</v>
      </c>
      <c r="G18" s="392">
        <v>2007</v>
      </c>
      <c r="H18" s="478">
        <v>3</v>
      </c>
    </row>
    <row r="19" spans="1:10" ht="45">
      <c r="A19" s="479">
        <v>10</v>
      </c>
      <c r="B19" s="432"/>
      <c r="C19" s="392" t="s">
        <v>430</v>
      </c>
      <c r="D19" s="392" t="s">
        <v>425</v>
      </c>
      <c r="E19" s="392" t="s">
        <v>415</v>
      </c>
      <c r="F19" s="392" t="s">
        <v>426</v>
      </c>
      <c r="G19" s="392">
        <v>2009</v>
      </c>
      <c r="H19" s="478">
        <v>3</v>
      </c>
    </row>
    <row r="20" spans="1:10" ht="45">
      <c r="A20" s="479">
        <v>11</v>
      </c>
      <c r="B20" s="432"/>
      <c r="C20" s="392" t="s">
        <v>431</v>
      </c>
      <c r="D20" s="392" t="s">
        <v>425</v>
      </c>
      <c r="E20" s="392" t="s">
        <v>415</v>
      </c>
      <c r="F20" s="392" t="s">
        <v>426</v>
      </c>
      <c r="G20" s="392">
        <v>2006</v>
      </c>
      <c r="H20" s="478">
        <v>3</v>
      </c>
    </row>
    <row r="21" spans="1:10" ht="60">
      <c r="A21" s="479">
        <v>12</v>
      </c>
      <c r="B21" s="392"/>
      <c r="C21" s="392" t="s">
        <v>432</v>
      </c>
      <c r="D21" s="392" t="s">
        <v>425</v>
      </c>
      <c r="E21" s="392" t="s">
        <v>415</v>
      </c>
      <c r="F21" s="392" t="s">
        <v>426</v>
      </c>
      <c r="G21" s="392">
        <v>2005</v>
      </c>
      <c r="H21" s="478">
        <v>3</v>
      </c>
    </row>
    <row r="22" spans="1:10" ht="45">
      <c r="A22" s="479">
        <v>13</v>
      </c>
      <c r="B22" s="482"/>
      <c r="C22" s="482" t="s">
        <v>433</v>
      </c>
      <c r="D22" s="392" t="s">
        <v>425</v>
      </c>
      <c r="E22" s="392" t="s">
        <v>415</v>
      </c>
      <c r="F22" s="392" t="s">
        <v>426</v>
      </c>
      <c r="G22" s="392">
        <v>2005</v>
      </c>
      <c r="H22" s="478">
        <v>3</v>
      </c>
    </row>
    <row r="23" spans="1:10" ht="60">
      <c r="A23" s="479">
        <v>14</v>
      </c>
      <c r="B23" s="482"/>
      <c r="C23" s="482" t="s">
        <v>434</v>
      </c>
      <c r="D23" s="392" t="s">
        <v>425</v>
      </c>
      <c r="E23" s="392" t="s">
        <v>415</v>
      </c>
      <c r="F23" s="392" t="s">
        <v>426</v>
      </c>
      <c r="G23" s="392">
        <v>2005</v>
      </c>
      <c r="H23" s="478">
        <v>3</v>
      </c>
    </row>
    <row r="24" spans="1:10" ht="45">
      <c r="A24" s="479">
        <v>15</v>
      </c>
      <c r="B24" s="482"/>
      <c r="C24" s="482" t="s">
        <v>435</v>
      </c>
      <c r="D24" s="392" t="s">
        <v>425</v>
      </c>
      <c r="E24" s="392" t="s">
        <v>415</v>
      </c>
      <c r="F24" s="392" t="s">
        <v>426</v>
      </c>
      <c r="G24" s="392">
        <v>2005</v>
      </c>
      <c r="H24" s="478">
        <v>3</v>
      </c>
    </row>
    <row r="25" spans="1:10" ht="45">
      <c r="A25" s="479">
        <f t="shared" si="0"/>
        <v>16</v>
      </c>
      <c r="B25" s="482"/>
      <c r="C25" s="482" t="s">
        <v>436</v>
      </c>
      <c r="D25" s="392" t="s">
        <v>425</v>
      </c>
      <c r="E25" s="392" t="s">
        <v>415</v>
      </c>
      <c r="F25" s="392" t="s">
        <v>426</v>
      </c>
      <c r="G25" s="392">
        <v>2004</v>
      </c>
      <c r="H25" s="478">
        <v>3</v>
      </c>
    </row>
    <row r="26" spans="1:10" ht="60">
      <c r="A26" s="479">
        <f t="shared" si="0"/>
        <v>17</v>
      </c>
      <c r="B26" s="482"/>
      <c r="C26" s="482" t="s">
        <v>437</v>
      </c>
      <c r="D26" s="392" t="s">
        <v>425</v>
      </c>
      <c r="E26" s="392" t="s">
        <v>415</v>
      </c>
      <c r="F26" s="392" t="s">
        <v>426</v>
      </c>
      <c r="G26" s="392">
        <v>2004</v>
      </c>
      <c r="H26" s="478">
        <v>3</v>
      </c>
    </row>
    <row r="27" spans="1:10" ht="75.75" thickBot="1">
      <c r="A27" s="479">
        <f t="shared" si="0"/>
        <v>18</v>
      </c>
      <c r="B27" s="482"/>
      <c r="C27" s="482" t="s">
        <v>438</v>
      </c>
      <c r="D27" s="482" t="s">
        <v>439</v>
      </c>
      <c r="E27" s="392" t="s">
        <v>415</v>
      </c>
      <c r="F27" s="482" t="s">
        <v>440</v>
      </c>
      <c r="G27" s="482">
        <v>2004</v>
      </c>
      <c r="H27" s="483">
        <v>2</v>
      </c>
    </row>
    <row r="28" spans="1:10" ht="45">
      <c r="A28" s="479">
        <v>19</v>
      </c>
      <c r="B28" s="482"/>
      <c r="C28" s="482" t="s">
        <v>441</v>
      </c>
      <c r="D28" s="392" t="s">
        <v>425</v>
      </c>
      <c r="E28" s="481" t="s">
        <v>408</v>
      </c>
      <c r="F28" s="392" t="s">
        <v>426</v>
      </c>
      <c r="G28" s="482">
        <v>2003</v>
      </c>
      <c r="H28" s="483">
        <v>3</v>
      </c>
    </row>
    <row r="29" spans="1:10" ht="60">
      <c r="A29" s="479">
        <v>20</v>
      </c>
      <c r="B29" s="482"/>
      <c r="C29" s="482" t="s">
        <v>442</v>
      </c>
      <c r="D29" s="392" t="s">
        <v>425</v>
      </c>
      <c r="E29" s="392" t="s">
        <v>415</v>
      </c>
      <c r="F29" s="392" t="s">
        <v>426</v>
      </c>
      <c r="G29" s="392">
        <v>2003</v>
      </c>
      <c r="H29" s="478">
        <v>3</v>
      </c>
    </row>
    <row r="30" spans="1:10" ht="15.75" thickBot="1">
      <c r="A30" s="484"/>
      <c r="B30" s="451"/>
      <c r="G30" s="443" t="str">
        <f>"Total "&amp;LEFT(A7,3)</f>
        <v>Total I13</v>
      </c>
      <c r="H30" s="453">
        <f>SUM(H10:H29)</f>
        <v>101</v>
      </c>
    </row>
    <row r="32" spans="1:10" ht="53.25" customHeight="1">
      <c r="A32" s="47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2" s="471"/>
      <c r="C32" s="471"/>
      <c r="D32" s="471"/>
      <c r="E32" s="471"/>
      <c r="F32" s="471"/>
      <c r="G32" s="471"/>
      <c r="H32" s="471"/>
    </row>
  </sheetData>
  <mergeCells count="3">
    <mergeCell ref="A7:H7"/>
    <mergeCell ref="A6:H6"/>
    <mergeCell ref="A32:H32"/>
  </mergeCells>
  <phoneticPr fontId="0" type="noConversion"/>
  <printOptions horizontalCentered="1"/>
  <pageMargins left="0.74803149606299213" right="0.74803149606299213" top="0.78740157480314965" bottom="0.59055118110236227" header="0.31496062992125984" footer="0.31496062992125984"/>
  <pageSetup paperSize="9" scale="5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zoomScale="115" zoomScaleNormal="115" workbookViewId="0">
      <selection activeCell="E25" sqref="E2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43" customWidth="1"/>
    <col min="7" max="7" width="10" customWidth="1"/>
    <col min="8" max="8" width="9.7109375" customWidth="1"/>
    <col min="10" max="10" width="10.42578125" customWidth="1"/>
  </cols>
  <sheetData>
    <row r="1" spans="1:11" ht="15.75">
      <c r="A1" s="179" t="str">
        <f>'Date initiale'!C3</f>
        <v>Universitatea de Arhitectură și Urbanism "Ion Mincu" București</v>
      </c>
      <c r="B1" s="179"/>
      <c r="C1" s="179"/>
      <c r="D1" s="17"/>
      <c r="E1" s="17"/>
      <c r="F1" s="17"/>
    </row>
    <row r="2" spans="1:11" ht="15.75">
      <c r="A2" s="179" t="str">
        <f>'Date initiale'!B4&amp;" "&amp;'Date initiale'!C4</f>
        <v>Facultatea ARHITECTURA</v>
      </c>
      <c r="B2" s="179"/>
      <c r="C2" s="179"/>
      <c r="D2" s="17"/>
      <c r="E2" s="17"/>
      <c r="F2" s="17"/>
    </row>
    <row r="3" spans="1:11" ht="15.75">
      <c r="A3" s="179" t="str">
        <f>'Date initiale'!B5&amp;" "&amp;'Date initiale'!C5</f>
        <v>Departamentul SINTEZA PROIECTARII</v>
      </c>
      <c r="B3" s="179"/>
      <c r="C3" s="179"/>
      <c r="D3" s="17"/>
      <c r="E3" s="17"/>
      <c r="F3" s="17"/>
    </row>
    <row r="4" spans="1:11" ht="15.75">
      <c r="A4" s="180" t="str">
        <f>'Date initiale'!C6&amp;", "&amp;'Date initiale'!C7</f>
        <v>ALEXANDRU CRISAN, 25</v>
      </c>
      <c r="B4" s="180"/>
      <c r="C4" s="180"/>
      <c r="D4" s="17"/>
      <c r="E4" s="17"/>
      <c r="F4" s="17"/>
    </row>
    <row r="5" spans="1:11" s="143" customFormat="1" ht="15.75">
      <c r="A5" s="180"/>
      <c r="B5" s="180"/>
      <c r="C5" s="180"/>
      <c r="D5" s="17"/>
      <c r="E5" s="17"/>
      <c r="F5" s="17"/>
    </row>
    <row r="6" spans="1:11" ht="15.75">
      <c r="A6" s="348" t="s">
        <v>110</v>
      </c>
      <c r="B6" s="348"/>
      <c r="C6" s="348"/>
      <c r="D6" s="348"/>
      <c r="E6" s="348"/>
      <c r="F6" s="348"/>
      <c r="G6" s="348"/>
      <c r="H6" s="348"/>
    </row>
    <row r="7" spans="1:11" ht="54" customHeight="1">
      <c r="A7" s="351"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351"/>
      <c r="C7" s="351"/>
      <c r="D7" s="351"/>
      <c r="E7" s="351"/>
      <c r="F7" s="351"/>
      <c r="G7" s="351"/>
      <c r="H7" s="351"/>
    </row>
    <row r="8" spans="1:11" s="143" customFormat="1" ht="16.5" thickBot="1">
      <c r="A8" s="48"/>
      <c r="B8" s="48"/>
      <c r="C8" s="48"/>
      <c r="D8" s="48"/>
      <c r="E8" s="48"/>
      <c r="F8" s="56"/>
      <c r="G8" s="56"/>
      <c r="H8" s="56"/>
    </row>
    <row r="9" spans="1:11" ht="60.75" thickBot="1">
      <c r="A9" s="146" t="s">
        <v>55</v>
      </c>
      <c r="B9" s="162" t="s">
        <v>72</v>
      </c>
      <c r="C9" s="167" t="s">
        <v>70</v>
      </c>
      <c r="D9" s="167" t="s">
        <v>71</v>
      </c>
      <c r="E9" s="162" t="s">
        <v>140</v>
      </c>
      <c r="F9" s="162" t="s">
        <v>138</v>
      </c>
      <c r="G9" s="167" t="s">
        <v>87</v>
      </c>
      <c r="H9" s="168" t="s">
        <v>147</v>
      </c>
      <c r="J9" s="184" t="s">
        <v>108</v>
      </c>
    </row>
    <row r="10" spans="1:11">
      <c r="A10" s="175">
        <v>1</v>
      </c>
      <c r="B10" s="176"/>
      <c r="J10" s="185" t="s">
        <v>165</v>
      </c>
      <c r="K10" s="253" t="s">
        <v>256</v>
      </c>
    </row>
    <row r="11" spans="1:11">
      <c r="A11" s="166">
        <f>A10+1</f>
        <v>2</v>
      </c>
      <c r="B11" s="173"/>
      <c r="C11" s="164"/>
      <c r="D11" s="164"/>
      <c r="E11" s="174"/>
      <c r="F11" s="174"/>
      <c r="G11" s="164"/>
      <c r="H11" s="156"/>
      <c r="J11" s="46"/>
    </row>
    <row r="12" spans="1:11">
      <c r="A12" s="166">
        <f t="shared" ref="A12:A19" si="0">A11+1</f>
        <v>3</v>
      </c>
      <c r="B12" s="155"/>
      <c r="C12" s="112"/>
      <c r="D12" s="112"/>
      <c r="E12" s="112"/>
      <c r="F12" s="112"/>
      <c r="G12" s="112"/>
      <c r="H12" s="156"/>
    </row>
    <row r="13" spans="1:11">
      <c r="A13" s="166">
        <f t="shared" si="0"/>
        <v>4</v>
      </c>
      <c r="B13" s="112"/>
      <c r="C13" s="112"/>
      <c r="D13" s="112"/>
      <c r="E13" s="112"/>
      <c r="F13" s="112"/>
      <c r="G13" s="112"/>
      <c r="H13" s="156"/>
    </row>
    <row r="14" spans="1:11" s="143" customFormat="1">
      <c r="A14" s="166">
        <f t="shared" si="0"/>
        <v>5</v>
      </c>
      <c r="B14" s="155"/>
      <c r="C14" s="112"/>
      <c r="D14" s="112"/>
      <c r="E14" s="112"/>
      <c r="F14" s="112"/>
      <c r="G14" s="112"/>
      <c r="H14" s="156"/>
    </row>
    <row r="15" spans="1:11" s="143" customFormat="1">
      <c r="A15" s="166">
        <f t="shared" si="0"/>
        <v>6</v>
      </c>
      <c r="B15" s="112"/>
      <c r="C15" s="112"/>
      <c r="D15" s="112"/>
      <c r="E15" s="112"/>
      <c r="F15" s="112"/>
      <c r="G15" s="112"/>
      <c r="H15" s="156"/>
    </row>
    <row r="16" spans="1:11" s="143" customFormat="1">
      <c r="A16" s="166">
        <f t="shared" si="0"/>
        <v>7</v>
      </c>
      <c r="B16" s="155"/>
      <c r="C16" s="112"/>
      <c r="D16" s="112"/>
      <c r="E16" s="112"/>
      <c r="F16" s="112"/>
      <c r="G16" s="112"/>
      <c r="H16" s="156"/>
    </row>
    <row r="17" spans="1:8" s="143" customFormat="1">
      <c r="A17" s="166">
        <f t="shared" si="0"/>
        <v>8</v>
      </c>
      <c r="B17" s="112"/>
      <c r="C17" s="112"/>
      <c r="D17" s="112"/>
      <c r="E17" s="112"/>
      <c r="F17" s="112"/>
      <c r="G17" s="112"/>
      <c r="H17" s="156"/>
    </row>
    <row r="18" spans="1:8" s="143" customFormat="1">
      <c r="A18" s="166">
        <f t="shared" si="0"/>
        <v>9</v>
      </c>
      <c r="B18" s="155"/>
      <c r="C18" s="112"/>
      <c r="D18" s="112"/>
      <c r="E18" s="112"/>
      <c r="F18" s="112"/>
      <c r="G18" s="112"/>
      <c r="H18" s="156"/>
    </row>
    <row r="19" spans="1:8" s="143" customFormat="1" ht="15.75" thickBot="1">
      <c r="A19" s="178">
        <f t="shared" si="0"/>
        <v>10</v>
      </c>
      <c r="B19" s="114"/>
      <c r="C19" s="114"/>
      <c r="D19" s="114"/>
      <c r="E19" s="114"/>
      <c r="F19" s="114"/>
      <c r="G19" s="114"/>
      <c r="H19" s="158"/>
    </row>
    <row r="20" spans="1:8" s="143" customFormat="1" ht="15.75" thickBot="1">
      <c r="A20" s="236"/>
      <c r="B20" s="171"/>
      <c r="C20" s="160"/>
      <c r="D20" s="160"/>
      <c r="E20" s="160"/>
      <c r="F20" s="160"/>
      <c r="G20" s="127" t="str">
        <f>"Total "&amp;LEFT(A7,4)</f>
        <v>Total I14a</v>
      </c>
      <c r="H20" s="128">
        <f>SUM(H11:H19)</f>
        <v>0</v>
      </c>
    </row>
    <row r="21" spans="1:8" s="143" customFormat="1"/>
    <row r="22" spans="1:8" s="143" customFormat="1" ht="53.25" customHeight="1">
      <c r="A22" s="35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350"/>
      <c r="C22" s="350"/>
      <c r="D22" s="350"/>
      <c r="E22" s="350"/>
      <c r="F22" s="350"/>
      <c r="G22" s="350"/>
      <c r="H22" s="350"/>
    </row>
    <row r="40" spans="1:9" ht="15.75" thickBot="1"/>
    <row r="41" spans="1:9" s="143" customFormat="1" ht="54" customHeight="1" thickBot="1">
      <c r="A41" s="161" t="s">
        <v>69</v>
      </c>
      <c r="B41" s="162" t="s">
        <v>72</v>
      </c>
      <c r="C41" s="167" t="s">
        <v>70</v>
      </c>
      <c r="D41" s="167" t="s">
        <v>71</v>
      </c>
      <c r="E41" s="162" t="s">
        <v>139</v>
      </c>
      <c r="F41" s="162" t="s">
        <v>139</v>
      </c>
      <c r="G41" s="162" t="s">
        <v>138</v>
      </c>
      <c r="H41" s="167" t="s">
        <v>87</v>
      </c>
      <c r="I41" s="168"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7"/>
  <sheetViews>
    <sheetView topLeftCell="A4" workbookViewId="0">
      <selection activeCell="O10" sqref="O10"/>
    </sheetView>
  </sheetViews>
  <sheetFormatPr defaultRowHeight="15"/>
  <cols>
    <col min="1" max="1" width="5.140625" style="388" customWidth="1"/>
    <col min="2" max="2" width="10.5703125" style="388" customWidth="1"/>
    <col min="3" max="3" width="43.140625" style="388" customWidth="1"/>
    <col min="4" max="4" width="24" style="388" customWidth="1"/>
    <col min="5" max="5" width="14.28515625" style="388" customWidth="1"/>
    <col min="6" max="6" width="11.85546875" style="388" customWidth="1"/>
    <col min="7" max="7" width="10" style="388" customWidth="1"/>
    <col min="8" max="8" width="9.7109375" style="388" customWidth="1"/>
    <col min="9" max="16384" width="9.140625" style="388"/>
  </cols>
  <sheetData>
    <row r="1" spans="1:11" ht="15.75">
      <c r="A1" s="485" t="str">
        <f>'Date initiale'!C3</f>
        <v>Universitatea de Arhitectură și Urbanism "Ion Mincu" București</v>
      </c>
      <c r="B1" s="485"/>
      <c r="C1" s="485"/>
      <c r="D1" s="486"/>
      <c r="E1" s="486"/>
      <c r="F1" s="486"/>
      <c r="G1" s="486"/>
      <c r="H1" s="486"/>
    </row>
    <row r="2" spans="1:11" ht="15.75">
      <c r="A2" s="485" t="str">
        <f>'Date initiale'!B4&amp;" "&amp;'Date initiale'!C4</f>
        <v>Facultatea ARHITECTURA</v>
      </c>
      <c r="B2" s="485"/>
      <c r="C2" s="485"/>
      <c r="D2" s="486"/>
      <c r="E2" s="486"/>
      <c r="F2" s="486"/>
      <c r="G2" s="486"/>
      <c r="H2" s="486"/>
    </row>
    <row r="3" spans="1:11" ht="15.75">
      <c r="A3" s="485" t="str">
        <f>'Date initiale'!B5&amp;" "&amp;'Date initiale'!C5</f>
        <v>Departamentul SINTEZA PROIECTARII</v>
      </c>
      <c r="B3" s="485"/>
      <c r="C3" s="485"/>
      <c r="D3" s="486"/>
      <c r="E3" s="486"/>
      <c r="F3" s="486"/>
      <c r="G3" s="486"/>
      <c r="H3" s="486"/>
    </row>
    <row r="4" spans="1:11" ht="15.75">
      <c r="A4" s="487" t="str">
        <f>'Date initiale'!C6&amp;", "&amp;'Date initiale'!C7</f>
        <v>ALEXANDRU CRISAN, 25</v>
      </c>
      <c r="B4" s="487"/>
      <c r="C4" s="487"/>
      <c r="D4" s="486"/>
      <c r="E4" s="486"/>
      <c r="F4" s="486"/>
      <c r="G4" s="486"/>
      <c r="H4" s="486"/>
    </row>
    <row r="5" spans="1:11" ht="15.75">
      <c r="A5" s="487"/>
      <c r="B5" s="487"/>
      <c r="C5" s="487"/>
      <c r="D5" s="486"/>
      <c r="E5" s="486"/>
      <c r="F5" s="486"/>
      <c r="G5" s="486"/>
      <c r="H5" s="486"/>
    </row>
    <row r="6" spans="1:11" ht="15.75">
      <c r="A6" s="488" t="s">
        <v>110</v>
      </c>
      <c r="B6" s="488"/>
      <c r="C6" s="488"/>
      <c r="D6" s="488"/>
      <c r="E6" s="488"/>
      <c r="F6" s="488"/>
      <c r="G6" s="488"/>
      <c r="H6" s="488"/>
    </row>
    <row r="7" spans="1:11" ht="36.75" customHeight="1">
      <c r="A7" s="458" t="str">
        <f>'Descriere indicatori'!B19&amp;"b. "&amp;'Descriere indicatori'!C20</f>
        <v xml:space="preserve">I14b. Proiect urbanistic şi peisagistic la nivelul Planurilor Generale / Zonale ale Localităţilor (inclusiv studii de fundamentare, de inserţie, de oportunitate) avizate** </v>
      </c>
      <c r="B7" s="458"/>
      <c r="C7" s="458"/>
      <c r="D7" s="458"/>
      <c r="E7" s="458"/>
      <c r="F7" s="458"/>
      <c r="G7" s="458"/>
      <c r="H7" s="458"/>
    </row>
    <row r="8" spans="1:11" ht="19.5" customHeight="1" thickBot="1">
      <c r="A8" s="489"/>
      <c r="B8" s="489"/>
      <c r="C8" s="489"/>
      <c r="D8" s="489"/>
      <c r="E8" s="489"/>
      <c r="F8" s="489"/>
      <c r="G8" s="489"/>
      <c r="H8" s="489"/>
    </row>
    <row r="9" spans="1:11" ht="60.75" thickBot="1">
      <c r="A9" s="362" t="s">
        <v>55</v>
      </c>
      <c r="B9" s="363" t="s">
        <v>72</v>
      </c>
      <c r="C9" s="461" t="s">
        <v>70</v>
      </c>
      <c r="D9" s="461" t="s">
        <v>71</v>
      </c>
      <c r="E9" s="363" t="s">
        <v>140</v>
      </c>
      <c r="F9" s="363" t="s">
        <v>138</v>
      </c>
      <c r="G9" s="461" t="s">
        <v>87</v>
      </c>
      <c r="H9" s="424" t="s">
        <v>147</v>
      </c>
      <c r="J9" s="462" t="s">
        <v>108</v>
      </c>
    </row>
    <row r="10" spans="1:11" ht="45">
      <c r="A10" s="490">
        <v>1</v>
      </c>
      <c r="B10" s="491"/>
      <c r="C10" s="492" t="s">
        <v>443</v>
      </c>
      <c r="D10" s="493" t="s">
        <v>444</v>
      </c>
      <c r="E10" s="494" t="s">
        <v>592</v>
      </c>
      <c r="F10" s="495" t="s">
        <v>445</v>
      </c>
      <c r="G10" s="493">
        <v>2007</v>
      </c>
      <c r="H10" s="465">
        <v>15</v>
      </c>
      <c r="J10" s="466"/>
    </row>
    <row r="11" spans="1:11" ht="60">
      <c r="A11" s="496">
        <f>A10+1</f>
        <v>2</v>
      </c>
      <c r="B11" s="497"/>
      <c r="C11" s="498" t="s">
        <v>446</v>
      </c>
      <c r="D11" s="493" t="s">
        <v>444</v>
      </c>
      <c r="E11" s="494" t="s">
        <v>592</v>
      </c>
      <c r="F11" s="495" t="s">
        <v>445</v>
      </c>
      <c r="G11" s="493">
        <v>2007</v>
      </c>
      <c r="H11" s="465">
        <v>15</v>
      </c>
      <c r="J11" s="466" t="s">
        <v>166</v>
      </c>
      <c r="K11" s="470" t="s">
        <v>256</v>
      </c>
    </row>
    <row r="12" spans="1:11" ht="75">
      <c r="A12" s="496">
        <f t="shared" ref="A12:A14" si="0">A11+1</f>
        <v>3</v>
      </c>
      <c r="B12" s="497"/>
      <c r="C12" s="499" t="s">
        <v>447</v>
      </c>
      <c r="D12" s="468" t="s">
        <v>448</v>
      </c>
      <c r="E12" s="500" t="s">
        <v>449</v>
      </c>
      <c r="F12" s="500" t="s">
        <v>450</v>
      </c>
      <c r="G12" s="500">
        <v>2006</v>
      </c>
      <c r="H12" s="469">
        <v>5</v>
      </c>
      <c r="J12" s="480"/>
      <c r="K12" s="470"/>
    </row>
    <row r="13" spans="1:11" ht="75">
      <c r="A13" s="496">
        <f t="shared" si="0"/>
        <v>4</v>
      </c>
      <c r="B13" s="497"/>
      <c r="C13" s="498" t="s">
        <v>451</v>
      </c>
      <c r="D13" s="468" t="s">
        <v>448</v>
      </c>
      <c r="E13" s="500" t="s">
        <v>449</v>
      </c>
      <c r="F13" s="500" t="s">
        <v>450</v>
      </c>
      <c r="G13" s="500">
        <v>2004</v>
      </c>
      <c r="H13" s="469">
        <v>5</v>
      </c>
      <c r="J13" s="480"/>
      <c r="K13" s="470"/>
    </row>
    <row r="14" spans="1:11" ht="75">
      <c r="A14" s="496">
        <f t="shared" si="0"/>
        <v>5</v>
      </c>
      <c r="B14" s="497"/>
      <c r="C14" s="499" t="s">
        <v>452</v>
      </c>
      <c r="D14" s="468" t="s">
        <v>448</v>
      </c>
      <c r="E14" s="500" t="s">
        <v>449</v>
      </c>
      <c r="F14" s="500" t="s">
        <v>450</v>
      </c>
      <c r="G14" s="500">
        <v>2004</v>
      </c>
      <c r="H14" s="469">
        <v>5</v>
      </c>
      <c r="J14" s="480"/>
      <c r="K14" s="470"/>
    </row>
    <row r="15" spans="1:11" ht="16.5" thickBot="1">
      <c r="A15" s="451"/>
      <c r="G15" s="443" t="str">
        <f>"Total "&amp;LEFT(A7,4)</f>
        <v>Total I14b</v>
      </c>
      <c r="H15" s="501">
        <f>SUM(H10:H14)</f>
        <v>45</v>
      </c>
    </row>
    <row r="17" spans="1:8" ht="53.25" customHeight="1">
      <c r="A17" s="47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7" s="471"/>
      <c r="C17" s="471"/>
      <c r="D17" s="471"/>
      <c r="E17" s="471"/>
      <c r="F17" s="471"/>
      <c r="G17" s="471"/>
      <c r="H17" s="471"/>
    </row>
  </sheetData>
  <mergeCells count="3">
    <mergeCell ref="A7:H7"/>
    <mergeCell ref="A6:H6"/>
    <mergeCell ref="A17:H1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8"/>
  <sheetViews>
    <sheetView topLeftCell="A9" workbookViewId="0">
      <selection activeCell="O11" sqref="O11"/>
    </sheetView>
  </sheetViews>
  <sheetFormatPr defaultColWidth="9.140625" defaultRowHeight="15"/>
  <cols>
    <col min="1" max="1" width="5.140625" style="143" customWidth="1"/>
    <col min="2" max="2" width="14.5703125" style="143" customWidth="1"/>
    <col min="3" max="3" width="43.140625" style="143" customWidth="1"/>
    <col min="4" max="4" width="24" style="143" customWidth="1"/>
    <col min="5" max="5" width="14.28515625" style="143" customWidth="1"/>
    <col min="6" max="6" width="11.85546875" style="143" customWidth="1"/>
    <col min="7" max="7" width="10" style="143" customWidth="1"/>
    <col min="8" max="8" width="9.7109375" style="143" customWidth="1"/>
    <col min="9" max="9" width="9.140625" style="143"/>
    <col min="10" max="10" width="10.28515625" style="143" customWidth="1"/>
    <col min="11" max="16384" width="9.140625" style="143"/>
  </cols>
  <sheetData>
    <row r="1" spans="1:11" ht="15.75">
      <c r="A1" s="179" t="str">
        <f>'Date initiale'!C3</f>
        <v>Universitatea de Arhitectură și Urbanism "Ion Mincu" București</v>
      </c>
      <c r="B1" s="179"/>
      <c r="C1" s="179"/>
      <c r="D1" s="17"/>
      <c r="E1" s="17"/>
      <c r="F1" s="17"/>
    </row>
    <row r="2" spans="1:11" ht="15.75">
      <c r="A2" s="179" t="str">
        <f>'Date initiale'!B4&amp;" "&amp;'Date initiale'!C4</f>
        <v>Facultatea ARHITECTURA</v>
      </c>
      <c r="B2" s="179"/>
      <c r="C2" s="179"/>
      <c r="D2" s="17"/>
      <c r="E2" s="17"/>
      <c r="F2" s="17"/>
    </row>
    <row r="3" spans="1:11" ht="15.75">
      <c r="A3" s="179" t="str">
        <f>'Date initiale'!B5&amp;" "&amp;'Date initiale'!C5</f>
        <v>Departamentul SINTEZA PROIECTARII</v>
      </c>
      <c r="B3" s="179"/>
      <c r="C3" s="179"/>
      <c r="D3" s="17"/>
      <c r="E3" s="17"/>
      <c r="F3" s="17"/>
    </row>
    <row r="4" spans="1:11" ht="15.75">
      <c r="A4" s="180" t="str">
        <f>'Date initiale'!C6&amp;", "&amp;'Date initiale'!C7</f>
        <v>ALEXANDRU CRISAN, 25</v>
      </c>
      <c r="B4" s="180"/>
      <c r="C4" s="180"/>
      <c r="D4" s="17"/>
      <c r="E4" s="17"/>
      <c r="F4" s="17"/>
    </row>
    <row r="5" spans="1:11" ht="15.75">
      <c r="A5" s="180"/>
      <c r="B5" s="180"/>
      <c r="C5" s="180"/>
      <c r="D5" s="17"/>
      <c r="E5" s="17"/>
      <c r="F5" s="17"/>
    </row>
    <row r="6" spans="1:11" ht="15.75">
      <c r="A6" s="348" t="s">
        <v>110</v>
      </c>
      <c r="B6" s="348"/>
      <c r="C6" s="348"/>
      <c r="D6" s="348"/>
      <c r="E6" s="348"/>
      <c r="F6" s="348"/>
      <c r="G6" s="348"/>
      <c r="H6" s="348"/>
    </row>
    <row r="7" spans="1:11" ht="52.5" customHeight="1">
      <c r="A7" s="351"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351"/>
      <c r="C7" s="351"/>
      <c r="D7" s="351"/>
      <c r="E7" s="351"/>
      <c r="F7" s="351"/>
      <c r="G7" s="351"/>
      <c r="H7" s="351"/>
    </row>
    <row r="8" spans="1:11" ht="16.5" thickBot="1">
      <c r="A8" s="48"/>
      <c r="B8" s="48"/>
      <c r="C8" s="48"/>
      <c r="D8" s="48"/>
      <c r="E8" s="48"/>
      <c r="F8" s="56"/>
      <c r="G8" s="56"/>
      <c r="H8" s="56"/>
    </row>
    <row r="9" spans="1:11" ht="60.75" thickBot="1">
      <c r="A9" s="362" t="s">
        <v>55</v>
      </c>
      <c r="B9" s="363" t="s">
        <v>72</v>
      </c>
      <c r="C9" s="461" t="s">
        <v>141</v>
      </c>
      <c r="D9" s="461" t="s">
        <v>71</v>
      </c>
      <c r="E9" s="363" t="s">
        <v>140</v>
      </c>
      <c r="F9" s="363" t="s">
        <v>138</v>
      </c>
      <c r="G9" s="461" t="s">
        <v>87</v>
      </c>
      <c r="H9" s="424" t="s">
        <v>147</v>
      </c>
      <c r="J9" s="184" t="s">
        <v>108</v>
      </c>
    </row>
    <row r="10" spans="1:11" ht="105.75" thickBot="1">
      <c r="A10" s="502">
        <v>1</v>
      </c>
      <c r="B10" s="503"/>
      <c r="C10" s="504" t="s">
        <v>453</v>
      </c>
      <c r="D10" s="504" t="s">
        <v>454</v>
      </c>
      <c r="E10" s="504" t="s">
        <v>455</v>
      </c>
      <c r="F10" s="504" t="s">
        <v>456</v>
      </c>
      <c r="G10" s="503">
        <v>2014</v>
      </c>
      <c r="H10" s="505">
        <v>15</v>
      </c>
      <c r="J10" s="185"/>
    </row>
    <row r="11" spans="1:11" ht="390">
      <c r="A11" s="467">
        <f>A10+1</f>
        <v>2</v>
      </c>
      <c r="B11" s="506"/>
      <c r="C11" s="507" t="s">
        <v>457</v>
      </c>
      <c r="D11" s="504" t="s">
        <v>454</v>
      </c>
      <c r="E11" s="504" t="s">
        <v>455</v>
      </c>
      <c r="F11" s="504" t="s">
        <v>456</v>
      </c>
      <c r="G11" s="503">
        <v>2014</v>
      </c>
      <c r="H11" s="505">
        <v>15</v>
      </c>
      <c r="J11" s="185" t="s">
        <v>167</v>
      </c>
      <c r="K11" s="253" t="s">
        <v>256</v>
      </c>
    </row>
    <row r="12" spans="1:11" ht="15.75" thickBot="1">
      <c r="A12" s="484"/>
      <c r="B12" s="451"/>
      <c r="C12" s="388"/>
      <c r="D12" s="388"/>
      <c r="E12" s="388"/>
      <c r="F12" s="388"/>
      <c r="G12" s="443" t="str">
        <f>"Total "&amp;LEFT(A7,4)</f>
        <v>Total I14c</v>
      </c>
      <c r="H12" s="453">
        <f>SUM(H10:H11)</f>
        <v>30</v>
      </c>
    </row>
    <row r="14" spans="1:11" ht="53.25" customHeight="1">
      <c r="A14" s="35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4" s="350"/>
      <c r="C14" s="350"/>
      <c r="D14" s="350"/>
      <c r="E14" s="350"/>
      <c r="F14" s="350"/>
      <c r="G14" s="350"/>
      <c r="H14" s="350"/>
    </row>
    <row r="28" spans="1:9">
      <c r="A28" s="20"/>
      <c r="B28" s="20"/>
      <c r="C28" s="20"/>
      <c r="D28" s="20"/>
      <c r="E28" s="20"/>
      <c r="F28" s="20"/>
      <c r="G28" s="20"/>
      <c r="H28" s="20"/>
      <c r="I28" s="20"/>
    </row>
    <row r="29" spans="1:9">
      <c r="A29" s="20"/>
      <c r="B29" s="20"/>
      <c r="C29" s="20"/>
      <c r="D29" s="20"/>
      <c r="E29" s="20"/>
      <c r="F29" s="20"/>
      <c r="G29" s="20"/>
      <c r="H29" s="20"/>
      <c r="I29" s="20"/>
    </row>
    <row r="30" spans="1:9">
      <c r="A30" s="20"/>
      <c r="B30" s="20"/>
      <c r="C30" s="20"/>
      <c r="D30" s="20"/>
      <c r="E30" s="20"/>
      <c r="F30" s="20"/>
      <c r="G30" s="20"/>
      <c r="H30" s="20"/>
      <c r="I30" s="20"/>
    </row>
    <row r="31" spans="1:9">
      <c r="A31" s="20"/>
      <c r="B31" s="20"/>
      <c r="C31" s="20"/>
      <c r="D31" s="20"/>
      <c r="E31" s="20"/>
      <c r="F31" s="20"/>
      <c r="G31" s="20"/>
      <c r="H31" s="20"/>
      <c r="I31" s="20"/>
    </row>
    <row r="32" spans="1:9">
      <c r="A32" s="20"/>
      <c r="B32" s="20"/>
      <c r="C32" s="20"/>
      <c r="D32" s="20"/>
      <c r="E32" s="20"/>
      <c r="F32" s="20"/>
      <c r="G32" s="20"/>
      <c r="H32" s="20"/>
      <c r="I32" s="20"/>
    </row>
    <row r="33" spans="1:9">
      <c r="A33" s="159"/>
      <c r="B33" s="159"/>
      <c r="C33" s="163"/>
      <c r="D33" s="163"/>
      <c r="E33" s="159"/>
      <c r="F33" s="159"/>
      <c r="G33" s="159"/>
      <c r="H33" s="163"/>
      <c r="I33" s="291"/>
    </row>
    <row r="34" spans="1:9">
      <c r="A34" s="20"/>
      <c r="B34" s="20"/>
      <c r="C34" s="20"/>
      <c r="D34" s="20"/>
      <c r="E34" s="20"/>
      <c r="F34" s="20"/>
      <c r="G34" s="20"/>
      <c r="H34" s="20"/>
      <c r="I34" s="20"/>
    </row>
    <row r="35" spans="1:9">
      <c r="A35" s="20"/>
      <c r="B35" s="20"/>
      <c r="C35" s="20"/>
      <c r="D35" s="20"/>
      <c r="E35" s="20"/>
      <c r="F35" s="20"/>
      <c r="G35" s="20"/>
      <c r="H35" s="20"/>
      <c r="I35" s="20"/>
    </row>
    <row r="36" spans="1:9">
      <c r="A36" s="20"/>
      <c r="B36" s="20"/>
      <c r="C36" s="20"/>
      <c r="D36" s="20"/>
      <c r="E36" s="20"/>
      <c r="F36" s="20"/>
      <c r="G36" s="20"/>
      <c r="H36" s="20"/>
      <c r="I36" s="20"/>
    </row>
    <row r="37" spans="1:9">
      <c r="A37" s="20"/>
      <c r="B37" s="20"/>
      <c r="C37" s="20"/>
      <c r="D37" s="20"/>
      <c r="E37" s="20"/>
      <c r="F37" s="20"/>
      <c r="G37" s="20"/>
      <c r="H37" s="20"/>
      <c r="I37" s="20"/>
    </row>
    <row r="38" spans="1:9">
      <c r="A38" s="20"/>
      <c r="B38" s="20"/>
      <c r="C38" s="20"/>
      <c r="D38" s="20"/>
      <c r="E38" s="20"/>
      <c r="F38" s="20"/>
      <c r="G38" s="20"/>
      <c r="H38" s="20"/>
      <c r="I38" s="20"/>
    </row>
  </sheetData>
  <mergeCells count="3">
    <mergeCell ref="A6:H6"/>
    <mergeCell ref="A7:H7"/>
    <mergeCell ref="A14:H14"/>
  </mergeCells>
  <printOptions horizontalCentered="1"/>
  <pageMargins left="0.74803149606299213" right="0.74803149606299213" top="0.78740157480314965" bottom="0.59055118110236227" header="0.31496062992125984" footer="0.31496062992125984"/>
  <pageSetup paperSize="9" scale="6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M18" sqref="M18"/>
    </sheetView>
  </sheetViews>
  <sheetFormatPr defaultColWidth="9.140625" defaultRowHeight="15"/>
  <cols>
    <col min="1" max="1" width="5.140625" style="143" customWidth="1"/>
    <col min="2" max="2" width="10.5703125" style="143" customWidth="1"/>
    <col min="3" max="3" width="43.140625" style="143" customWidth="1"/>
    <col min="4" max="4" width="24" style="143" customWidth="1"/>
    <col min="5" max="5" width="14.28515625" style="143" customWidth="1"/>
    <col min="6" max="6" width="11.85546875" style="143" customWidth="1"/>
    <col min="7" max="7" width="10" style="143" customWidth="1"/>
    <col min="8" max="8" width="9.7109375" style="143" customWidth="1"/>
    <col min="9" max="9" width="9.140625" style="143"/>
    <col min="10" max="10" width="10.28515625" style="143" customWidth="1"/>
    <col min="11" max="16384" width="9.140625" style="143"/>
  </cols>
  <sheetData>
    <row r="1" spans="1:11" ht="15.75">
      <c r="A1" s="179" t="str">
        <f>'Date initiale'!C3</f>
        <v>Universitatea de Arhitectură și Urbanism "Ion Mincu" București</v>
      </c>
      <c r="B1" s="179"/>
      <c r="C1" s="179"/>
      <c r="D1" s="249"/>
      <c r="E1" s="249"/>
      <c r="F1" s="249"/>
    </row>
    <row r="2" spans="1:11" ht="15.75">
      <c r="A2" s="179" t="str">
        <f>'Date initiale'!B4&amp;" "&amp;'Date initiale'!C4</f>
        <v>Facultatea ARHITECTURA</v>
      </c>
      <c r="B2" s="179"/>
      <c r="C2" s="179"/>
      <c r="D2" s="249"/>
      <c r="E2" s="249"/>
      <c r="F2" s="249"/>
    </row>
    <row r="3" spans="1:11" ht="15.75">
      <c r="A3" s="179" t="str">
        <f>'Date initiale'!B5&amp;" "&amp;'Date initiale'!C5</f>
        <v>Departamentul SINTEZA PROIECTARII</v>
      </c>
      <c r="B3" s="179"/>
      <c r="C3" s="179"/>
      <c r="D3" s="249"/>
      <c r="E3" s="249"/>
      <c r="F3" s="249"/>
    </row>
    <row r="4" spans="1:11" ht="15.75">
      <c r="A4" s="248" t="str">
        <f>'Date initiale'!C6&amp;", "&amp;'Date initiale'!C7</f>
        <v>ALEXANDRU CRISAN, 25</v>
      </c>
      <c r="B4" s="248"/>
      <c r="C4" s="248"/>
      <c r="D4" s="249"/>
      <c r="E4" s="249"/>
      <c r="F4" s="249"/>
    </row>
    <row r="5" spans="1:11" ht="15.75">
      <c r="A5" s="248"/>
      <c r="B5" s="248"/>
      <c r="C5" s="248"/>
      <c r="D5" s="249"/>
      <c r="E5" s="249"/>
      <c r="F5" s="249"/>
    </row>
    <row r="6" spans="1:11" ht="15.75">
      <c r="A6" s="348" t="s">
        <v>110</v>
      </c>
      <c r="B6" s="348"/>
      <c r="C6" s="348"/>
      <c r="D6" s="348"/>
      <c r="E6" s="348"/>
      <c r="F6" s="348"/>
      <c r="G6" s="348"/>
      <c r="H6" s="348"/>
    </row>
    <row r="7" spans="1:11" ht="52.5" customHeight="1">
      <c r="A7" s="351"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351"/>
      <c r="C7" s="351"/>
      <c r="D7" s="351"/>
      <c r="E7" s="351"/>
      <c r="F7" s="351"/>
      <c r="G7" s="351"/>
      <c r="H7" s="351"/>
    </row>
    <row r="8" spans="1:11" ht="16.5" thickBot="1">
      <c r="A8" s="48"/>
      <c r="B8" s="48"/>
      <c r="C8" s="48"/>
      <c r="D8" s="48"/>
      <c r="E8" s="48"/>
      <c r="F8" s="56"/>
      <c r="G8" s="56"/>
      <c r="H8" s="56"/>
    </row>
    <row r="9" spans="1:11" ht="60.75" thickBot="1">
      <c r="A9" s="146" t="s">
        <v>55</v>
      </c>
      <c r="B9" s="162" t="s">
        <v>72</v>
      </c>
      <c r="C9" s="167" t="s">
        <v>141</v>
      </c>
      <c r="D9" s="167" t="s">
        <v>71</v>
      </c>
      <c r="E9" s="162" t="s">
        <v>140</v>
      </c>
      <c r="F9" s="162" t="s">
        <v>138</v>
      </c>
      <c r="G9" s="167" t="s">
        <v>87</v>
      </c>
      <c r="H9" s="168" t="s">
        <v>147</v>
      </c>
      <c r="J9" s="184" t="s">
        <v>108</v>
      </c>
    </row>
    <row r="10" spans="1:11">
      <c r="A10" s="175">
        <v>1</v>
      </c>
      <c r="B10" s="176"/>
      <c r="C10" s="176"/>
      <c r="D10" s="176"/>
      <c r="E10" s="176"/>
      <c r="F10" s="176"/>
      <c r="G10" s="176"/>
      <c r="H10" s="177"/>
      <c r="J10" s="185">
        <v>20</v>
      </c>
      <c r="K10" s="253" t="s">
        <v>256</v>
      </c>
    </row>
    <row r="11" spans="1:11">
      <c r="A11" s="166">
        <f>A10+1</f>
        <v>2</v>
      </c>
      <c r="B11" s="173"/>
      <c r="C11" s="164"/>
      <c r="D11" s="164"/>
      <c r="E11" s="174"/>
      <c r="F11" s="174"/>
      <c r="G11" s="164"/>
      <c r="H11" s="226"/>
    </row>
    <row r="12" spans="1:11">
      <c r="A12" s="166">
        <f t="shared" ref="A12:A19" si="0">A11+1</f>
        <v>3</v>
      </c>
      <c r="B12" s="155"/>
      <c r="C12" s="112"/>
      <c r="D12" s="112"/>
      <c r="E12" s="112"/>
      <c r="F12" s="112"/>
      <c r="G12" s="112"/>
      <c r="H12" s="226"/>
    </row>
    <row r="13" spans="1:11">
      <c r="A13" s="166">
        <f t="shared" si="0"/>
        <v>4</v>
      </c>
      <c r="B13" s="112"/>
      <c r="C13" s="112"/>
      <c r="D13" s="112"/>
      <c r="E13" s="112"/>
      <c r="F13" s="112"/>
      <c r="G13" s="112"/>
      <c r="H13" s="226"/>
    </row>
    <row r="14" spans="1:11">
      <c r="A14" s="166">
        <f t="shared" si="0"/>
        <v>5</v>
      </c>
      <c r="B14" s="155"/>
      <c r="C14" s="112"/>
      <c r="D14" s="112"/>
      <c r="E14" s="112"/>
      <c r="F14" s="112"/>
      <c r="G14" s="112"/>
      <c r="H14" s="226"/>
    </row>
    <row r="15" spans="1:11">
      <c r="A15" s="166">
        <f t="shared" si="0"/>
        <v>6</v>
      </c>
      <c r="B15" s="112"/>
      <c r="C15" s="112"/>
      <c r="D15" s="112"/>
      <c r="E15" s="112"/>
      <c r="F15" s="112"/>
      <c r="G15" s="112"/>
      <c r="H15" s="226"/>
    </row>
    <row r="16" spans="1:11">
      <c r="A16" s="166">
        <f t="shared" si="0"/>
        <v>7</v>
      </c>
      <c r="B16" s="155"/>
      <c r="C16" s="112"/>
      <c r="D16" s="112"/>
      <c r="E16" s="112"/>
      <c r="F16" s="112"/>
      <c r="G16" s="112"/>
      <c r="H16" s="226"/>
    </row>
    <row r="17" spans="1:8">
      <c r="A17" s="166">
        <f t="shared" si="0"/>
        <v>8</v>
      </c>
      <c r="B17" s="112"/>
      <c r="C17" s="112"/>
      <c r="D17" s="112"/>
      <c r="E17" s="112"/>
      <c r="F17" s="112"/>
      <c r="G17" s="112"/>
      <c r="H17" s="226"/>
    </row>
    <row r="18" spans="1:8">
      <c r="A18" s="166">
        <f t="shared" si="0"/>
        <v>9</v>
      </c>
      <c r="B18" s="155"/>
      <c r="C18" s="112"/>
      <c r="D18" s="112"/>
      <c r="E18" s="112"/>
      <c r="F18" s="112"/>
      <c r="G18" s="112"/>
      <c r="H18" s="226"/>
    </row>
    <row r="19" spans="1:8" ht="15.75" thickBot="1">
      <c r="A19" s="178">
        <f t="shared" si="0"/>
        <v>10</v>
      </c>
      <c r="B19" s="114"/>
      <c r="C19" s="114"/>
      <c r="D19" s="114"/>
      <c r="E19" s="114"/>
      <c r="F19" s="114"/>
      <c r="G19" s="114"/>
      <c r="H19" s="229"/>
    </row>
    <row r="20" spans="1:8" ht="15.75" thickBot="1">
      <c r="A20" s="236"/>
      <c r="B20" s="171"/>
      <c r="C20" s="160"/>
      <c r="D20" s="160"/>
      <c r="E20" s="160"/>
      <c r="F20" s="160"/>
      <c r="G20" s="127" t="str">
        <f>"Total "&amp;LEFT(A7,4)</f>
        <v>Total I15.</v>
      </c>
      <c r="H20" s="128">
        <f>SUM(H10:H19)</f>
        <v>0</v>
      </c>
    </row>
    <row r="22" spans="1:8" ht="53.25" customHeight="1">
      <c r="A22" s="350"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350"/>
      <c r="C22" s="350"/>
      <c r="D22" s="350"/>
      <c r="E22" s="350"/>
      <c r="F22" s="350"/>
      <c r="G22" s="350"/>
      <c r="H22" s="350"/>
    </row>
    <row r="40" spans="1:9" ht="15.75" thickBot="1"/>
    <row r="41" spans="1:9" ht="54" customHeight="1" thickBot="1">
      <c r="A41" s="161" t="s">
        <v>69</v>
      </c>
      <c r="B41" s="162" t="s">
        <v>72</v>
      </c>
      <c r="C41" s="167" t="s">
        <v>70</v>
      </c>
      <c r="D41" s="167" t="s">
        <v>71</v>
      </c>
      <c r="E41" s="162" t="s">
        <v>139</v>
      </c>
      <c r="F41" s="162" t="s">
        <v>139</v>
      </c>
      <c r="G41" s="162" t="s">
        <v>138</v>
      </c>
      <c r="H41" s="167" t="s">
        <v>87</v>
      </c>
      <c r="I41" s="168"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26"/>
  <sheetViews>
    <sheetView workbookViewId="0">
      <selection activeCell="H14" sqref="H1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179" t="str">
        <f>'Date initiale'!C3</f>
        <v>Universitatea de Arhitectură și Urbanism "Ion Mincu" București</v>
      </c>
      <c r="B1" s="179"/>
      <c r="C1" s="179"/>
      <c r="D1" s="17"/>
      <c r="E1" s="34"/>
    </row>
    <row r="2" spans="1:8" ht="15.75">
      <c r="A2" s="179" t="str">
        <f>'Date initiale'!B4&amp;" "&amp;'Date initiale'!C4</f>
        <v>Facultatea ARHITECTURA</v>
      </c>
      <c r="B2" s="179"/>
      <c r="C2" s="179"/>
      <c r="D2" s="2"/>
      <c r="E2" s="34"/>
    </row>
    <row r="3" spans="1:8" ht="15.75">
      <c r="A3" s="179" t="str">
        <f>'Date initiale'!B5&amp;" "&amp;'Date initiale'!C5</f>
        <v>Departamentul SINTEZA PROIECTARII</v>
      </c>
      <c r="B3" s="179"/>
      <c r="C3" s="179"/>
      <c r="D3" s="17"/>
      <c r="E3" s="34"/>
    </row>
    <row r="4" spans="1:8">
      <c r="A4" s="107" t="str">
        <f>'Date initiale'!C6&amp;", "&amp;'Date initiale'!C7</f>
        <v>ALEXANDRU CRISAN, 25</v>
      </c>
      <c r="B4" s="107"/>
      <c r="C4" s="107"/>
    </row>
    <row r="5" spans="1:8" s="143" customFormat="1">
      <c r="A5" s="107"/>
      <c r="B5" s="107"/>
      <c r="C5" s="107"/>
    </row>
    <row r="6" spans="1:8" ht="15.75">
      <c r="A6" s="356" t="s">
        <v>110</v>
      </c>
      <c r="B6" s="356"/>
      <c r="C6" s="356"/>
      <c r="D6" s="356"/>
    </row>
    <row r="7" spans="1:8" s="143" customFormat="1" ht="90.75" customHeight="1">
      <c r="A7" s="351"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351"/>
      <c r="C7" s="351"/>
      <c r="D7" s="351"/>
      <c r="E7" s="144"/>
      <c r="F7" s="144"/>
      <c r="G7" s="144"/>
      <c r="H7" s="144"/>
    </row>
    <row r="8" spans="1:8" ht="18.75" customHeight="1" thickBot="1">
      <c r="A8" s="54"/>
      <c r="B8" s="54"/>
      <c r="C8" s="54"/>
      <c r="D8" s="54"/>
    </row>
    <row r="9" spans="1:8" ht="45.75" customHeight="1" thickBot="1">
      <c r="A9" s="473" t="s">
        <v>55</v>
      </c>
      <c r="B9" s="363" t="s">
        <v>77</v>
      </c>
      <c r="C9" s="363" t="s">
        <v>87</v>
      </c>
      <c r="D9" s="508" t="s">
        <v>147</v>
      </c>
      <c r="E9" s="26"/>
      <c r="F9" s="184" t="s">
        <v>108</v>
      </c>
    </row>
    <row r="10" spans="1:8" ht="30.75" thickBot="1">
      <c r="A10" s="473">
        <v>1</v>
      </c>
      <c r="B10" s="509" t="s">
        <v>458</v>
      </c>
      <c r="C10" s="474">
        <v>2015</v>
      </c>
      <c r="D10" s="510">
        <v>25</v>
      </c>
      <c r="F10" s="185" t="s">
        <v>168</v>
      </c>
      <c r="G10" s="253" t="s">
        <v>257</v>
      </c>
    </row>
    <row r="11" spans="1:8" ht="30">
      <c r="A11" s="502">
        <v>2</v>
      </c>
      <c r="B11" s="504" t="s">
        <v>459</v>
      </c>
      <c r="C11" s="511">
        <v>2015</v>
      </c>
      <c r="D11" s="512">
        <v>5</v>
      </c>
    </row>
    <row r="12" spans="1:8" s="143" customFormat="1" ht="30">
      <c r="A12" s="467">
        <v>3</v>
      </c>
      <c r="B12" s="513" t="s">
        <v>460</v>
      </c>
      <c r="C12" s="514">
        <v>2015</v>
      </c>
      <c r="D12" s="515">
        <v>25</v>
      </c>
    </row>
    <row r="13" spans="1:8" s="143" customFormat="1" ht="30">
      <c r="A13" s="467">
        <f t="shared" ref="A13:A14" si="0">A12+1</f>
        <v>4</v>
      </c>
      <c r="B13" s="498" t="s">
        <v>461</v>
      </c>
      <c r="C13" s="468">
        <v>2014</v>
      </c>
      <c r="D13" s="469">
        <v>15</v>
      </c>
    </row>
    <row r="14" spans="1:8" s="143" customFormat="1" ht="60.75" thickBot="1">
      <c r="A14" s="467">
        <f t="shared" si="0"/>
        <v>5</v>
      </c>
      <c r="B14" s="393" t="s">
        <v>462</v>
      </c>
      <c r="C14" s="468" t="s">
        <v>463</v>
      </c>
      <c r="D14" s="469">
        <v>5</v>
      </c>
    </row>
    <row r="15" spans="1:8" ht="15.75" thickBot="1">
      <c r="A15" s="516"/>
      <c r="B15" s="442"/>
      <c r="C15" s="405" t="str">
        <f>"Total "&amp;LEFT(A7,3)</f>
        <v>Total I16</v>
      </c>
      <c r="D15" s="517">
        <f>SUM(D10:D14)</f>
        <v>75</v>
      </c>
    </row>
    <row r="16" spans="1:8" ht="15.75">
      <c r="A16" s="29"/>
      <c r="B16" s="21"/>
      <c r="C16" s="21"/>
      <c r="D16" s="21"/>
    </row>
    <row r="17" spans="1:4">
      <c r="A17" s="20"/>
      <c r="B17" s="20"/>
      <c r="C17" s="20"/>
      <c r="D17" s="20"/>
    </row>
    <row r="21" spans="1:4">
      <c r="A21" s="20"/>
      <c r="B21" s="18"/>
    </row>
    <row r="22" spans="1:4">
      <c r="A22" s="20"/>
      <c r="B22" s="18"/>
    </row>
    <row r="23" spans="1:4">
      <c r="A23" s="20"/>
    </row>
    <row r="24" spans="1:4">
      <c r="A24" s="20"/>
    </row>
    <row r="25" spans="1:4">
      <c r="A25" s="20"/>
    </row>
    <row r="26" spans="1:4">
      <c r="A26"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6"/>
  <sheetViews>
    <sheetView workbookViewId="0">
      <selection activeCell="L12" sqref="L12"/>
    </sheetView>
  </sheetViews>
  <sheetFormatPr defaultRowHeight="15"/>
  <cols>
    <col min="1" max="1" width="5.140625" style="388" customWidth="1"/>
    <col min="2" max="2" width="103.140625" style="388" customWidth="1"/>
    <col min="3" max="3" width="10.5703125" style="388" customWidth="1"/>
    <col min="4" max="4" width="9.7109375" style="388" customWidth="1"/>
    <col min="5" max="5" width="9.140625" style="388"/>
    <col min="6" max="6" width="10.42578125" style="388" customWidth="1"/>
    <col min="7" max="16384" width="9.140625" style="388"/>
  </cols>
  <sheetData>
    <row r="1" spans="1:11" ht="15.75">
      <c r="A1" s="454" t="str">
        <f>'Date initiale'!C3</f>
        <v>Universitatea de Arhitectură și Urbanism "Ion Mincu" București</v>
      </c>
      <c r="B1" s="454"/>
      <c r="C1" s="454"/>
      <c r="D1" s="455"/>
    </row>
    <row r="2" spans="1:11" ht="15.75">
      <c r="A2" s="454" t="str">
        <f>'Date initiale'!B4&amp;" "&amp;'Date initiale'!C4</f>
        <v>Facultatea ARHITECTURA</v>
      </c>
      <c r="B2" s="454"/>
      <c r="C2" s="454"/>
      <c r="D2" s="518"/>
    </row>
    <row r="3" spans="1:11" ht="15.75">
      <c r="A3" s="454" t="str">
        <f>'Date initiale'!B5&amp;" "&amp;'Date initiale'!C5</f>
        <v>Departamentul SINTEZA PROIECTARII</v>
      </c>
      <c r="B3" s="454"/>
      <c r="C3" s="454"/>
      <c r="D3" s="455"/>
    </row>
    <row r="4" spans="1:11">
      <c r="A4" s="388" t="str">
        <f>'Date initiale'!C6&amp;", "&amp;'Date initiale'!C7</f>
        <v>ALEXANDRU CRISAN, 25</v>
      </c>
    </row>
    <row r="6" spans="1:11">
      <c r="A6" s="519" t="s">
        <v>110</v>
      </c>
      <c r="B6" s="519"/>
      <c r="C6" s="519"/>
      <c r="D6" s="519"/>
    </row>
    <row r="7" spans="1:11" ht="40.5" customHeight="1">
      <c r="A7" s="520"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20"/>
      <c r="C7" s="520"/>
      <c r="D7" s="520"/>
    </row>
    <row r="8" spans="1:11" ht="15.75" thickBot="1"/>
    <row r="9" spans="1:11" ht="48.75" customHeight="1" thickBot="1">
      <c r="A9" s="473" t="s">
        <v>55</v>
      </c>
      <c r="B9" s="363" t="s">
        <v>77</v>
      </c>
      <c r="C9" s="363" t="s">
        <v>87</v>
      </c>
      <c r="D9" s="508" t="s">
        <v>147</v>
      </c>
      <c r="F9" s="462" t="s">
        <v>108</v>
      </c>
    </row>
    <row r="10" spans="1:11" ht="30.75" thickBot="1">
      <c r="A10" s="473">
        <v>1</v>
      </c>
      <c r="B10" s="509" t="s">
        <v>464</v>
      </c>
      <c r="C10" s="474">
        <v>2016</v>
      </c>
      <c r="D10" s="510">
        <v>20</v>
      </c>
      <c r="F10" s="466" t="s">
        <v>169</v>
      </c>
      <c r="G10" s="470" t="s">
        <v>258</v>
      </c>
      <c r="K10" s="451"/>
    </row>
    <row r="11" spans="1:11" ht="30">
      <c r="A11" s="521">
        <v>2</v>
      </c>
      <c r="B11" s="522" t="s">
        <v>465</v>
      </c>
      <c r="C11" s="523">
        <v>2015</v>
      </c>
      <c r="D11" s="524">
        <v>20</v>
      </c>
      <c r="K11" s="451"/>
    </row>
    <row r="12" spans="1:11" ht="30">
      <c r="A12" s="446">
        <f>A11+1</f>
        <v>3</v>
      </c>
      <c r="B12" s="498" t="s">
        <v>466</v>
      </c>
      <c r="C12" s="468">
        <v>2008</v>
      </c>
      <c r="D12" s="469">
        <v>20</v>
      </c>
      <c r="K12" s="451"/>
    </row>
    <row r="13" spans="1:11">
      <c r="A13" s="446">
        <f t="shared" ref="A13:A15" si="0">A12+1</f>
        <v>4</v>
      </c>
      <c r="B13" s="498" t="s">
        <v>467</v>
      </c>
      <c r="C13" s="468">
        <v>2007</v>
      </c>
      <c r="D13" s="469">
        <v>30</v>
      </c>
      <c r="K13" s="451"/>
    </row>
    <row r="14" spans="1:11" ht="30">
      <c r="A14" s="446">
        <f t="shared" si="0"/>
        <v>5</v>
      </c>
      <c r="B14" s="498" t="s">
        <v>468</v>
      </c>
      <c r="C14" s="468">
        <v>2007</v>
      </c>
      <c r="D14" s="469">
        <v>30</v>
      </c>
      <c r="K14" s="451"/>
    </row>
    <row r="15" spans="1:11" ht="30.75" thickBot="1">
      <c r="A15" s="446">
        <f t="shared" si="0"/>
        <v>6</v>
      </c>
      <c r="B15" s="498" t="s">
        <v>469</v>
      </c>
      <c r="C15" s="468">
        <v>2004</v>
      </c>
      <c r="D15" s="469">
        <v>30</v>
      </c>
      <c r="K15" s="451"/>
    </row>
    <row r="16" spans="1:11" ht="15.75" thickBot="1">
      <c r="A16" s="525"/>
      <c r="C16" s="405" t="str">
        <f>"Total "&amp;LEFT(A7,3)</f>
        <v>Total I17</v>
      </c>
      <c r="D16" s="406">
        <f>SUM(D10:D15)</f>
        <v>150</v>
      </c>
      <c r="K16" s="44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1"/>
  <sheetViews>
    <sheetView topLeftCell="A9" workbookViewId="0">
      <selection activeCell="L17" sqref="L17"/>
    </sheetView>
  </sheetViews>
  <sheetFormatPr defaultRowHeight="15"/>
  <cols>
    <col min="1" max="1" width="5.140625" customWidth="1"/>
    <col min="2" max="2" width="103.140625" customWidth="1"/>
    <col min="3" max="3" width="10.5703125" customWidth="1"/>
    <col min="4" max="4" width="9.7109375" customWidth="1"/>
  </cols>
  <sheetData>
    <row r="1" spans="1:11" ht="15.75">
      <c r="A1" s="179" t="str">
        <f>'Date initiale'!C3</f>
        <v>Universitatea de Arhitectură și Urbanism "Ion Mincu" București</v>
      </c>
      <c r="B1" s="179"/>
      <c r="C1" s="179"/>
      <c r="D1" s="17"/>
      <c r="E1" s="34"/>
    </row>
    <row r="2" spans="1:11" ht="15.75">
      <c r="A2" s="179" t="str">
        <f>'Date initiale'!B4&amp;" "&amp;'Date initiale'!C4</f>
        <v>Facultatea ARHITECTURA</v>
      </c>
      <c r="B2" s="179"/>
      <c r="C2" s="179"/>
      <c r="D2" s="34"/>
      <c r="E2" s="34"/>
    </row>
    <row r="3" spans="1:11" ht="15.75">
      <c r="A3" s="179" t="str">
        <f>'Date initiale'!B5&amp;" "&amp;'Date initiale'!C5</f>
        <v>Departamentul SINTEZA PROIECTARII</v>
      </c>
      <c r="B3" s="179"/>
      <c r="C3" s="179"/>
      <c r="D3" s="17"/>
      <c r="E3" s="34"/>
    </row>
    <row r="4" spans="1:11">
      <c r="A4" s="107" t="str">
        <f>'Date initiale'!C6&amp;", "&amp;'Date initiale'!C7</f>
        <v>ALEXANDRU CRISAN, 25</v>
      </c>
      <c r="B4" s="107"/>
      <c r="C4" s="107"/>
    </row>
    <row r="5" spans="1:11" s="143" customFormat="1">
      <c r="A5" s="107"/>
      <c r="B5" s="107"/>
      <c r="C5" s="107"/>
    </row>
    <row r="6" spans="1:11" ht="34.5" customHeight="1">
      <c r="A6" s="356" t="s">
        <v>110</v>
      </c>
      <c r="B6" s="356"/>
      <c r="C6" s="356"/>
      <c r="D6" s="356"/>
    </row>
    <row r="7" spans="1:11" s="143" customFormat="1" ht="34.5" customHeight="1">
      <c r="A7" s="35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357"/>
      <c r="C7" s="357"/>
      <c r="D7" s="357"/>
    </row>
    <row r="8" spans="1:11" ht="16.5" customHeight="1" thickBot="1">
      <c r="A8" s="49"/>
      <c r="B8" s="49"/>
      <c r="C8" s="49"/>
      <c r="D8" s="49"/>
    </row>
    <row r="9" spans="1:11" ht="42.75" customHeight="1" thickBot="1">
      <c r="A9" s="362" t="s">
        <v>55</v>
      </c>
      <c r="B9" s="363" t="s">
        <v>77</v>
      </c>
      <c r="C9" s="363" t="s">
        <v>87</v>
      </c>
      <c r="D9" s="508" t="s">
        <v>78</v>
      </c>
      <c r="E9" s="26"/>
      <c r="F9" s="184" t="s">
        <v>108</v>
      </c>
    </row>
    <row r="10" spans="1:11" s="143" customFormat="1" ht="90.75" thickBot="1">
      <c r="A10" s="473">
        <v>1</v>
      </c>
      <c r="B10" s="526" t="s">
        <v>470</v>
      </c>
      <c r="C10" s="474">
        <v>2016</v>
      </c>
      <c r="D10" s="510">
        <v>5</v>
      </c>
      <c r="E10" s="26"/>
      <c r="F10" s="185"/>
    </row>
    <row r="11" spans="1:11" ht="30.75" thickBot="1">
      <c r="A11" s="473">
        <v>2</v>
      </c>
      <c r="B11" s="526" t="s">
        <v>471</v>
      </c>
      <c r="C11" s="474">
        <v>2014</v>
      </c>
      <c r="D11" s="510">
        <v>5</v>
      </c>
      <c r="E11" s="26"/>
      <c r="F11" s="185" t="s">
        <v>170</v>
      </c>
      <c r="G11" s="253" t="s">
        <v>259</v>
      </c>
      <c r="K11" s="20"/>
    </row>
    <row r="12" spans="1:11" s="143" customFormat="1" ht="30">
      <c r="A12" s="527">
        <v>3</v>
      </c>
      <c r="B12" s="528" t="s">
        <v>472</v>
      </c>
      <c r="C12" s="523">
        <v>2014</v>
      </c>
      <c r="D12" s="524">
        <v>5</v>
      </c>
      <c r="E12" s="26"/>
      <c r="F12" s="292"/>
      <c r="G12" s="253"/>
      <c r="K12" s="20"/>
    </row>
    <row r="13" spans="1:11" s="143" customFormat="1" ht="30">
      <c r="A13" s="496">
        <v>4</v>
      </c>
      <c r="B13" s="498" t="s">
        <v>563</v>
      </c>
      <c r="C13" s="468">
        <v>2014</v>
      </c>
      <c r="D13" s="469">
        <v>10</v>
      </c>
      <c r="E13" s="26"/>
      <c r="F13" s="292"/>
      <c r="G13" s="253"/>
      <c r="K13" s="20"/>
    </row>
    <row r="14" spans="1:11" s="143" customFormat="1" ht="30">
      <c r="A14" s="496">
        <v>5</v>
      </c>
      <c r="B14" s="498" t="s">
        <v>473</v>
      </c>
      <c r="C14" s="468">
        <v>2013</v>
      </c>
      <c r="D14" s="469">
        <v>5</v>
      </c>
      <c r="E14" s="26"/>
      <c r="F14" s="292"/>
      <c r="G14" s="253"/>
      <c r="K14" s="20"/>
    </row>
    <row r="15" spans="1:11" s="143" customFormat="1" ht="30">
      <c r="A15" s="496">
        <v>6</v>
      </c>
      <c r="B15" s="498" t="s">
        <v>474</v>
      </c>
      <c r="C15" s="468">
        <v>2013</v>
      </c>
      <c r="D15" s="469">
        <v>5</v>
      </c>
      <c r="E15" s="26"/>
      <c r="F15" s="292"/>
      <c r="G15" s="253"/>
      <c r="K15" s="20"/>
    </row>
    <row r="16" spans="1:11" s="143" customFormat="1" ht="30">
      <c r="A16" s="496">
        <v>7</v>
      </c>
      <c r="B16" s="498" t="s">
        <v>475</v>
      </c>
      <c r="C16" s="468">
        <v>2013</v>
      </c>
      <c r="D16" s="469">
        <v>5</v>
      </c>
      <c r="E16" s="26"/>
      <c r="F16" s="292"/>
      <c r="G16" s="253"/>
      <c r="K16" s="20"/>
    </row>
    <row r="17" spans="1:11" s="143" customFormat="1" ht="30">
      <c r="A17" s="496">
        <v>8</v>
      </c>
      <c r="B17" s="498" t="s">
        <v>476</v>
      </c>
      <c r="C17" s="468">
        <v>2012</v>
      </c>
      <c r="D17" s="469">
        <v>10</v>
      </c>
      <c r="E17" s="26"/>
      <c r="F17" s="292"/>
      <c r="G17" s="253"/>
      <c r="K17" s="20"/>
    </row>
    <row r="18" spans="1:11" s="143" customFormat="1" ht="30">
      <c r="A18" s="496">
        <v>9</v>
      </c>
      <c r="B18" s="498" t="s">
        <v>477</v>
      </c>
      <c r="C18" s="468">
        <v>2009</v>
      </c>
      <c r="D18" s="469">
        <v>5</v>
      </c>
      <c r="E18" s="26"/>
      <c r="F18" s="292"/>
      <c r="G18" s="253"/>
      <c r="K18" s="20"/>
    </row>
    <row r="19" spans="1:11" s="143" customFormat="1">
      <c r="A19" s="496">
        <f t="shared" ref="A19" si="0">A18+1</f>
        <v>10</v>
      </c>
      <c r="B19" s="498" t="s">
        <v>478</v>
      </c>
      <c r="C19" s="468">
        <v>2008</v>
      </c>
      <c r="D19" s="469">
        <v>5</v>
      </c>
      <c r="E19" s="26"/>
      <c r="F19" s="292"/>
      <c r="G19" s="253"/>
      <c r="K19" s="20"/>
    </row>
    <row r="20" spans="1:11" s="143" customFormat="1" ht="15.75" thickBot="1">
      <c r="A20" s="529"/>
      <c r="B20" s="530"/>
      <c r="C20" s="443" t="str">
        <f>"Total "&amp;LEFT(A7,3)</f>
        <v>Total I18</v>
      </c>
      <c r="D20" s="444">
        <f>SUM(D10:D19)</f>
        <v>60</v>
      </c>
      <c r="E20" s="26"/>
      <c r="F20" s="292"/>
      <c r="G20" s="253"/>
      <c r="K20" s="20"/>
    </row>
    <row r="21" spans="1:11">
      <c r="B21" s="18"/>
      <c r="K21" s="20"/>
    </row>
    <row r="22" spans="1:11" s="20" customFormat="1">
      <c r="A22" s="350"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350"/>
      <c r="C22" s="350"/>
      <c r="D22" s="350"/>
    </row>
    <row r="23" spans="1:11">
      <c r="B23" s="18"/>
    </row>
    <row r="24" spans="1:11" ht="53.25" customHeight="1">
      <c r="B24" s="18"/>
      <c r="E24" s="187"/>
      <c r="F24" s="187"/>
      <c r="G24" s="187"/>
      <c r="H24" s="187"/>
    </row>
    <row r="25" spans="1:11">
      <c r="B25" s="18"/>
    </row>
    <row r="26" spans="1:11">
      <c r="B26" s="18"/>
    </row>
    <row r="27" spans="1:11">
      <c r="B27" s="18"/>
    </row>
    <row r="28" spans="1:11">
      <c r="B28" s="18"/>
    </row>
    <row r="29" spans="1:11">
      <c r="B29" s="18"/>
    </row>
    <row r="30" spans="1:11">
      <c r="B30" s="18"/>
    </row>
    <row r="31" spans="1:11">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43" customWidth="1"/>
    <col min="5" max="5" width="9.7109375" customWidth="1"/>
    <col min="7" max="7" width="14.140625" customWidth="1"/>
  </cols>
  <sheetData>
    <row r="1" spans="1:11">
      <c r="A1" s="181" t="str">
        <f>'Date initiale'!C3</f>
        <v>Universitatea de Arhitectură și Urbanism "Ion Mincu" București</v>
      </c>
      <c r="B1" s="181"/>
      <c r="D1" s="181"/>
    </row>
    <row r="2" spans="1:11" ht="15.75">
      <c r="A2" s="179" t="str">
        <f>'Date initiale'!B4&amp;" "&amp;'Date initiale'!C4</f>
        <v>Facultatea ARHITECTURA</v>
      </c>
      <c r="B2" s="179"/>
      <c r="C2" s="17"/>
      <c r="D2" s="179"/>
      <c r="E2" s="17"/>
    </row>
    <row r="3" spans="1:11" ht="15.75">
      <c r="A3" s="179" t="str">
        <f>'Date initiale'!B5&amp;" "&amp;'Date initiale'!C5</f>
        <v>Departamentul SINTEZA PROIECTARII</v>
      </c>
      <c r="B3" s="179"/>
      <c r="C3" s="17"/>
      <c r="D3" s="179"/>
      <c r="E3" s="17"/>
    </row>
    <row r="4" spans="1:11" ht="15.75">
      <c r="A4" s="349" t="str">
        <f>'Date initiale'!C6&amp;", "&amp;'Date initiale'!C7</f>
        <v>ALEXANDRU CRISAN, 25</v>
      </c>
      <c r="B4" s="349"/>
      <c r="C4" s="358"/>
      <c r="D4" s="358"/>
      <c r="E4" s="358"/>
    </row>
    <row r="5" spans="1:11" s="143" customFormat="1" ht="15.75">
      <c r="A5" s="180"/>
      <c r="B5" s="180"/>
      <c r="C5" s="17"/>
      <c r="D5" s="180"/>
      <c r="E5" s="17"/>
    </row>
    <row r="6" spans="1:11" ht="15.75">
      <c r="A6" s="355" t="s">
        <v>110</v>
      </c>
      <c r="B6" s="355"/>
      <c r="C6" s="355"/>
      <c r="D6" s="355"/>
      <c r="E6" s="355"/>
    </row>
    <row r="7" spans="1:11" ht="67.5" customHeight="1">
      <c r="A7" s="35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357"/>
      <c r="C7" s="357"/>
      <c r="D7" s="357"/>
      <c r="E7" s="357"/>
      <c r="F7" s="32"/>
      <c r="G7" s="32"/>
      <c r="H7" s="32"/>
      <c r="I7" s="32"/>
    </row>
    <row r="8" spans="1:11" s="20" customFormat="1" ht="20.25" customHeight="1" thickBot="1">
      <c r="A8" s="49"/>
      <c r="B8" s="49"/>
      <c r="C8" s="49"/>
      <c r="D8" s="49"/>
      <c r="E8" s="49"/>
      <c r="F8" s="52"/>
      <c r="G8" s="52"/>
      <c r="H8" s="52"/>
      <c r="I8" s="52"/>
    </row>
    <row r="9" spans="1:11" ht="30.75" thickBot="1">
      <c r="A9" s="123" t="s">
        <v>55</v>
      </c>
      <c r="B9" s="162" t="s">
        <v>150</v>
      </c>
      <c r="C9" s="162" t="s">
        <v>82</v>
      </c>
      <c r="D9" s="162" t="s">
        <v>81</v>
      </c>
      <c r="E9" s="168" t="s">
        <v>147</v>
      </c>
      <c r="G9" s="184" t="s">
        <v>108</v>
      </c>
      <c r="K9" s="20"/>
    </row>
    <row r="10" spans="1:11" s="143" customFormat="1">
      <c r="A10" s="194">
        <v>1</v>
      </c>
      <c r="B10" s="195"/>
      <c r="C10" s="196"/>
      <c r="D10" s="172"/>
      <c r="E10" s="228"/>
      <c r="G10" s="185" t="s">
        <v>171</v>
      </c>
      <c r="H10" s="253" t="s">
        <v>260</v>
      </c>
      <c r="K10" s="20"/>
    </row>
    <row r="11" spans="1:11" s="143" customFormat="1">
      <c r="A11" s="154">
        <f>A10+1</f>
        <v>2</v>
      </c>
      <c r="B11" s="170"/>
      <c r="C11" s="192"/>
      <c r="D11" s="112"/>
      <c r="E11" s="226"/>
      <c r="K11" s="20"/>
    </row>
    <row r="12" spans="1:11" s="143" customFormat="1">
      <c r="A12" s="154">
        <f t="shared" ref="A12:A19" si="0">A11+1</f>
        <v>3</v>
      </c>
      <c r="B12" s="170"/>
      <c r="C12" s="192"/>
      <c r="D12" s="112"/>
      <c r="E12" s="226"/>
      <c r="K12" s="20"/>
    </row>
    <row r="13" spans="1:11" s="143" customFormat="1">
      <c r="A13" s="154">
        <f t="shared" si="0"/>
        <v>4</v>
      </c>
      <c r="B13" s="170"/>
      <c r="C13" s="192"/>
      <c r="D13" s="112"/>
      <c r="E13" s="226"/>
      <c r="K13" s="20"/>
    </row>
    <row r="14" spans="1:11">
      <c r="A14" s="154">
        <f t="shared" si="0"/>
        <v>5</v>
      </c>
      <c r="B14" s="170"/>
      <c r="C14" s="192"/>
      <c r="D14" s="112"/>
      <c r="E14" s="226"/>
      <c r="K14" s="20"/>
    </row>
    <row r="15" spans="1:11" s="143" customFormat="1">
      <c r="A15" s="154">
        <f t="shared" si="0"/>
        <v>6</v>
      </c>
      <c r="B15" s="170"/>
      <c r="C15" s="192"/>
      <c r="D15" s="112"/>
      <c r="E15" s="226"/>
      <c r="K15" s="20"/>
    </row>
    <row r="16" spans="1:11" s="143" customFormat="1">
      <c r="A16" s="154">
        <f t="shared" si="0"/>
        <v>7</v>
      </c>
      <c r="B16" s="170"/>
      <c r="C16" s="192"/>
      <c r="D16" s="112"/>
      <c r="E16" s="226"/>
      <c r="K16" s="20"/>
    </row>
    <row r="17" spans="1:11" s="143" customFormat="1">
      <c r="A17" s="154">
        <f t="shared" si="0"/>
        <v>8</v>
      </c>
      <c r="B17" s="170"/>
      <c r="C17" s="192"/>
      <c r="D17" s="112"/>
      <c r="E17" s="226"/>
      <c r="K17" s="20"/>
    </row>
    <row r="18" spans="1:11" s="143" customFormat="1">
      <c r="A18" s="154">
        <f t="shared" si="0"/>
        <v>9</v>
      </c>
      <c r="B18" s="170"/>
      <c r="C18" s="192"/>
      <c r="D18" s="112"/>
      <c r="E18" s="226"/>
      <c r="K18" s="20"/>
    </row>
    <row r="19" spans="1:11" s="143" customFormat="1" ht="15.75" thickBot="1">
      <c r="A19" s="157">
        <f t="shared" si="0"/>
        <v>10</v>
      </c>
      <c r="B19" s="197"/>
      <c r="C19" s="198"/>
      <c r="D19" s="114"/>
      <c r="E19" s="229"/>
      <c r="K19" s="20"/>
    </row>
    <row r="20" spans="1:11" ht="15.75" thickBot="1">
      <c r="A20" s="235"/>
      <c r="B20" s="160"/>
      <c r="C20" s="193"/>
      <c r="D20" s="127" t="str">
        <f>"Total "&amp;LEFT(A7,3)</f>
        <v>Total I19</v>
      </c>
      <c r="E20" s="128">
        <f>SUM(E10:E19)</f>
        <v>0</v>
      </c>
      <c r="K20" s="47"/>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61"/>
  <sheetViews>
    <sheetView topLeftCell="A51" workbookViewId="0">
      <selection activeCell="M56" sqref="M56"/>
    </sheetView>
  </sheetViews>
  <sheetFormatPr defaultRowHeight="15"/>
  <cols>
    <col min="1" max="1" width="5.140625" customWidth="1"/>
    <col min="2" max="2" width="86.28515625" customWidth="1"/>
    <col min="3" max="3" width="17.140625" style="143" customWidth="1"/>
    <col min="4" max="4" width="10.5703125" customWidth="1"/>
    <col min="5" max="5" width="9.7109375" customWidth="1"/>
    <col min="7" max="7" width="13.42578125" customWidth="1"/>
  </cols>
  <sheetData>
    <row r="1" spans="1:8" ht="15.75">
      <c r="A1" s="179" t="str">
        <f>'Date initiale'!C3</f>
        <v>Universitatea de Arhitectură și Urbanism "Ion Mincu" București</v>
      </c>
      <c r="B1" s="179"/>
      <c r="C1" s="179"/>
      <c r="D1" s="179"/>
      <c r="E1" s="17"/>
    </row>
    <row r="2" spans="1:8" ht="15.75">
      <c r="A2" s="179" t="str">
        <f>'Date initiale'!B4&amp;" "&amp;'Date initiale'!C4</f>
        <v>Facultatea ARHITECTURA</v>
      </c>
      <c r="B2" s="179"/>
      <c r="C2" s="179"/>
      <c r="D2" s="179"/>
      <c r="E2" s="17"/>
    </row>
    <row r="3" spans="1:8" ht="15.75">
      <c r="A3" s="179" t="str">
        <f>'Date initiale'!B5&amp;" "&amp;'Date initiale'!C5</f>
        <v>Departamentul SINTEZA PROIECTARII</v>
      </c>
      <c r="B3" s="179"/>
      <c r="C3" s="179"/>
      <c r="D3" s="179"/>
      <c r="E3" s="17"/>
    </row>
    <row r="4" spans="1:8">
      <c r="A4" s="107" t="str">
        <f>'Date initiale'!C6&amp;", "&amp;'Date initiale'!C7</f>
        <v>ALEXANDRU CRISAN, 25</v>
      </c>
      <c r="B4" s="107"/>
      <c r="C4" s="107"/>
      <c r="D4" s="107"/>
    </row>
    <row r="5" spans="1:8" s="143" customFormat="1">
      <c r="A5" s="107"/>
      <c r="B5" s="107"/>
      <c r="C5" s="107"/>
      <c r="D5" s="107"/>
    </row>
    <row r="6" spans="1:8" ht="15.75">
      <c r="A6" s="359" t="s">
        <v>110</v>
      </c>
      <c r="B6" s="360"/>
      <c r="C6" s="360"/>
      <c r="D6" s="360"/>
      <c r="E6" s="361"/>
    </row>
    <row r="7" spans="1:8" s="143" customFormat="1" ht="15.75">
      <c r="A7" s="357" t="str">
        <f>'Descriere indicatori'!B27&amp;". "&amp;'Descriere indicatori'!C27</f>
        <v xml:space="preserve">I20. Expoziţii profesionale în domeniu organizate la nivel internaţional / naţional sau local în calitate de autor, coautor, curator </v>
      </c>
      <c r="B7" s="357"/>
      <c r="C7" s="357"/>
      <c r="D7" s="357"/>
      <c r="E7" s="357"/>
      <c r="F7" s="191"/>
    </row>
    <row r="8" spans="1:8" s="143" customFormat="1" ht="32.25" customHeight="1" thickBot="1">
      <c r="A8" s="48"/>
      <c r="B8" s="48"/>
      <c r="C8" s="48"/>
      <c r="D8" s="48"/>
      <c r="E8" s="48"/>
    </row>
    <row r="9" spans="1:8" ht="30.75" thickBot="1">
      <c r="A9" s="362" t="s">
        <v>55</v>
      </c>
      <c r="B9" s="531" t="s">
        <v>152</v>
      </c>
      <c r="C9" s="363" t="s">
        <v>151</v>
      </c>
      <c r="D9" s="363" t="s">
        <v>87</v>
      </c>
      <c r="E9" s="508" t="s">
        <v>147</v>
      </c>
      <c r="G9" s="184" t="s">
        <v>108</v>
      </c>
    </row>
    <row r="10" spans="1:8" s="143" customFormat="1" ht="30">
      <c r="A10" s="532">
        <v>1</v>
      </c>
      <c r="B10" s="533" t="s">
        <v>574</v>
      </c>
      <c r="C10" s="534" t="s">
        <v>483</v>
      </c>
      <c r="D10" s="368">
        <v>2018</v>
      </c>
      <c r="E10" s="535">
        <v>5</v>
      </c>
      <c r="G10" s="185"/>
    </row>
    <row r="11" spans="1:8" s="143" customFormat="1" ht="30">
      <c r="A11" s="532">
        <v>2</v>
      </c>
      <c r="B11" s="533" t="s">
        <v>575</v>
      </c>
      <c r="C11" s="534" t="s">
        <v>483</v>
      </c>
      <c r="D11" s="368">
        <v>2018</v>
      </c>
      <c r="E11" s="535">
        <v>3</v>
      </c>
      <c r="G11" s="185"/>
    </row>
    <row r="12" spans="1:8" ht="45">
      <c r="A12" s="536">
        <v>3</v>
      </c>
      <c r="B12" s="530" t="s">
        <v>479</v>
      </c>
      <c r="C12" s="534" t="s">
        <v>450</v>
      </c>
      <c r="D12" s="394">
        <v>2014</v>
      </c>
      <c r="E12" s="537">
        <v>5</v>
      </c>
      <c r="G12" s="185" t="s">
        <v>170</v>
      </c>
      <c r="H12" s="253" t="s">
        <v>261</v>
      </c>
    </row>
    <row r="13" spans="1:8" ht="45">
      <c r="A13" s="538">
        <v>4</v>
      </c>
      <c r="B13" s="393" t="s">
        <v>480</v>
      </c>
      <c r="C13" s="534" t="s">
        <v>450</v>
      </c>
      <c r="D13" s="394">
        <v>2014</v>
      </c>
      <c r="E13" s="537">
        <v>5</v>
      </c>
      <c r="G13" s="185" t="s">
        <v>172</v>
      </c>
    </row>
    <row r="14" spans="1:8" ht="30">
      <c r="A14" s="536">
        <v>5</v>
      </c>
      <c r="B14" s="393" t="s">
        <v>481</v>
      </c>
      <c r="C14" s="534" t="s">
        <v>450</v>
      </c>
      <c r="D14" s="394">
        <v>2014</v>
      </c>
      <c r="E14" s="537">
        <v>5</v>
      </c>
      <c r="G14" s="185" t="s">
        <v>173</v>
      </c>
    </row>
    <row r="15" spans="1:8" s="143" customFormat="1" ht="30">
      <c r="A15" s="536">
        <v>6</v>
      </c>
      <c r="B15" s="393" t="s">
        <v>482</v>
      </c>
      <c r="C15" s="534" t="s">
        <v>483</v>
      </c>
      <c r="D15" s="394">
        <v>2014</v>
      </c>
      <c r="E15" s="537">
        <v>10</v>
      </c>
      <c r="G15" s="292"/>
    </row>
    <row r="16" spans="1:8" s="143" customFormat="1" ht="30">
      <c r="A16" s="536">
        <v>7</v>
      </c>
      <c r="B16" s="393" t="s">
        <v>484</v>
      </c>
      <c r="C16" s="534" t="s">
        <v>483</v>
      </c>
      <c r="D16" s="394">
        <v>2014</v>
      </c>
      <c r="E16" s="537">
        <v>5</v>
      </c>
      <c r="G16" s="292"/>
    </row>
    <row r="17" spans="1:7" s="143" customFormat="1" ht="30">
      <c r="A17" s="536">
        <v>8</v>
      </c>
      <c r="B17" s="393" t="s">
        <v>485</v>
      </c>
      <c r="C17" s="534" t="s">
        <v>483</v>
      </c>
      <c r="D17" s="394">
        <v>2012</v>
      </c>
      <c r="E17" s="537">
        <v>5</v>
      </c>
      <c r="G17" s="292"/>
    </row>
    <row r="18" spans="1:7" s="143" customFormat="1">
      <c r="A18" s="536">
        <v>9</v>
      </c>
      <c r="B18" s="393" t="s">
        <v>486</v>
      </c>
      <c r="C18" s="534" t="s">
        <v>483</v>
      </c>
      <c r="D18" s="394">
        <v>2012</v>
      </c>
      <c r="E18" s="537">
        <v>5</v>
      </c>
      <c r="G18" s="292"/>
    </row>
    <row r="19" spans="1:7" s="143" customFormat="1" ht="30">
      <c r="A19" s="538">
        <v>10</v>
      </c>
      <c r="B19" s="539" t="s">
        <v>487</v>
      </c>
      <c r="C19" s="392" t="s">
        <v>488</v>
      </c>
      <c r="D19" s="392">
        <v>2012</v>
      </c>
      <c r="E19" s="540">
        <v>1</v>
      </c>
      <c r="G19" s="292"/>
    </row>
    <row r="20" spans="1:7" s="143" customFormat="1" ht="30">
      <c r="A20" s="536">
        <v>11</v>
      </c>
      <c r="B20" s="539" t="s">
        <v>489</v>
      </c>
      <c r="C20" s="392" t="s">
        <v>450</v>
      </c>
      <c r="D20" s="392">
        <v>2012</v>
      </c>
      <c r="E20" s="540">
        <v>3</v>
      </c>
      <c r="G20" s="292"/>
    </row>
    <row r="21" spans="1:7" s="143" customFormat="1">
      <c r="A21" s="536">
        <v>12</v>
      </c>
      <c r="B21" s="539" t="s">
        <v>490</v>
      </c>
      <c r="C21" s="392" t="s">
        <v>450</v>
      </c>
      <c r="D21" s="392">
        <v>2011</v>
      </c>
      <c r="E21" s="540">
        <v>3</v>
      </c>
      <c r="G21" s="292"/>
    </row>
    <row r="22" spans="1:7" s="143" customFormat="1" ht="30">
      <c r="A22" s="538">
        <v>13</v>
      </c>
      <c r="B22" s="539" t="s">
        <v>491</v>
      </c>
      <c r="C22" s="392" t="s">
        <v>450</v>
      </c>
      <c r="D22" s="392">
        <v>2015</v>
      </c>
      <c r="E22" s="540">
        <v>5</v>
      </c>
      <c r="G22" s="292"/>
    </row>
    <row r="23" spans="1:7" s="143" customFormat="1" ht="60">
      <c r="A23" s="536">
        <v>14</v>
      </c>
      <c r="B23" s="539" t="s">
        <v>492</v>
      </c>
      <c r="C23" s="392" t="s">
        <v>450</v>
      </c>
      <c r="D23" s="392">
        <v>2016</v>
      </c>
      <c r="E23" s="540">
        <v>3</v>
      </c>
      <c r="G23" s="292"/>
    </row>
    <row r="24" spans="1:7" s="143" customFormat="1" ht="75">
      <c r="A24" s="538">
        <v>15</v>
      </c>
      <c r="B24" s="539" t="s">
        <v>493</v>
      </c>
      <c r="C24" s="392" t="s">
        <v>450</v>
      </c>
      <c r="D24" s="392">
        <v>2016</v>
      </c>
      <c r="E24" s="540">
        <v>3</v>
      </c>
      <c r="G24" s="292"/>
    </row>
    <row r="25" spans="1:7" s="143" customFormat="1" ht="45">
      <c r="A25" s="536">
        <v>16</v>
      </c>
      <c r="B25" s="539" t="s">
        <v>494</v>
      </c>
      <c r="C25" s="392" t="s">
        <v>450</v>
      </c>
      <c r="D25" s="392">
        <v>2016</v>
      </c>
      <c r="E25" s="540">
        <v>3</v>
      </c>
      <c r="G25" s="292"/>
    </row>
    <row r="26" spans="1:7" s="143" customFormat="1" ht="45">
      <c r="A26" s="538">
        <v>17</v>
      </c>
      <c r="B26" s="539" t="s">
        <v>495</v>
      </c>
      <c r="C26" s="392" t="s">
        <v>450</v>
      </c>
      <c r="D26" s="392">
        <v>2016</v>
      </c>
      <c r="E26" s="540">
        <v>3</v>
      </c>
      <c r="G26" s="292"/>
    </row>
    <row r="27" spans="1:7" s="143" customFormat="1" ht="45">
      <c r="A27" s="536">
        <v>18</v>
      </c>
      <c r="B27" s="539" t="s">
        <v>496</v>
      </c>
      <c r="C27" s="392" t="s">
        <v>450</v>
      </c>
      <c r="D27" s="392">
        <v>2016</v>
      </c>
      <c r="E27" s="540">
        <v>3</v>
      </c>
      <c r="G27" s="292"/>
    </row>
    <row r="28" spans="1:7" s="143" customFormat="1" ht="45">
      <c r="A28" s="538">
        <v>19</v>
      </c>
      <c r="B28" s="539" t="s">
        <v>497</v>
      </c>
      <c r="C28" s="392" t="s">
        <v>450</v>
      </c>
      <c r="D28" s="392">
        <v>2016</v>
      </c>
      <c r="E28" s="540">
        <v>3</v>
      </c>
      <c r="G28" s="292"/>
    </row>
    <row r="29" spans="1:7" s="143" customFormat="1" ht="45">
      <c r="A29" s="538">
        <v>20</v>
      </c>
      <c r="B29" s="539" t="s">
        <v>498</v>
      </c>
      <c r="C29" s="392" t="s">
        <v>450</v>
      </c>
      <c r="D29" s="392">
        <v>2015</v>
      </c>
      <c r="E29" s="540">
        <v>3</v>
      </c>
      <c r="G29" s="292"/>
    </row>
    <row r="30" spans="1:7" s="143" customFormat="1" ht="45">
      <c r="A30" s="541">
        <v>21</v>
      </c>
      <c r="B30" s="539" t="s">
        <v>499</v>
      </c>
      <c r="C30" s="392" t="s">
        <v>450</v>
      </c>
      <c r="D30" s="392">
        <v>2015</v>
      </c>
      <c r="E30" s="540">
        <v>3</v>
      </c>
      <c r="G30" s="292"/>
    </row>
    <row r="31" spans="1:7" s="143" customFormat="1" ht="45">
      <c r="A31" s="538">
        <v>22</v>
      </c>
      <c r="B31" s="539" t="s">
        <v>500</v>
      </c>
      <c r="C31" s="392" t="s">
        <v>450</v>
      </c>
      <c r="D31" s="392">
        <v>2015</v>
      </c>
      <c r="E31" s="540">
        <v>3</v>
      </c>
      <c r="G31" s="292"/>
    </row>
    <row r="32" spans="1:7" s="143" customFormat="1" ht="60">
      <c r="A32" s="536">
        <v>23</v>
      </c>
      <c r="B32" s="539" t="s">
        <v>501</v>
      </c>
      <c r="C32" s="392" t="s">
        <v>450</v>
      </c>
      <c r="D32" s="392">
        <v>2014</v>
      </c>
      <c r="E32" s="540">
        <v>3</v>
      </c>
      <c r="G32" s="292"/>
    </row>
    <row r="33" spans="1:7" s="143" customFormat="1" ht="45">
      <c r="A33" s="538">
        <v>24</v>
      </c>
      <c r="B33" s="539" t="s">
        <v>502</v>
      </c>
      <c r="C33" s="392" t="s">
        <v>450</v>
      </c>
      <c r="D33" s="392">
        <v>2014</v>
      </c>
      <c r="E33" s="540">
        <v>3</v>
      </c>
      <c r="G33" s="292"/>
    </row>
    <row r="34" spans="1:7" s="143" customFormat="1" ht="60">
      <c r="A34" s="536">
        <v>25</v>
      </c>
      <c r="B34" s="539" t="s">
        <v>503</v>
      </c>
      <c r="C34" s="392" t="s">
        <v>450</v>
      </c>
      <c r="D34" s="392">
        <v>2014</v>
      </c>
      <c r="E34" s="540">
        <v>3</v>
      </c>
      <c r="G34" s="292"/>
    </row>
    <row r="35" spans="1:7" s="143" customFormat="1" ht="45">
      <c r="A35" s="538">
        <v>26</v>
      </c>
      <c r="B35" s="539" t="s">
        <v>504</v>
      </c>
      <c r="C35" s="392" t="s">
        <v>450</v>
      </c>
      <c r="D35" s="392">
        <v>2014</v>
      </c>
      <c r="E35" s="540">
        <v>3</v>
      </c>
      <c r="G35" s="292"/>
    </row>
    <row r="36" spans="1:7" s="143" customFormat="1" ht="45">
      <c r="A36" s="536">
        <v>27</v>
      </c>
      <c r="B36" s="539" t="s">
        <v>505</v>
      </c>
      <c r="C36" s="392" t="s">
        <v>450</v>
      </c>
      <c r="D36" s="392">
        <v>2014</v>
      </c>
      <c r="E36" s="540">
        <v>3</v>
      </c>
      <c r="G36" s="292"/>
    </row>
    <row r="37" spans="1:7" s="143" customFormat="1" ht="60">
      <c r="A37" s="538">
        <v>28</v>
      </c>
      <c r="B37" s="539" t="s">
        <v>506</v>
      </c>
      <c r="C37" s="392" t="s">
        <v>450</v>
      </c>
      <c r="D37" s="392">
        <v>2013</v>
      </c>
      <c r="E37" s="540">
        <v>3</v>
      </c>
      <c r="G37" s="292"/>
    </row>
    <row r="38" spans="1:7" s="143" customFormat="1" ht="45">
      <c r="A38" s="536">
        <v>29</v>
      </c>
      <c r="B38" s="539" t="s">
        <v>507</v>
      </c>
      <c r="C38" s="392" t="s">
        <v>450</v>
      </c>
      <c r="D38" s="392">
        <v>2013</v>
      </c>
      <c r="E38" s="540">
        <v>3</v>
      </c>
      <c r="G38" s="292"/>
    </row>
    <row r="39" spans="1:7" s="143" customFormat="1" ht="45">
      <c r="A39" s="538">
        <v>30</v>
      </c>
      <c r="B39" s="539" t="s">
        <v>508</v>
      </c>
      <c r="C39" s="392" t="s">
        <v>450</v>
      </c>
      <c r="D39" s="392">
        <v>2012</v>
      </c>
      <c r="E39" s="540">
        <v>3</v>
      </c>
      <c r="G39" s="292"/>
    </row>
    <row r="40" spans="1:7" s="143" customFormat="1" ht="45">
      <c r="A40" s="536">
        <v>31</v>
      </c>
      <c r="B40" s="539" t="s">
        <v>509</v>
      </c>
      <c r="C40" s="392" t="s">
        <v>450</v>
      </c>
      <c r="D40" s="392">
        <v>2012</v>
      </c>
      <c r="E40" s="540">
        <v>3</v>
      </c>
      <c r="G40" s="292"/>
    </row>
    <row r="41" spans="1:7" s="143" customFormat="1" ht="45">
      <c r="A41" s="538">
        <v>32</v>
      </c>
      <c r="B41" s="539" t="s">
        <v>510</v>
      </c>
      <c r="C41" s="392" t="s">
        <v>450</v>
      </c>
      <c r="D41" s="392">
        <v>2012</v>
      </c>
      <c r="E41" s="540">
        <v>3</v>
      </c>
      <c r="G41" s="292"/>
    </row>
    <row r="42" spans="1:7" s="143" customFormat="1" ht="45">
      <c r="A42" s="536">
        <v>33</v>
      </c>
      <c r="B42" s="539" t="s">
        <v>511</v>
      </c>
      <c r="C42" s="392" t="s">
        <v>450</v>
      </c>
      <c r="D42" s="392">
        <v>2012</v>
      </c>
      <c r="E42" s="540">
        <v>3</v>
      </c>
      <c r="G42" s="292"/>
    </row>
    <row r="43" spans="1:7" s="143" customFormat="1" ht="45">
      <c r="A43" s="538">
        <v>34</v>
      </c>
      <c r="B43" s="539" t="s">
        <v>512</v>
      </c>
      <c r="C43" s="392" t="s">
        <v>450</v>
      </c>
      <c r="D43" s="392">
        <v>2011</v>
      </c>
      <c r="E43" s="540">
        <v>3</v>
      </c>
      <c r="G43" s="292"/>
    </row>
    <row r="44" spans="1:7" s="143" customFormat="1" ht="45">
      <c r="A44" s="538">
        <v>35</v>
      </c>
      <c r="B44" s="539" t="s">
        <v>513</v>
      </c>
      <c r="C44" s="392" t="s">
        <v>450</v>
      </c>
      <c r="D44" s="392">
        <v>2010</v>
      </c>
      <c r="E44" s="540">
        <v>3</v>
      </c>
      <c r="G44" s="292"/>
    </row>
    <row r="45" spans="1:7" s="143" customFormat="1" ht="45">
      <c r="A45" s="536">
        <v>36</v>
      </c>
      <c r="B45" s="539" t="s">
        <v>514</v>
      </c>
      <c r="C45" s="392" t="s">
        <v>450</v>
      </c>
      <c r="D45" s="392">
        <v>2010</v>
      </c>
      <c r="E45" s="540">
        <v>3</v>
      </c>
      <c r="G45" s="292"/>
    </row>
    <row r="46" spans="1:7" s="143" customFormat="1" ht="45">
      <c r="A46" s="538">
        <v>37</v>
      </c>
      <c r="B46" s="539" t="s">
        <v>515</v>
      </c>
      <c r="C46" s="392" t="s">
        <v>450</v>
      </c>
      <c r="D46" s="392">
        <v>2010</v>
      </c>
      <c r="E46" s="540">
        <v>3</v>
      </c>
      <c r="G46" s="292"/>
    </row>
    <row r="47" spans="1:7" s="143" customFormat="1" ht="60">
      <c r="A47" s="536">
        <v>38</v>
      </c>
      <c r="B47" s="539" t="s">
        <v>516</v>
      </c>
      <c r="C47" s="392" t="s">
        <v>450</v>
      </c>
      <c r="D47" s="392">
        <v>2010</v>
      </c>
      <c r="E47" s="540">
        <v>3</v>
      </c>
      <c r="G47" s="292"/>
    </row>
    <row r="48" spans="1:7" s="143" customFormat="1" ht="45">
      <c r="A48" s="538">
        <v>39</v>
      </c>
      <c r="B48" s="539" t="s">
        <v>517</v>
      </c>
      <c r="C48" s="392" t="s">
        <v>450</v>
      </c>
      <c r="D48" s="392">
        <v>2010</v>
      </c>
      <c r="E48" s="540">
        <v>3</v>
      </c>
      <c r="G48" s="292"/>
    </row>
    <row r="49" spans="1:5" ht="45">
      <c r="A49" s="541">
        <v>40</v>
      </c>
      <c r="B49" s="539" t="s">
        <v>518</v>
      </c>
      <c r="C49" s="392" t="s">
        <v>450</v>
      </c>
      <c r="D49" s="392">
        <v>2009</v>
      </c>
      <c r="E49" s="540">
        <v>3</v>
      </c>
    </row>
    <row r="50" spans="1:5" ht="45">
      <c r="A50" s="542">
        <v>41</v>
      </c>
      <c r="B50" s="539" t="s">
        <v>519</v>
      </c>
      <c r="C50" s="392" t="s">
        <v>450</v>
      </c>
      <c r="D50" s="392">
        <v>2009</v>
      </c>
      <c r="E50" s="540">
        <v>3</v>
      </c>
    </row>
    <row r="51" spans="1:5" ht="60">
      <c r="A51" s="541">
        <v>42</v>
      </c>
      <c r="B51" s="539" t="s">
        <v>520</v>
      </c>
      <c r="C51" s="392" t="s">
        <v>450</v>
      </c>
      <c r="D51" s="392">
        <v>2009</v>
      </c>
      <c r="E51" s="540">
        <v>3</v>
      </c>
    </row>
    <row r="52" spans="1:5" ht="60">
      <c r="A52" s="538">
        <v>43</v>
      </c>
      <c r="B52" s="539" t="s">
        <v>521</v>
      </c>
      <c r="C52" s="392" t="s">
        <v>450</v>
      </c>
      <c r="D52" s="392">
        <v>2008</v>
      </c>
      <c r="E52" s="540">
        <v>3</v>
      </c>
    </row>
    <row r="53" spans="1:5" ht="45">
      <c r="A53" s="536">
        <v>44</v>
      </c>
      <c r="B53" s="539" t="s">
        <v>522</v>
      </c>
      <c r="C53" s="392" t="s">
        <v>450</v>
      </c>
      <c r="D53" s="392">
        <v>2008</v>
      </c>
      <c r="E53" s="540">
        <v>3</v>
      </c>
    </row>
    <row r="54" spans="1:5" s="46" customFormat="1" ht="45">
      <c r="A54" s="538">
        <v>45</v>
      </c>
      <c r="B54" s="539" t="s">
        <v>523</v>
      </c>
      <c r="C54" s="392" t="s">
        <v>450</v>
      </c>
      <c r="D54" s="392">
        <v>2008</v>
      </c>
      <c r="E54" s="540">
        <v>3</v>
      </c>
    </row>
    <row r="55" spans="1:5" s="46" customFormat="1" ht="60.75" thickBot="1">
      <c r="A55" s="538">
        <v>46</v>
      </c>
      <c r="B55" s="543" t="s">
        <v>524</v>
      </c>
      <c r="C55" s="447" t="s">
        <v>450</v>
      </c>
      <c r="D55" s="447">
        <v>2005</v>
      </c>
      <c r="E55" s="544">
        <v>5</v>
      </c>
    </row>
    <row r="56" spans="1:5" ht="15.75" thickBot="1">
      <c r="A56" s="516"/>
      <c r="B56" s="545"/>
      <c r="C56" s="546"/>
      <c r="D56" s="405" t="str">
        <f>"Total "&amp;LEFT(A7,3)</f>
        <v>Total I20</v>
      </c>
      <c r="E56" s="406">
        <f>SUM(E10:E55)</f>
        <v>161</v>
      </c>
    </row>
    <row r="57" spans="1:5">
      <c r="B57" s="18"/>
    </row>
    <row r="58" spans="1:5">
      <c r="B58" s="20"/>
    </row>
    <row r="59" spans="1:5">
      <c r="B59" s="20"/>
    </row>
    <row r="60" spans="1:5">
      <c r="B60" s="20"/>
    </row>
    <row r="61" spans="1:5">
      <c r="B61"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3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8"/>
  <sheetViews>
    <sheetView showGridLines="0" showRowColHeaders="0" topLeftCell="A37" zoomScale="130" zoomScaleNormal="130" workbookViewId="0">
      <selection activeCell="C50" sqref="C50"/>
    </sheetView>
  </sheetViews>
  <sheetFormatPr defaultRowHeight="15"/>
  <cols>
    <col min="1" max="1" width="4.28515625" style="143" customWidth="1"/>
    <col min="2" max="2" width="8.7109375" customWidth="1"/>
    <col min="3" max="3" width="72" customWidth="1"/>
    <col min="4" max="4" width="7.7109375" customWidth="1"/>
  </cols>
  <sheetData>
    <row r="1" spans="2:4">
      <c r="B1" s="334" t="s">
        <v>102</v>
      </c>
      <c r="C1" s="334"/>
      <c r="D1" s="334"/>
    </row>
    <row r="2" spans="2:4" s="143" customFormat="1">
      <c r="B2" s="243" t="str">
        <f>"Facultatea de "&amp;'Date initiale'!C4</f>
        <v>Facultatea de ARHITECTURA</v>
      </c>
      <c r="C2" s="243"/>
      <c r="D2" s="243"/>
    </row>
    <row r="3" spans="2:4">
      <c r="B3" s="334" t="str">
        <f>"Departamentul "&amp;'Date initiale'!C5</f>
        <v>Departamentul SINTEZA PROIECTARII</v>
      </c>
      <c r="C3" s="334"/>
      <c r="D3" s="334"/>
    </row>
    <row r="4" spans="2:4">
      <c r="B4" s="243" t="str">
        <f>"Nume și prenume: "&amp;'Date initiale'!C6</f>
        <v>Nume și prenume: ALEXANDRU CRISAN</v>
      </c>
      <c r="C4" s="243"/>
      <c r="D4" s="243"/>
    </row>
    <row r="5" spans="2:4" s="143" customFormat="1">
      <c r="B5" s="243" t="str">
        <f>"Post: "&amp;'Date initiale'!C7</f>
        <v>Post: 25</v>
      </c>
      <c r="C5" s="243"/>
      <c r="D5" s="243"/>
    </row>
    <row r="6" spans="2:4">
      <c r="B6" s="243" t="str">
        <f>"Standard de referință: "&amp;'Date initiale'!C8</f>
        <v>Standard de referință: CONFERENTIAR UNIVERSITAR</v>
      </c>
      <c r="C6" s="243"/>
      <c r="D6" s="243"/>
    </row>
    <row r="7" spans="2:4">
      <c r="B7" s="143"/>
      <c r="C7" s="143"/>
      <c r="D7" s="143"/>
    </row>
    <row r="8" spans="2:4" s="143" customFormat="1" ht="15.75">
      <c r="B8" s="337" t="s">
        <v>178</v>
      </c>
      <c r="C8" s="337"/>
      <c r="D8" s="337"/>
    </row>
    <row r="9" spans="2:4" ht="34.5" customHeight="1">
      <c r="B9" s="335" t="s">
        <v>186</v>
      </c>
      <c r="C9" s="336"/>
      <c r="D9" s="336"/>
    </row>
    <row r="10" spans="2:4" ht="30">
      <c r="B10" s="76" t="s">
        <v>63</v>
      </c>
      <c r="C10" s="76" t="s">
        <v>177</v>
      </c>
      <c r="D10" s="76" t="s">
        <v>147</v>
      </c>
    </row>
    <row r="11" spans="2:4">
      <c r="B11" s="77" t="s">
        <v>19</v>
      </c>
      <c r="C11" s="11" t="s">
        <v>20</v>
      </c>
      <c r="D11" s="86">
        <f>'I1'!I21</f>
        <v>0</v>
      </c>
    </row>
    <row r="12" spans="2:4" ht="15" customHeight="1">
      <c r="B12" s="78" t="s">
        <v>21</v>
      </c>
      <c r="C12" s="11" t="s">
        <v>22</v>
      </c>
      <c r="D12" s="87">
        <f>'I2'!I13</f>
        <v>0</v>
      </c>
    </row>
    <row r="13" spans="2:4">
      <c r="B13" s="78" t="s">
        <v>23</v>
      </c>
      <c r="C13" s="25" t="s">
        <v>24</v>
      </c>
      <c r="D13" s="87">
        <f>'I3'!I12</f>
        <v>10</v>
      </c>
    </row>
    <row r="14" spans="2:4">
      <c r="B14" s="78" t="s">
        <v>26</v>
      </c>
      <c r="C14" s="11" t="s">
        <v>199</v>
      </c>
      <c r="D14" s="87">
        <f>'I4'!I13</f>
        <v>0</v>
      </c>
    </row>
    <row r="15" spans="2:4" ht="45">
      <c r="B15" s="78" t="s">
        <v>28</v>
      </c>
      <c r="C15" s="60" t="s">
        <v>200</v>
      </c>
      <c r="D15" s="87">
        <f>'I5'!I13</f>
        <v>0</v>
      </c>
    </row>
    <row r="16" spans="2:4" ht="15" customHeight="1">
      <c r="B16" s="78" t="s">
        <v>29</v>
      </c>
      <c r="C16" s="15" t="s">
        <v>201</v>
      </c>
      <c r="D16" s="87">
        <f>'I6'!I20</f>
        <v>0</v>
      </c>
    </row>
    <row r="17" spans="2:4" ht="15" customHeight="1">
      <c r="B17" s="78" t="s">
        <v>30</v>
      </c>
      <c r="C17" s="15" t="s">
        <v>203</v>
      </c>
      <c r="D17" s="87">
        <f>'I7'!I31</f>
        <v>90</v>
      </c>
    </row>
    <row r="18" spans="2:4" ht="30">
      <c r="B18" s="78" t="s">
        <v>31</v>
      </c>
      <c r="C18" s="15" t="s">
        <v>204</v>
      </c>
      <c r="D18" s="87">
        <f>'I8'!I20</f>
        <v>0</v>
      </c>
    </row>
    <row r="19" spans="2:4" ht="30">
      <c r="B19" s="78" t="s">
        <v>33</v>
      </c>
      <c r="C19" s="11" t="s">
        <v>205</v>
      </c>
      <c r="D19" s="87">
        <f>'I9'!I15</f>
        <v>0</v>
      </c>
    </row>
    <row r="20" spans="2:4" ht="30">
      <c r="B20" s="78" t="s">
        <v>34</v>
      </c>
      <c r="C20" s="59" t="s">
        <v>207</v>
      </c>
      <c r="D20" s="87">
        <f>'I10'!I16</f>
        <v>15</v>
      </c>
    </row>
    <row r="21" spans="2:4" ht="45">
      <c r="B21" s="79" t="s">
        <v>36</v>
      </c>
      <c r="C21" s="15" t="s">
        <v>209</v>
      </c>
      <c r="D21" s="87">
        <f>I11a!I15</f>
        <v>47.5</v>
      </c>
    </row>
    <row r="22" spans="2:4" ht="60" customHeight="1">
      <c r="B22" s="80"/>
      <c r="C22" s="15" t="s">
        <v>211</v>
      </c>
      <c r="D22" s="87">
        <f>I11b!H18</f>
        <v>58</v>
      </c>
    </row>
    <row r="23" spans="2:4" ht="30">
      <c r="B23" s="77"/>
      <c r="C23" s="28" t="s">
        <v>213</v>
      </c>
      <c r="D23" s="87">
        <f>I11c!G17</f>
        <v>25</v>
      </c>
    </row>
    <row r="24" spans="2:4" ht="75">
      <c r="B24" s="78" t="s">
        <v>40</v>
      </c>
      <c r="C24" s="15" t="s">
        <v>215</v>
      </c>
      <c r="D24" s="87">
        <f>'I12'!H12</f>
        <v>45</v>
      </c>
    </row>
    <row r="25" spans="2:4" ht="48" customHeight="1">
      <c r="B25" s="78" t="s">
        <v>60</v>
      </c>
      <c r="C25" s="15" t="s">
        <v>217</v>
      </c>
      <c r="D25" s="87">
        <f>'I13'!H30</f>
        <v>101</v>
      </c>
    </row>
    <row r="26" spans="2:4" ht="60">
      <c r="B26" s="79" t="s">
        <v>61</v>
      </c>
      <c r="C26" s="11" t="s">
        <v>219</v>
      </c>
      <c r="D26" s="87">
        <f>I14a!H20</f>
        <v>0</v>
      </c>
    </row>
    <row r="27" spans="2:4" ht="30" customHeight="1">
      <c r="B27" s="77"/>
      <c r="C27" s="11" t="s">
        <v>221</v>
      </c>
      <c r="D27" s="87">
        <f>I14b!H15</f>
        <v>45</v>
      </c>
    </row>
    <row r="28" spans="2:4" ht="45">
      <c r="B28" s="78" t="s">
        <v>61</v>
      </c>
      <c r="C28" s="11" t="s">
        <v>62</v>
      </c>
      <c r="D28" s="87">
        <f>I14c!H12</f>
        <v>30</v>
      </c>
    </row>
    <row r="29" spans="2:4" s="143" customFormat="1" ht="60">
      <c r="B29" s="247" t="s">
        <v>0</v>
      </c>
      <c r="C29" s="11" t="s">
        <v>224</v>
      </c>
      <c r="D29" s="88">
        <f>'I15'!H20</f>
        <v>0</v>
      </c>
    </row>
    <row r="30" spans="2:4" ht="105">
      <c r="B30" s="81" t="s">
        <v>64</v>
      </c>
      <c r="C30" s="67" t="s">
        <v>226</v>
      </c>
      <c r="D30" s="88">
        <f>'I16'!D15</f>
        <v>75</v>
      </c>
    </row>
    <row r="31" spans="2:4" ht="45">
      <c r="B31" s="81" t="s">
        <v>66</v>
      </c>
      <c r="C31" s="53" t="s">
        <v>229</v>
      </c>
      <c r="D31" s="87">
        <f>'I17'!D16</f>
        <v>150</v>
      </c>
    </row>
    <row r="32" spans="2:4" ht="45" customHeight="1">
      <c r="B32" s="77" t="s">
        <v>68</v>
      </c>
      <c r="C32" s="15" t="s">
        <v>231</v>
      </c>
      <c r="D32" s="86">
        <f>'I18'!D20</f>
        <v>60</v>
      </c>
    </row>
    <row r="33" spans="2:4" ht="75" customHeight="1">
      <c r="B33" s="78" t="s">
        <v>42</v>
      </c>
      <c r="C33" s="71" t="s">
        <v>233</v>
      </c>
      <c r="D33" s="87">
        <f>'I19'!E20</f>
        <v>0</v>
      </c>
    </row>
    <row r="34" spans="2:4" ht="30">
      <c r="B34" s="82" t="s">
        <v>44</v>
      </c>
      <c r="C34" s="70" t="s">
        <v>234</v>
      </c>
      <c r="D34" s="87">
        <f>'I20'!E56</f>
        <v>161</v>
      </c>
    </row>
    <row r="35" spans="2:4">
      <c r="B35" s="78" t="s">
        <v>45</v>
      </c>
      <c r="C35" s="62" t="s">
        <v>236</v>
      </c>
      <c r="D35" s="87">
        <f>'I21'!D20</f>
        <v>0</v>
      </c>
    </row>
    <row r="36" spans="2:4" ht="90">
      <c r="B36" s="78" t="s">
        <v>47</v>
      </c>
      <c r="C36" s="61" t="s">
        <v>269</v>
      </c>
      <c r="D36" s="87">
        <f>'I22'!D19</f>
        <v>90</v>
      </c>
    </row>
    <row r="37" spans="2:4" ht="45">
      <c r="B37" s="78" t="s">
        <v>48</v>
      </c>
      <c r="C37" s="60" t="s">
        <v>237</v>
      </c>
      <c r="D37" s="87">
        <f>'I23'!D40</f>
        <v>92</v>
      </c>
    </row>
    <row r="38" spans="2:4">
      <c r="B38" s="78" t="s">
        <v>239</v>
      </c>
      <c r="C38" s="60" t="s">
        <v>49</v>
      </c>
      <c r="D38" s="87">
        <f>'I24'!F20</f>
        <v>0</v>
      </c>
    </row>
    <row r="39" spans="2:4">
      <c r="B39" s="143"/>
      <c r="C39" s="143"/>
      <c r="D39" s="143"/>
    </row>
    <row r="40" spans="2:4">
      <c r="B40" s="188" t="s">
        <v>2</v>
      </c>
      <c r="C40" s="1" t="s">
        <v>104</v>
      </c>
      <c r="D40" s="143"/>
    </row>
    <row r="41" spans="2:4">
      <c r="B41" s="19" t="s">
        <v>5</v>
      </c>
      <c r="C41" s="13" t="s">
        <v>242</v>
      </c>
      <c r="D41" s="89">
        <f>SUM(D11:D20)+SUM(D33:D38)</f>
        <v>458</v>
      </c>
    </row>
    <row r="42" spans="2:4">
      <c r="B42" s="19" t="s">
        <v>6</v>
      </c>
      <c r="C42" s="13" t="s">
        <v>243</v>
      </c>
      <c r="D42" s="89">
        <f>SUM(D24:D32)</f>
        <v>506</v>
      </c>
    </row>
    <row r="43" spans="2:4" ht="15.75" thickBot="1">
      <c r="B43" s="83" t="s">
        <v>7</v>
      </c>
      <c r="C43" s="14" t="s">
        <v>9</v>
      </c>
      <c r="D43" s="90">
        <f>SUM(D21:D23)</f>
        <v>130.5</v>
      </c>
    </row>
    <row r="44" spans="2:4" ht="16.5" thickTop="1" thickBot="1">
      <c r="B44" s="84" t="s">
        <v>8</v>
      </c>
      <c r="C44" s="85" t="s">
        <v>244</v>
      </c>
      <c r="D44" s="91">
        <f>D41+D42+D43</f>
        <v>1094.5</v>
      </c>
    </row>
    <row r="45" spans="2:4" ht="15.75" thickTop="1">
      <c r="B45" s="143"/>
      <c r="C45" s="143"/>
      <c r="D45" s="143"/>
    </row>
    <row r="46" spans="2:4">
      <c r="B46" s="189" t="s">
        <v>148</v>
      </c>
      <c r="C46" s="143" t="s">
        <v>149</v>
      </c>
      <c r="D46" s="143"/>
    </row>
    <row r="47" spans="2:4" s="143" customFormat="1">
      <c r="B47" s="338"/>
      <c r="C47" s="338"/>
    </row>
    <row r="48" spans="2:4">
      <c r="B48" s="220" t="s">
        <v>588</v>
      </c>
      <c r="C48" s="143"/>
      <c r="D48" s="143"/>
    </row>
  </sheetData>
  <mergeCells count="5">
    <mergeCell ref="B1:D1"/>
    <mergeCell ref="B3:D3"/>
    <mergeCell ref="B9:D9"/>
    <mergeCell ref="B8:D8"/>
    <mergeCell ref="B47:C47"/>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N39" sqref="N39"/>
    </sheetView>
  </sheetViews>
  <sheetFormatPr defaultRowHeight="15"/>
  <cols>
    <col min="1" max="1" width="5.140625" customWidth="1"/>
    <col min="2" max="2" width="104.28515625" customWidth="1"/>
    <col min="3" max="3" width="10.5703125" customWidth="1"/>
    <col min="4" max="4" width="9.7109375" customWidth="1"/>
  </cols>
  <sheetData>
    <row r="1" spans="1:10">
      <c r="A1" s="181" t="str">
        <f>'Date initiale'!C3</f>
        <v>Universitatea de Arhitectură și Urbanism "Ion Mincu" București</v>
      </c>
      <c r="B1" s="181"/>
    </row>
    <row r="2" spans="1:10">
      <c r="A2" s="181" t="str">
        <f>'Date initiale'!B4&amp;" "&amp;'Date initiale'!C4</f>
        <v>Facultatea ARHITECTURA</v>
      </c>
      <c r="B2" s="181"/>
    </row>
    <row r="3" spans="1:10">
      <c r="A3" s="181" t="str">
        <f>'Date initiale'!B5&amp;" "&amp;'Date initiale'!C5</f>
        <v>Departamentul SINTEZA PROIECTARII</v>
      </c>
      <c r="B3" s="181"/>
    </row>
    <row r="4" spans="1:10">
      <c r="A4" s="107" t="str">
        <f>'Date initiale'!C6&amp;", "&amp;'Date initiale'!C7</f>
        <v>ALEXANDRU CRISAN, 25</v>
      </c>
      <c r="B4" s="107"/>
    </row>
    <row r="5" spans="1:10" s="143" customFormat="1">
      <c r="A5" s="107"/>
      <c r="B5" s="107"/>
    </row>
    <row r="6" spans="1:10" ht="15.75">
      <c r="A6" s="355" t="s">
        <v>110</v>
      </c>
      <c r="B6" s="355"/>
      <c r="C6" s="355"/>
      <c r="D6" s="355"/>
    </row>
    <row r="7" spans="1:10" ht="24" customHeight="1">
      <c r="A7" s="357" t="str">
        <f>'Descriere indicatori'!B28&amp;". "&amp;'Descriere indicatori'!C28</f>
        <v xml:space="preserve">I21. Organizator / curator expoziţii la nivel internaţional/naţional </v>
      </c>
      <c r="B7" s="357"/>
      <c r="C7" s="357"/>
      <c r="D7" s="357"/>
    </row>
    <row r="8" spans="1:10" ht="15.75" thickBot="1"/>
    <row r="9" spans="1:10" ht="30.75" thickBot="1">
      <c r="A9" s="123" t="s">
        <v>55</v>
      </c>
      <c r="B9" s="199" t="s">
        <v>152</v>
      </c>
      <c r="C9" s="124" t="s">
        <v>87</v>
      </c>
      <c r="D9" s="200" t="s">
        <v>147</v>
      </c>
      <c r="F9" s="184" t="s">
        <v>108</v>
      </c>
      <c r="J9" s="14"/>
    </row>
    <row r="10" spans="1:10">
      <c r="A10" s="203">
        <v>1</v>
      </c>
      <c r="B10" s="204"/>
      <c r="C10" s="204"/>
      <c r="D10" s="205"/>
      <c r="F10" s="185" t="s">
        <v>170</v>
      </c>
      <c r="G10" s="253" t="s">
        <v>261</v>
      </c>
      <c r="J10" s="186"/>
    </row>
    <row r="11" spans="1:10">
      <c r="A11" s="206">
        <f>A10+1</f>
        <v>2</v>
      </c>
      <c r="B11" s="201"/>
      <c r="C11" s="33"/>
      <c r="D11" s="207"/>
      <c r="J11" s="46"/>
    </row>
    <row r="12" spans="1:10">
      <c r="A12" s="206">
        <f t="shared" ref="A12:A19" si="0">A11+1</f>
        <v>3</v>
      </c>
      <c r="B12" s="201"/>
      <c r="C12" s="33"/>
      <c r="D12" s="207"/>
    </row>
    <row r="13" spans="1:10">
      <c r="A13" s="206">
        <f t="shared" si="0"/>
        <v>4</v>
      </c>
      <c r="B13" s="201"/>
      <c r="C13" s="33"/>
      <c r="D13" s="207"/>
    </row>
    <row r="14" spans="1:10">
      <c r="A14" s="206">
        <f t="shared" si="0"/>
        <v>5</v>
      </c>
      <c r="B14" s="208"/>
      <c r="C14" s="33"/>
      <c r="D14" s="209"/>
    </row>
    <row r="15" spans="1:10">
      <c r="A15" s="206">
        <f t="shared" si="0"/>
        <v>6</v>
      </c>
      <c r="B15" s="208"/>
      <c r="C15" s="33"/>
      <c r="D15" s="209"/>
    </row>
    <row r="16" spans="1:10">
      <c r="A16" s="206">
        <f t="shared" si="0"/>
        <v>7</v>
      </c>
      <c r="B16" s="208"/>
      <c r="C16" s="33"/>
      <c r="D16" s="209"/>
    </row>
    <row r="17" spans="1:4">
      <c r="A17" s="206">
        <f t="shared" si="0"/>
        <v>8</v>
      </c>
      <c r="B17" s="208"/>
      <c r="C17" s="33"/>
      <c r="D17" s="119"/>
    </row>
    <row r="18" spans="1:4">
      <c r="A18" s="206">
        <f t="shared" si="0"/>
        <v>9</v>
      </c>
      <c r="B18" s="210"/>
      <c r="C18" s="140"/>
      <c r="D18" s="211"/>
    </row>
    <row r="19" spans="1:4" ht="15.75" thickBot="1">
      <c r="A19" s="212">
        <f t="shared" si="0"/>
        <v>10</v>
      </c>
      <c r="B19" s="213"/>
      <c r="C19" s="214"/>
      <c r="D19" s="215"/>
    </row>
    <row r="20" spans="1:4" ht="15.75" thickBot="1">
      <c r="A20" s="234"/>
      <c r="B20" s="202"/>
      <c r="C20" s="127" t="str">
        <f>"Total "&amp;LEFT(A7,3)</f>
        <v>Total I21</v>
      </c>
      <c r="D20" s="110">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64"/>
  <sheetViews>
    <sheetView tabSelected="1" topLeftCell="A7" workbookViewId="0">
      <selection activeCell="J16" sqref="J16"/>
    </sheetView>
  </sheetViews>
  <sheetFormatPr defaultRowHeight="15"/>
  <cols>
    <col min="1" max="1" width="5.140625" customWidth="1"/>
    <col min="2" max="2" width="98.28515625" customWidth="1"/>
    <col min="3" max="3" width="15.7109375" customWidth="1"/>
    <col min="4" max="4" width="9.7109375" customWidth="1"/>
  </cols>
  <sheetData>
    <row r="1" spans="1:7" ht="15.75">
      <c r="A1" s="179" t="str">
        <f>'Date initiale'!C3</f>
        <v>Universitatea de Arhitectură și Urbanism "Ion Mincu" București</v>
      </c>
      <c r="B1" s="179"/>
      <c r="C1" s="179"/>
      <c r="D1" s="17"/>
    </row>
    <row r="2" spans="1:7" ht="15.75">
      <c r="A2" s="179" t="str">
        <f>'Date initiale'!B4&amp;" "&amp;'Date initiale'!C4</f>
        <v>Facultatea ARHITECTURA</v>
      </c>
      <c r="B2" s="179"/>
      <c r="C2" s="179"/>
      <c r="D2" s="17"/>
    </row>
    <row r="3" spans="1:7" ht="15.75">
      <c r="A3" s="179" t="str">
        <f>'Date initiale'!B5&amp;" "&amp;'Date initiale'!C5</f>
        <v>Departamentul SINTEZA PROIECTARII</v>
      </c>
      <c r="B3" s="179"/>
      <c r="C3" s="179"/>
      <c r="D3" s="17"/>
    </row>
    <row r="4" spans="1:7">
      <c r="A4" s="107" t="str">
        <f>'Date initiale'!C6&amp;", "&amp;'Date initiale'!C7</f>
        <v>ALEXANDRU CRISAN, 25</v>
      </c>
      <c r="B4" s="107"/>
      <c r="C4" s="107"/>
    </row>
    <row r="5" spans="1:7" s="143" customFormat="1">
      <c r="A5" s="107"/>
      <c r="B5" s="107"/>
      <c r="C5" s="107"/>
    </row>
    <row r="6" spans="1:7" ht="15.75">
      <c r="A6" s="356" t="s">
        <v>110</v>
      </c>
      <c r="B6" s="356"/>
      <c r="C6" s="356"/>
      <c r="D6" s="356"/>
    </row>
    <row r="7" spans="1:7" s="143" customFormat="1" ht="66.75" customHeight="1">
      <c r="A7" s="35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357"/>
      <c r="C7" s="357"/>
      <c r="D7" s="357"/>
    </row>
    <row r="8" spans="1:7" ht="16.5" thickBot="1">
      <c r="A8" s="49"/>
      <c r="B8" s="49"/>
      <c r="C8" s="49"/>
      <c r="D8" s="49"/>
    </row>
    <row r="9" spans="1:7" ht="30.75" thickBot="1">
      <c r="A9" s="362" t="s">
        <v>55</v>
      </c>
      <c r="B9" s="547" t="s">
        <v>158</v>
      </c>
      <c r="C9" s="547" t="s">
        <v>81</v>
      </c>
      <c r="D9" s="548" t="s">
        <v>147</v>
      </c>
      <c r="F9" s="184" t="s">
        <v>108</v>
      </c>
    </row>
    <row r="10" spans="1:7" ht="16.5" thickBot="1">
      <c r="A10" s="549">
        <v>1</v>
      </c>
      <c r="B10" s="550" t="s">
        <v>593</v>
      </c>
      <c r="C10" s="551" t="s">
        <v>525</v>
      </c>
      <c r="D10" s="552">
        <v>5</v>
      </c>
      <c r="E10" s="38"/>
      <c r="F10" s="185" t="s">
        <v>174</v>
      </c>
      <c r="G10" s="253" t="s">
        <v>263</v>
      </c>
    </row>
    <row r="11" spans="1:7" ht="45.75" thickBot="1">
      <c r="A11" s="431">
        <v>2</v>
      </c>
      <c r="B11" s="553" t="s">
        <v>594</v>
      </c>
      <c r="C11" s="551" t="s">
        <v>525</v>
      </c>
      <c r="D11" s="554">
        <v>5</v>
      </c>
      <c r="E11" s="38"/>
      <c r="F11" s="185" t="s">
        <v>170</v>
      </c>
    </row>
    <row r="12" spans="1:7" ht="30.75" thickBot="1">
      <c r="A12" s="431">
        <f t="shared" ref="A12:A18" si="0">A11+1</f>
        <v>3</v>
      </c>
      <c r="B12" s="553" t="s">
        <v>595</v>
      </c>
      <c r="C12" s="551" t="s">
        <v>525</v>
      </c>
      <c r="D12" s="554">
        <v>5</v>
      </c>
      <c r="E12" s="38"/>
      <c r="F12" s="185" t="s">
        <v>170</v>
      </c>
    </row>
    <row r="13" spans="1:7" ht="45.75" thickBot="1">
      <c r="A13" s="431">
        <f t="shared" si="0"/>
        <v>4</v>
      </c>
      <c r="B13" s="553" t="s">
        <v>596</v>
      </c>
      <c r="C13" s="551" t="s">
        <v>525</v>
      </c>
      <c r="D13" s="554">
        <v>20</v>
      </c>
      <c r="E13" s="38"/>
      <c r="F13" s="185">
        <v>20</v>
      </c>
    </row>
    <row r="14" spans="1:7" ht="45.75" thickBot="1">
      <c r="A14" s="431">
        <f t="shared" si="0"/>
        <v>5</v>
      </c>
      <c r="B14" s="553" t="s">
        <v>597</v>
      </c>
      <c r="C14" s="551" t="s">
        <v>525</v>
      </c>
      <c r="D14" s="554">
        <v>20</v>
      </c>
      <c r="E14" s="38"/>
    </row>
    <row r="15" spans="1:7" s="143" customFormat="1" ht="45.75" thickBot="1">
      <c r="A15" s="431"/>
      <c r="B15" s="553" t="s">
        <v>598</v>
      </c>
      <c r="C15" s="551" t="s">
        <v>525</v>
      </c>
      <c r="D15" s="554">
        <v>5</v>
      </c>
      <c r="E15" s="38"/>
    </row>
    <row r="16" spans="1:7" ht="30.75" thickBot="1">
      <c r="A16" s="431">
        <v>6</v>
      </c>
      <c r="B16" s="553" t="s">
        <v>599</v>
      </c>
      <c r="C16" s="395">
        <v>2014</v>
      </c>
      <c r="D16" s="554">
        <v>20</v>
      </c>
      <c r="E16" s="38"/>
    </row>
    <row r="17" spans="1:5" ht="30.75" thickBot="1">
      <c r="A17" s="431">
        <f t="shared" si="0"/>
        <v>7</v>
      </c>
      <c r="B17" s="553" t="s">
        <v>600</v>
      </c>
      <c r="C17" s="395" t="s">
        <v>526</v>
      </c>
      <c r="D17" s="554">
        <v>5</v>
      </c>
      <c r="E17" s="38"/>
    </row>
    <row r="18" spans="1:5" ht="45.75" thickBot="1">
      <c r="A18" s="555">
        <f t="shared" si="0"/>
        <v>8</v>
      </c>
      <c r="B18" s="553" t="s">
        <v>601</v>
      </c>
      <c r="C18" s="556" t="s">
        <v>527</v>
      </c>
      <c r="D18" s="557">
        <v>5</v>
      </c>
      <c r="E18" s="38"/>
    </row>
    <row r="19" spans="1:5" ht="16.5" thickBot="1">
      <c r="A19" s="516"/>
      <c r="B19" s="545"/>
      <c r="C19" s="405" t="str">
        <f>"Total "&amp;LEFT(A7,3)</f>
        <v>Total I22</v>
      </c>
      <c r="D19" s="406">
        <f>SUM(D10:D18)</f>
        <v>90</v>
      </c>
      <c r="E19" s="38"/>
    </row>
    <row r="20" spans="1:5" ht="15.75">
      <c r="A20" s="38"/>
      <c r="B20" s="39"/>
      <c r="C20" s="38"/>
      <c r="D20" s="38"/>
      <c r="E20" s="38"/>
    </row>
    <row r="21" spans="1:5" ht="15.75">
      <c r="A21" s="38"/>
      <c r="B21" s="39"/>
      <c r="C21" s="38"/>
      <c r="D21" s="38"/>
      <c r="E21" s="38"/>
    </row>
    <row r="22" spans="1:5" ht="15.75">
      <c r="A22" s="38"/>
      <c r="B22" s="39"/>
      <c r="C22" s="38"/>
      <c r="D22" s="38"/>
      <c r="E22" s="38"/>
    </row>
    <row r="23" spans="1:5" ht="15.75">
      <c r="A23" s="38"/>
      <c r="B23" s="39"/>
      <c r="C23" s="38"/>
      <c r="D23" s="38"/>
      <c r="E23" s="38"/>
    </row>
    <row r="24" spans="1:5" ht="15.75">
      <c r="A24" s="38"/>
      <c r="B24" s="39"/>
      <c r="C24" s="38"/>
      <c r="D24" s="38"/>
      <c r="E24" s="38"/>
    </row>
    <row r="25" spans="1:5" ht="15.75">
      <c r="A25" s="38"/>
      <c r="B25" s="39"/>
      <c r="C25" s="38"/>
      <c r="D25" s="38"/>
      <c r="E25" s="38"/>
    </row>
    <row r="26" spans="1:5" ht="15.75">
      <c r="A26" s="38"/>
      <c r="B26" s="40"/>
      <c r="C26" s="38"/>
      <c r="D26" s="38"/>
      <c r="E26" s="38"/>
    </row>
    <row r="27" spans="1:5" ht="15.75">
      <c r="A27" s="38"/>
      <c r="B27" s="39"/>
      <c r="C27" s="38"/>
      <c r="D27" s="38"/>
      <c r="E27" s="38"/>
    </row>
    <row r="28" spans="1:5" ht="15.75">
      <c r="A28" s="38"/>
      <c r="B28" s="39"/>
      <c r="C28" s="38"/>
      <c r="D28" s="38"/>
      <c r="E28" s="38"/>
    </row>
    <row r="29" spans="1:5" ht="15.75">
      <c r="A29" s="38"/>
      <c r="B29" s="41"/>
      <c r="C29" s="38"/>
      <c r="D29" s="38"/>
      <c r="E29" s="38"/>
    </row>
    <row r="30" spans="1:5" ht="15.75">
      <c r="A30" s="38"/>
      <c r="B30" s="29"/>
      <c r="C30" s="38"/>
      <c r="D30" s="38"/>
      <c r="E30" s="38"/>
    </row>
    <row r="31" spans="1:5" ht="15.75">
      <c r="A31" s="38"/>
      <c r="B31" s="29"/>
      <c r="C31" s="38"/>
      <c r="D31" s="38"/>
      <c r="E31" s="38"/>
    </row>
    <row r="32" spans="1:5" ht="15.75">
      <c r="A32" s="38"/>
      <c r="B32" s="38"/>
      <c r="C32" s="38"/>
      <c r="D32" s="38"/>
      <c r="E32" s="38"/>
    </row>
    <row r="33" spans="1:5" ht="15.75">
      <c r="A33" s="38"/>
      <c r="B33" s="38"/>
      <c r="C33" s="38"/>
      <c r="D33" s="38"/>
      <c r="E33" s="38"/>
    </row>
    <row r="34" spans="1:5" ht="15.75">
      <c r="A34" s="38"/>
      <c r="B34" s="38"/>
      <c r="C34" s="38"/>
      <c r="D34" s="38"/>
      <c r="E34" s="38"/>
    </row>
    <row r="35" spans="1:5" ht="15.75">
      <c r="A35" s="38"/>
      <c r="B35" s="38"/>
      <c r="C35" s="38"/>
      <c r="D35" s="38"/>
      <c r="E35" s="38"/>
    </row>
    <row r="36" spans="1:5" ht="15.75">
      <c r="A36" s="38"/>
      <c r="B36" s="38"/>
      <c r="C36" s="38"/>
      <c r="D36" s="38"/>
      <c r="E36" s="38"/>
    </row>
    <row r="37" spans="1:5" ht="15.75">
      <c r="A37" s="38"/>
      <c r="B37" s="38"/>
      <c r="C37" s="38"/>
      <c r="D37" s="38"/>
      <c r="E37" s="38"/>
    </row>
    <row r="38" spans="1:5" ht="15.75">
      <c r="A38" s="38"/>
      <c r="B38" s="38"/>
      <c r="C38" s="38"/>
      <c r="D38" s="38"/>
      <c r="E38" s="38"/>
    </row>
    <row r="39" spans="1:5" ht="15.75">
      <c r="A39" s="38"/>
      <c r="B39" s="38"/>
      <c r="C39" s="38"/>
      <c r="D39" s="38"/>
      <c r="E39" s="38"/>
    </row>
    <row r="40" spans="1:5" ht="15.75">
      <c r="A40" s="38"/>
      <c r="B40" s="38"/>
      <c r="C40" s="38"/>
      <c r="D40" s="38"/>
      <c r="E40" s="38"/>
    </row>
    <row r="41" spans="1:5" ht="15.75">
      <c r="A41" s="38"/>
      <c r="B41" s="38"/>
      <c r="C41" s="38"/>
      <c r="D41" s="38"/>
      <c r="E41" s="38"/>
    </row>
    <row r="42" spans="1:5" ht="15.75">
      <c r="A42" s="38"/>
      <c r="B42" s="38"/>
      <c r="C42" s="38"/>
      <c r="D42" s="38"/>
      <c r="E42" s="38"/>
    </row>
    <row r="43" spans="1:5" ht="15.75">
      <c r="A43" s="38"/>
      <c r="B43" s="38"/>
      <c r="C43" s="38"/>
      <c r="D43" s="38"/>
      <c r="E43" s="38"/>
    </row>
    <row r="44" spans="1:5" ht="15.75">
      <c r="A44" s="38"/>
      <c r="B44" s="38"/>
      <c r="C44" s="38"/>
      <c r="D44" s="38"/>
      <c r="E44" s="38"/>
    </row>
    <row r="45" spans="1:5" ht="15.75">
      <c r="A45" s="38"/>
      <c r="B45" s="38"/>
      <c r="C45" s="38"/>
      <c r="D45" s="38"/>
      <c r="E45" s="38"/>
    </row>
    <row r="46" spans="1:5" ht="15.75">
      <c r="A46" s="38"/>
      <c r="B46" s="38"/>
      <c r="C46" s="38"/>
      <c r="D46" s="38"/>
      <c r="E46" s="38"/>
    </row>
    <row r="47" spans="1:5" ht="15.75">
      <c r="A47" s="38"/>
      <c r="B47" s="38"/>
      <c r="C47" s="38"/>
      <c r="D47" s="38"/>
      <c r="E47" s="38"/>
    </row>
    <row r="48" spans="1:5" ht="15.75">
      <c r="A48" s="38"/>
      <c r="B48" s="38"/>
      <c r="C48" s="38"/>
      <c r="D48" s="38"/>
      <c r="E48" s="38"/>
    </row>
    <row r="49" spans="1:5" ht="15.75">
      <c r="A49" s="38"/>
      <c r="B49" s="38"/>
      <c r="C49" s="38"/>
      <c r="D49" s="38"/>
      <c r="E49" s="38"/>
    </row>
    <row r="50" spans="1:5" ht="15.75">
      <c r="A50" s="38"/>
      <c r="B50" s="38"/>
      <c r="C50" s="38"/>
      <c r="D50" s="38"/>
      <c r="E50" s="38"/>
    </row>
    <row r="51" spans="1:5" ht="15.75">
      <c r="A51" s="38"/>
      <c r="B51" s="38"/>
      <c r="C51" s="38"/>
      <c r="D51" s="38"/>
      <c r="E51" s="38"/>
    </row>
    <row r="52" spans="1:5" ht="15.75">
      <c r="A52" s="38"/>
      <c r="B52" s="38"/>
      <c r="C52" s="38"/>
      <c r="D52" s="38"/>
      <c r="E52" s="38"/>
    </row>
    <row r="53" spans="1:5" ht="15.75">
      <c r="A53" s="38"/>
      <c r="B53" s="38"/>
      <c r="C53" s="38"/>
      <c r="D53" s="38"/>
      <c r="E53" s="38"/>
    </row>
    <row r="54" spans="1:5" ht="15.75">
      <c r="A54" s="38"/>
      <c r="B54" s="38"/>
      <c r="C54" s="38"/>
      <c r="D54" s="38"/>
      <c r="E54" s="38"/>
    </row>
    <row r="55" spans="1:5" ht="15.75">
      <c r="A55" s="38"/>
      <c r="B55" s="38"/>
      <c r="C55" s="38"/>
      <c r="D55" s="38"/>
      <c r="E55" s="38"/>
    </row>
    <row r="56" spans="1:5" ht="15.75">
      <c r="A56" s="38"/>
      <c r="B56" s="38"/>
      <c r="C56" s="38"/>
      <c r="D56" s="38"/>
      <c r="E56" s="38"/>
    </row>
    <row r="57" spans="1:5" ht="15.75">
      <c r="A57" s="38"/>
      <c r="B57" s="38"/>
      <c r="C57" s="38"/>
      <c r="D57" s="38"/>
      <c r="E57" s="38"/>
    </row>
    <row r="58" spans="1:5" ht="15.75">
      <c r="A58" s="38"/>
      <c r="B58" s="38"/>
      <c r="C58" s="38"/>
      <c r="D58" s="38"/>
      <c r="E58" s="38"/>
    </row>
    <row r="59" spans="1:5" ht="15.75">
      <c r="A59" s="38"/>
      <c r="B59" s="38"/>
      <c r="C59" s="38"/>
      <c r="D59" s="38"/>
      <c r="E59" s="38"/>
    </row>
    <row r="60" spans="1:5" ht="15.75">
      <c r="A60" s="38"/>
      <c r="B60" s="38"/>
      <c r="C60" s="38"/>
      <c r="D60" s="38"/>
      <c r="E60" s="38"/>
    </row>
    <row r="61" spans="1:5" ht="15.75">
      <c r="A61" s="38"/>
      <c r="B61" s="38"/>
      <c r="C61" s="38"/>
      <c r="D61" s="38"/>
      <c r="E61" s="38"/>
    </row>
    <row r="62" spans="1:5" ht="15.75">
      <c r="A62" s="38"/>
      <c r="B62" s="38"/>
      <c r="C62" s="38"/>
      <c r="D62" s="38"/>
      <c r="E62" s="38"/>
    </row>
    <row r="63" spans="1:5" ht="15.75">
      <c r="A63" s="38"/>
      <c r="B63" s="38"/>
      <c r="C63" s="38"/>
      <c r="D63" s="38"/>
      <c r="E63" s="38"/>
    </row>
    <row r="64" spans="1:5" ht="15.75">
      <c r="A64" s="38"/>
      <c r="B64" s="38"/>
      <c r="C64" s="38"/>
      <c r="D64" s="38"/>
      <c r="E64" s="3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40"/>
  <sheetViews>
    <sheetView topLeftCell="A37" workbookViewId="0">
      <selection activeCell="L23" sqref="L23"/>
    </sheetView>
  </sheetViews>
  <sheetFormatPr defaultRowHeight="15"/>
  <cols>
    <col min="1" max="1" width="5.140625" customWidth="1"/>
    <col min="2" max="2" width="98.28515625" customWidth="1"/>
    <col min="3" max="3" width="15.7109375" customWidth="1"/>
    <col min="4" max="4" width="9.7109375" customWidth="1"/>
  </cols>
  <sheetData>
    <row r="1" spans="1:6" ht="15.75">
      <c r="A1" s="179" t="str">
        <f>'Date initiale'!C3</f>
        <v>Universitatea de Arhitectură și Urbanism "Ion Mincu" București</v>
      </c>
      <c r="B1" s="179"/>
      <c r="C1" s="179"/>
      <c r="D1" s="34"/>
    </row>
    <row r="2" spans="1:6" ht="15.75">
      <c r="A2" s="179" t="str">
        <f>'Date initiale'!B4&amp;" "&amp;'Date initiale'!C4</f>
        <v>Facultatea ARHITECTURA</v>
      </c>
      <c r="B2" s="179"/>
      <c r="C2" s="179"/>
      <c r="D2" s="17"/>
    </row>
    <row r="3" spans="1:6" ht="15.75">
      <c r="A3" s="179" t="str">
        <f>'Date initiale'!B5&amp;" "&amp;'Date initiale'!C5</f>
        <v>Departamentul SINTEZA PROIECTARII</v>
      </c>
      <c r="B3" s="179"/>
      <c r="C3" s="179"/>
      <c r="D3" s="17"/>
    </row>
    <row r="4" spans="1:6">
      <c r="A4" s="107" t="str">
        <f>'Date initiale'!C6&amp;", "&amp;'Date initiale'!C7</f>
        <v>ALEXANDRU CRISAN, 25</v>
      </c>
      <c r="B4" s="107"/>
      <c r="C4" s="107"/>
    </row>
    <row r="5" spans="1:6" s="143" customFormat="1">
      <c r="A5" s="107"/>
      <c r="B5" s="107"/>
      <c r="C5" s="107"/>
    </row>
    <row r="6" spans="1:6" ht="15.75">
      <c r="A6" s="355" t="s">
        <v>110</v>
      </c>
      <c r="B6" s="355"/>
      <c r="C6" s="355"/>
      <c r="D6" s="355"/>
    </row>
    <row r="7" spans="1:6" ht="39.75" customHeight="1">
      <c r="A7" s="35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357"/>
      <c r="C7" s="357"/>
      <c r="D7" s="357"/>
    </row>
    <row r="8" spans="1:6" ht="15.75" customHeight="1" thickBot="1">
      <c r="A8" s="49"/>
      <c r="B8" s="49"/>
      <c r="C8" s="49"/>
      <c r="D8" s="49"/>
    </row>
    <row r="9" spans="1:6" ht="30.75" thickBot="1">
      <c r="A9" s="362" t="s">
        <v>55</v>
      </c>
      <c r="B9" s="363" t="s">
        <v>159</v>
      </c>
      <c r="C9" s="363" t="s">
        <v>81</v>
      </c>
      <c r="D9" s="508" t="s">
        <v>147</v>
      </c>
      <c r="F9" s="184" t="s">
        <v>108</v>
      </c>
    </row>
    <row r="10" spans="1:6" s="143" customFormat="1">
      <c r="A10" s="366">
        <v>1</v>
      </c>
      <c r="B10" s="558" t="s">
        <v>570</v>
      </c>
      <c r="C10" s="368">
        <v>2019</v>
      </c>
      <c r="D10" s="535">
        <v>3</v>
      </c>
      <c r="F10" s="185"/>
    </row>
    <row r="11" spans="1:6" s="143" customFormat="1">
      <c r="A11" s="366">
        <v>2</v>
      </c>
      <c r="B11" s="558" t="s">
        <v>569</v>
      </c>
      <c r="C11" s="368">
        <v>2019</v>
      </c>
      <c r="D11" s="535">
        <v>3</v>
      </c>
      <c r="F11" s="185"/>
    </row>
    <row r="12" spans="1:6" s="143" customFormat="1" ht="30">
      <c r="A12" s="366">
        <v>3</v>
      </c>
      <c r="B12" s="558" t="s">
        <v>567</v>
      </c>
      <c r="C12" s="368">
        <v>2018</v>
      </c>
      <c r="D12" s="535">
        <v>3</v>
      </c>
      <c r="F12" s="185"/>
    </row>
    <row r="13" spans="1:6" s="143" customFormat="1" ht="30">
      <c r="A13" s="366">
        <v>4</v>
      </c>
      <c r="B13" s="558" t="s">
        <v>566</v>
      </c>
      <c r="C13" s="368">
        <v>2018</v>
      </c>
      <c r="D13" s="535">
        <v>3</v>
      </c>
      <c r="F13" s="185"/>
    </row>
    <row r="14" spans="1:6" s="143" customFormat="1">
      <c r="A14" s="366">
        <v>5</v>
      </c>
      <c r="B14" s="559" t="s">
        <v>568</v>
      </c>
      <c r="C14" s="368">
        <v>2018</v>
      </c>
      <c r="D14" s="535">
        <v>3</v>
      </c>
      <c r="F14" s="185"/>
    </row>
    <row r="15" spans="1:6" s="143" customFormat="1" ht="30">
      <c r="A15" s="496">
        <v>6</v>
      </c>
      <c r="B15" s="560" t="s">
        <v>572</v>
      </c>
      <c r="C15" s="468">
        <v>2017</v>
      </c>
      <c r="D15" s="561">
        <v>3</v>
      </c>
      <c r="F15" s="185"/>
    </row>
    <row r="16" spans="1:6" s="143" customFormat="1">
      <c r="A16" s="496">
        <v>7</v>
      </c>
      <c r="B16" s="560" t="s">
        <v>573</v>
      </c>
      <c r="C16" s="468">
        <v>2017</v>
      </c>
      <c r="D16" s="537">
        <v>3</v>
      </c>
      <c r="F16" s="185"/>
    </row>
    <row r="17" spans="1:7" s="143" customFormat="1" ht="30">
      <c r="A17" s="496">
        <v>8</v>
      </c>
      <c r="B17" s="560" t="s">
        <v>571</v>
      </c>
      <c r="C17" s="468">
        <v>2016</v>
      </c>
      <c r="D17" s="561">
        <v>3</v>
      </c>
      <c r="F17" s="185" t="s">
        <v>170</v>
      </c>
      <c r="G17" s="253" t="s">
        <v>260</v>
      </c>
    </row>
    <row r="18" spans="1:7" s="143" customFormat="1" ht="30">
      <c r="A18" s="496">
        <v>9</v>
      </c>
      <c r="B18" s="560" t="s">
        <v>565</v>
      </c>
      <c r="C18" s="468">
        <v>2016</v>
      </c>
      <c r="D18" s="561">
        <v>3</v>
      </c>
      <c r="F18" s="185" t="s">
        <v>172</v>
      </c>
    </row>
    <row r="19" spans="1:7" s="143" customFormat="1">
      <c r="A19" s="496">
        <v>10</v>
      </c>
      <c r="B19" s="485" t="s">
        <v>602</v>
      </c>
      <c r="C19" s="468">
        <v>2015</v>
      </c>
      <c r="D19" s="561">
        <v>3</v>
      </c>
      <c r="F19" s="185"/>
    </row>
    <row r="20" spans="1:7">
      <c r="A20" s="496">
        <v>11</v>
      </c>
      <c r="B20" s="485" t="s">
        <v>603</v>
      </c>
      <c r="C20" s="468">
        <v>2015</v>
      </c>
      <c r="D20" s="561">
        <v>3</v>
      </c>
      <c r="F20" s="185" t="s">
        <v>173</v>
      </c>
    </row>
    <row r="21" spans="1:7" s="143" customFormat="1">
      <c r="A21" s="496">
        <v>12</v>
      </c>
      <c r="B21" s="560" t="s">
        <v>528</v>
      </c>
      <c r="C21" s="468" t="s">
        <v>529</v>
      </c>
      <c r="D21" s="562">
        <v>3</v>
      </c>
      <c r="F21" s="292"/>
    </row>
    <row r="22" spans="1:7" s="143" customFormat="1" ht="30">
      <c r="A22" s="496">
        <v>13</v>
      </c>
      <c r="B22" s="498" t="s">
        <v>530</v>
      </c>
      <c r="C22" s="468" t="s">
        <v>531</v>
      </c>
      <c r="D22" s="562">
        <v>5</v>
      </c>
      <c r="F22" s="292"/>
    </row>
    <row r="23" spans="1:7" s="143" customFormat="1" ht="45">
      <c r="A23" s="496">
        <v>14</v>
      </c>
      <c r="B23" s="498" t="s">
        <v>532</v>
      </c>
      <c r="C23" s="468" t="s">
        <v>533</v>
      </c>
      <c r="D23" s="562">
        <v>5</v>
      </c>
      <c r="F23" s="292"/>
    </row>
    <row r="24" spans="1:7" s="143" customFormat="1" ht="30">
      <c r="A24" s="496">
        <v>15</v>
      </c>
      <c r="B24" s="498" t="s">
        <v>534</v>
      </c>
      <c r="C24" s="468" t="s">
        <v>533</v>
      </c>
      <c r="D24" s="562">
        <v>3</v>
      </c>
      <c r="F24" s="292"/>
    </row>
    <row r="25" spans="1:7" s="143" customFormat="1" ht="45">
      <c r="A25" s="496">
        <v>16</v>
      </c>
      <c r="B25" s="498" t="s">
        <v>535</v>
      </c>
      <c r="C25" s="468" t="s">
        <v>536</v>
      </c>
      <c r="D25" s="562">
        <v>3</v>
      </c>
      <c r="F25" s="292"/>
    </row>
    <row r="26" spans="1:7" s="143" customFormat="1" ht="60">
      <c r="A26" s="496">
        <v>17</v>
      </c>
      <c r="B26" s="498" t="s">
        <v>537</v>
      </c>
      <c r="C26" s="468" t="s">
        <v>538</v>
      </c>
      <c r="D26" s="562">
        <v>3</v>
      </c>
      <c r="F26" s="292"/>
    </row>
    <row r="27" spans="1:7" s="143" customFormat="1" ht="30">
      <c r="A27" s="496">
        <v>18</v>
      </c>
      <c r="B27" s="498" t="s">
        <v>539</v>
      </c>
      <c r="C27" s="468" t="s">
        <v>540</v>
      </c>
      <c r="D27" s="562">
        <v>3</v>
      </c>
      <c r="F27" s="292"/>
    </row>
    <row r="28" spans="1:7" s="143" customFormat="1" ht="30">
      <c r="A28" s="496">
        <v>19</v>
      </c>
      <c r="B28" s="498" t="s">
        <v>541</v>
      </c>
      <c r="C28" s="468" t="s">
        <v>542</v>
      </c>
      <c r="D28" s="562">
        <v>3</v>
      </c>
      <c r="F28" s="292"/>
    </row>
    <row r="29" spans="1:7" s="143" customFormat="1" ht="30">
      <c r="A29" s="496">
        <v>20</v>
      </c>
      <c r="B29" s="498" t="s">
        <v>543</v>
      </c>
      <c r="C29" s="468" t="s">
        <v>542</v>
      </c>
      <c r="D29" s="562">
        <v>3</v>
      </c>
      <c r="F29" s="292"/>
    </row>
    <row r="30" spans="1:7" s="143" customFormat="1" ht="45">
      <c r="A30" s="496">
        <v>21</v>
      </c>
      <c r="B30" s="498" t="s">
        <v>544</v>
      </c>
      <c r="C30" s="468" t="s">
        <v>545</v>
      </c>
      <c r="D30" s="562">
        <v>1</v>
      </c>
      <c r="F30" s="292"/>
    </row>
    <row r="31" spans="1:7" s="143" customFormat="1" ht="30">
      <c r="A31" s="496">
        <v>22</v>
      </c>
      <c r="B31" s="498" t="s">
        <v>546</v>
      </c>
      <c r="C31" s="468" t="s">
        <v>547</v>
      </c>
      <c r="D31" s="562">
        <v>3</v>
      </c>
      <c r="F31" s="292"/>
    </row>
    <row r="32" spans="1:7" s="143" customFormat="1" ht="60">
      <c r="A32" s="496">
        <v>23</v>
      </c>
      <c r="B32" s="498" t="s">
        <v>548</v>
      </c>
      <c r="C32" s="468" t="s">
        <v>547</v>
      </c>
      <c r="D32" s="562">
        <v>3</v>
      </c>
      <c r="F32" s="292"/>
    </row>
    <row r="33" spans="1:6" s="143" customFormat="1" ht="60">
      <c r="A33" s="496">
        <v>24</v>
      </c>
      <c r="B33" s="498" t="s">
        <v>549</v>
      </c>
      <c r="C33" s="468" t="s">
        <v>550</v>
      </c>
      <c r="D33" s="562">
        <v>3</v>
      </c>
      <c r="F33" s="292"/>
    </row>
    <row r="34" spans="1:6" s="143" customFormat="1" ht="45">
      <c r="A34" s="496">
        <v>25</v>
      </c>
      <c r="B34" s="498" t="s">
        <v>551</v>
      </c>
      <c r="C34" s="468" t="s">
        <v>552</v>
      </c>
      <c r="D34" s="562">
        <v>3</v>
      </c>
      <c r="F34" s="292"/>
    </row>
    <row r="35" spans="1:6" s="143" customFormat="1" ht="60">
      <c r="A35" s="496">
        <v>26</v>
      </c>
      <c r="B35" s="498" t="s">
        <v>553</v>
      </c>
      <c r="C35" s="468" t="s">
        <v>554</v>
      </c>
      <c r="D35" s="562">
        <v>3</v>
      </c>
      <c r="F35" s="292"/>
    </row>
    <row r="36" spans="1:6" s="143" customFormat="1" ht="60">
      <c r="A36" s="496">
        <v>27</v>
      </c>
      <c r="B36" s="498" t="s">
        <v>555</v>
      </c>
      <c r="C36" s="468" t="s">
        <v>556</v>
      </c>
      <c r="D36" s="562">
        <v>3</v>
      </c>
      <c r="F36" s="292"/>
    </row>
    <row r="37" spans="1:6" s="143" customFormat="1" ht="60">
      <c r="A37" s="496">
        <v>28</v>
      </c>
      <c r="B37" s="498" t="s">
        <v>557</v>
      </c>
      <c r="C37" s="468" t="s">
        <v>558</v>
      </c>
      <c r="D37" s="562">
        <v>3</v>
      </c>
      <c r="F37" s="292"/>
    </row>
    <row r="38" spans="1:6" s="143" customFormat="1" ht="45">
      <c r="A38" s="496">
        <v>29</v>
      </c>
      <c r="B38" s="498" t="s">
        <v>559</v>
      </c>
      <c r="C38" s="468" t="s">
        <v>558</v>
      </c>
      <c r="D38" s="562">
        <v>3</v>
      </c>
      <c r="F38" s="292"/>
    </row>
    <row r="39" spans="1:6" s="143" customFormat="1" ht="45.75" thickBot="1">
      <c r="A39" s="563">
        <v>30</v>
      </c>
      <c r="B39" s="564" t="s">
        <v>560</v>
      </c>
      <c r="C39" s="565" t="s">
        <v>561</v>
      </c>
      <c r="D39" s="566">
        <v>3</v>
      </c>
      <c r="F39" s="292"/>
    </row>
    <row r="40" spans="1:6" ht="15.75" thickBot="1">
      <c r="A40" s="451"/>
      <c r="B40" s="388"/>
      <c r="C40" s="443" t="str">
        <f>"Total "&amp;LEFT(A7,3)</f>
        <v>Total I23</v>
      </c>
      <c r="D40" s="567">
        <f>SUM(D10:D39)</f>
        <v>92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6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topLeftCell="A10" workbookViewId="0">
      <selection activeCell="D30" sqref="D30"/>
    </sheetView>
  </sheetViews>
  <sheetFormatPr defaultRowHeight="15"/>
  <cols>
    <col min="1" max="1" width="5.140625" customWidth="1"/>
    <col min="2" max="2" width="27.5703125" customWidth="1"/>
    <col min="3" max="3" width="46.85546875" style="143" customWidth="1"/>
    <col min="4" max="4" width="30" style="143" customWidth="1"/>
    <col min="5" max="5" width="10.5703125" customWidth="1"/>
    <col min="6" max="6" width="9.7109375" customWidth="1"/>
  </cols>
  <sheetData>
    <row r="1" spans="1:9">
      <c r="A1" s="181" t="str">
        <f>'Date initiale'!C3</f>
        <v>Universitatea de Arhitectură și Urbanism "Ion Mincu" București</v>
      </c>
      <c r="B1" s="181"/>
      <c r="C1" s="181"/>
      <c r="D1" s="181"/>
      <c r="E1" s="181"/>
    </row>
    <row r="2" spans="1:9">
      <c r="A2" s="181" t="str">
        <f>'Date initiale'!B4&amp;" "&amp;'Date initiale'!C4</f>
        <v>Facultatea ARHITECTURA</v>
      </c>
      <c r="B2" s="181"/>
      <c r="C2" s="181"/>
      <c r="D2" s="181"/>
      <c r="E2" s="181"/>
    </row>
    <row r="3" spans="1:9">
      <c r="A3" s="181" t="str">
        <f>'Date initiale'!B5&amp;" "&amp;'Date initiale'!C5</f>
        <v>Departamentul SINTEZA PROIECTARII</v>
      </c>
      <c r="B3" s="181"/>
      <c r="C3" s="181"/>
      <c r="D3" s="181"/>
      <c r="E3" s="181"/>
    </row>
    <row r="4" spans="1:9">
      <c r="A4" s="107" t="str">
        <f>'Date initiale'!C6&amp;", "&amp;'Date initiale'!C7</f>
        <v>ALEXANDRU CRISAN, 25</v>
      </c>
      <c r="B4" s="107"/>
      <c r="C4" s="107"/>
      <c r="D4" s="107"/>
      <c r="E4" s="107"/>
    </row>
    <row r="5" spans="1:9" s="143" customFormat="1">
      <c r="A5" s="107"/>
      <c r="B5" s="107"/>
      <c r="C5" s="107"/>
      <c r="D5" s="107"/>
      <c r="E5" s="107"/>
    </row>
    <row r="6" spans="1:9" ht="15.75">
      <c r="A6" s="190" t="s">
        <v>110</v>
      </c>
    </row>
    <row r="7" spans="1:9" ht="15.75">
      <c r="A7" s="357" t="str">
        <f>'Descriere indicatori'!B31&amp;". "&amp;'Descriere indicatori'!C31</f>
        <v xml:space="preserve">I24. Îndrumare de doctorat sau în co-tutelă la nivel internaţional/naţional </v>
      </c>
      <c r="B7" s="357"/>
      <c r="C7" s="357"/>
      <c r="D7" s="357"/>
      <c r="E7" s="357"/>
      <c r="F7" s="357"/>
    </row>
    <row r="8" spans="1:9" ht="15.75" thickBot="1"/>
    <row r="9" spans="1:9" ht="30.75" thickBot="1">
      <c r="A9" s="123" t="s">
        <v>55</v>
      </c>
      <c r="B9" s="124" t="s">
        <v>153</v>
      </c>
      <c r="C9" s="124" t="s">
        <v>155</v>
      </c>
      <c r="D9" s="124" t="s">
        <v>154</v>
      </c>
      <c r="E9" s="124" t="s">
        <v>81</v>
      </c>
      <c r="F9" s="200" t="s">
        <v>147</v>
      </c>
      <c r="H9" s="184" t="s">
        <v>108</v>
      </c>
    </row>
    <row r="10" spans="1:9">
      <c r="A10" s="129">
        <v>1</v>
      </c>
      <c r="B10" s="216"/>
      <c r="C10" s="216"/>
      <c r="D10" s="216"/>
      <c r="E10" s="130"/>
      <c r="F10" s="230"/>
      <c r="H10" s="185" t="s">
        <v>264</v>
      </c>
      <c r="I10" s="253" t="s">
        <v>265</v>
      </c>
    </row>
    <row r="11" spans="1:9">
      <c r="A11" s="131">
        <f>A10+1</f>
        <v>2</v>
      </c>
      <c r="B11" s="208"/>
      <c r="C11" s="208"/>
      <c r="D11" s="208"/>
      <c r="E11" s="33"/>
      <c r="F11" s="231"/>
      <c r="H11" s="143"/>
      <c r="I11" s="253" t="s">
        <v>266</v>
      </c>
    </row>
    <row r="12" spans="1:9">
      <c r="A12" s="131">
        <f t="shared" ref="A12:A19" si="0">A11+1</f>
        <v>3</v>
      </c>
      <c r="B12" s="208"/>
      <c r="C12" s="208"/>
      <c r="D12" s="208"/>
      <c r="E12" s="33"/>
      <c r="F12" s="231"/>
    </row>
    <row r="13" spans="1:9">
      <c r="A13" s="131">
        <f t="shared" si="0"/>
        <v>4</v>
      </c>
      <c r="B13" s="208"/>
      <c r="C13" s="208"/>
      <c r="D13" s="208"/>
      <c r="E13" s="33"/>
      <c r="F13" s="231"/>
    </row>
    <row r="14" spans="1:9">
      <c r="A14" s="131">
        <f t="shared" si="0"/>
        <v>5</v>
      </c>
      <c r="B14" s="208"/>
      <c r="C14" s="208"/>
      <c r="D14" s="208"/>
      <c r="E14" s="33"/>
      <c r="F14" s="231"/>
    </row>
    <row r="15" spans="1:9">
      <c r="A15" s="131">
        <f t="shared" si="0"/>
        <v>6</v>
      </c>
      <c r="B15" s="208"/>
      <c r="C15" s="208"/>
      <c r="D15" s="208"/>
      <c r="E15" s="33"/>
      <c r="F15" s="231"/>
    </row>
    <row r="16" spans="1:9">
      <c r="A16" s="131">
        <f t="shared" si="0"/>
        <v>7</v>
      </c>
      <c r="B16" s="208"/>
      <c r="C16" s="208"/>
      <c r="D16" s="208"/>
      <c r="E16" s="33"/>
      <c r="F16" s="231"/>
    </row>
    <row r="17" spans="1:6">
      <c r="A17" s="131">
        <f t="shared" si="0"/>
        <v>8</v>
      </c>
      <c r="B17" s="208"/>
      <c r="C17" s="208"/>
      <c r="D17" s="208"/>
      <c r="E17" s="33"/>
      <c r="F17" s="231"/>
    </row>
    <row r="18" spans="1:6">
      <c r="A18" s="131">
        <f t="shared" si="0"/>
        <v>9</v>
      </c>
      <c r="B18" s="208"/>
      <c r="C18" s="208"/>
      <c r="D18" s="208"/>
      <c r="E18" s="33"/>
      <c r="F18" s="231"/>
    </row>
    <row r="19" spans="1:6" ht="15.75" thickBot="1">
      <c r="A19" s="217">
        <f t="shared" si="0"/>
        <v>10</v>
      </c>
      <c r="B19" s="218"/>
      <c r="C19" s="218"/>
      <c r="D19" s="218"/>
      <c r="E19" s="120"/>
      <c r="F19" s="232"/>
    </row>
    <row r="20" spans="1:6" ht="15.75" thickBot="1">
      <c r="A20" s="233"/>
      <c r="B20" s="107"/>
      <c r="C20" s="107"/>
      <c r="D20" s="107"/>
      <c r="E20" s="109" t="str">
        <f>"Total "&amp;LEFT(A7,3)</f>
        <v>Total I24</v>
      </c>
      <c r="F20" s="219">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221"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55" zoomScale="115" zoomScaleNormal="115" workbookViewId="0">
      <selection activeCell="B43" sqref="B43:E43"/>
    </sheetView>
  </sheetViews>
  <sheetFormatPr defaultRowHeight="15"/>
  <cols>
    <col min="1" max="1" width="3.85546875" style="143" customWidth="1"/>
    <col min="2" max="2" width="9.140625" customWidth="1"/>
    <col min="3" max="3" width="55" customWidth="1"/>
    <col min="4" max="4" width="9.42578125" style="58" customWidth="1"/>
    <col min="5" max="5" width="14.28515625" customWidth="1"/>
  </cols>
  <sheetData>
    <row r="1" spans="2:5">
      <c r="B1" s="72" t="s">
        <v>187</v>
      </c>
      <c r="D1"/>
    </row>
    <row r="2" spans="2:5">
      <c r="B2" s="72"/>
      <c r="D2"/>
    </row>
    <row r="3" spans="2:5" ht="45">
      <c r="B3" s="57" t="s">
        <v>63</v>
      </c>
      <c r="C3" s="12" t="s">
        <v>17</v>
      </c>
      <c r="D3" s="57" t="s">
        <v>18</v>
      </c>
      <c r="E3" s="12" t="s">
        <v>97</v>
      </c>
    </row>
    <row r="4" spans="2:5" ht="30">
      <c r="B4" s="63" t="s">
        <v>112</v>
      </c>
      <c r="C4" s="11" t="s">
        <v>20</v>
      </c>
      <c r="D4" s="63" t="s">
        <v>196</v>
      </c>
      <c r="E4" s="60" t="s">
        <v>98</v>
      </c>
    </row>
    <row r="5" spans="2:5">
      <c r="B5" s="63" t="s">
        <v>113</v>
      </c>
      <c r="C5" s="11" t="s">
        <v>22</v>
      </c>
      <c r="D5" s="63" t="s">
        <v>197</v>
      </c>
      <c r="E5" s="60" t="s">
        <v>16</v>
      </c>
    </row>
    <row r="6" spans="2:5" ht="30">
      <c r="B6" s="63" t="s">
        <v>114</v>
      </c>
      <c r="C6" s="25" t="s">
        <v>24</v>
      </c>
      <c r="D6" s="63" t="s">
        <v>198</v>
      </c>
      <c r="E6" s="60" t="s">
        <v>25</v>
      </c>
    </row>
    <row r="7" spans="2:5">
      <c r="B7" s="63" t="s">
        <v>115</v>
      </c>
      <c r="C7" s="11" t="s">
        <v>199</v>
      </c>
      <c r="D7" s="63" t="s">
        <v>198</v>
      </c>
      <c r="E7" s="60" t="s">
        <v>27</v>
      </c>
    </row>
    <row r="8" spans="2:5" s="45" customFormat="1" ht="60">
      <c r="B8" s="63" t="s">
        <v>116</v>
      </c>
      <c r="C8" s="60" t="s">
        <v>200</v>
      </c>
      <c r="D8" s="63" t="s">
        <v>198</v>
      </c>
      <c r="E8" s="60" t="s">
        <v>27</v>
      </c>
    </row>
    <row r="9" spans="2:5" ht="30" customHeight="1">
      <c r="B9" s="63" t="s">
        <v>117</v>
      </c>
      <c r="C9" s="15" t="s">
        <v>201</v>
      </c>
      <c r="D9" s="63" t="s">
        <v>202</v>
      </c>
      <c r="E9" s="60" t="s">
        <v>27</v>
      </c>
    </row>
    <row r="10" spans="2:5" ht="30" customHeight="1">
      <c r="B10" s="63" t="s">
        <v>118</v>
      </c>
      <c r="C10" s="15" t="s">
        <v>203</v>
      </c>
      <c r="D10" s="63" t="s">
        <v>202</v>
      </c>
      <c r="E10" s="60" t="s">
        <v>27</v>
      </c>
    </row>
    <row r="11" spans="2:5" ht="30">
      <c r="B11" s="63" t="s">
        <v>119</v>
      </c>
      <c r="C11" s="15" t="s">
        <v>204</v>
      </c>
      <c r="D11" s="63" t="s">
        <v>198</v>
      </c>
      <c r="E11" s="60" t="s">
        <v>32</v>
      </c>
    </row>
    <row r="12" spans="2:5" ht="30">
      <c r="B12" s="63" t="s">
        <v>120</v>
      </c>
      <c r="C12" s="11" t="s">
        <v>205</v>
      </c>
      <c r="D12" s="63" t="s">
        <v>206</v>
      </c>
      <c r="E12" s="60" t="s">
        <v>32</v>
      </c>
    </row>
    <row r="13" spans="2:5" ht="62.25" customHeight="1">
      <c r="B13" s="63" t="s">
        <v>121</v>
      </c>
      <c r="C13" s="59" t="s">
        <v>207</v>
      </c>
      <c r="D13" s="63" t="s">
        <v>208</v>
      </c>
      <c r="E13" s="60" t="s">
        <v>35</v>
      </c>
    </row>
    <row r="14" spans="2:5" ht="60">
      <c r="B14" s="64" t="s">
        <v>122</v>
      </c>
      <c r="C14" s="15" t="s">
        <v>209</v>
      </c>
      <c r="D14" s="63" t="s">
        <v>210</v>
      </c>
      <c r="E14" s="60" t="s">
        <v>37</v>
      </c>
    </row>
    <row r="15" spans="2:5" ht="76.5" customHeight="1">
      <c r="B15" s="65"/>
      <c r="C15" s="15" t="s">
        <v>211</v>
      </c>
      <c r="D15" s="63" t="s">
        <v>212</v>
      </c>
      <c r="E15" s="60" t="s">
        <v>38</v>
      </c>
    </row>
    <row r="16" spans="2:5" ht="30">
      <c r="B16" s="66"/>
      <c r="C16" s="28" t="s">
        <v>213</v>
      </c>
      <c r="D16" s="63" t="s">
        <v>214</v>
      </c>
      <c r="E16" s="60" t="s">
        <v>39</v>
      </c>
    </row>
    <row r="17" spans="2:5" ht="90" customHeight="1">
      <c r="B17" s="63" t="s">
        <v>123</v>
      </c>
      <c r="C17" s="15" t="s">
        <v>215</v>
      </c>
      <c r="D17" s="63" t="s">
        <v>216</v>
      </c>
      <c r="E17" s="60" t="s">
        <v>59</v>
      </c>
    </row>
    <row r="18" spans="2:5" ht="61.5" customHeight="1">
      <c r="B18" s="63" t="s">
        <v>124</v>
      </c>
      <c r="C18" s="15" t="s">
        <v>217</v>
      </c>
      <c r="D18" s="63" t="s">
        <v>218</v>
      </c>
      <c r="E18" s="60" t="s">
        <v>59</v>
      </c>
    </row>
    <row r="19" spans="2:5" ht="75" customHeight="1">
      <c r="B19" s="344" t="s">
        <v>125</v>
      </c>
      <c r="C19" s="11" t="s">
        <v>219</v>
      </c>
      <c r="D19" s="63" t="s">
        <v>220</v>
      </c>
      <c r="E19" s="60" t="s">
        <v>59</v>
      </c>
    </row>
    <row r="20" spans="2:5" ht="45">
      <c r="B20" s="345"/>
      <c r="C20" s="11" t="s">
        <v>221</v>
      </c>
      <c r="D20" s="63" t="s">
        <v>222</v>
      </c>
      <c r="E20" s="60" t="s">
        <v>59</v>
      </c>
    </row>
    <row r="21" spans="2:5" ht="60">
      <c r="B21" s="165"/>
      <c r="C21" s="11" t="s">
        <v>62</v>
      </c>
      <c r="D21" s="63" t="s">
        <v>223</v>
      </c>
      <c r="E21" s="60" t="s">
        <v>59</v>
      </c>
    </row>
    <row r="22" spans="2:5" s="143" customFormat="1" ht="75">
      <c r="B22" s="63" t="s">
        <v>0</v>
      </c>
      <c r="C22" s="11" t="s">
        <v>224</v>
      </c>
      <c r="D22" s="63" t="s">
        <v>225</v>
      </c>
      <c r="E22" s="60" t="s">
        <v>59</v>
      </c>
    </row>
    <row r="23" spans="2:5" ht="135.75" customHeight="1">
      <c r="B23" s="69" t="s">
        <v>126</v>
      </c>
      <c r="C23" s="67" t="s">
        <v>226</v>
      </c>
      <c r="D23" s="68" t="s">
        <v>227</v>
      </c>
      <c r="E23" s="67" t="s">
        <v>228</v>
      </c>
    </row>
    <row r="24" spans="2:5" ht="60">
      <c r="B24" s="66" t="s">
        <v>127</v>
      </c>
      <c r="C24" s="53" t="s">
        <v>229</v>
      </c>
      <c r="D24" s="66" t="s">
        <v>230</v>
      </c>
      <c r="E24" s="62" t="s">
        <v>65</v>
      </c>
    </row>
    <row r="25" spans="2:5" ht="75">
      <c r="B25" s="63" t="s">
        <v>128</v>
      </c>
      <c r="C25" s="15" t="s">
        <v>231</v>
      </c>
      <c r="D25" s="63" t="s">
        <v>232</v>
      </c>
      <c r="E25" s="60" t="s">
        <v>67</v>
      </c>
    </row>
    <row r="26" spans="2:5" ht="106.5" customHeight="1">
      <c r="B26" s="63" t="s">
        <v>129</v>
      </c>
      <c r="C26" s="71" t="s">
        <v>233</v>
      </c>
      <c r="D26" s="63" t="s">
        <v>99</v>
      </c>
      <c r="E26" s="60" t="s">
        <v>41</v>
      </c>
    </row>
    <row r="27" spans="2:5" ht="45">
      <c r="B27" s="63" t="s">
        <v>130</v>
      </c>
      <c r="C27" s="70" t="s">
        <v>234</v>
      </c>
      <c r="D27" s="63" t="s">
        <v>235</v>
      </c>
      <c r="E27" s="60" t="s">
        <v>43</v>
      </c>
    </row>
    <row r="28" spans="2:5" ht="30">
      <c r="B28" s="63" t="s">
        <v>131</v>
      </c>
      <c r="C28" s="62" t="s">
        <v>236</v>
      </c>
      <c r="D28" s="63" t="s">
        <v>232</v>
      </c>
      <c r="E28" s="60" t="s">
        <v>43</v>
      </c>
    </row>
    <row r="29" spans="2:5" ht="107.25" customHeight="1">
      <c r="B29" s="63" t="s">
        <v>132</v>
      </c>
      <c r="C29" s="61" t="s">
        <v>262</v>
      </c>
      <c r="D29" s="63" t="s">
        <v>100</v>
      </c>
      <c r="E29" s="60" t="s">
        <v>46</v>
      </c>
    </row>
    <row r="30" spans="2:5" ht="75">
      <c r="B30" s="63" t="s">
        <v>133</v>
      </c>
      <c r="C30" s="60" t="s">
        <v>237</v>
      </c>
      <c r="D30" s="63" t="s">
        <v>238</v>
      </c>
      <c r="E30" s="60" t="s">
        <v>41</v>
      </c>
    </row>
    <row r="31" spans="2:5" ht="75">
      <c r="B31" s="63" t="s">
        <v>239</v>
      </c>
      <c r="C31" s="60" t="s">
        <v>49</v>
      </c>
      <c r="D31" s="63" t="s">
        <v>240</v>
      </c>
      <c r="E31" s="60" t="s">
        <v>241</v>
      </c>
    </row>
    <row r="33" spans="2:5" s="143" customFormat="1">
      <c r="B33" s="347" t="s">
        <v>193</v>
      </c>
      <c r="C33" s="343"/>
      <c r="D33" s="343"/>
      <c r="E33" s="343"/>
    </row>
    <row r="34" spans="2:5" s="143" customFormat="1">
      <c r="B34" s="343"/>
      <c r="C34" s="343"/>
      <c r="D34" s="343"/>
      <c r="E34" s="343"/>
    </row>
    <row r="35" spans="2:5" s="143" customFormat="1">
      <c r="B35" s="343"/>
      <c r="C35" s="343"/>
      <c r="D35" s="343"/>
      <c r="E35" s="343"/>
    </row>
    <row r="36" spans="2:5" s="143" customFormat="1">
      <c r="B36" s="343"/>
      <c r="C36" s="343"/>
      <c r="D36" s="343"/>
      <c r="E36" s="343"/>
    </row>
    <row r="37" spans="2:5" s="143" customFormat="1">
      <c r="B37" s="343"/>
      <c r="C37" s="343"/>
      <c r="D37" s="343"/>
      <c r="E37" s="343"/>
    </row>
    <row r="38" spans="2:5" s="143" customFormat="1">
      <c r="B38" s="343"/>
      <c r="C38" s="343"/>
      <c r="D38" s="343"/>
      <c r="E38" s="343"/>
    </row>
    <row r="39" spans="2:5" s="143" customFormat="1">
      <c r="B39" s="343"/>
      <c r="C39" s="343"/>
      <c r="D39" s="343"/>
      <c r="E39" s="343"/>
    </row>
    <row r="40" spans="2:5" s="143" customFormat="1" ht="128.25" customHeight="1">
      <c r="B40" s="343"/>
      <c r="C40" s="343"/>
      <c r="D40" s="343"/>
      <c r="E40" s="343"/>
    </row>
    <row r="41" spans="2:5" s="143" customFormat="1">
      <c r="B41" s="346" t="s">
        <v>191</v>
      </c>
      <c r="C41" s="346"/>
      <c r="D41" s="346"/>
      <c r="E41" s="346"/>
    </row>
    <row r="42" spans="2:5" ht="48.75" customHeight="1">
      <c r="B42" s="341" t="s">
        <v>50</v>
      </c>
      <c r="C42" s="341"/>
      <c r="D42" s="341"/>
      <c r="E42" s="341"/>
    </row>
    <row r="43" spans="2:5" ht="64.5" customHeight="1">
      <c r="B43" s="341" t="s">
        <v>188</v>
      </c>
      <c r="C43" s="341"/>
      <c r="D43" s="341"/>
      <c r="E43" s="341"/>
    </row>
    <row r="44" spans="2:5" ht="59.25" customHeight="1">
      <c r="B44" s="341" t="s">
        <v>189</v>
      </c>
      <c r="C44" s="341"/>
      <c r="D44" s="341"/>
      <c r="E44" s="341"/>
    </row>
    <row r="45" spans="2:5" s="143" customFormat="1" ht="46.5" customHeight="1">
      <c r="B45" s="341" t="s">
        <v>190</v>
      </c>
      <c r="C45" s="341"/>
      <c r="D45" s="341"/>
      <c r="E45" s="341"/>
    </row>
    <row r="46" spans="2:5" ht="32.25" customHeight="1">
      <c r="B46" s="343" t="s">
        <v>192</v>
      </c>
      <c r="C46" s="343"/>
      <c r="D46" s="343"/>
      <c r="E46" s="343"/>
    </row>
    <row r="47" spans="2:5">
      <c r="B47" s="342" t="s">
        <v>179</v>
      </c>
      <c r="C47" s="343"/>
      <c r="D47" s="343"/>
      <c r="E47" s="343"/>
    </row>
    <row r="48" spans="2:5">
      <c r="B48" s="343"/>
      <c r="C48" s="343"/>
      <c r="D48" s="343"/>
      <c r="E48" s="343"/>
    </row>
    <row r="49" spans="2:5">
      <c r="B49" s="343"/>
      <c r="C49" s="343"/>
      <c r="D49" s="343"/>
      <c r="E49" s="343"/>
    </row>
    <row r="50" spans="2:5">
      <c r="B50" s="343"/>
      <c r="C50" s="343"/>
      <c r="D50" s="343"/>
      <c r="E50" s="343"/>
    </row>
    <row r="51" spans="2:5">
      <c r="B51" s="343"/>
      <c r="C51" s="343"/>
      <c r="D51" s="343"/>
      <c r="E51" s="343"/>
    </row>
    <row r="52" spans="2:5">
      <c r="B52" s="343"/>
      <c r="C52" s="343"/>
      <c r="D52" s="343"/>
      <c r="E52" s="343"/>
    </row>
    <row r="53" spans="2:5">
      <c r="B53" s="343"/>
      <c r="C53" s="343"/>
      <c r="D53" s="343"/>
      <c r="E53" s="343"/>
    </row>
    <row r="54" spans="2:5" ht="114" customHeight="1">
      <c r="B54" s="343"/>
      <c r="C54" s="343"/>
      <c r="D54" s="343"/>
      <c r="E54" s="343"/>
    </row>
    <row r="56" spans="2:5">
      <c r="B56" s="253" t="s">
        <v>194</v>
      </c>
    </row>
    <row r="57" spans="2:5" ht="63" customHeight="1">
      <c r="B57" s="339" t="s">
        <v>195</v>
      </c>
      <c r="C57" s="340"/>
      <c r="D57" s="340"/>
      <c r="E57" s="340"/>
    </row>
    <row r="62" spans="2:5" ht="86.25" customHeight="1"/>
  </sheetData>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H18"/>
  <sheetViews>
    <sheetView showGridLines="0" showRowColHeaders="0" workbookViewId="0">
      <selection activeCell="C6" sqref="C6"/>
    </sheetView>
  </sheetViews>
  <sheetFormatPr defaultRowHeight="15"/>
  <cols>
    <col min="2" max="2" width="46.5703125" customWidth="1"/>
    <col min="3" max="4" width="14.28515625" customWidth="1"/>
  </cols>
  <sheetData>
    <row r="1" spans="1:8">
      <c r="A1" s="72" t="s">
        <v>103</v>
      </c>
    </row>
    <row r="3" spans="1:8" ht="64.5" customHeight="1">
      <c r="A3" s="74" t="s">
        <v>2</v>
      </c>
      <c r="B3" s="73" t="s">
        <v>1</v>
      </c>
      <c r="C3" s="75" t="s">
        <v>3</v>
      </c>
      <c r="D3" s="75"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255" t="s">
        <v>8</v>
      </c>
      <c r="B7" s="254" t="s">
        <v>244</v>
      </c>
      <c r="C7" s="255" t="s">
        <v>12</v>
      </c>
      <c r="D7" s="255"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3"/>
  <sheetViews>
    <sheetView workbookViewId="0">
      <selection activeCell="R14" sqref="R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179" t="str">
        <f>'Date initiale'!C3</f>
        <v>Universitatea de Arhitectură și Urbanism "Ion Mincu" București</v>
      </c>
      <c r="B1" s="179"/>
      <c r="C1" s="179"/>
      <c r="D1" s="2"/>
      <c r="E1" s="2"/>
      <c r="F1" s="3"/>
      <c r="G1" s="3"/>
      <c r="H1" s="3"/>
      <c r="I1" s="3"/>
    </row>
    <row r="2" spans="1:31" ht="15.75">
      <c r="A2" s="179" t="str">
        <f>'Date initiale'!B4&amp;" "&amp;'Date initiale'!C4</f>
        <v>Facultatea ARHITECTURA</v>
      </c>
      <c r="B2" s="179"/>
      <c r="C2" s="179"/>
      <c r="D2" s="2"/>
      <c r="E2" s="2"/>
      <c r="F2" s="3"/>
      <c r="G2" s="3"/>
      <c r="H2" s="3"/>
      <c r="I2" s="3"/>
    </row>
    <row r="3" spans="1:31" ht="15.75">
      <c r="A3" s="179" t="str">
        <f>'Date initiale'!B5&amp;" "&amp;'Date initiale'!C5</f>
        <v>Departamentul SINTEZA PROIECTARII</v>
      </c>
      <c r="B3" s="179"/>
      <c r="C3" s="179"/>
      <c r="D3" s="2"/>
      <c r="E3" s="2"/>
      <c r="F3" s="2"/>
      <c r="G3" s="2"/>
      <c r="H3" s="2"/>
      <c r="I3" s="2"/>
    </row>
    <row r="4" spans="1:31" ht="15.75">
      <c r="A4" s="349" t="str">
        <f>'Date initiale'!C6&amp;", "&amp;'Date initiale'!C7</f>
        <v>ALEXANDRU CRISAN, 25</v>
      </c>
      <c r="B4" s="349"/>
      <c r="C4" s="349"/>
      <c r="D4" s="2"/>
      <c r="E4" s="2"/>
      <c r="F4" s="3"/>
      <c r="G4" s="3"/>
      <c r="H4" s="3"/>
      <c r="I4" s="3"/>
    </row>
    <row r="5" spans="1:31" s="143" customFormat="1" ht="15.75">
      <c r="A5" s="180"/>
      <c r="B5" s="180"/>
      <c r="C5" s="180"/>
      <c r="D5" s="2"/>
      <c r="E5" s="2"/>
      <c r="F5" s="3"/>
      <c r="G5" s="3"/>
      <c r="H5" s="3"/>
      <c r="I5" s="3"/>
    </row>
    <row r="6" spans="1:31" ht="15.75">
      <c r="A6" s="348" t="s">
        <v>110</v>
      </c>
      <c r="B6" s="348"/>
      <c r="C6" s="348"/>
      <c r="D6" s="348"/>
      <c r="E6" s="348"/>
      <c r="F6" s="348"/>
      <c r="G6" s="348"/>
      <c r="H6" s="348"/>
      <c r="I6" s="348"/>
    </row>
    <row r="7" spans="1:31" ht="15.75">
      <c r="A7" s="348" t="str">
        <f>'Descriere indicatori'!B4&amp;". "&amp;'Descriere indicatori'!C4</f>
        <v xml:space="preserve">I1. Cărţi de autor/capitole publicate la edituri cu prestigiu internaţional* </v>
      </c>
      <c r="B7" s="348"/>
      <c r="C7" s="348"/>
      <c r="D7" s="348"/>
      <c r="E7" s="348"/>
      <c r="F7" s="348"/>
      <c r="G7" s="348"/>
      <c r="H7" s="348"/>
      <c r="I7" s="348"/>
    </row>
    <row r="8" spans="1:31" ht="16.5" thickBot="1">
      <c r="A8" s="30"/>
      <c r="B8" s="30"/>
      <c r="C8" s="30"/>
      <c r="D8" s="30"/>
      <c r="E8" s="30"/>
      <c r="F8" s="30"/>
      <c r="G8" s="30"/>
      <c r="H8" s="30"/>
      <c r="I8" s="30"/>
    </row>
    <row r="9" spans="1:31" s="6" customFormat="1" ht="60.75" thickBot="1">
      <c r="A9" s="123" t="s">
        <v>55</v>
      </c>
      <c r="B9" s="124" t="s">
        <v>83</v>
      </c>
      <c r="C9" s="124" t="s">
        <v>175</v>
      </c>
      <c r="D9" s="124" t="s">
        <v>85</v>
      </c>
      <c r="E9" s="124" t="s">
        <v>86</v>
      </c>
      <c r="F9" s="125" t="s">
        <v>87</v>
      </c>
      <c r="G9" s="124" t="s">
        <v>88</v>
      </c>
      <c r="H9" s="124" t="s">
        <v>89</v>
      </c>
      <c r="I9" s="126" t="s">
        <v>90</v>
      </c>
      <c r="J9" s="4"/>
      <c r="K9" s="184" t="s">
        <v>108</v>
      </c>
      <c r="L9" s="5"/>
      <c r="M9" s="5"/>
      <c r="N9" s="5"/>
      <c r="O9" s="5"/>
      <c r="P9" s="5"/>
      <c r="Q9" s="5"/>
      <c r="R9" s="5"/>
      <c r="S9" s="5"/>
      <c r="T9" s="5"/>
      <c r="U9" s="5"/>
      <c r="V9" s="5"/>
      <c r="W9" s="5"/>
      <c r="X9" s="5"/>
      <c r="Y9" s="5"/>
      <c r="Z9" s="5"/>
      <c r="AA9" s="5"/>
      <c r="AB9" s="5"/>
      <c r="AC9" s="5"/>
      <c r="AD9" s="5"/>
      <c r="AE9" s="5"/>
    </row>
    <row r="10" spans="1:31" s="6" customFormat="1" ht="15.75">
      <c r="A10" s="96">
        <v>1</v>
      </c>
      <c r="B10" s="263"/>
      <c r="C10" s="263"/>
      <c r="D10" s="263"/>
      <c r="E10" s="263"/>
      <c r="F10" s="263"/>
      <c r="G10" s="263"/>
      <c r="H10" s="263"/>
      <c r="I10" s="264"/>
      <c r="J10" s="8"/>
      <c r="K10" s="185" t="s">
        <v>109</v>
      </c>
      <c r="L10" s="256" t="s">
        <v>245</v>
      </c>
      <c r="M10" s="9"/>
      <c r="N10" s="9"/>
      <c r="O10" s="9"/>
      <c r="P10" s="9"/>
      <c r="Q10" s="9"/>
      <c r="R10" s="9"/>
      <c r="S10" s="9"/>
      <c r="T10" s="9"/>
      <c r="U10" s="10"/>
      <c r="V10" s="10"/>
      <c r="W10" s="10"/>
      <c r="X10" s="10"/>
      <c r="Y10" s="10"/>
      <c r="Z10" s="10"/>
      <c r="AA10" s="10"/>
      <c r="AB10" s="10"/>
      <c r="AC10" s="10"/>
      <c r="AD10" s="10"/>
      <c r="AE10" s="10"/>
    </row>
    <row r="11" spans="1:31" s="6" customFormat="1" ht="15.75">
      <c r="A11" s="133">
        <v>2</v>
      </c>
      <c r="B11" s="257"/>
      <c r="C11" s="257"/>
      <c r="D11" s="257"/>
      <c r="E11" s="257"/>
      <c r="F11" s="257"/>
      <c r="G11" s="257"/>
      <c r="H11" s="257"/>
      <c r="I11" s="262"/>
      <c r="J11" s="8"/>
      <c r="K11" s="189"/>
      <c r="L11" s="256"/>
      <c r="M11" s="9"/>
      <c r="N11" s="9"/>
      <c r="O11" s="9"/>
      <c r="P11" s="9"/>
      <c r="Q11" s="9"/>
      <c r="R11" s="9"/>
      <c r="S11" s="9"/>
      <c r="T11" s="9"/>
      <c r="U11" s="10"/>
      <c r="V11" s="10"/>
      <c r="W11" s="10"/>
      <c r="X11" s="10"/>
      <c r="Y11" s="10"/>
      <c r="Z11" s="10"/>
      <c r="AA11" s="10"/>
      <c r="AB11" s="10"/>
      <c r="AC11" s="10"/>
      <c r="AD11" s="10"/>
      <c r="AE11" s="10"/>
    </row>
    <row r="12" spans="1:31" s="6" customFormat="1" ht="15.75">
      <c r="A12" s="133">
        <v>3</v>
      </c>
      <c r="B12" s="257"/>
      <c r="C12" s="257"/>
      <c r="D12" s="257"/>
      <c r="E12" s="257"/>
      <c r="F12" s="257"/>
      <c r="G12" s="257"/>
      <c r="H12" s="257"/>
      <c r="I12" s="262"/>
      <c r="J12" s="8"/>
      <c r="K12" s="183"/>
      <c r="L12" s="9"/>
      <c r="M12" s="9"/>
      <c r="N12" s="9"/>
      <c r="O12" s="9"/>
      <c r="P12" s="9"/>
      <c r="Q12" s="9"/>
      <c r="R12" s="9"/>
      <c r="S12" s="9"/>
      <c r="T12" s="9"/>
      <c r="U12" s="10"/>
      <c r="V12" s="10"/>
      <c r="W12" s="10"/>
      <c r="X12" s="10"/>
      <c r="Y12" s="10"/>
      <c r="Z12" s="10"/>
      <c r="AA12" s="10"/>
      <c r="AB12" s="10"/>
      <c r="AC12" s="10"/>
      <c r="AD12" s="10"/>
      <c r="AE12" s="10"/>
    </row>
    <row r="13" spans="1:31" s="6" customFormat="1" ht="15.75">
      <c r="A13" s="133">
        <v>4</v>
      </c>
      <c r="B13" s="257"/>
      <c r="C13" s="257"/>
      <c r="D13" s="257"/>
      <c r="E13" s="257"/>
      <c r="F13" s="257"/>
      <c r="G13" s="257"/>
      <c r="H13" s="257"/>
      <c r="I13" s="262"/>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33">
        <v>5</v>
      </c>
      <c r="B14" s="257"/>
      <c r="C14" s="257"/>
      <c r="D14" s="257"/>
      <c r="E14" s="257"/>
      <c r="F14" s="257"/>
      <c r="G14" s="257"/>
      <c r="H14" s="257"/>
      <c r="I14" s="262"/>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33">
        <v>6</v>
      </c>
      <c r="B15" s="257"/>
      <c r="C15" s="257"/>
      <c r="D15" s="257"/>
      <c r="E15" s="257"/>
      <c r="F15" s="257"/>
      <c r="G15" s="257"/>
      <c r="H15" s="257"/>
      <c r="I15" s="262"/>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33">
        <v>7</v>
      </c>
      <c r="B16" s="98"/>
      <c r="C16" s="98"/>
      <c r="D16" s="98"/>
      <c r="E16" s="99"/>
      <c r="F16" s="100"/>
      <c r="G16" s="100"/>
      <c r="H16" s="100"/>
      <c r="I16" s="223"/>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33">
        <v>8</v>
      </c>
      <c r="B17" s="132"/>
      <c r="C17" s="98"/>
      <c r="D17" s="132"/>
      <c r="E17" s="99"/>
      <c r="F17" s="100"/>
      <c r="G17" s="100"/>
      <c r="H17" s="100"/>
      <c r="I17" s="22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33">
        <v>9</v>
      </c>
      <c r="B18" s="98"/>
      <c r="C18" s="98"/>
      <c r="D18" s="98"/>
      <c r="E18" s="99"/>
      <c r="F18" s="100"/>
      <c r="G18" s="100"/>
      <c r="H18" s="100"/>
      <c r="I18" s="223"/>
      <c r="J18" s="8"/>
      <c r="K18" s="9"/>
      <c r="L18" s="9"/>
      <c r="M18" s="9"/>
      <c r="N18" s="9"/>
      <c r="O18" s="9"/>
      <c r="P18" s="9"/>
      <c r="Q18" s="9"/>
      <c r="R18" s="9"/>
      <c r="S18" s="9"/>
      <c r="T18" s="9"/>
      <c r="U18" s="10"/>
      <c r="V18" s="10"/>
      <c r="W18" s="10"/>
      <c r="X18" s="10"/>
      <c r="Y18" s="10"/>
      <c r="Z18" s="10"/>
      <c r="AA18" s="10"/>
      <c r="AB18" s="10"/>
      <c r="AC18" s="10"/>
      <c r="AD18" s="10"/>
      <c r="AE18" s="10"/>
    </row>
    <row r="19" spans="1:31" s="6" customFormat="1" ht="15.75">
      <c r="A19" s="133">
        <v>10</v>
      </c>
      <c r="B19" s="132"/>
      <c r="C19" s="98"/>
      <c r="D19" s="132"/>
      <c r="E19" s="99"/>
      <c r="F19" s="100"/>
      <c r="G19" s="100"/>
      <c r="H19" s="100"/>
      <c r="I19" s="223"/>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102">
        <v>11</v>
      </c>
      <c r="B20" s="258"/>
      <c r="C20" s="258"/>
      <c r="D20" s="258"/>
      <c r="E20" s="104"/>
      <c r="F20" s="105"/>
      <c r="G20" s="106"/>
      <c r="H20" s="106"/>
      <c r="I20" s="224"/>
      <c r="J20" s="8"/>
      <c r="K20" s="9"/>
      <c r="L20" s="9"/>
      <c r="M20" s="9"/>
      <c r="N20" s="9"/>
      <c r="O20" s="9"/>
      <c r="P20" s="9"/>
      <c r="Q20" s="9"/>
      <c r="R20" s="9"/>
      <c r="S20" s="9"/>
      <c r="T20" s="9"/>
      <c r="U20" s="10"/>
      <c r="V20" s="10"/>
      <c r="W20" s="10"/>
      <c r="X20" s="10"/>
      <c r="Y20" s="10"/>
      <c r="Z20" s="10"/>
      <c r="AA20" s="10"/>
      <c r="AB20" s="10"/>
      <c r="AC20" s="10"/>
      <c r="AD20" s="10"/>
      <c r="AE20" s="10"/>
    </row>
    <row r="21" spans="1:31" ht="15.75" thickBot="1">
      <c r="A21" s="233"/>
      <c r="B21" s="107"/>
      <c r="C21" s="107"/>
      <c r="D21" s="107"/>
      <c r="E21" s="107"/>
      <c r="F21" s="107"/>
      <c r="G21" s="107"/>
      <c r="H21" s="109" t="str">
        <f>"Total "&amp;LEFT(A7,2)</f>
        <v>Total I1</v>
      </c>
      <c r="I21" s="110">
        <f>SUM(I16:I20)</f>
        <v>0</v>
      </c>
    </row>
    <row r="23" spans="1:31" ht="33.75" customHeight="1">
      <c r="A23" s="35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350"/>
      <c r="C23" s="350"/>
      <c r="D23" s="350"/>
      <c r="E23" s="350"/>
      <c r="F23" s="350"/>
      <c r="G23" s="350"/>
      <c r="H23" s="350"/>
      <c r="I23" s="350"/>
    </row>
  </sheetData>
  <mergeCells count="4">
    <mergeCell ref="A6:I6"/>
    <mergeCell ref="A7:I7"/>
    <mergeCell ref="A4:C4"/>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E19" sqref="E19"/>
    </sheetView>
  </sheetViews>
  <sheetFormatPr defaultRowHeight="15"/>
  <cols>
    <col min="1" max="1" width="5.140625" customWidth="1"/>
    <col min="2" max="2" width="22.140625" customWidth="1"/>
    <col min="3" max="3" width="27.140625" customWidth="1"/>
    <col min="4" max="4" width="21.42578125" customWidth="1"/>
    <col min="5" max="5" width="17" customWidth="1"/>
    <col min="6" max="6" width="6.85546875" customWidth="1"/>
    <col min="7" max="7" width="10" customWidth="1"/>
    <col min="8" max="8" width="10.5703125" customWidth="1"/>
    <col min="9" max="9" width="9.7109375" customWidth="1"/>
  </cols>
  <sheetData>
    <row r="1" spans="1:31" ht="15.75">
      <c r="A1" s="179" t="str">
        <f>'Date initiale'!C3</f>
        <v>Universitatea de Arhitectură și Urbanism "Ion Mincu" București</v>
      </c>
      <c r="B1" s="179"/>
      <c r="C1" s="179"/>
      <c r="D1" s="2"/>
      <c r="E1" s="2"/>
      <c r="F1" s="3"/>
      <c r="G1" s="3"/>
      <c r="H1" s="3"/>
      <c r="I1" s="3"/>
    </row>
    <row r="2" spans="1:31" ht="15.75">
      <c r="A2" s="179" t="str">
        <f>'Date initiale'!B4&amp;" "&amp;'Date initiale'!C4</f>
        <v>Facultatea ARHITECTURA</v>
      </c>
      <c r="B2" s="179"/>
      <c r="C2" s="179"/>
      <c r="D2" s="2"/>
      <c r="E2" s="2"/>
      <c r="F2" s="3"/>
      <c r="G2" s="3"/>
      <c r="H2" s="3"/>
      <c r="I2" s="3"/>
    </row>
    <row r="3" spans="1:31" ht="15.75">
      <c r="A3" s="179" t="str">
        <f>'Date initiale'!B5&amp;" "&amp;'Date initiale'!C5</f>
        <v>Departamentul SINTEZA PROIECTARII</v>
      </c>
      <c r="B3" s="179"/>
      <c r="C3" s="179"/>
      <c r="D3" s="2"/>
      <c r="E3" s="2"/>
      <c r="F3" s="2"/>
      <c r="G3" s="2"/>
      <c r="H3" s="2"/>
      <c r="I3" s="2"/>
    </row>
    <row r="4" spans="1:31" ht="15.75">
      <c r="A4" s="349" t="str">
        <f>'Date initiale'!C6&amp;", "&amp;'Date initiale'!C7</f>
        <v>ALEXANDRU CRISAN, 25</v>
      </c>
      <c r="B4" s="349"/>
      <c r="C4" s="349"/>
      <c r="D4" s="2"/>
      <c r="E4" s="2"/>
      <c r="F4" s="3"/>
      <c r="G4" s="3"/>
      <c r="H4" s="3"/>
      <c r="I4" s="3"/>
    </row>
    <row r="5" spans="1:31" s="143" customFormat="1" ht="15.75">
      <c r="A5" s="180"/>
      <c r="B5" s="180"/>
      <c r="C5" s="180"/>
      <c r="D5" s="2"/>
      <c r="E5" s="2"/>
      <c r="F5" s="3"/>
      <c r="G5" s="3"/>
      <c r="H5" s="3"/>
      <c r="I5" s="3"/>
    </row>
    <row r="6" spans="1:31" ht="15.75">
      <c r="A6" s="348" t="s">
        <v>110</v>
      </c>
      <c r="B6" s="348"/>
      <c r="C6" s="348"/>
      <c r="D6" s="348"/>
      <c r="E6" s="348"/>
      <c r="F6" s="348"/>
      <c r="G6" s="348"/>
      <c r="H6" s="348"/>
      <c r="I6" s="348"/>
    </row>
    <row r="7" spans="1:31" ht="15.75">
      <c r="A7" s="348" t="str">
        <f>'Descriere indicatori'!B5&amp;". "&amp;'Descriere indicatori'!C5</f>
        <v xml:space="preserve">I2. Cărţi de autor publicate la edituri cu prestigiu naţional* </v>
      </c>
      <c r="B7" s="348"/>
      <c r="C7" s="348"/>
      <c r="D7" s="348"/>
      <c r="E7" s="348"/>
      <c r="F7" s="348"/>
      <c r="G7" s="348"/>
      <c r="H7" s="348"/>
      <c r="I7" s="348"/>
    </row>
    <row r="8" spans="1:31" ht="16.5" thickBot="1">
      <c r="A8" s="30"/>
      <c r="B8" s="30"/>
      <c r="C8" s="30"/>
      <c r="D8" s="30"/>
      <c r="E8" s="30"/>
      <c r="F8" s="30"/>
      <c r="G8" s="30"/>
      <c r="H8" s="30"/>
      <c r="I8" s="30"/>
    </row>
    <row r="9" spans="1:31" s="6" customFormat="1" ht="60.75" thickBot="1">
      <c r="A9" s="150" t="s">
        <v>55</v>
      </c>
      <c r="B9" s="151" t="s">
        <v>83</v>
      </c>
      <c r="C9" s="151" t="s">
        <v>84</v>
      </c>
      <c r="D9" s="151" t="s">
        <v>85</v>
      </c>
      <c r="E9" s="151" t="s">
        <v>86</v>
      </c>
      <c r="F9" s="152" t="s">
        <v>87</v>
      </c>
      <c r="G9" s="151" t="s">
        <v>88</v>
      </c>
      <c r="H9" s="151" t="s">
        <v>89</v>
      </c>
      <c r="I9" s="153" t="s">
        <v>90</v>
      </c>
      <c r="J9" s="4"/>
      <c r="K9" s="184" t="s">
        <v>108</v>
      </c>
      <c r="L9" s="5"/>
      <c r="M9" s="5"/>
      <c r="N9" s="5"/>
      <c r="O9" s="5"/>
      <c r="P9" s="5"/>
      <c r="Q9" s="5"/>
      <c r="R9" s="5"/>
      <c r="S9" s="5"/>
      <c r="T9" s="5"/>
      <c r="U9" s="5"/>
      <c r="V9" s="5"/>
      <c r="W9" s="5"/>
      <c r="X9" s="5"/>
      <c r="Y9" s="5"/>
      <c r="Z9" s="5"/>
      <c r="AA9" s="5"/>
      <c r="AB9" s="5"/>
      <c r="AC9" s="5"/>
      <c r="AD9" s="5"/>
      <c r="AE9" s="5"/>
    </row>
    <row r="10" spans="1:31" s="6" customFormat="1" ht="15.75">
      <c r="A10" s="284">
        <v>1</v>
      </c>
      <c r="B10" s="93"/>
      <c r="C10" s="93"/>
      <c r="D10" s="93"/>
      <c r="E10" s="94"/>
      <c r="F10" s="95"/>
      <c r="G10" s="95"/>
      <c r="H10" s="95"/>
      <c r="I10" s="222"/>
      <c r="J10" s="7"/>
      <c r="K10" s="185">
        <v>15</v>
      </c>
      <c r="L10" s="7" t="s">
        <v>246</v>
      </c>
      <c r="M10" s="7"/>
      <c r="N10" s="7"/>
      <c r="O10" s="7"/>
      <c r="P10" s="7"/>
      <c r="Q10" s="7"/>
      <c r="R10" s="7"/>
      <c r="S10" s="7"/>
      <c r="T10" s="7"/>
      <c r="U10" s="7"/>
      <c r="V10" s="7"/>
      <c r="W10" s="7"/>
      <c r="X10" s="7"/>
      <c r="Y10" s="7"/>
      <c r="Z10" s="7"/>
      <c r="AA10" s="7"/>
      <c r="AB10" s="7"/>
      <c r="AC10" s="7"/>
      <c r="AD10" s="7"/>
      <c r="AE10" s="7"/>
    </row>
    <row r="11" spans="1:31" s="6" customFormat="1" ht="15.75">
      <c r="A11" s="111">
        <f>A10+1</f>
        <v>2</v>
      </c>
      <c r="B11" s="132"/>
      <c r="C11" s="98"/>
      <c r="D11" s="98"/>
      <c r="E11" s="99"/>
      <c r="F11" s="100"/>
      <c r="G11" s="100"/>
      <c r="H11" s="100"/>
      <c r="I11" s="223"/>
      <c r="J11" s="7"/>
      <c r="K11" s="46"/>
      <c r="L11" s="7"/>
      <c r="M11" s="7"/>
      <c r="N11" s="7"/>
      <c r="O11" s="7"/>
      <c r="P11" s="7"/>
      <c r="Q11" s="7"/>
      <c r="R11" s="7"/>
      <c r="S11" s="7"/>
      <c r="T11" s="7"/>
      <c r="U11" s="7"/>
      <c r="V11" s="7"/>
      <c r="W11" s="7"/>
      <c r="X11" s="7"/>
      <c r="Y11" s="7"/>
      <c r="Z11" s="7"/>
      <c r="AA11" s="7"/>
      <c r="AB11" s="7"/>
      <c r="AC11" s="7"/>
      <c r="AD11" s="7"/>
      <c r="AE11" s="7"/>
    </row>
    <row r="12" spans="1:31" s="6" customFormat="1" ht="16.5" thickBot="1">
      <c r="A12" s="113">
        <f t="shared" ref="A12" si="0">A11+1</f>
        <v>3</v>
      </c>
      <c r="B12" s="285"/>
      <c r="C12" s="285"/>
      <c r="D12" s="285"/>
      <c r="E12" s="104"/>
      <c r="F12" s="105"/>
      <c r="G12" s="105"/>
      <c r="H12" s="105"/>
      <c r="I12" s="224"/>
      <c r="J12" s="7"/>
      <c r="K12" s="7"/>
      <c r="L12" s="7"/>
      <c r="M12" s="7"/>
      <c r="N12" s="7"/>
      <c r="O12" s="7"/>
      <c r="P12" s="7"/>
      <c r="Q12" s="7"/>
      <c r="R12" s="7"/>
      <c r="S12" s="7"/>
      <c r="T12" s="7"/>
      <c r="U12" s="7"/>
      <c r="V12" s="7"/>
      <c r="W12" s="7"/>
      <c r="X12" s="7"/>
      <c r="Y12" s="7"/>
      <c r="Z12" s="7"/>
      <c r="AA12" s="7"/>
      <c r="AB12" s="7"/>
      <c r="AC12" s="7"/>
      <c r="AD12" s="7"/>
      <c r="AE12" s="7"/>
    </row>
    <row r="13" spans="1:31" s="6" customFormat="1" ht="16.5" thickBot="1">
      <c r="A13" s="259"/>
      <c r="B13" s="115"/>
      <c r="C13" s="115"/>
      <c r="D13" s="115"/>
      <c r="E13" s="115"/>
      <c r="F13" s="115"/>
      <c r="G13" s="115"/>
      <c r="H13" s="260" t="str">
        <f>"Total "&amp;LEFT(A7,2)</f>
        <v>Total I2</v>
      </c>
      <c r="I13" s="261">
        <f>SUM(I10:I12)</f>
        <v>0</v>
      </c>
      <c r="J13" s="7"/>
      <c r="K13" s="7"/>
      <c r="L13" s="7"/>
      <c r="M13" s="7"/>
      <c r="N13" s="7"/>
      <c r="O13" s="7"/>
      <c r="P13" s="7"/>
      <c r="Q13" s="7"/>
      <c r="R13" s="7"/>
      <c r="S13" s="7"/>
      <c r="T13" s="7"/>
      <c r="U13" s="7"/>
      <c r="V13" s="7"/>
      <c r="W13" s="7"/>
      <c r="X13" s="7"/>
      <c r="Y13" s="7"/>
      <c r="Z13" s="7"/>
      <c r="AA13" s="7"/>
      <c r="AB13" s="7"/>
      <c r="AC13" s="7"/>
      <c r="AD13" s="7"/>
      <c r="AE13" s="7"/>
    </row>
    <row r="14" spans="1:31" s="6" customFormat="1" ht="15.75">
      <c r="A14" s="8"/>
      <c r="B14" s="9"/>
      <c r="C14" s="9"/>
      <c r="D14" s="9"/>
      <c r="E14" s="9"/>
      <c r="F14" s="9"/>
      <c r="G14" s="9"/>
      <c r="H14" s="9"/>
      <c r="I14" s="9"/>
      <c r="J14" s="7"/>
      <c r="K14" s="7"/>
      <c r="L14" s="7"/>
      <c r="M14" s="7"/>
      <c r="N14" s="7"/>
      <c r="O14" s="7"/>
      <c r="P14" s="7"/>
      <c r="Q14" s="7"/>
      <c r="R14" s="7"/>
      <c r="S14" s="7"/>
      <c r="T14" s="7"/>
      <c r="U14" s="7"/>
      <c r="V14" s="7"/>
      <c r="W14" s="7"/>
      <c r="X14" s="7"/>
      <c r="Y14" s="7"/>
      <c r="Z14" s="7"/>
      <c r="AA14" s="7"/>
      <c r="AB14" s="7"/>
      <c r="AC14" s="7"/>
      <c r="AD14" s="7"/>
      <c r="AE14" s="7"/>
    </row>
    <row r="15" spans="1:31" s="6" customFormat="1" ht="15.75">
      <c r="A15" s="35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350"/>
      <c r="C15" s="350"/>
      <c r="D15" s="350"/>
      <c r="E15" s="350"/>
      <c r="F15" s="350"/>
      <c r="G15" s="350"/>
      <c r="H15" s="350"/>
      <c r="I15" s="350"/>
      <c r="J15" s="7"/>
      <c r="K15" s="7"/>
      <c r="L15" s="7"/>
      <c r="M15" s="7"/>
      <c r="N15" s="7"/>
      <c r="O15" s="7"/>
      <c r="P15" s="7"/>
      <c r="Q15" s="7"/>
      <c r="R15" s="7"/>
      <c r="S15" s="7"/>
      <c r="T15" s="7"/>
      <c r="U15" s="7"/>
      <c r="V15" s="7"/>
      <c r="W15" s="7"/>
      <c r="X15" s="7"/>
      <c r="Y15" s="7"/>
      <c r="Z15" s="7"/>
      <c r="AA15" s="7"/>
      <c r="AB15" s="7"/>
      <c r="AC15" s="7"/>
      <c r="AD15" s="7"/>
      <c r="AE15" s="7"/>
    </row>
    <row r="16" spans="1:31" s="6" customFormat="1" ht="15.75">
      <c r="A16" s="8"/>
      <c r="B16" s="9"/>
      <c r="C16" s="9"/>
      <c r="D16" s="9"/>
      <c r="E16" s="9"/>
      <c r="F16" s="9"/>
      <c r="G16" s="9"/>
      <c r="H16" s="9"/>
      <c r="I16" s="9"/>
      <c r="J16" s="7"/>
      <c r="K16" s="7"/>
      <c r="L16" s="7"/>
      <c r="M16" s="7"/>
      <c r="N16" s="7"/>
      <c r="O16" s="7"/>
      <c r="P16" s="7"/>
      <c r="Q16" s="7"/>
      <c r="R16" s="7"/>
      <c r="S16" s="7"/>
      <c r="T16" s="7"/>
      <c r="U16" s="7"/>
      <c r="V16" s="7"/>
      <c r="W16" s="7"/>
      <c r="X16" s="7"/>
      <c r="Y16" s="7"/>
      <c r="Z16" s="7"/>
      <c r="AA16" s="7"/>
      <c r="AB16" s="7"/>
      <c r="AC16" s="7"/>
      <c r="AD16" s="7"/>
      <c r="AE16" s="7"/>
    </row>
    <row r="17" spans="1:31" s="6" customFormat="1" ht="15.75">
      <c r="A17" s="8"/>
      <c r="B17" s="9"/>
      <c r="C17" s="9"/>
      <c r="D17" s="9"/>
      <c r="E17" s="9"/>
      <c r="F17" s="9"/>
      <c r="G17" s="9"/>
      <c r="H17" s="9"/>
      <c r="I17" s="9"/>
      <c r="J17" s="7"/>
      <c r="K17" s="7"/>
      <c r="L17" s="7"/>
      <c r="M17" s="7"/>
      <c r="N17" s="7"/>
      <c r="O17" s="7"/>
      <c r="P17" s="7"/>
      <c r="Q17" s="7"/>
      <c r="R17" s="7"/>
      <c r="S17" s="7"/>
      <c r="T17" s="7"/>
      <c r="U17" s="7"/>
      <c r="V17" s="7"/>
      <c r="W17" s="7"/>
      <c r="X17" s="7"/>
      <c r="Y17" s="7"/>
      <c r="Z17" s="7"/>
      <c r="AA17" s="7"/>
      <c r="AB17" s="7"/>
      <c r="AC17" s="7"/>
      <c r="AD17" s="7"/>
      <c r="AE17" s="7"/>
    </row>
    <row r="18" spans="1:31" s="6" customFormat="1" ht="15.75">
      <c r="A18" s="8"/>
      <c r="B18" s="9"/>
      <c r="C18" s="9"/>
      <c r="D18" s="9"/>
      <c r="E18" s="9"/>
      <c r="F18" s="9"/>
      <c r="G18" s="9"/>
      <c r="H18" s="9"/>
      <c r="I18" s="9"/>
      <c r="J18" s="7"/>
      <c r="K18" s="7"/>
      <c r="L18" s="7"/>
      <c r="M18" s="7"/>
      <c r="N18" s="7"/>
      <c r="O18" s="7"/>
      <c r="P18" s="7"/>
      <c r="Q18" s="7"/>
      <c r="R18" s="7"/>
      <c r="S18" s="7"/>
      <c r="T18" s="7"/>
      <c r="U18" s="7"/>
      <c r="V18" s="7"/>
      <c r="W18" s="7"/>
      <c r="X18" s="7"/>
      <c r="Y18" s="7"/>
      <c r="Z18" s="7"/>
      <c r="AA18" s="7"/>
      <c r="AB18" s="7"/>
      <c r="AC18" s="7"/>
      <c r="AD18" s="7"/>
      <c r="AE18" s="7"/>
    </row>
    <row r="19" spans="1:31" s="6" customFormat="1" ht="15.75">
      <c r="A19"/>
      <c r="B19"/>
      <c r="C19"/>
      <c r="D19"/>
      <c r="E19"/>
      <c r="F19"/>
      <c r="G19"/>
      <c r="H19"/>
      <c r="I19"/>
      <c r="J19" s="8"/>
      <c r="K19" s="9"/>
      <c r="L19" s="9"/>
      <c r="M19" s="9"/>
      <c r="N19" s="9"/>
      <c r="O19" s="9"/>
      <c r="P19" s="9"/>
      <c r="Q19" s="9"/>
      <c r="R19" s="9"/>
      <c r="S19" s="9"/>
      <c r="T19" s="9"/>
      <c r="U19" s="10"/>
      <c r="V19" s="10"/>
      <c r="W19" s="10"/>
      <c r="X19" s="10"/>
      <c r="Y19" s="10"/>
      <c r="Z19" s="10"/>
      <c r="AA19" s="10"/>
      <c r="AB19" s="10"/>
      <c r="AC19" s="10"/>
      <c r="AD19" s="10"/>
      <c r="AE19" s="10"/>
    </row>
    <row r="20" spans="1:31" s="6" customFormat="1" ht="15.75">
      <c r="A20"/>
      <c r="B20"/>
      <c r="C20"/>
      <c r="D20"/>
      <c r="E20"/>
      <c r="F20"/>
      <c r="G20"/>
      <c r="H20"/>
      <c r="I20"/>
      <c r="J20" s="9"/>
      <c r="K20" s="9"/>
      <c r="L20" s="10"/>
      <c r="M20" s="10"/>
      <c r="N20" s="10"/>
      <c r="O20" s="10"/>
      <c r="P20" s="10"/>
      <c r="Q20" s="10"/>
      <c r="R20" s="10"/>
      <c r="S20" s="10"/>
      <c r="T20" s="10"/>
      <c r="U20" s="10"/>
      <c r="V20" s="10"/>
    </row>
    <row r="21" spans="1:31" s="6" customFormat="1" ht="15.75">
      <c r="A21"/>
      <c r="B21"/>
      <c r="C21"/>
      <c r="D21"/>
      <c r="E21"/>
      <c r="F21"/>
      <c r="G21"/>
      <c r="H21"/>
      <c r="I21"/>
      <c r="J21" s="9"/>
      <c r="K21" s="9"/>
      <c r="L21" s="10"/>
      <c r="M21" s="10"/>
      <c r="N21" s="10"/>
      <c r="O21" s="10"/>
      <c r="P21" s="10"/>
      <c r="Q21" s="10"/>
      <c r="R21" s="10"/>
      <c r="S21" s="10"/>
      <c r="T21" s="10"/>
      <c r="U21" s="10"/>
      <c r="V21" s="10"/>
    </row>
    <row r="22" spans="1:31" s="6" customFormat="1" ht="33.75" customHeight="1">
      <c r="A22"/>
      <c r="B22"/>
      <c r="C22"/>
      <c r="D22"/>
      <c r="E22"/>
      <c r="F22"/>
      <c r="G22"/>
      <c r="H22"/>
      <c r="I22"/>
      <c r="J22" s="9"/>
      <c r="K22" s="9"/>
      <c r="L22" s="10"/>
      <c r="M22" s="10"/>
      <c r="N22" s="10"/>
      <c r="O22" s="10"/>
      <c r="P22" s="10"/>
      <c r="Q22" s="10"/>
      <c r="R22" s="10"/>
      <c r="S22" s="10"/>
      <c r="T22" s="10"/>
      <c r="U22" s="10"/>
      <c r="V22" s="10"/>
    </row>
    <row r="23" spans="1:31" s="6" customFormat="1" ht="15.75">
      <c r="A23"/>
      <c r="B23"/>
      <c r="C23"/>
      <c r="D23"/>
      <c r="E23"/>
      <c r="F23"/>
      <c r="G23"/>
      <c r="H23"/>
      <c r="I23"/>
      <c r="J23" s="9"/>
      <c r="K23" s="9"/>
      <c r="L23" s="10"/>
      <c r="M23" s="10"/>
      <c r="N23" s="10"/>
      <c r="O23" s="10"/>
      <c r="P23" s="10"/>
      <c r="Q23" s="10"/>
      <c r="R23" s="10"/>
      <c r="S23" s="10"/>
      <c r="T23" s="10"/>
      <c r="U23" s="10"/>
      <c r="V23" s="10"/>
    </row>
    <row r="24" spans="1:31" s="6" customFormat="1" ht="15.75">
      <c r="A24"/>
      <c r="B24"/>
      <c r="C24"/>
      <c r="D24"/>
      <c r="E24"/>
      <c r="F24"/>
      <c r="G24"/>
      <c r="H24"/>
      <c r="I24"/>
      <c r="J24" s="9"/>
      <c r="K24" s="9"/>
      <c r="L24" s="10"/>
      <c r="M24" s="10"/>
      <c r="N24" s="10"/>
      <c r="O24" s="10"/>
      <c r="P24" s="10"/>
      <c r="Q24" s="10"/>
      <c r="R24" s="10"/>
      <c r="S24" s="10"/>
      <c r="T24" s="10"/>
      <c r="U24" s="10"/>
      <c r="V24" s="10"/>
    </row>
    <row r="25" spans="1:31" s="6" customFormat="1" ht="15.75">
      <c r="A25"/>
      <c r="B25"/>
      <c r="C25"/>
      <c r="D25"/>
      <c r="E25"/>
      <c r="F25"/>
      <c r="G25"/>
      <c r="H25"/>
      <c r="I25"/>
      <c r="J25" s="9"/>
      <c r="K25" s="9"/>
      <c r="L25" s="10"/>
      <c r="M25" s="10"/>
      <c r="N25" s="10"/>
      <c r="O25" s="10"/>
      <c r="P25" s="10"/>
      <c r="Q25" s="10"/>
      <c r="R25" s="10"/>
      <c r="S25" s="10"/>
      <c r="T25" s="10"/>
      <c r="U25" s="10"/>
      <c r="V25" s="10"/>
    </row>
  </sheetData>
  <mergeCells count="4">
    <mergeCell ref="A4:C4"/>
    <mergeCell ref="A6:I6"/>
    <mergeCell ref="A7:I7"/>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14"/>
  <sheetViews>
    <sheetView workbookViewId="0">
      <selection activeCell="I12" sqref="I12"/>
    </sheetView>
  </sheetViews>
  <sheetFormatPr defaultRowHeight="15"/>
  <cols>
    <col min="1" max="1" width="5.140625" customWidth="1"/>
    <col min="2" max="2" width="22.140625" customWidth="1"/>
    <col min="3" max="3" width="27.140625" customWidth="1"/>
    <col min="4" max="4" width="21.42578125" customWidth="1"/>
    <col min="5" max="5" width="18" customWidth="1"/>
    <col min="6" max="6" width="6.85546875" customWidth="1"/>
    <col min="7" max="7" width="10" customWidth="1"/>
    <col min="8" max="8" width="10.5703125"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25</v>
      </c>
      <c r="B4" s="107"/>
      <c r="C4" s="107"/>
    </row>
    <row r="5" spans="1:12" s="143" customFormat="1">
      <c r="A5" s="107"/>
      <c r="B5" s="107"/>
      <c r="C5" s="107"/>
    </row>
    <row r="6" spans="1:12" ht="15.75">
      <c r="A6" s="348" t="s">
        <v>110</v>
      </c>
      <c r="B6" s="348"/>
      <c r="C6" s="348"/>
      <c r="D6" s="348"/>
      <c r="E6" s="348"/>
      <c r="F6" s="348"/>
      <c r="G6" s="348"/>
      <c r="H6" s="348"/>
      <c r="I6" s="348"/>
    </row>
    <row r="7" spans="1:12" ht="15.75">
      <c r="A7" s="348" t="str">
        <f>'Descriere indicatori'!B6&amp;". "&amp;'Descriere indicatori'!C6</f>
        <v xml:space="preserve">I3. Capitole de autor cuprinse în cărţi publicate la edituri cu prestigiu naţional* </v>
      </c>
      <c r="B7" s="348"/>
      <c r="C7" s="348"/>
      <c r="D7" s="348"/>
      <c r="E7" s="348"/>
      <c r="F7" s="348"/>
      <c r="G7" s="348"/>
      <c r="H7" s="348"/>
      <c r="I7" s="348"/>
    </row>
    <row r="8" spans="1:12" ht="16.5" thickBot="1">
      <c r="A8" s="30"/>
      <c r="B8" s="30"/>
      <c r="C8" s="30"/>
      <c r="D8" s="30"/>
      <c r="E8" s="30"/>
      <c r="F8" s="30"/>
      <c r="G8" s="30"/>
      <c r="H8" s="30"/>
      <c r="I8" s="30"/>
    </row>
    <row r="9" spans="1:12" ht="60.75" thickBot="1">
      <c r="A9" s="146" t="s">
        <v>55</v>
      </c>
      <c r="B9" s="147" t="s">
        <v>83</v>
      </c>
      <c r="C9" s="147" t="s">
        <v>175</v>
      </c>
      <c r="D9" s="147" t="s">
        <v>85</v>
      </c>
      <c r="E9" s="147" t="s">
        <v>86</v>
      </c>
      <c r="F9" s="148" t="s">
        <v>87</v>
      </c>
      <c r="G9" s="147" t="s">
        <v>88</v>
      </c>
      <c r="H9" s="147" t="s">
        <v>89</v>
      </c>
      <c r="I9" s="149" t="s">
        <v>90</v>
      </c>
      <c r="K9" s="184" t="s">
        <v>108</v>
      </c>
    </row>
    <row r="10" spans="1:12" ht="30">
      <c r="A10" s="145">
        <v>1</v>
      </c>
      <c r="B10" s="139" t="s">
        <v>581</v>
      </c>
      <c r="C10" s="139" t="s">
        <v>578</v>
      </c>
      <c r="D10" s="116" t="s">
        <v>580</v>
      </c>
      <c r="E10" s="116" t="s">
        <v>579</v>
      </c>
      <c r="F10" s="117">
        <v>2018</v>
      </c>
      <c r="G10" s="118"/>
      <c r="H10" s="117">
        <v>13</v>
      </c>
      <c r="I10" s="225">
        <v>10</v>
      </c>
      <c r="K10" s="185">
        <v>10</v>
      </c>
      <c r="L10" s="253" t="s">
        <v>247</v>
      </c>
    </row>
    <row r="11" spans="1:12" ht="16.5" customHeight="1" thickBot="1">
      <c r="A11" s="102">
        <f>A10+1</f>
        <v>2</v>
      </c>
      <c r="B11" s="218"/>
      <c r="C11" s="218"/>
      <c r="D11" s="286"/>
      <c r="E11" s="120"/>
      <c r="F11" s="120"/>
      <c r="G11" s="120"/>
      <c r="H11" s="120"/>
      <c r="I11" s="229"/>
      <c r="K11" s="46"/>
    </row>
    <row r="12" spans="1:12" ht="15.75" thickBot="1">
      <c r="A12" s="265"/>
      <c r="B12" s="107"/>
      <c r="C12" s="107"/>
      <c r="D12" s="107"/>
      <c r="E12" s="107"/>
      <c r="F12" s="107"/>
      <c r="G12" s="107"/>
      <c r="H12" s="260" t="str">
        <f>"Total "&amp;LEFT(A7,2)</f>
        <v>Total I3</v>
      </c>
      <c r="I12" s="283">
        <f>SUM(I10:I11)</f>
        <v>10</v>
      </c>
    </row>
    <row r="14" spans="1:12" ht="33.75" customHeight="1">
      <c r="A14" s="35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4" s="350"/>
      <c r="C14" s="350"/>
      <c r="D14" s="350"/>
      <c r="E14" s="350"/>
      <c r="F14" s="350"/>
      <c r="G14" s="350"/>
      <c r="H14" s="350"/>
      <c r="I14" s="350"/>
    </row>
  </sheetData>
  <mergeCells count="3">
    <mergeCell ref="A6:I6"/>
    <mergeCell ref="A7:I7"/>
    <mergeCell ref="A14:I14"/>
  </mergeCells>
  <phoneticPr fontId="0" type="noConversion"/>
  <printOptions horizontalCentered="1"/>
  <pageMargins left="0.74803149606299213" right="0.74803149606299213" top="0.78740157480314965" bottom="0.59055118110236227" header="0.31496062992125984" footer="0.31496062992125984"/>
  <pageSetup paperSize="9" scale="6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15"/>
  <sheetViews>
    <sheetView workbookViewId="0">
      <selection activeCell="H20" sqref="H2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79" t="str">
        <f>'Date initiale'!C3</f>
        <v>Universitatea de Arhitectură și Urbanism "Ion Mincu" București</v>
      </c>
      <c r="B1" s="179"/>
      <c r="C1" s="179"/>
    </row>
    <row r="2" spans="1:12">
      <c r="A2" s="179" t="str">
        <f>'Date initiale'!B4&amp;" "&amp;'Date initiale'!C4</f>
        <v>Facultatea ARHITECTURA</v>
      </c>
      <c r="B2" s="179"/>
      <c r="C2" s="179"/>
    </row>
    <row r="3" spans="1:12">
      <c r="A3" s="179" t="str">
        <f>'Date initiale'!B5&amp;" "&amp;'Date initiale'!C5</f>
        <v>Departamentul SINTEZA PROIECTARII</v>
      </c>
      <c r="B3" s="179"/>
      <c r="C3" s="179"/>
    </row>
    <row r="4" spans="1:12">
      <c r="A4" s="107" t="str">
        <f>'Date initiale'!C6&amp;", "&amp;'Date initiale'!C7</f>
        <v>ALEXANDRU CRISAN, 25</v>
      </c>
      <c r="B4" s="107"/>
      <c r="C4" s="107"/>
    </row>
    <row r="5" spans="1:12" s="143" customFormat="1">
      <c r="A5" s="107"/>
      <c r="B5" s="107"/>
      <c r="C5" s="107"/>
    </row>
    <row r="6" spans="1:12" ht="15.75">
      <c r="A6" s="348" t="s">
        <v>110</v>
      </c>
      <c r="B6" s="348"/>
      <c r="C6" s="348"/>
      <c r="D6" s="348"/>
      <c r="E6" s="348"/>
      <c r="F6" s="348"/>
      <c r="G6" s="348"/>
      <c r="H6" s="348"/>
      <c r="I6" s="348"/>
    </row>
    <row r="7" spans="1:12" ht="15.75">
      <c r="A7" s="348" t="str">
        <f>'Descriere indicatori'!B7&amp;". "&amp;'Descriere indicatori'!C7</f>
        <v xml:space="preserve">I4. Articole in extenso în reviste ştiinţifice de specialitate* </v>
      </c>
      <c r="B7" s="348"/>
      <c r="C7" s="348"/>
      <c r="D7" s="348"/>
      <c r="E7" s="348"/>
      <c r="F7" s="348"/>
      <c r="G7" s="348"/>
      <c r="H7" s="348"/>
      <c r="I7" s="348"/>
    </row>
    <row r="8" spans="1:12" ht="15.75" thickBot="1">
      <c r="A8" s="121"/>
      <c r="B8" s="121"/>
      <c r="C8" s="121"/>
      <c r="D8" s="121"/>
      <c r="E8" s="121"/>
      <c r="F8" s="121"/>
      <c r="G8" s="121"/>
      <c r="H8" s="121"/>
      <c r="I8" s="121"/>
    </row>
    <row r="9" spans="1:12" ht="30.75" thickBot="1">
      <c r="A9" s="146" t="s">
        <v>55</v>
      </c>
      <c r="B9" s="124" t="s">
        <v>83</v>
      </c>
      <c r="C9" s="124" t="s">
        <v>56</v>
      </c>
      <c r="D9" s="124" t="s">
        <v>57</v>
      </c>
      <c r="E9" s="124" t="s">
        <v>80</v>
      </c>
      <c r="F9" s="125" t="s">
        <v>87</v>
      </c>
      <c r="G9" s="124" t="s">
        <v>58</v>
      </c>
      <c r="H9" s="124" t="s">
        <v>111</v>
      </c>
      <c r="I9" s="126" t="s">
        <v>90</v>
      </c>
      <c r="K9" s="184" t="s">
        <v>108</v>
      </c>
    </row>
    <row r="10" spans="1:12" ht="15.75" thickBot="1">
      <c r="A10" s="92">
        <v>1</v>
      </c>
      <c r="B10" s="94"/>
      <c r="C10" s="93"/>
      <c r="D10" s="94"/>
      <c r="E10" s="94"/>
      <c r="F10" s="95"/>
      <c r="G10" s="95"/>
      <c r="H10" s="95"/>
      <c r="I10" s="227"/>
      <c r="K10" s="185">
        <v>10</v>
      </c>
      <c r="L10" s="253" t="s">
        <v>248</v>
      </c>
    </row>
    <row r="11" spans="1:12" s="143" customFormat="1" ht="15.75" thickBot="1">
      <c r="A11" s="92">
        <v>2</v>
      </c>
      <c r="B11" s="94"/>
      <c r="C11" s="93"/>
      <c r="D11" s="94"/>
      <c r="E11" s="94"/>
      <c r="F11" s="95"/>
      <c r="G11" s="95"/>
      <c r="H11" s="95"/>
      <c r="I11" s="227"/>
      <c r="K11" s="292"/>
      <c r="L11" s="253"/>
    </row>
    <row r="12" spans="1:12" s="143" customFormat="1" ht="15.75" thickBot="1">
      <c r="A12" s="92">
        <v>3</v>
      </c>
      <c r="B12" s="94"/>
      <c r="C12" s="93"/>
      <c r="D12" s="94"/>
      <c r="E12" s="94"/>
      <c r="F12" s="95"/>
      <c r="G12" s="95"/>
      <c r="H12" s="95"/>
      <c r="I12" s="227"/>
      <c r="K12" s="292"/>
      <c r="L12" s="253"/>
    </row>
    <row r="13" spans="1:12" ht="15.75" thickBot="1">
      <c r="A13" s="238"/>
      <c r="B13" s="107"/>
      <c r="C13" s="107"/>
      <c r="D13" s="107"/>
      <c r="E13" s="107"/>
      <c r="F13" s="107"/>
      <c r="G13" s="107"/>
      <c r="H13" s="109" t="str">
        <f>"Total "&amp;LEFT(A7,2)</f>
        <v>Total I4</v>
      </c>
      <c r="I13" s="128">
        <f>SUM(I10:I12)</f>
        <v>0</v>
      </c>
    </row>
    <row r="15" spans="1:12" ht="33.75" customHeight="1">
      <c r="A15" s="35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350"/>
      <c r="C15" s="350"/>
      <c r="D15" s="350"/>
      <c r="E15" s="350"/>
      <c r="F15" s="350"/>
      <c r="G15" s="350"/>
      <c r="H15" s="350"/>
      <c r="I15" s="350"/>
    </row>
  </sheetData>
  <mergeCells count="3">
    <mergeCell ref="A7:I7"/>
    <mergeCell ref="A6:I6"/>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cae71</cp:lastModifiedBy>
  <cp:lastPrinted>2020-01-20T14:09:24Z</cp:lastPrinted>
  <dcterms:created xsi:type="dcterms:W3CDTF">2013-01-10T17:13:12Z</dcterms:created>
  <dcterms:modified xsi:type="dcterms:W3CDTF">2020-01-20T14:09:59Z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