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defaultThemeVersion="124226"/>
  <mc:AlternateContent xmlns:mc="http://schemas.openxmlformats.org/markup-compatibility/2006">
    <mc:Choice Requires="x15">
      <x15ac:absPath xmlns:x15ac="http://schemas.microsoft.com/office/spreadsheetml/2010/11/ac" url="C:\Users\AdrianM\Desktop\dosar final FEBR 2020\"/>
    </mc:Choice>
  </mc:AlternateContent>
  <xr:revisionPtr revIDLastSave="0" documentId="13_ncr:1_{8E7C9997-9DC0-4A13-A807-0E22BB89043B}" xr6:coauthVersionLast="45" xr6:coauthVersionMax="45" xr10:uidLastSave="{00000000-0000-0000-0000-000000000000}"/>
  <bookViews>
    <workbookView xWindow="-120" yWindow="-120" windowWidth="29040" windowHeight="15990" tabRatio="928" firstSheet="1" activeTab="1"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I11a!$A$1:$I$22</definedName>
    <definedName name="_xlnm.Print_Area" localSheetId="16">I11b!$A$1:$H$15</definedName>
    <definedName name="_xlnm.Print_Area" localSheetId="17">I11c!$A$1:$G$35</definedName>
    <definedName name="_xlnm.Print_Area" localSheetId="18">'I12'!$A$1:$H$22</definedName>
    <definedName name="_xlnm.Print_Area" localSheetId="19">'I13'!$A$1:$H$32</definedName>
    <definedName name="_xlnm.Print_Area" localSheetId="20">I14a!$A$1:$H$22</definedName>
    <definedName name="_xlnm.Print_Area" localSheetId="21">I14b!$A$1:$H$22</definedName>
    <definedName name="_xlnm.Print_Area" localSheetId="22">I14c!$A$1:$H$16</definedName>
    <definedName name="_xlnm.Print_Area" localSheetId="23">'I15'!$A$1:$H$22</definedName>
    <definedName name="_xlnm.Print_Area" localSheetId="24">'I16'!$A$1:$D$20</definedName>
    <definedName name="_xlnm.Print_Area" localSheetId="25">'I17'!$A$1:$D$21</definedName>
    <definedName name="_xlnm.Print_Area" localSheetId="26">'I18'!$A$1:$D$20</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'I22'!$A$1:$D$24</definedName>
    <definedName name="_xlnm.Print_Area" localSheetId="31">'I23'!$A$1:$D$26</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8" i="20" l="1"/>
  <c r="H15" i="29"/>
  <c r="G35" i="28"/>
  <c r="D21" i="19"/>
  <c r="H30" i="16" l="1"/>
  <c r="A19" i="22"/>
  <c r="A23" i="13" l="1"/>
  <c r="D29" i="36"/>
  <c r="A22" i="37"/>
  <c r="A7" i="37"/>
  <c r="G20" i="37" s="1"/>
  <c r="H20" i="37"/>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6" i="25"/>
  <c r="D37" i="36" s="1"/>
  <c r="A11" i="25"/>
  <c r="A7" i="25"/>
  <c r="C26" i="25" s="1"/>
  <c r="D20" i="23"/>
  <c r="A11" i="24"/>
  <c r="A14" i="24" s="1"/>
  <c r="A15" i="24" s="1"/>
  <c r="A16" i="24" s="1"/>
  <c r="A19" i="24" s="1"/>
  <c r="A20" i="24" s="1"/>
  <c r="A7" i="24"/>
  <c r="C24" i="24" s="1"/>
  <c r="A11" i="23"/>
  <c r="A12" i="23" s="1"/>
  <c r="A13" i="23" s="1"/>
  <c r="A14" i="23" s="1"/>
  <c r="A15" i="23" s="1"/>
  <c r="A16" i="23" s="1"/>
  <c r="A17" i="23" s="1"/>
  <c r="A18" i="23" s="1"/>
  <c r="A19" i="23" s="1"/>
  <c r="A7" i="23"/>
  <c r="C20" i="23" s="1"/>
  <c r="A18" i="22"/>
  <c r="A7" i="22"/>
  <c r="D20" i="22" s="1"/>
  <c r="E20" i="21"/>
  <c r="D33" i="36" s="1"/>
  <c r="A11" i="21"/>
  <c r="A12" i="21" s="1"/>
  <c r="A13" i="21" s="1"/>
  <c r="A14" i="21" s="1"/>
  <c r="A15" i="21" s="1"/>
  <c r="A16" i="21" s="1"/>
  <c r="A17" i="21" s="1"/>
  <c r="A18" i="21" s="1"/>
  <c r="A19" i="21" s="1"/>
  <c r="A7" i="21"/>
  <c r="D20" i="21" s="1"/>
  <c r="A20" i="20"/>
  <c r="A7" i="20"/>
  <c r="C18" i="20" s="1"/>
  <c r="A11" i="19"/>
  <c r="A12" i="19" s="1"/>
  <c r="A13" i="19" s="1"/>
  <c r="A14" i="19" s="1"/>
  <c r="A15" i="19" s="1"/>
  <c r="A16" i="19" s="1"/>
  <c r="A17" i="19" s="1"/>
  <c r="A7" i="19"/>
  <c r="C21"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14" i="34" s="1"/>
  <c r="A16" i="34"/>
  <c r="H14" i="34"/>
  <c r="D28" i="36" s="1"/>
  <c r="A11" i="34"/>
  <c r="A12" i="34" s="1"/>
  <c r="A3" i="34"/>
  <c r="A2" i="34"/>
  <c r="A1" i="34"/>
  <c r="A22" i="30"/>
  <c r="A11" i="30"/>
  <c r="A12" i="30" s="1"/>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32" i="16"/>
  <c r="A7" i="16"/>
  <c r="G30" i="16" s="1"/>
  <c r="A15" i="16"/>
  <c r="A22" i="15"/>
  <c r="A11" i="15"/>
  <c r="A12" i="15" s="1"/>
  <c r="A13" i="15" s="1"/>
  <c r="A14" i="15" s="1"/>
  <c r="A15" i="15" s="1"/>
  <c r="A16" i="15" s="1"/>
  <c r="A17" i="15" s="1"/>
  <c r="A18" i="15" s="1"/>
  <c r="A19" i="15" s="1"/>
  <c r="A7" i="15"/>
  <c r="G20" i="15" s="1"/>
  <c r="A22" i="28"/>
  <c r="A7" i="28"/>
  <c r="F35" i="28" s="1"/>
  <c r="A11" i="29"/>
  <c r="A12" i="29" s="1"/>
  <c r="A13" i="29" s="1"/>
  <c r="A7" i="29"/>
  <c r="G15" i="29" s="1"/>
  <c r="A11" i="14"/>
  <c r="A12" i="14" s="1"/>
  <c r="A13" i="14" s="1"/>
  <c r="A16" i="14" s="1"/>
  <c r="A17" i="14" s="1"/>
  <c r="A18" i="14" s="1"/>
  <c r="A19" i="14" s="1"/>
  <c r="A20" i="14" s="1"/>
  <c r="A21" i="14" s="1"/>
  <c r="A7" i="14"/>
  <c r="H22" i="14" s="1"/>
  <c r="A13" i="13"/>
  <c r="A14" i="13" s="1"/>
  <c r="A15" i="13" s="1"/>
  <c r="A16" i="13" s="1"/>
  <c r="A17" i="13" s="1"/>
  <c r="A18" i="13" s="1"/>
  <c r="A19" i="13" s="1"/>
  <c r="A7" i="13"/>
  <c r="H20" i="13" s="1"/>
  <c r="A11" i="6"/>
  <c r="A12" i="6" s="1"/>
  <c r="A13" i="6" s="1"/>
  <c r="A14" i="6" s="1"/>
  <c r="A15" i="6" s="1"/>
  <c r="A16" i="6" s="1"/>
  <c r="A17" i="6" s="1"/>
  <c r="A18" i="6" s="1"/>
  <c r="A19" i="6" s="1"/>
  <c r="I20" i="12"/>
  <c r="D19" i="36" s="1"/>
  <c r="A11" i="12"/>
  <c r="A12" i="12"/>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s="1"/>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D23" i="36"/>
  <c r="D25" i="36"/>
  <c r="D24" i="24"/>
  <c r="D36" i="36" s="1"/>
  <c r="D32" i="36"/>
  <c r="D20" i="18"/>
  <c r="D30" i="36" s="1"/>
  <c r="H20" i="30"/>
  <c r="D27" i="36" s="1"/>
  <c r="H20" i="15"/>
  <c r="D24" i="36" s="1"/>
  <c r="D22" i="36"/>
  <c r="I22" i="14"/>
  <c r="D21" i="36" s="1"/>
  <c r="I20" i="5"/>
  <c r="D12" i="36" s="1"/>
  <c r="I20" i="10"/>
  <c r="D17" i="36" s="1"/>
  <c r="I20" i="6"/>
  <c r="D13" i="36" s="1"/>
  <c r="I20" i="4"/>
  <c r="D43" i="36" l="1"/>
  <c r="D31" i="36"/>
  <c r="D42" i="36" s="1"/>
  <c r="D11" i="36"/>
  <c r="D35" i="36"/>
  <c r="D41" i="36" l="1"/>
  <c r="D44" i="36" s="1"/>
</calcChain>
</file>

<file path=xl/sharedStrings.xml><?xml version="1.0" encoding="utf-8"?>
<sst xmlns="http://schemas.openxmlformats.org/spreadsheetml/2006/main" count="1027" uniqueCount="532">
  <si>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</si>
  <si>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</si>
  <si>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</si>
  <si>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</si>
  <si>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</si>
  <si>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</si>
  <si>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</si>
  <si>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</si>
  <si>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</si>
  <si>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</si>
  <si>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</si>
  <si>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</si>
  <si>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</si>
  <si>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</si>
  <si>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</si>
  <si>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</si>
  <si>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</si>
  <si>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</si>
  <si>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</si>
  <si>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</si>
  <si>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</si>
  <si>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</si>
  <si>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</si>
  <si>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</si>
  <si>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</si>
  <si>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</si>
  <si>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</si>
  <si>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</si>
  <si>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</si>
  <si>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</si>
  <si>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</si>
  <si>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</si>
  <si>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</si>
  <si>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</si>
  <si>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</si>
  <si>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</si>
  <si>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</si>
  <si>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</si>
  <si>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</si>
  <si>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</si>
  <si>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</si>
  <si>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</si>
  <si>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</si>
  <si>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</si>
  <si>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</si>
  <si>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</si>
  <si>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</si>
  <si>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</si>
  <si>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</si>
  <si>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</si>
  <si>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</si>
  <si>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</si>
  <si>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</si>
  <si>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</si>
  <si>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</si>
  <si>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</si>
  <si>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</si>
  <si>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</si>
  <si>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</si>
  <si>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</si>
  <si>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</si>
  <si>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</si>
  <si>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</si>
  <si>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</si>
  <si>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</si>
  <si>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</si>
  <si>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</si>
  <si>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</si>
  <si>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</si>
  <si>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</si>
  <si>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</si>
  <si>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</si>
  <si>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</si>
  <si>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</si>
  <si>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</si>
  <si>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</si>
  <si>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</si>
  <si>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</si>
  <si>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</si>
  <si>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</si>
  <si>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</si>
  <si>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</si>
  <si>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</si>
  <si>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</si>
  <si>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</si>
  <si>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</si>
  <si>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</si>
  <si>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</si>
  <si>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</si>
  <si>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</si>
  <si>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</si>
  <si>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</si>
  <si>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</si>
  <si>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</si>
  <si>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</si>
  <si>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</si>
  <si>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</si>
  <si>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</si>
  <si>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</si>
  <si>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</si>
  <si>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</si>
  <si>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</si>
  <si>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</si>
  <si>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</si>
  <si>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</si>
  <si>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</si>
  <si>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</si>
  <si>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</si>
  <si>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</si>
  <si>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</si>
  <si>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</si>
  <si>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</si>
  <si>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</si>
  <si>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</si>
  <si>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</si>
  <si>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</si>
  <si>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</si>
  <si>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</si>
  <si>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</si>
  <si>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</si>
  <si>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</si>
  <si>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</si>
  <si>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</si>
  <si>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</si>
  <si>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</si>
  <si>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</si>
  <si>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</si>
  <si>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</si>
  <si>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</si>
  <si>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</si>
  <si>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</si>
  <si>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</si>
  <si>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</si>
  <si>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</si>
  <si>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</si>
  <si>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</si>
  <si>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</si>
  <si>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</si>
  <si>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</si>
  <si>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</si>
  <si>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</si>
  <si>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</si>
  <si>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</si>
  <si>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</si>
  <si>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</si>
  <si>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</si>
  <si>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</si>
  <si>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</si>
  <si>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</si>
  <si>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</si>
  <si>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</si>
  <si>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</si>
  <si>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</si>
  <si>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</si>
  <si>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</si>
  <si>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</si>
  <si>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</si>
  <si>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</si>
  <si>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</si>
  <si>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</si>
  <si>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</si>
  <si>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</si>
  <si>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</si>
  <si>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</si>
  <si>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</si>
  <si>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</si>
  <si>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</si>
  <si>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</si>
  <si>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</si>
  <si>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</si>
  <si>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</si>
  <si>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</si>
  <si>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</si>
  <si>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</si>
  <si>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</si>
  <si>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</si>
  <si>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</si>
  <si>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</si>
  <si>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</si>
  <si>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</si>
  <si>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</si>
  <si>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</si>
  <si>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</si>
  <si>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</si>
  <si>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</si>
  <si>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</si>
  <si>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</si>
  <si>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</si>
  <si>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</si>
  <si>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</si>
  <si>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</si>
  <si>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</si>
  <si>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</si>
  <si>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</si>
  <si>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</si>
  <si>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</si>
  <si>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</si>
  <si>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</si>
  <si>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</si>
  <si>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</si>
  <si>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</si>
  <si>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</si>
  <si>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</si>
  <si>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</si>
  <si>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</si>
  <si>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</si>
  <si>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</si>
  <si>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</si>
  <si>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</si>
  <si>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</si>
  <si>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</si>
  <si>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</si>
  <si>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</si>
  <si>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</si>
  <si>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</si>
  <si>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</si>
  <si>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</si>
  <si>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</si>
  <si>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</si>
  <si>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</si>
  <si>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</si>
  <si>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</si>
  <si>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</si>
  <si>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</si>
  <si>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</si>
  <si>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</si>
  <si>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</si>
  <si>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</si>
  <si>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</si>
  <si>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</si>
  <si>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</si>
  <si>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</si>
  <si>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</si>
  <si>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</si>
  <si>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</si>
  <si>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</si>
  <si>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</si>
  <si>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</si>
  <si>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</si>
  <si>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</si>
  <si>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</si>
  <si>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</si>
  <si>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</si>
  <si>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</si>
  <si>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</si>
  <si>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</si>
  <si>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</si>
  <si>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</si>
  <si>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</si>
  <si>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</si>
  <si>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</si>
  <si>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</si>
  <si>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</si>
  <si>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</si>
  <si>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</si>
  <si>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</si>
  <si>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</si>
  <si>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</si>
  <si>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</si>
  <si>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</si>
  <si>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</si>
  <si>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</si>
  <si>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</si>
  <si>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</si>
  <si>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</si>
  <si>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</si>
  <si>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</si>
  <si>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</si>
  <si>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</si>
  <si>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</si>
  <si>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Editura Universitară Ion Mincu</t>
  </si>
  <si>
    <t>ISBN 978-606-638-033-1</t>
  </si>
  <si>
    <t xml:space="preserve">“Arhitectură şi cosmologie. Primii paşi către o arhitectură cuantică.” </t>
  </si>
  <si>
    <t>Moleavin, Adrian</t>
  </si>
  <si>
    <t>“Elemente    de    proiectare a construcţiilor ecologice”</t>
  </si>
  <si>
    <t xml:space="preserve"> ISBN 978-606-638-029-4  </t>
  </si>
  <si>
    <t xml:space="preserve">”Adaptarea bioclimatică a locuinței tradiționale românești” </t>
  </si>
  <si>
    <t xml:space="preserve"> ISSN 2067 – 4252</t>
  </si>
  <si>
    <t>3_2011</t>
  </si>
  <si>
    <t>“Architecture Goes Into the Quantum Era”</t>
  </si>
  <si>
    <t>“Research by Design in Architectural Education”</t>
  </si>
  <si>
    <t>ISBN 978-606-638-023-2</t>
  </si>
  <si>
    <t>2008-2011</t>
  </si>
  <si>
    <t>executat</t>
  </si>
  <si>
    <t>-</t>
  </si>
  <si>
    <t>[Moleavin, Adrian]</t>
  </si>
  <si>
    <t>Sinteza proiectarii de arhitectura</t>
  </si>
  <si>
    <t>intreaga activitate</t>
  </si>
  <si>
    <t>„Universita’ degli studi di Napoli Federico II”</t>
  </si>
  <si>
    <t>26.11.2012 – 03.12.2012</t>
  </si>
  <si>
    <t>„Design, Where to?”</t>
  </si>
  <si>
    <t xml:space="preserve"> “Provocări în spaţiul construit. 120 de ani de învăţământ superior de arhitectură”</t>
  </si>
  <si>
    <t>ISBN 978-606-638-017-1</t>
  </si>
  <si>
    <t>2012</t>
  </si>
  <si>
    <t>2007-2010</t>
  </si>
  <si>
    <t xml:space="preserve">co-autor                </t>
  </si>
  <si>
    <t>co-autor</t>
  </si>
  <si>
    <t>Atena, Grecia</t>
  </si>
  <si>
    <t>--</t>
  </si>
  <si>
    <t>2012-2014</t>
  </si>
  <si>
    <t>2014-2018</t>
  </si>
  <si>
    <t>autor</t>
  </si>
  <si>
    <r>
      <rPr>
        <b/>
        <sz val="10"/>
        <color theme="1"/>
        <rFont val="Arial Narrow"/>
        <family val="2"/>
        <charset val="238"/>
      </rPr>
      <t>"Bienala de arhitectură de la Veneţia"</t>
    </r>
    <r>
      <rPr>
        <sz val="10"/>
        <color theme="1"/>
        <rFont val="Arial Narrow"/>
        <family val="2"/>
        <charset val="238"/>
      </rPr>
      <t xml:space="preserve"> / Pavilionul României - participare cu volumul “Arhitectură şi cosmologie. Primii paşi către o arhitectură cuantică.” ISBN 978-606-638-033-1, Editura Universitara Ion Mincu, 2012</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</si>
  <si>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Imobil apartamente S+P+5+6R.</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</si>
  <si>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Centru de vizitare pentru parcul Naţional M-tii Rodnei.</t>
    </r>
  </si>
  <si>
    <r>
      <rPr>
        <b/>
        <sz val="10"/>
        <color indexed="8"/>
        <rFont val="Arial Narrow"/>
        <family val="2"/>
        <charset val="238"/>
      </rPr>
      <t>”Comunitatea academica a UAUIM”</t>
    </r>
    <r>
      <rPr>
        <sz val="10"/>
        <color indexed="8"/>
        <rFont val="Arial Narrow"/>
        <family val="2"/>
        <charset val="238"/>
      </rPr>
      <t xml:space="preserve"> [mai 2012], în cadrul conferinţei internaţionale ICAR2012 – proiect Prima casă pasivă din Romania.</t>
    </r>
  </si>
  <si>
    <r>
      <rPr>
        <b/>
        <sz val="10"/>
        <color indexed="8"/>
        <rFont val="Arial Narrow"/>
        <family val="2"/>
        <charset val="238"/>
      </rPr>
      <t>“Expo Viena Anuala de arhitectură – edițiile 2008 și 2009”</t>
    </r>
    <r>
      <rPr>
        <sz val="10"/>
        <color indexed="8"/>
        <rFont val="Arial Narrow"/>
        <family val="2"/>
        <charset val="238"/>
      </rPr>
      <t xml:space="preserve"> [noiembrie – decembrie 2009], organizată de Institutul cultural roman din Viena și Universitatea tehnică din Viena – proiect Imobil apartamente S+P+5+6R.</t>
    </r>
  </si>
  <si>
    <r>
      <t xml:space="preserve">Membru în </t>
    </r>
    <r>
      <rPr>
        <b/>
        <sz val="10"/>
        <color indexed="8"/>
        <rFont val="Arial Narrow"/>
        <family val="2"/>
        <charset val="238"/>
      </rPr>
      <t>Comisia teritorială de disciplină nr.2 a OAR, filiala Bucureşt</t>
    </r>
    <r>
      <rPr>
        <sz val="10"/>
        <color indexed="8"/>
        <rFont val="Arial Narrow"/>
        <family val="2"/>
        <charset val="238"/>
      </rPr>
      <t>i.</t>
    </r>
  </si>
  <si>
    <r>
      <t xml:space="preserve">Membru în </t>
    </r>
    <r>
      <rPr>
        <b/>
        <sz val="10"/>
        <color indexed="8"/>
        <rFont val="Arial Narrow"/>
        <family val="2"/>
        <charset val="238"/>
      </rPr>
      <t>Comisia teritorială de disciplină nr.3 a OAR, filiala Bucureşti / Presedinte</t>
    </r>
  </si>
  <si>
    <r>
      <rPr>
        <b/>
        <sz val="10"/>
        <color indexed="8"/>
        <rFont val="Arial Narrow"/>
        <family val="2"/>
        <charset val="238"/>
      </rPr>
      <t>Mențiune</t>
    </r>
    <r>
      <rPr>
        <sz val="10"/>
        <color indexed="8"/>
        <rFont val="Arial Narrow"/>
        <family val="2"/>
        <charset val="238"/>
      </rPr>
      <t xml:space="preserve"> - Concurs design de mobilier  - Concurs organizat de Moldomobila Iaşi, autor</t>
    </r>
  </si>
  <si>
    <r>
      <rPr>
        <b/>
        <sz val="10"/>
        <color indexed="8"/>
        <rFont val="Arial Narrow"/>
        <family val="2"/>
        <charset val="238"/>
      </rPr>
      <t>Premiul președintelui OAR</t>
    </r>
    <r>
      <rPr>
        <sz val="10"/>
        <color indexed="8"/>
        <rFont val="Arial Narrow"/>
        <family val="2"/>
        <charset val="238"/>
      </rPr>
      <t xml:space="preserve"> - Anuala de arhitectură a municipiului București, cu proiectul “Imobil de locuințe S+P+5+6R”, str. Căderea Bastiliei, nr. 43, colaborator</t>
    </r>
  </si>
  <si>
    <r>
      <rPr>
        <b/>
        <sz val="10"/>
        <color indexed="8"/>
        <rFont val="Arial Narrow"/>
        <family val="2"/>
        <charset val="238"/>
      </rPr>
      <t>Premiu Arhitectură sustenabilă</t>
    </r>
    <r>
      <rPr>
        <sz val="10"/>
        <color indexed="8"/>
        <rFont val="Arial Narrow"/>
        <family val="2"/>
        <charset val="238"/>
      </rPr>
      <t xml:space="preserve">, concurs organizat de compania SAINT – GOBAIN / ISOVER, </t>
    </r>
    <r>
      <rPr>
        <b/>
        <sz val="10"/>
        <color indexed="8"/>
        <rFont val="Arial Narrow"/>
        <family val="2"/>
        <charset val="238"/>
      </rPr>
      <t>”Awarded Energy-Efficient Project” pentru proiectul "Two Nearly-zero Energy Buildings: A comparative study”</t>
    </r>
    <r>
      <rPr>
        <sz val="10"/>
        <color indexed="8"/>
        <rFont val="Arial Narrow"/>
        <family val="2"/>
        <charset val="238"/>
      </rPr>
      <t>, 2013, coautor</t>
    </r>
  </si>
  <si>
    <r>
      <rPr>
        <b/>
        <sz val="10"/>
        <color indexed="8"/>
        <rFont val="Arial Narrow"/>
        <family val="2"/>
        <charset val="238"/>
      </rPr>
      <t>Premiul III – concurs de eseuri în cadrul evenimentului ”MUST-ul de Arhitectură”</t>
    </r>
    <r>
      <rPr>
        <sz val="10"/>
        <color indexed="8"/>
        <rFont val="Arial Narrow"/>
        <family val="2"/>
        <charset val="238"/>
      </rPr>
      <t>, Iaşi, 19-24 octombrie 2015, organizat de OAR, filiala nord-est</t>
    </r>
  </si>
  <si>
    <r>
      <rPr>
        <b/>
        <sz val="10"/>
        <color indexed="8"/>
        <rFont val="Arial Narrow"/>
        <family val="2"/>
        <charset val="238"/>
      </rPr>
      <t>Premiul I – Anuala de Arhitectură Muntenia Vest</t>
    </r>
    <r>
      <rPr>
        <sz val="10"/>
        <color indexed="8"/>
        <rFont val="Arial Narrow"/>
        <family val="2"/>
        <charset val="238"/>
      </rPr>
      <t xml:space="preserve"> , secțiunea amenajări interioare, proiect „[între]ŢESUT”/ Amenajare interioară apartament M, coautor</t>
    </r>
  </si>
  <si>
    <r>
      <rPr>
        <b/>
        <sz val="10"/>
        <color indexed="8"/>
        <rFont val="Arial Narrow"/>
        <family val="2"/>
        <charset val="238"/>
      </rPr>
      <t>Membru in consiliul stiintific al "Centrului de studii complexe"</t>
    </r>
    <r>
      <rPr>
        <sz val="10"/>
        <color indexed="8"/>
        <rFont val="Arial Narrow"/>
        <family val="2"/>
        <charset val="238"/>
      </rPr>
      <t>, ONG UNESCO, cu profil educational si  de cercetare. [http://complexity.ro/consiliul-stiintific]</t>
    </r>
  </si>
  <si>
    <r>
      <t xml:space="preserve">Membru in consiliul stiintific al revistei "Urbanism. Arhitectura. Constructii." </t>
    </r>
    <r>
      <rPr>
        <sz val="10"/>
        <color theme="1"/>
        <rFont val="Arial Narrow"/>
        <family val="2"/>
        <charset val="238"/>
      </rPr>
      <t>[http://uac.incd.ro/]</t>
    </r>
  </si>
  <si>
    <t>ISBN 978-88-7587-725-5</t>
  </si>
  <si>
    <t>“6th International Conference LUMEN 2015. Rethinking Social Action. Core Values.”, Editura MEDIMOND (Monduzzi International Proceedings Division), indexat CPCI Thomson Reuters</t>
  </si>
  <si>
    <r>
      <rPr>
        <b/>
        <sz val="10"/>
        <color indexed="8"/>
        <rFont val="Arial Narrow"/>
        <family val="2"/>
        <charset val="238"/>
      </rPr>
      <t>Moleavin Adrian</t>
    </r>
    <r>
      <rPr>
        <sz val="10"/>
        <color indexed="8"/>
        <rFont val="Arial Narrow"/>
        <family val="2"/>
        <charset val="238"/>
      </rPr>
      <t xml:space="preserve">                Petrea Sergiu-Catalin</t>
    </r>
  </si>
  <si>
    <t>5 [857-861]</t>
  </si>
  <si>
    <r>
      <rPr>
        <b/>
        <sz val="10"/>
        <color indexed="8"/>
        <rFont val="Arial Narrow"/>
        <family val="2"/>
        <charset val="238"/>
      </rPr>
      <t xml:space="preserve">“Research by design, Architectural Education and Quantum Cosmology” WOS:000378560300149 </t>
    </r>
    <r>
      <rPr>
        <sz val="10"/>
        <color indexed="8"/>
        <rFont val="Arial Narrow"/>
        <family val="2"/>
        <charset val="238"/>
      </rPr>
      <t xml:space="preserve">[http://www.edlearning.it/proceedings/moreinfo/20150416_index.pdf] </t>
    </r>
  </si>
  <si>
    <t>"Centrul de vizitare Parc National Muntii Rodnei"</t>
  </si>
  <si>
    <t xml:space="preserve">"Centru de vizitare Geoparcul dinozaurilor -Tara Hategului" </t>
  </si>
  <si>
    <r>
      <t xml:space="preserve">Moleavin, Adrian               </t>
    </r>
    <r>
      <rPr>
        <sz val="10"/>
        <color indexed="8"/>
        <rFont val="Arial Narrow"/>
        <family val="2"/>
        <charset val="238"/>
      </rPr>
      <t>review-er</t>
    </r>
  </si>
  <si>
    <r>
      <rPr>
        <b/>
        <sz val="10"/>
        <color indexed="8"/>
        <rFont val="Arial Narrow"/>
        <family val="2"/>
        <charset val="238"/>
      </rPr>
      <t>“Case pasive adaptate condiţiilor climatice din România”</t>
    </r>
    <r>
      <rPr>
        <sz val="10"/>
        <color indexed="8"/>
        <rFont val="Arial Narrow"/>
        <family val="2"/>
        <charset val="238"/>
      </rPr>
      <t xml:space="preserve">, acronim: CASA PASIVĂ, contract de cercetare PNCDI2, nr. 1511 - contract UAUIM nr. 23/2008; încheiat în cadrul programului INOVARE; modulul I: “Dezvoltare de produs-sisteme”; categorie proiect: PDP; tip proiect: CDI; coordonator: ISPE Bucureşti; </t>
    </r>
  </si>
  <si>
    <t xml:space="preserve">Contract de cercetare PNCDI2, nr. 1511 - contract UAUIM nr. 23/2008; încheiat în cadrul programului INOVARE; modulul I: “Dezvoltare de produs-sisteme”; categorie proiect: PDP; tip proiect: CDI; coordonator: ISPE Bucureşti; </t>
  </si>
  <si>
    <t>Contract de cercetare PNCDI2, nr. 3204 - contract UAUIM nr. 28/2007; încheiat în cadrul programului 4; modulul CNMP PN II: “Parteneriate în domeniile prioritare”; direcţia de cercetare D3; coordonator: INCERC Bucuresti.</t>
  </si>
  <si>
    <t xml:space="preserve"> 9-18.07.2010</t>
  </si>
  <si>
    <t>.09.2017</t>
  </si>
  <si>
    <r>
      <rPr>
        <b/>
        <sz val="10"/>
        <color theme="1"/>
        <rFont val="Arial Narrow"/>
        <family val="2"/>
        <charset val="238"/>
      </rPr>
      <t>"Identitatea orașului/Regenerare urbană”</t>
    </r>
    <r>
      <rPr>
        <sz val="10"/>
        <color theme="1"/>
        <rFont val="Arial Narrow"/>
        <family val="2"/>
        <charset val="238"/>
      </rPr>
      <t xml:space="preserve">, Scoala de vara editia a 5-a,  workshop studentesc de arhitectura, Giurgiu, organizare si indumare. </t>
    </r>
  </si>
  <si>
    <t>12-23.07.2008</t>
  </si>
  <si>
    <t xml:space="preserve">Seminarul internaţional  „Progettare un tavolo” desfăşurat în cadrul scolii doctorale </t>
  </si>
  <si>
    <t xml:space="preserve">”De la proiect la execuţie - Arhitectură şi tehnologie în era cuantică” </t>
  </si>
  <si>
    <t>"Strategii contemporane de proiectare interdisciplinară în arhitectură"</t>
  </si>
  <si>
    <t xml:space="preserve">”Primele case pasive din Romania.” </t>
  </si>
  <si>
    <t>”Cercetarea din urbanism, arhitectură şi construcţii în condiţiile crizei economice.”</t>
  </si>
  <si>
    <t xml:space="preserve">”Proiectarea de arhitectură în timp de criză.” </t>
  </si>
  <si>
    <t>nr.1/2013, volumul 4</t>
  </si>
  <si>
    <t>ISSN 2069-0509</t>
  </si>
  <si>
    <t>15              [49 - 64]</t>
  </si>
  <si>
    <t>nr.4/2012, volumul 3</t>
  </si>
  <si>
    <t>17                 [57-74]</t>
  </si>
  <si>
    <t>18-20_mai</t>
  </si>
  <si>
    <t xml:space="preserve">”Spaţiul [construit] privit ca interacţiune şi eveniment” </t>
  </si>
  <si>
    <t>_</t>
  </si>
  <si>
    <t xml:space="preserve">”Traditional Sense of Space as Basis for a New Architectural Theory ” / ”Sentimentul tradiţional al spaţiului ca bază pentru o nouă teorie de arhitectură.” </t>
  </si>
  <si>
    <t>”Sustainable Aspects of Contemporary Wooden Architecture.” / ”Aspecte sustenabile ale arhtiecturii contemporane din lemn.”</t>
  </si>
  <si>
    <t>ISSN 2393 – 4425, ISSN-L 2393 – 4425</t>
  </si>
  <si>
    <t>26-29_martie</t>
  </si>
  <si>
    <t>10           [189-198]</t>
  </si>
  <si>
    <t>8             [137-144]</t>
  </si>
  <si>
    <t>11           [169-179]</t>
  </si>
  <si>
    <t>13            [107-119]</t>
  </si>
  <si>
    <t xml:space="preserve">“Spaţiul construit ca interacţiune şi eveniment.” </t>
  </si>
  <si>
    <t>“Premisele durabile ale arhitecturii contemporane.”</t>
  </si>
  <si>
    <t>“Research by design, Architectural Education and Quantum Cosmology.”</t>
  </si>
  <si>
    <t xml:space="preserve"> „Influenţa turismului în centrul istoric al Sighişoarei”</t>
  </si>
  <si>
    <t>"Proiectarea anvelopantei în cazul unei case pasive”</t>
  </si>
  <si>
    <r>
      <rPr>
        <b/>
        <sz val="10"/>
        <color indexed="8"/>
        <rFont val="Arial Narrow"/>
        <family val="2"/>
        <charset val="238"/>
      </rPr>
      <t>Premiul I - Concurs de arhitectură "Locuința sustenabilă”</t>
    </r>
    <r>
      <rPr>
        <sz val="10"/>
        <color indexed="8"/>
        <rFont val="Arial Narrow"/>
        <family val="2"/>
        <charset val="238"/>
      </rPr>
      <t xml:space="preserve"> [organizat de revista “Bursa construcțiilor” în colaborare cu UAR și Asociația pentru locuințe noi], cu proiectul “Casa M”, autor </t>
    </r>
  </si>
  <si>
    <r>
      <t xml:space="preserve">Expozitia </t>
    </r>
    <r>
      <rPr>
        <b/>
        <sz val="10"/>
        <rFont val="Arial Narrow"/>
        <family val="2"/>
        <charset val="238"/>
      </rPr>
      <t>"Amenajare camping</t>
    </r>
    <r>
      <rPr>
        <sz val="10"/>
        <rFont val="Arial Narrow"/>
        <family val="2"/>
        <charset val="238"/>
      </rPr>
      <t>" cu proiectele participante in concursul de solutii cu acelasi nume,</t>
    </r>
    <r>
      <rPr>
        <b/>
        <sz val="10"/>
        <rFont val="Arial Narrow"/>
        <family val="2"/>
        <charset val="238"/>
      </rPr>
      <t xml:space="preserve"> Alba-Iulia, cetate, Galeriile Poarta a III-a</t>
    </r>
    <r>
      <rPr>
        <sz val="10"/>
        <rFont val="Arial Narrow"/>
        <family val="2"/>
        <charset val="238"/>
      </rPr>
      <t xml:space="preserve"> [https://ziarulunirea.ro/foto-castigatorii-concursului-de-arhitectura-amenajare-camping-premiati-la-alba-iulia-vezi-cum-ar-putea-arata-zonele-de-la-luncile-prigoanei-si-rimetea-286974/]</t>
    </r>
  </si>
  <si>
    <r>
      <rPr>
        <b/>
        <sz val="10"/>
        <color theme="1"/>
        <rFont val="Arial Narrow"/>
        <family val="2"/>
        <charset val="238"/>
      </rPr>
      <t>"Anuala de arhitectură a municipiului București, 2010"</t>
    </r>
    <r>
      <rPr>
        <sz val="10"/>
        <color theme="1"/>
        <rFont val="Arial Narrow"/>
        <family val="2"/>
        <charset val="238"/>
      </rPr>
      <t xml:space="preserve"> – proiect “Prima casă pasivă din România”</t>
    </r>
  </si>
  <si>
    <r>
      <t xml:space="preserve">Petrea Sergiu - Catalin </t>
    </r>
    <r>
      <rPr>
        <b/>
        <sz val="10"/>
        <rFont val="Arial Narrow"/>
        <family val="2"/>
        <charset val="238"/>
      </rPr>
      <t xml:space="preserve">Moleavin, Adrian    </t>
    </r>
    <r>
      <rPr>
        <sz val="10"/>
        <rFont val="Arial Narrow"/>
        <family val="2"/>
        <charset val="238"/>
      </rPr>
      <t xml:space="preserve">           </t>
    </r>
  </si>
  <si>
    <r>
      <rPr>
        <b/>
        <sz val="10"/>
        <rFont val="Arial Narrow"/>
        <family val="2"/>
        <charset val="238"/>
      </rPr>
      <t xml:space="preserve">”Arhitectură, urbanism, construcţii" </t>
    </r>
    <r>
      <rPr>
        <sz val="10"/>
        <rFont val="Arial Narrow"/>
        <family val="2"/>
        <charset val="238"/>
      </rPr>
      <t xml:space="preserve">[http://uac.incd.ro/] </t>
    </r>
  </si>
  <si>
    <r>
      <rPr>
        <b/>
        <sz val="10"/>
        <rFont val="Arial Narrow"/>
        <family val="2"/>
        <charset val="238"/>
      </rPr>
      <t xml:space="preserve">Moleavin, Adrian    </t>
    </r>
    <r>
      <rPr>
        <sz val="10"/>
        <rFont val="Arial Narrow"/>
        <family val="2"/>
        <charset val="238"/>
      </rPr>
      <t xml:space="preserve">           Petrea Sergiu - Catalin</t>
    </r>
  </si>
  <si>
    <r>
      <rPr>
        <b/>
        <sz val="10"/>
        <rFont val="Arial Narrow"/>
        <family val="2"/>
        <charset val="238"/>
      </rPr>
      <t xml:space="preserve">Moleavin, Adrian  </t>
    </r>
    <r>
      <rPr>
        <sz val="10"/>
        <rFont val="Arial Narrow"/>
        <family val="2"/>
        <charset val="238"/>
      </rPr>
      <t xml:space="preserve">          Petrea, Sergiu-Catalin </t>
    </r>
  </si>
  <si>
    <r>
      <t xml:space="preserve">Petrea, Sergiu-Catalin </t>
    </r>
    <r>
      <rPr>
        <b/>
        <sz val="10"/>
        <rFont val="Arial Narrow"/>
        <family val="2"/>
        <charset val="238"/>
      </rPr>
      <t>Moleavin, Adrian</t>
    </r>
  </si>
  <si>
    <r>
      <t xml:space="preserve">Conferinta </t>
    </r>
    <r>
      <rPr>
        <b/>
        <sz val="10"/>
        <rFont val="Arial Narrow"/>
        <family val="2"/>
        <charset val="238"/>
      </rPr>
      <t>“ICAR 2012 – [RE]writing History”</t>
    </r>
    <r>
      <rPr>
        <sz val="10"/>
        <rFont val="Arial Narrow"/>
        <family val="2"/>
        <charset val="238"/>
      </rPr>
      <t xml:space="preserve"> / Volumul</t>
    </r>
    <r>
      <rPr>
        <b/>
        <sz val="10"/>
        <rFont val="Arial Narrow"/>
        <family val="2"/>
        <charset val="238"/>
      </rPr>
      <t xml:space="preserve"> "[RE]writing History – Proceedings”</t>
    </r>
    <r>
      <rPr>
        <sz val="10"/>
        <rFont val="Arial Narrow"/>
        <family val="2"/>
        <charset val="238"/>
      </rPr>
      <t>, Bucuresti [https://www.researchgate.net/publication/315753224_Proceedings_ICAR_2012]</t>
    </r>
  </si>
  <si>
    <r>
      <t xml:space="preserve">Conferinta </t>
    </r>
    <r>
      <rPr>
        <b/>
        <sz val="10"/>
        <rFont val="Arial Narrow"/>
        <family val="2"/>
        <charset val="238"/>
      </rPr>
      <t>“ICAR 2012 – [RE]writing History</t>
    </r>
    <r>
      <rPr>
        <sz val="10"/>
        <rFont val="Arial Narrow"/>
        <family val="2"/>
        <charset val="238"/>
      </rPr>
      <t xml:space="preserve">” / Volumul </t>
    </r>
    <r>
      <rPr>
        <b/>
        <sz val="10"/>
        <rFont val="Arial Narrow"/>
        <family val="2"/>
        <charset val="238"/>
      </rPr>
      <t>"[RE]writing History – Proceedings”</t>
    </r>
    <r>
      <rPr>
        <sz val="10"/>
        <rFont val="Arial Narrow"/>
        <family val="2"/>
        <charset val="238"/>
      </rPr>
      <t>, Bucuresti [https://www.researchgate.net/publication/315753224_Proceedings_ICAR_2012]</t>
    </r>
  </si>
  <si>
    <r>
      <t xml:space="preserve">Conferinta </t>
    </r>
    <r>
      <rPr>
        <b/>
        <sz val="10"/>
        <rFont val="Arial Narrow"/>
        <family val="2"/>
        <charset val="238"/>
      </rPr>
      <t>”International Conference on Architectural Research [ICAR] – Re[Search] through Architecture”</t>
    </r>
    <r>
      <rPr>
        <sz val="10"/>
        <rFont val="Arial Narrow"/>
        <family val="2"/>
        <charset val="238"/>
      </rPr>
      <t xml:space="preserve"> / Volumul </t>
    </r>
    <r>
      <rPr>
        <b/>
        <sz val="10"/>
        <rFont val="Arial Narrow"/>
        <family val="2"/>
        <charset val="238"/>
      </rPr>
      <t xml:space="preserve">"Re[Search] through Architecture – Proceedings” </t>
    </r>
    <r>
      <rPr>
        <sz val="10"/>
        <rFont val="Arial Narrow"/>
        <family val="2"/>
        <charset val="238"/>
      </rPr>
      <t>[https://icar2015.uauim.ro/]</t>
    </r>
  </si>
  <si>
    <r>
      <t>Petrea Sergiu - Catalin</t>
    </r>
    <r>
      <rPr>
        <b/>
        <sz val="10"/>
        <rFont val="Arial Narrow"/>
        <family val="2"/>
        <charset val="238"/>
      </rPr>
      <t xml:space="preserve"> Moleavin, Adrian    </t>
    </r>
    <r>
      <rPr>
        <sz val="10"/>
        <rFont val="Arial Narrow"/>
        <family val="2"/>
        <charset val="238"/>
      </rPr>
      <t xml:space="preserve">           </t>
    </r>
  </si>
  <si>
    <t>autorizat</t>
  </si>
  <si>
    <t xml:space="preserve">Imobil locuinte colective S+P+3+4R, bvd. Gh. Ionescu Sisesti, Bucuresti </t>
  </si>
  <si>
    <t xml:space="preserve">studiu de fezabilitate </t>
  </si>
  <si>
    <t>coautor</t>
  </si>
  <si>
    <t>Imobil apartamente 2S+P+6+7R, str. Zborului, Bucuresti</t>
  </si>
  <si>
    <t>Imobil locuinte pentru angajati, P+3, str. Buteica Emanoil, Bucuresti</t>
  </si>
  <si>
    <t>Consolidare, supraetajare, remodelare exterioara  si amenajare interioara locuinta S+P+2, str. Uruguay, Bucuresti</t>
  </si>
  <si>
    <t>Imobil apartamente S+P+5+6R, str. Caderea Bastiliei, Bucuresti</t>
  </si>
  <si>
    <t>colaborator</t>
  </si>
  <si>
    <t>Locuinta individuala bioclimatica, sat Visani, jud. Iasi</t>
  </si>
  <si>
    <t>Locuinta individuala NZEB, Pipera, Bucuresti</t>
  </si>
  <si>
    <t>studiu de fezabilitate de nivel DTDE, aprobat pentru obtinere fonduri UE</t>
  </si>
  <si>
    <t>105</t>
  </si>
  <si>
    <t>conferentiar universitar</t>
  </si>
  <si>
    <t>ISBN: 978-618-5065-82-9</t>
  </si>
  <si>
    <r>
      <rPr>
        <b/>
        <sz val="10"/>
        <rFont val="Arial Narrow"/>
        <family val="2"/>
      </rPr>
      <t xml:space="preserve">Moleavin, Adrian  </t>
    </r>
    <r>
      <rPr>
        <sz val="10"/>
        <rFont val="Arial Narrow"/>
        <family val="2"/>
        <charset val="238"/>
      </rPr>
      <t xml:space="preserve">             review-er</t>
    </r>
  </si>
  <si>
    <t>7-10 iulie</t>
  </si>
  <si>
    <t>Bucuresti</t>
  </si>
  <si>
    <t>3-4 moiembrie</t>
  </si>
  <si>
    <t>ISBN 978-606-34-0126-8</t>
  </si>
  <si>
    <r>
      <rPr>
        <b/>
        <sz val="10"/>
        <color theme="1"/>
        <rFont val="Arial Narrow"/>
        <family val="2"/>
        <charset val="238"/>
      </rPr>
      <t>"Al 6-lea atelier de arhitectura româno-spaniol”</t>
    </r>
    <r>
      <rPr>
        <sz val="10"/>
        <color theme="1"/>
        <rFont val="Arial Narrow"/>
        <family val="2"/>
        <charset val="238"/>
      </rPr>
      <t>, workshop internaţional, Gran Canare, Spania, 2011 [https://www.uauim.ro/evenimente/atelier_de_arhitectura_romano_spaniol_6/]</t>
    </r>
  </si>
  <si>
    <r>
      <t xml:space="preserve">”UPGRADE_dezvoltare prin continuitate” </t>
    </r>
    <r>
      <rPr>
        <sz val="10"/>
        <color theme="1"/>
        <rFont val="Arial Narrow"/>
        <family val="2"/>
      </rPr>
      <t>[https://www.uauim.ro/evenimente/upgrade_dezvoltare_prin_continuitate/]</t>
    </r>
  </si>
  <si>
    <t>23, 24 martie</t>
  </si>
  <si>
    <t xml:space="preserve">9_18 iulie </t>
  </si>
  <si>
    <t>11_17 iulie</t>
  </si>
  <si>
    <t>"Elemente bioclimatice in arhitectura traditionala romaneasca"</t>
  </si>
  <si>
    <t>ISSN 2066-7604</t>
  </si>
  <si>
    <r>
      <rPr>
        <b/>
        <sz val="10"/>
        <color theme="1"/>
        <rFont val="Arial Narrow"/>
        <family val="2"/>
      </rPr>
      <t>"Al 5-lea atelier de arhitectura romano-spaniol</t>
    </r>
    <r>
      <rPr>
        <sz val="10"/>
        <color theme="1"/>
        <rFont val="Arial Narrow"/>
        <family val="2"/>
        <charset val="238"/>
      </rPr>
      <t>",Constanta, Sulina, Bucuresti, 9-18 iulie 2010 [https://www.uauim.ro/evenimente/atelier_de_arhitectura_romano_spaniol5/]</t>
    </r>
  </si>
  <si>
    <t>"Centre de vizitare in arii protejate"</t>
  </si>
  <si>
    <r>
      <t>"</t>
    </r>
    <r>
      <rPr>
        <b/>
        <sz val="10"/>
        <color theme="1"/>
        <rFont val="Arial Narrow"/>
        <family val="2"/>
      </rPr>
      <t>Al 7-lea atelier de arhitectur</t>
    </r>
    <r>
      <rPr>
        <sz val="10"/>
        <color theme="1"/>
        <rFont val="Arial Narrow"/>
        <family val="2"/>
        <charset val="238"/>
      </rPr>
      <t>a",Tara Hategului, 9-18 iulie 2012 [https://www.uauim.ro/evenimente/atelier_de_arhitectura_romano_hispano_italian_7/]</t>
    </r>
  </si>
  <si>
    <r>
      <t xml:space="preserve">"Al 5-lea atelier de arhitectura romano-spaniol", </t>
    </r>
    <r>
      <rPr>
        <sz val="10"/>
        <color indexed="8"/>
        <rFont val="Arial Narrow"/>
        <family val="2"/>
      </rPr>
      <t>Constanta, Sulina, Bucuresti, 9-18 iulie 2010 [https://www.uauim.ro/evenimente/atelier_de_arhitectura_romano_spaniol5/]</t>
    </r>
  </si>
  <si>
    <r>
      <t>"</t>
    </r>
    <r>
      <rPr>
        <b/>
        <sz val="10"/>
        <color theme="1"/>
        <rFont val="Arial Narrow"/>
        <family val="2"/>
      </rPr>
      <t>Al 7-lea atelier de arhitectur</t>
    </r>
    <r>
      <rPr>
        <sz val="10"/>
        <color theme="1"/>
        <rFont val="Arial Narrow"/>
        <family val="2"/>
        <charset val="238"/>
      </rPr>
      <t>a", Tara Hategului, 9-18 iulie 2012 [https://www.uauim.ro/evenimente/atelier_de_arhitectura_romano_hispano_italian_7/]</t>
    </r>
  </si>
  <si>
    <t>X</t>
  </si>
  <si>
    <r>
      <t xml:space="preserve"> </t>
    </r>
    <r>
      <rPr>
        <b/>
        <sz val="10"/>
        <rFont val="Arial Narrow"/>
        <family val="2"/>
      </rPr>
      <t>“Provocări în spaţiul construit. 120 de ani de învăţământ superior de arhitectură”</t>
    </r>
  </si>
  <si>
    <r>
      <rPr>
        <b/>
        <sz val="10"/>
        <color theme="1"/>
        <rFont val="Arial Narrow"/>
        <family val="2"/>
        <charset val="238"/>
      </rPr>
      <t xml:space="preserve">Moleavin, Adrian    </t>
    </r>
    <r>
      <rPr>
        <sz val="10"/>
        <color theme="1"/>
        <rFont val="Arial Narrow"/>
        <family val="2"/>
        <charset val="238"/>
      </rPr>
      <t xml:space="preserve">           Petrea Sergiu - Catalin</t>
    </r>
  </si>
  <si>
    <r>
      <t xml:space="preserve">“Provocări în spaţiul construit. 120 de ani de învăţământ superior de arhitectură” </t>
    </r>
    <r>
      <rPr>
        <sz val="10"/>
        <color theme="1"/>
        <rFont val="Arial Narrow"/>
        <family val="2"/>
        <charset val="238"/>
      </rPr>
      <t>[https://www.uauim.ro/evenimente/simpozion_romexpo_2012/]</t>
    </r>
  </si>
  <si>
    <r>
      <t xml:space="preserve">Petrea Sergiu - Catalin </t>
    </r>
    <r>
      <rPr>
        <b/>
        <sz val="10"/>
        <color theme="1"/>
        <rFont val="Arial Narrow"/>
        <family val="2"/>
        <charset val="238"/>
      </rPr>
      <t xml:space="preserve">Moleavin, Adrian    </t>
    </r>
    <r>
      <rPr>
        <sz val="10"/>
        <color theme="1"/>
        <rFont val="Arial Narrow"/>
        <family val="2"/>
        <charset val="238"/>
      </rPr>
      <t xml:space="preserve">           </t>
    </r>
  </si>
  <si>
    <t>”Aspecte  durabile ale arhitecturii contemporane”</t>
  </si>
  <si>
    <t xml:space="preserve">mai </t>
  </si>
  <si>
    <r>
      <rPr>
        <b/>
        <sz val="10"/>
        <color theme="1"/>
        <rFont val="Arial Narrow"/>
        <family val="2"/>
        <charset val="238"/>
      </rPr>
      <t xml:space="preserve">”Experimente urbane - evenimente culturale” </t>
    </r>
    <r>
      <rPr>
        <sz val="10"/>
        <color theme="1"/>
        <rFont val="Arial Narrow"/>
        <family val="2"/>
        <charset val="238"/>
      </rPr>
      <t>[https://www.uauim.ro/evenimente/experimente_urbane_evenimente_culturale/]</t>
    </r>
  </si>
  <si>
    <r>
      <t>"Bienala de arhitectură Bucureşti 2012" / "Anveloparea eficienta a cladirilor"</t>
    </r>
    <r>
      <rPr>
        <sz val="10"/>
        <color theme="1"/>
        <rFont val="Arial Narrow"/>
        <family val="2"/>
        <charset val="238"/>
      </rPr>
      <t xml:space="preserve">, seminariu tematic           [https://www.oar-bucuresti.ro/anunturi/2012/11/01/b/] [https://www.oar-bucuresti.ro/anunturi/2012/11/01/a/PROGRAM%20FINAL%202-9%20NOIEMBRIE.pdf] </t>
    </r>
  </si>
  <si>
    <r>
      <rPr>
        <b/>
        <sz val="10"/>
        <color theme="1"/>
        <rFont val="Arial Narrow"/>
        <family val="2"/>
        <charset val="238"/>
      </rPr>
      <t>"Progettare un tavolo"</t>
    </r>
    <r>
      <rPr>
        <sz val="10"/>
        <color theme="1"/>
        <rFont val="Arial Narrow"/>
        <family val="2"/>
        <charset val="238"/>
      </rPr>
      <t xml:space="preserve"> / Seminar internaţional desfăşurat în cadrul „Universita’ degli studi di Napoli Federico II”</t>
    </r>
  </si>
  <si>
    <r>
      <t xml:space="preserve">"International Conference on Architectural Research [ICAR] - [RE]writing History" </t>
    </r>
    <r>
      <rPr>
        <sz val="10"/>
        <color theme="1"/>
        <rFont val="Arial Narrow"/>
        <family val="2"/>
        <charset val="238"/>
      </rPr>
      <t>[https://icar2012.uauim.ro/]</t>
    </r>
  </si>
  <si>
    <r>
      <t xml:space="preserve"> ”Abordări multi-, inter- şi trans-disciplinare în urbanism, arhitectură şi construcţii” </t>
    </r>
    <r>
      <rPr>
        <sz val="10"/>
        <color theme="1"/>
        <rFont val="Arial Narrow"/>
        <family val="2"/>
        <charset val="238"/>
      </rPr>
      <t>[http://incd.ro/evenimente/editia-iv-program-final/]</t>
    </r>
  </si>
  <si>
    <r>
      <rPr>
        <b/>
        <sz val="10"/>
        <color theme="1"/>
        <rFont val="Arial Narrow"/>
        <family val="2"/>
        <charset val="238"/>
      </rPr>
      <t>”International Conference on Architectural Research [ICAR] – Re[Search] through Architecture”</t>
    </r>
    <r>
      <rPr>
        <sz val="10"/>
        <color theme="1"/>
        <rFont val="Arial Narrow"/>
        <family val="2"/>
        <charset val="238"/>
      </rPr>
      <t xml:space="preserve"> [https://icar2015.uauim.ro/]</t>
    </r>
  </si>
  <si>
    <r>
      <t xml:space="preserve"> ”</t>
    </r>
    <r>
      <rPr>
        <b/>
        <sz val="10"/>
        <color theme="1"/>
        <rFont val="Arial Narrow"/>
        <family val="2"/>
        <charset val="238"/>
      </rPr>
      <t>Sustainable Aspects of Contemporary Wooden Architecture.</t>
    </r>
    <r>
      <rPr>
        <sz val="10"/>
        <color theme="1"/>
        <rFont val="Arial Narrow"/>
        <family val="2"/>
        <charset val="238"/>
      </rPr>
      <t>” / ”</t>
    </r>
    <r>
      <rPr>
        <b/>
        <sz val="10"/>
        <color theme="1"/>
        <rFont val="Arial Narrow"/>
        <family val="2"/>
        <charset val="238"/>
      </rPr>
      <t>Aspecte sustenabile ale arhtiecturii contemporane din lemn.</t>
    </r>
    <r>
      <rPr>
        <sz val="10"/>
        <color theme="1"/>
        <rFont val="Arial Narrow"/>
        <family val="2"/>
        <charset val="238"/>
      </rPr>
      <t>”</t>
    </r>
  </si>
  <si>
    <r>
      <rPr>
        <b/>
        <sz val="10"/>
        <color theme="1"/>
        <rFont val="Arial Narrow"/>
        <family val="2"/>
        <charset val="238"/>
      </rPr>
      <t xml:space="preserve">Moleavin, Adrian  </t>
    </r>
    <r>
      <rPr>
        <sz val="10"/>
        <color theme="1"/>
        <rFont val="Arial Narrow"/>
        <family val="2"/>
        <charset val="238"/>
      </rPr>
      <t xml:space="preserve">              Petrea Sergiu Catalin</t>
    </r>
  </si>
  <si>
    <r>
      <t xml:space="preserve">“6th International Conference LUMEN 2015. Rethinking Social Action. Core Values.”          </t>
    </r>
    <r>
      <rPr>
        <sz val="10"/>
        <color theme="1"/>
        <rFont val="Arial Narrow"/>
        <family val="2"/>
        <charset val="238"/>
      </rPr>
      <t>[http://conferinta.info/ro/wp-content/uploads/2015/04/Program_LUMEN_RSACV_2015.pdf]</t>
    </r>
  </si>
  <si>
    <t>"Complexitatea in educatia domeniilor creative"</t>
  </si>
  <si>
    <r>
      <t xml:space="preserve">18           </t>
    </r>
    <r>
      <rPr>
        <sz val="10"/>
        <color theme="1"/>
        <rFont val="Arial Narrow"/>
        <family val="2"/>
      </rPr>
      <t>[174-192]</t>
    </r>
  </si>
  <si>
    <t>11-12 noiembrie</t>
  </si>
  <si>
    <t>16-19 aprilie</t>
  </si>
  <si>
    <t>26_29 martie</t>
  </si>
  <si>
    <t>6 noiembrie</t>
  </si>
  <si>
    <t>19 octombrie</t>
  </si>
  <si>
    <t>18-20 mai</t>
  </si>
  <si>
    <t>11 mai</t>
  </si>
  <si>
    <t xml:space="preserve">29 martie -    04 aprilie </t>
  </si>
  <si>
    <t>9_18 iulie</t>
  </si>
  <si>
    <t>28,29 martie</t>
  </si>
  <si>
    <t>26 noiembrie - 03 decembrie</t>
  </si>
  <si>
    <r>
      <t xml:space="preserve">"Psihoarhitectura - Influența spațiului construit asupra psihicului uman" </t>
    </r>
    <r>
      <rPr>
        <sz val="10"/>
        <color indexed="8"/>
        <rFont val="Arial Narrow"/>
        <family val="2"/>
      </rPr>
      <t>[https://www.uauim.ro/evenimente/psihoarhitectura-2016/]</t>
    </r>
  </si>
  <si>
    <t>"Vernacular Bioclimatic Architecture in Romania"</t>
  </si>
  <si>
    <t>VVITA – “Romanian applied study on rural heritage / Sustainable revitalization methodology approaching inter-multi-and trans-disciplinarily of build culture aiming to promote social inclusion for disadvantaged and remote communities”</t>
  </si>
  <si>
    <t>18-25 mai</t>
  </si>
  <si>
    <t>“Society, Cosmology, Architecture and the need for sustainability”</t>
  </si>
  <si>
    <t>“Context for Humanity – Bionics as a solution for sustainable living”</t>
  </si>
  <si>
    <t>27-28 mai</t>
  </si>
  <si>
    <t>"Viitorul cladirilor verzi din perspectiva interconectarii stiintelor"</t>
  </si>
  <si>
    <r>
      <rPr>
        <b/>
        <sz val="10"/>
        <color theme="1"/>
        <rFont val="Arial Narrow"/>
        <family val="2"/>
      </rPr>
      <t xml:space="preserve">"Romanian Conference on Energy Performance of Buildings" </t>
    </r>
    <r>
      <rPr>
        <sz val="10"/>
        <color theme="1"/>
        <rFont val="Arial Narrow"/>
        <family val="2"/>
        <charset val="238"/>
      </rPr>
      <t>[http://www.rcepb.ro/index.html]</t>
    </r>
  </si>
  <si>
    <t>29-30 mai</t>
  </si>
  <si>
    <t>”Experiment cultural urban. Culoare aeriene la sosea – studiu de caz”</t>
  </si>
  <si>
    <r>
      <rPr>
        <b/>
        <sz val="10"/>
        <color theme="1"/>
        <rFont val="Arial Narrow"/>
        <family val="2"/>
        <charset val="238"/>
      </rPr>
      <t>“Cercetare în domeniul energiilor regenerabile în universităţile de arhitectură europene”</t>
    </r>
    <r>
      <rPr>
        <sz val="10"/>
        <color theme="1"/>
        <rFont val="Arial Narrow"/>
        <family val="2"/>
        <charset val="238"/>
      </rPr>
      <t xml:space="preserve">, simpozion international, organizator  </t>
    </r>
  </si>
  <si>
    <r>
      <rPr>
        <b/>
        <sz val="10"/>
        <color theme="1"/>
        <rFont val="Arial Narrow"/>
        <family val="2"/>
        <charset val="238"/>
      </rPr>
      <t>“Al cincilea atelier româno – spaniol de arhitectură”</t>
    </r>
    <r>
      <rPr>
        <sz val="10"/>
        <color theme="1"/>
        <rFont val="Arial Narrow"/>
        <family val="2"/>
        <charset val="238"/>
      </rPr>
      <t xml:space="preserve"> (România, Constanţa - Sulina - Bucureşti) – workshop internaţional, organizare si indumare.</t>
    </r>
  </si>
  <si>
    <r>
      <rPr>
        <b/>
        <sz val="10"/>
        <color theme="1"/>
        <rFont val="Arial Narrow"/>
        <family val="2"/>
        <charset val="238"/>
      </rPr>
      <t xml:space="preserve">“Al şaptelea atelier româno – spaniol – italian de arhitectura” </t>
    </r>
    <r>
      <rPr>
        <sz val="10"/>
        <color theme="1"/>
        <rFont val="Arial Narrow"/>
        <family val="2"/>
        <charset val="238"/>
      </rPr>
      <t>(Haţeg – Dealu Frumos) – workshop internaţional, organizare si indumare.</t>
    </r>
  </si>
  <si>
    <r>
      <rPr>
        <b/>
        <sz val="10"/>
        <color theme="1"/>
        <rFont val="Arial Narrow"/>
        <family val="2"/>
        <charset val="238"/>
      </rPr>
      <t>"NOVEMBARH"</t>
    </r>
    <r>
      <rPr>
        <sz val="10"/>
        <color theme="1"/>
        <rFont val="Arial Narrow"/>
        <family val="2"/>
        <charset val="238"/>
      </rPr>
      <t xml:space="preserve">, hackaton de arhitectura, organizare si participare eveniment in calitate de Teamleader.  </t>
    </r>
  </si>
  <si>
    <t>03  - 07.09.2018</t>
  </si>
  <si>
    <t>24.11.2018</t>
  </si>
  <si>
    <t>25.11.2017</t>
  </si>
  <si>
    <t>18-27.05.2019</t>
  </si>
  <si>
    <r>
      <rPr>
        <b/>
        <sz val="10"/>
        <color theme="1"/>
        <rFont val="Arial Narrow"/>
        <family val="2"/>
        <charset val="238"/>
      </rPr>
      <t>“Al şaselea atelier româno – spaniol de arhitectură”</t>
    </r>
    <r>
      <rPr>
        <sz val="10"/>
        <color theme="1"/>
        <rFont val="Arial Narrow"/>
        <family val="2"/>
        <charset val="238"/>
      </rPr>
      <t xml:space="preserve"> (Spania, Insulele Canare) – workshop internaţional, coordonare.</t>
    </r>
  </si>
  <si>
    <t>8-17.09.2018</t>
  </si>
  <si>
    <t>Membru in Consiliul National de conducere al OAR</t>
  </si>
  <si>
    <t>2018-2022</t>
  </si>
  <si>
    <t>2013-prezent</t>
  </si>
  <si>
    <t>curator</t>
  </si>
  <si>
    <r>
      <rPr>
        <b/>
        <sz val="10"/>
        <color indexed="8"/>
        <rFont val="Arial Narrow"/>
        <family val="2"/>
      </rPr>
      <t>"Scoala de la Bunesti"</t>
    </r>
    <r>
      <rPr>
        <sz val="10"/>
        <color indexed="8"/>
        <rFont val="Arial Narrow"/>
        <family val="2"/>
        <charset val="238"/>
      </rPr>
      <t>, expozitie organizata in cadrul librariei Carturesti, Bucuresti</t>
    </r>
  </si>
  <si>
    <r>
      <rPr>
        <b/>
        <sz val="10"/>
        <color indexed="8"/>
        <rFont val="Arial Narrow"/>
        <family val="2"/>
      </rPr>
      <t xml:space="preserve"> "Memorialul aeronauticii Bucuresti"</t>
    </r>
    <r>
      <rPr>
        <sz val="10"/>
        <color indexed="8"/>
        <rFont val="Arial Narrow"/>
        <family val="2"/>
        <charset val="238"/>
      </rPr>
      <t>, expozitia cu proiectele participante in concursul de solutii cu acelasi nume, desfasurata in incinta Muzeului aeronauticii romanesti.</t>
    </r>
  </si>
  <si>
    <t>in curs</t>
  </si>
  <si>
    <t>2017-2019</t>
  </si>
  <si>
    <t>Program internaţional de cercetare Erasmus Plus, contract nr. 2017-1-RO01-KA203-037314, parteneriat strategic universitar inovație în educație, 2017 – 2019, coordonator proiect: UAUIM [conf. Dr. Arh. Marius Voica], parteneri Universita degli Studi di Catania [UNICT] şi  Norwegian University of Science and Technology [NTNU] ,grant în valoare de 224.419 euro.
http://vvita.uauim.ro</t>
  </si>
  <si>
    <t>“Case pasive adaptate condiţiilor climatice din România”, acronim: CASA PASIVĂ</t>
  </si>
  <si>
    <t>“Anvelope inteligente cu functiuni de utilizare a energiei mediului pentru cladiri cu confort ridicat si consum energetic redus”, acronim:  ANVINTEX</t>
  </si>
  <si>
    <t xml:space="preserve">“Modernizing Learning and Teaching for Architecture Through Smart and Longlasting Partnership Leading to Sustainable and Inclusive Development Strategies to Vitalize Heritage Villages Through Innovative Technologies”, acronim VVITA
</t>
  </si>
  <si>
    <t>sef proiect</t>
  </si>
  <si>
    <t xml:space="preserve">Concept de regenerare participativa a fondului de locuinte colective p+4, si Casa OVER 4, proiect realizat, ce va reprezenta Romania la concursul international Solar Decathlon Europe 2019 </t>
  </si>
  <si>
    <t>2016-2018</t>
  </si>
  <si>
    <t>2016-2019</t>
  </si>
  <si>
    <t>Imobil Birouri 2S+P+12, 50000mp</t>
  </si>
  <si>
    <t>Imobile de apartamente CARMEL, com. Voluntari, jud. Ilfov, aprox. 50000mp</t>
  </si>
  <si>
    <t>Apartamente de vacanta, Mamaia Nord, 4450mp</t>
  </si>
  <si>
    <t>Amenajare si design de interior [APA]rtament, Bucuresti</t>
  </si>
  <si>
    <t>2016-2017</t>
  </si>
  <si>
    <t>2015-2016</t>
  </si>
  <si>
    <t>NEXUS LAB / LIMAN - Laborator Interactiv Mobil Autosuficient Nexus</t>
  </si>
  <si>
    <t>Extindere hala industriala Brasov</t>
  </si>
  <si>
    <t>Spital modular 60 paturi, Lamlouda - Tenahma, Libia, 4500mp</t>
  </si>
  <si>
    <t>Spital modular 120 paturi, Al Beida, Libia, 10000mp</t>
  </si>
  <si>
    <t>Sala sport Tarhuna, libia</t>
  </si>
  <si>
    <t>DTDE, autorizat</t>
  </si>
  <si>
    <t xml:space="preserve">Imobile apartamente Universitatea din Tripoli, Libia, 360 unitati de locuit, 17890mp </t>
  </si>
  <si>
    <r>
      <t xml:space="preserve">„Certified Passive House Designer and Workshops”, cursuri profesionale, </t>
    </r>
    <r>
      <rPr>
        <sz val="10"/>
        <color theme="1"/>
        <rFont val="Arial Narrow"/>
        <family val="2"/>
      </rPr>
      <t>organizare si coordonare.</t>
    </r>
  </si>
  <si>
    <t>3-10.03.2009</t>
  </si>
  <si>
    <r>
      <rPr>
        <b/>
        <sz val="10"/>
        <color theme="1"/>
        <rFont val="Arial Narrow"/>
        <family val="2"/>
        <charset val="238"/>
      </rPr>
      <t>“IV Taler Hispano-Rumano de restauracion</t>
    </r>
    <r>
      <rPr>
        <sz val="10"/>
        <color theme="1"/>
        <rFont val="Arial Narrow"/>
        <family val="2"/>
        <charset val="238"/>
      </rPr>
      <t>” – Spania  – workshop internaţional, coordonator.</t>
    </r>
  </si>
  <si>
    <r>
      <t>"</t>
    </r>
    <r>
      <rPr>
        <b/>
        <sz val="10"/>
        <color theme="1"/>
        <rFont val="Arial Narrow"/>
        <family val="2"/>
      </rPr>
      <t>Sustainability in architecture: a suite of events organized by UAUIM and the Duch Embassy</t>
    </r>
    <r>
      <rPr>
        <sz val="10"/>
        <color theme="1"/>
        <rFont val="Arial Narrow"/>
        <family val="2"/>
        <charset val="238"/>
      </rPr>
      <t>", organizator.</t>
    </r>
  </si>
  <si>
    <r>
      <t xml:space="preserve"> </t>
    </r>
    <r>
      <rPr>
        <b/>
        <sz val="10"/>
        <color theme="1"/>
        <rFont val="Arial Narrow"/>
        <family val="2"/>
        <charset val="238"/>
      </rPr>
      <t>“Al treilea atelier româno – spaniol de restaurare”</t>
    </r>
    <r>
      <rPr>
        <sz val="10"/>
        <color theme="1"/>
        <rFont val="Arial Narrow"/>
        <family val="2"/>
        <charset val="238"/>
      </rPr>
      <t xml:space="preserve"> (Iaşi – Suceava – Dealul Frumos) – workshop internaţional, organizator.</t>
    </r>
  </si>
  <si>
    <r>
      <t>"</t>
    </r>
    <r>
      <rPr>
        <b/>
        <sz val="10"/>
        <color theme="1"/>
        <rFont val="Arial Narrow"/>
        <family val="2"/>
      </rPr>
      <t>Conectare prin design urban</t>
    </r>
    <r>
      <rPr>
        <sz val="10"/>
        <color theme="1"/>
        <rFont val="Arial Narrow"/>
        <family val="2"/>
        <charset val="238"/>
      </rPr>
      <t>”, Scoala de vara editia a 6-a,  workshop studentesc de arhitectura, Giurgiu, organizare si indumare</t>
    </r>
  </si>
  <si>
    <r>
      <t>"</t>
    </r>
    <r>
      <rPr>
        <b/>
        <sz val="10"/>
        <color theme="1"/>
        <rFont val="Arial Narrow"/>
        <family val="2"/>
      </rPr>
      <t>Multicultural applied study on rural sustainable spontaneous heritages, approaching multi- inter- criteria analysis for risk evaluations of energy and mechanical performances</t>
    </r>
    <r>
      <rPr>
        <sz val="10"/>
        <color theme="1"/>
        <rFont val="Arial Narrow"/>
        <family val="2"/>
        <charset val="238"/>
      </rPr>
      <t>", workshop Catania si Filicudi, Italia, coordonator</t>
    </r>
  </si>
  <si>
    <r>
      <t xml:space="preserve"> “</t>
    </r>
    <r>
      <rPr>
        <b/>
        <sz val="10"/>
        <color theme="1"/>
        <rFont val="Arial Narrow"/>
        <family val="2"/>
      </rPr>
      <t>Romanian applied study on rural heritage / Sustainable revitalization methodology approaching inter-multi-and trans-disciplinarily of build culture aiming to promote social inclusion for disadvantaged and remote communities</t>
    </r>
    <r>
      <rPr>
        <sz val="10"/>
        <color theme="1"/>
        <rFont val="Arial Narrow"/>
        <family val="2"/>
        <charset val="238"/>
      </rPr>
      <t>”, workshop Bucureşti-Tulcea- Sfiştofca, organizator si coordonator</t>
    </r>
  </si>
  <si>
    <r>
      <t xml:space="preserve">Membru in juriul concursului </t>
    </r>
    <r>
      <rPr>
        <b/>
        <sz val="10"/>
        <color indexed="8"/>
        <rFont val="Arial Narrow"/>
        <family val="2"/>
        <charset val="238"/>
      </rPr>
      <t>“MILD HOME – My Modular, Intelligent, Low Cost, Do it Yourself, Nearly Zero Energy House for Our Eco Green Village”</t>
    </r>
    <r>
      <rPr>
        <sz val="10"/>
        <color indexed="8"/>
        <rFont val="Arial Narrow"/>
        <family val="2"/>
        <charset val="238"/>
      </rPr>
      <t>, organizat de Primaria mun. Resita.</t>
    </r>
  </si>
  <si>
    <r>
      <t>Membru in juriul concursului</t>
    </r>
    <r>
      <rPr>
        <b/>
        <sz val="10"/>
        <color indexed="8"/>
        <rFont val="Arial Narrow"/>
        <family val="2"/>
        <charset val="238"/>
      </rPr>
      <t xml:space="preserve"> ISOVER MULTICONFORT HOUSE STUDENT CONTEST</t>
    </r>
    <r>
      <rPr>
        <sz val="10"/>
        <color indexed="8"/>
        <rFont val="Arial Narrow"/>
        <family val="2"/>
        <charset val="238"/>
      </rPr>
      <t xml:space="preserve">, organizat de Isover / Saint-Gobain </t>
    </r>
  </si>
  <si>
    <r>
      <t>Membru in juriul</t>
    </r>
    <r>
      <rPr>
        <b/>
        <sz val="10"/>
        <color indexed="8"/>
        <rFont val="Arial Narrow"/>
        <family val="2"/>
      </rPr>
      <t xml:space="preserve"> Bienalei Nationale de arhitectura 2018</t>
    </r>
    <r>
      <rPr>
        <sz val="10"/>
        <color indexed="8"/>
        <rFont val="Arial Narrow"/>
        <family val="2"/>
        <charset val="238"/>
      </rPr>
      <t xml:space="preserve">, sectiunea Arhitectura verde, sustenabila si energii regenerabile. </t>
    </r>
  </si>
  <si>
    <r>
      <t>Referent științific al conferinței internaționale “</t>
    </r>
    <r>
      <rPr>
        <b/>
        <sz val="10"/>
        <color indexed="8"/>
        <rFont val="Arial Narrow"/>
        <family val="2"/>
      </rPr>
      <t>ATINER - 5th Annual International Conference on Architecture</t>
    </r>
    <r>
      <rPr>
        <sz val="10"/>
        <color indexed="8"/>
        <rFont val="Arial Narrow"/>
        <family val="2"/>
        <charset val="238"/>
      </rPr>
      <t>“, Atena</t>
    </r>
  </si>
  <si>
    <r>
      <t>Referent științific al publicației “</t>
    </r>
    <r>
      <rPr>
        <b/>
        <sz val="10"/>
        <color indexed="8"/>
        <rFont val="Arial Narrow"/>
        <family val="2"/>
      </rPr>
      <t>ATINER's Book Publication on Architecture</t>
    </r>
    <r>
      <rPr>
        <sz val="10"/>
        <color indexed="8"/>
        <rFont val="Arial Narrow"/>
        <family val="2"/>
        <charset val="238"/>
      </rPr>
      <t>“, Atena, 14 May 2015 – pentru secțiunea “</t>
    </r>
    <r>
      <rPr>
        <b/>
        <sz val="10"/>
        <color indexed="8"/>
        <rFont val="Arial Narrow"/>
        <family val="2"/>
      </rPr>
      <t>Architecture Anthology I: Sustainable Design</t>
    </r>
    <r>
      <rPr>
        <sz val="10"/>
        <color indexed="8"/>
        <rFont val="Arial Narrow"/>
        <family val="2"/>
        <charset val="238"/>
      </rPr>
      <t>”</t>
    </r>
  </si>
  <si>
    <r>
      <rPr>
        <b/>
        <sz val="10"/>
        <color indexed="8"/>
        <rFont val="Arial Narrow"/>
        <family val="2"/>
      </rPr>
      <t>Premiul I - Concurs proiecte "Cities of Tomorrow #7</t>
    </r>
    <r>
      <rPr>
        <sz val="10"/>
        <color indexed="8"/>
        <rFont val="Arial Narrow"/>
        <family val="2"/>
      </rPr>
      <t>"</t>
    </r>
  </si>
  <si>
    <r>
      <rPr>
        <b/>
        <sz val="10"/>
        <color indexed="8"/>
        <rFont val="Arial Narrow"/>
        <family val="2"/>
      </rPr>
      <t>Selectionare</t>
    </r>
    <r>
      <rPr>
        <sz val="10"/>
        <color indexed="8"/>
        <rFont val="Arial Narrow"/>
        <family val="2"/>
        <charset val="238"/>
      </rPr>
      <t xml:space="preserve"> - Bienala Nationala de arhitectura 2012 - proiect Casa M</t>
    </r>
  </si>
  <si>
    <r>
      <rPr>
        <b/>
        <sz val="10"/>
        <color indexed="8"/>
        <rFont val="Arial Narrow"/>
        <family val="2"/>
      </rPr>
      <t>Selectionare</t>
    </r>
    <r>
      <rPr>
        <sz val="10"/>
        <color indexed="8"/>
        <rFont val="Arial Narrow"/>
        <family val="2"/>
        <charset val="238"/>
      </rPr>
      <t xml:space="preserve"> - Anuala de arhitectura Bucuresti - proiect </t>
    </r>
    <r>
      <rPr>
        <b/>
        <sz val="10"/>
        <color indexed="8"/>
        <rFont val="Arial Narrow"/>
        <family val="2"/>
      </rPr>
      <t>"Regenerare participativa - Casa OVER4"</t>
    </r>
  </si>
  <si>
    <r>
      <rPr>
        <b/>
        <sz val="10"/>
        <color indexed="8"/>
        <rFont val="Arial Narrow"/>
        <family val="2"/>
      </rPr>
      <t>Selectionare</t>
    </r>
    <r>
      <rPr>
        <sz val="10"/>
        <color indexed="8"/>
        <rFont val="Arial Narrow"/>
        <family val="2"/>
        <charset val="238"/>
      </rPr>
      <t xml:space="preserve"> - Anuala de arhitectura Bucuresti - proiect </t>
    </r>
    <r>
      <rPr>
        <b/>
        <sz val="10"/>
        <color indexed="8"/>
        <rFont val="Arial Narrow"/>
        <family val="2"/>
      </rPr>
      <t>"Apartamente de vacanta"</t>
    </r>
  </si>
  <si>
    <r>
      <rPr>
        <b/>
        <sz val="10"/>
        <color indexed="8"/>
        <rFont val="Arial Narrow"/>
        <family val="2"/>
        <charset val="238"/>
      </rPr>
      <t xml:space="preserve">Mențiune – Anuala de Arhitectură Muntenia Vest </t>
    </r>
    <r>
      <rPr>
        <sz val="10"/>
        <color indexed="8"/>
        <rFont val="Arial Narrow"/>
        <family val="2"/>
        <charset val="238"/>
      </rPr>
      <t xml:space="preserve">, secțiunea amenajări interioare, proiect </t>
    </r>
    <r>
      <rPr>
        <b/>
        <sz val="10"/>
        <color indexed="8"/>
        <rFont val="Arial Narrow"/>
        <family val="2"/>
      </rPr>
      <t>„APArtament”</t>
    </r>
    <r>
      <rPr>
        <sz val="10"/>
        <color indexed="8"/>
        <rFont val="Arial Narrow"/>
        <family val="2"/>
        <charset val="238"/>
      </rPr>
      <t>/, coautor</t>
    </r>
  </si>
  <si>
    <r>
      <rPr>
        <b/>
        <sz val="10"/>
        <color indexed="8"/>
        <rFont val="Arial Narrow"/>
        <family val="2"/>
      </rPr>
      <t>Premiul ADEPLAST -</t>
    </r>
    <r>
      <rPr>
        <sz val="10"/>
        <color indexed="8"/>
        <rFont val="Arial Narrow"/>
        <family val="2"/>
        <charset val="238"/>
      </rPr>
      <t xml:space="preserve"> Concurs "Locuinta sustenabila - editia 2012"</t>
    </r>
  </si>
  <si>
    <r>
      <rPr>
        <b/>
        <sz val="10"/>
        <color indexed="8"/>
        <rFont val="Arial Narrow"/>
        <family val="2"/>
        <charset val="238"/>
      </rPr>
      <t>Premiul I – Concurs de arhitectură - "Amenajare camping"</t>
    </r>
    <r>
      <rPr>
        <sz val="10"/>
        <color indexed="8"/>
        <rFont val="Arial Narrow"/>
        <family val="2"/>
        <charset val="238"/>
      </rPr>
      <t>, Zona Luncile Prigoanei, Comuna Șugag, organizat de Consiliul Județean Alba si OAR filiala locala, 2014, coautor [http://www.cjalba.ro/wp-content/uploads/2014/08/Rezultate.pdf]</t>
    </r>
  </si>
  <si>
    <t>"To design an ecological building"</t>
  </si>
  <si>
    <t>19-23 mai</t>
  </si>
  <si>
    <r>
      <t>"</t>
    </r>
    <r>
      <rPr>
        <b/>
        <sz val="10"/>
        <color indexed="8"/>
        <rFont val="Arial Narrow"/>
        <family val="2"/>
      </rPr>
      <t>ARHITECTURIADA</t>
    </r>
    <r>
      <rPr>
        <sz val="10"/>
        <color indexed="8"/>
        <rFont val="Arial Narrow"/>
        <family val="2"/>
      </rPr>
      <t>", Budva, Muntenegru</t>
    </r>
  </si>
  <si>
    <r>
      <rPr>
        <b/>
        <sz val="10"/>
        <color indexed="8"/>
        <rFont val="Arial Narrow"/>
        <family val="2"/>
      </rPr>
      <t>Moleavin, Adrian</t>
    </r>
    <r>
      <rPr>
        <sz val="10"/>
        <color indexed="8"/>
        <rFont val="Arial Narrow"/>
        <family val="2"/>
        <charset val="238"/>
      </rPr>
      <t xml:space="preserve">               review-er</t>
    </r>
  </si>
  <si>
    <r>
      <t>"</t>
    </r>
    <r>
      <rPr>
        <b/>
        <sz val="10"/>
        <color theme="1"/>
        <rFont val="Arial Narrow"/>
        <family val="2"/>
      </rPr>
      <t>Different City - Smart City. Innovation and New Technologies in Managing Cities Today and in Planning of the Smart Cities of Tomorrow - The 1st International Conference and Exhibition</t>
    </r>
    <r>
      <rPr>
        <sz val="10"/>
        <color theme="1"/>
        <rFont val="Arial Narrow"/>
        <family val="2"/>
        <charset val="238"/>
      </rPr>
      <t xml:space="preserve">”, conferinta </t>
    </r>
  </si>
  <si>
    <r>
      <rPr>
        <b/>
        <sz val="10"/>
        <color theme="1"/>
        <rFont val="Arial Narrow"/>
        <family val="2"/>
        <charset val="238"/>
      </rPr>
      <t>“ATINER's Book Publication on Architecture“</t>
    </r>
    <r>
      <rPr>
        <sz val="10"/>
        <color theme="1"/>
        <rFont val="Arial Narrow"/>
        <family val="2"/>
        <charset val="238"/>
      </rPr>
      <t>, Atena, 14 May 2015 – pentru secțiunea “Architecture Anthology I: Sustainable Design”, volum stiintific</t>
    </r>
  </si>
  <si>
    <r>
      <t>"</t>
    </r>
    <r>
      <rPr>
        <b/>
        <sz val="10"/>
        <rFont val="Arial Narrow"/>
        <family val="2"/>
      </rPr>
      <t>4th Annual International Conference on Architectur</t>
    </r>
    <r>
      <rPr>
        <sz val="10"/>
        <rFont val="Arial Narrow"/>
        <family val="2"/>
        <charset val="238"/>
      </rPr>
      <t>e", organizata de ATINER (Athens Institute for Education and Research), conferinta</t>
    </r>
  </si>
  <si>
    <r>
      <t>"</t>
    </r>
    <r>
      <rPr>
        <b/>
        <sz val="10"/>
        <color indexed="8"/>
        <rFont val="Arial Narrow"/>
        <family val="2"/>
      </rPr>
      <t>Urbanism. Arhitectura. Constructii</t>
    </r>
    <r>
      <rPr>
        <sz val="10"/>
        <color indexed="8"/>
        <rFont val="Arial Narrow"/>
        <family val="2"/>
        <charset val="238"/>
      </rPr>
      <t>", revista stiintifica</t>
    </r>
  </si>
  <si>
    <t>ISSN 2069-6469</t>
  </si>
  <si>
    <t>ISBN:978-618-5065-82-9</t>
  </si>
  <si>
    <t>118</t>
  </si>
  <si>
    <t xml:space="preserve">"Argument" </t>
  </si>
  <si>
    <r>
      <t>"#ReConstruim"</t>
    </r>
    <r>
      <rPr>
        <sz val="10"/>
        <color theme="1"/>
        <rFont val="Arial Narrow"/>
        <family val="2"/>
      </rPr>
      <t xml:space="preserve">,hackaton de arhitectura, organizare si participare eveniment in calitate de Teamleader.  </t>
    </r>
    <r>
      <rPr>
        <b/>
        <sz val="10"/>
        <color theme="1"/>
        <rFont val="Arial Narrow"/>
        <family val="2"/>
      </rPr>
      <t xml:space="preserve"> </t>
    </r>
  </si>
  <si>
    <t>8-11.03.2018</t>
  </si>
  <si>
    <t>"Romanian Applied Study on Rural Heritage"</t>
  </si>
  <si>
    <t>ISBN 978-606-638-191-8</t>
  </si>
  <si>
    <t>Expoziție “Rural Forward”, 7-14 noiembrie 2019, casa OAR Bucureşti, 
organizată în parteneriat cu OAR filiala Bucureşti</t>
  </si>
  <si>
    <r>
      <rPr>
        <b/>
        <sz val="10"/>
        <rFont val="Arial Narrow"/>
        <family val="2"/>
      </rPr>
      <t xml:space="preserve">Premiu – Anuala de Arhitectură Bucureşti, </t>
    </r>
    <r>
      <rPr>
        <sz val="10"/>
        <rFont val="Arial Narrow"/>
        <family val="2"/>
      </rPr>
      <t>secțiunea arhitectură participativă, pentru proiectul VVITA – Modernizind Learning and Teaching for Architecture, coautor</t>
    </r>
  </si>
  <si>
    <r>
      <rPr>
        <b/>
        <sz val="10"/>
        <color indexed="8"/>
        <rFont val="Arial Narrow"/>
        <family val="2"/>
      </rPr>
      <t>Nominalizare</t>
    </r>
    <r>
      <rPr>
        <sz val="10"/>
        <color indexed="8"/>
        <rFont val="Arial Narrow"/>
        <family val="2"/>
      </rPr>
      <t xml:space="preserve"> – Anuala de Arhitectură Bucureşti, secțiunea arhitectură participativă, pentru proiectul "Regenerare participativa", autor</t>
    </r>
  </si>
  <si>
    <r>
      <rPr>
        <b/>
        <sz val="10"/>
        <rFont val="Arial Narrow"/>
        <family val="2"/>
      </rPr>
      <t>Moleavin, Adrian</t>
    </r>
    <r>
      <rPr>
        <sz val="10"/>
        <rFont val="Arial Narrow"/>
        <family val="2"/>
      </rPr>
      <t xml:space="preserve"> / Mihaela Harmanescu, Elena Cristina mandrescu, Andra Panait, Marius Voica, Marina Mihaila</t>
    </r>
  </si>
  <si>
    <t>"Arhitectura celuilalt. Tineri cu gandul catre lume" / "Arhitectura ca traiectorie. Spre (in)launtru."</t>
  </si>
  <si>
    <t>Editura Fundatiei Arhitext Design</t>
  </si>
  <si>
    <t>978-606-8645-12-4</t>
  </si>
  <si>
    <r>
      <rPr>
        <b/>
        <sz val="10"/>
        <color indexed="8"/>
        <rFont val="Arial Narrow"/>
        <family val="2"/>
      </rPr>
      <t>Moleavin Adrian</t>
    </r>
    <r>
      <rPr>
        <sz val="10"/>
        <color indexed="8"/>
        <rFont val="Arial Narrow"/>
        <family val="2"/>
      </rPr>
      <t>,             Dusoiu Codina</t>
    </r>
  </si>
  <si>
    <t>nr.2/2019, volumul 10</t>
  </si>
  <si>
    <r>
      <rPr>
        <b/>
        <sz val="10"/>
        <rFont val="Arial Narrow"/>
        <family val="2"/>
      </rPr>
      <t xml:space="preserve">”Arhitectură, urbanism, construcţii" </t>
    </r>
    <r>
      <rPr>
        <sz val="10"/>
        <rFont val="Arial Narrow"/>
        <family val="2"/>
      </rPr>
      <t xml:space="preserve">[http://uac.incd.ro/] </t>
    </r>
  </si>
  <si>
    <t>“VVITA Erasmus+ C6-C7 The Opening Conference”</t>
  </si>
  <si>
    <t>Editura Universitară Ion Mincu Bucuresti</t>
  </si>
  <si>
    <r>
      <rPr>
        <b/>
        <sz val="10"/>
        <color indexed="8"/>
        <rFont val="Arial Narrow"/>
        <family val="2"/>
      </rPr>
      <t>Selectionare</t>
    </r>
    <r>
      <rPr>
        <sz val="10"/>
        <color indexed="8"/>
        <rFont val="Arial Narrow"/>
        <family val="2"/>
      </rPr>
      <t xml:space="preserve"> - Anuala de arhitectura Bucuresti - proiect "</t>
    </r>
    <r>
      <rPr>
        <b/>
        <sz val="10"/>
        <color indexed="8"/>
        <rFont val="Arial Narrow"/>
        <family val="2"/>
      </rPr>
      <t>VVITA – Modernizind Learning and Teaching for Architecture</t>
    </r>
    <r>
      <rPr>
        <sz val="10"/>
        <color indexed="8"/>
        <rFont val="Arial Narrow"/>
        <family val="2"/>
      </rPr>
      <t>"</t>
    </r>
  </si>
  <si>
    <r>
      <rPr>
        <b/>
        <sz val="10"/>
        <color theme="1"/>
        <rFont val="Arial Narrow"/>
        <family val="2"/>
      </rPr>
      <t>Selectionare</t>
    </r>
    <r>
      <rPr>
        <sz val="10"/>
        <color theme="1"/>
        <rFont val="Arial Narrow"/>
        <family val="2"/>
      </rPr>
      <t xml:space="preserve"> - Anuala de arhitectura Bucuresti - carte "</t>
    </r>
    <r>
      <rPr>
        <b/>
        <sz val="10"/>
        <color theme="1"/>
        <rFont val="Arial Narrow"/>
        <family val="2"/>
      </rPr>
      <t>Romanian Applied Study on Rural Heritage"</t>
    </r>
  </si>
  <si>
    <t>februarie /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</si>
</sst>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5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b/>
      <sz val="9"/>
      <color rgb="FFFF0000"/>
      <name val="Calibri"/>
      <family val="2"/>
      <scheme val="minor"/>
    </font>
    <font>
      <sz val="10"/>
      <color indexed="8"/>
      <name val="Arial Narrow"/>
      <family val="2"/>
      <charset val="238"/>
    </font>
    <font>
      <sz val="10"/>
      <color theme="1"/>
      <name val="Arial Narrow"/>
      <family val="2"/>
      <charset val="238"/>
    </font>
    <font>
      <sz val="10"/>
      <name val="Arial Narrow"/>
      <family val="2"/>
      <charset val="238"/>
    </font>
    <font>
      <sz val="10"/>
      <color rgb="FFFF0000"/>
      <name val="Arial Narrow"/>
      <family val="2"/>
      <charset val="238"/>
    </font>
    <font>
      <b/>
      <sz val="10"/>
      <color theme="1"/>
      <name val="Arial Narrow"/>
      <family val="2"/>
      <charset val="238"/>
    </font>
    <font>
      <b/>
      <sz val="10"/>
      <color indexed="8"/>
      <name val="Arial Narrow"/>
      <family val="2"/>
      <charset val="238"/>
    </font>
    <font>
      <b/>
      <sz val="13.5"/>
      <color rgb="FFFF0000"/>
      <name val="Times New Roman"/>
      <family val="1"/>
      <charset val="238"/>
    </font>
    <font>
      <sz val="12"/>
      <color rgb="FFFF0000"/>
      <name val="Calibri"/>
      <family val="2"/>
    </font>
    <font>
      <sz val="11"/>
      <color rgb="FFFF0000"/>
      <name val="Arial Narrow"/>
      <family val="2"/>
      <charset val="238"/>
    </font>
    <font>
      <b/>
      <sz val="10"/>
      <name val="Arial Narrow"/>
      <family val="2"/>
      <charset val="238"/>
    </font>
    <font>
      <b/>
      <sz val="10"/>
      <name val="Arial Narrow"/>
      <family val="2"/>
    </font>
    <font>
      <sz val="10"/>
      <name val="Arial Narrow"/>
      <family val="2"/>
    </font>
    <font>
      <b/>
      <sz val="10"/>
      <color rgb="FFFF0000"/>
      <name val="Arial Narrow"/>
      <family val="2"/>
      <charset val="238"/>
    </font>
    <font>
      <sz val="10"/>
      <color theme="1"/>
      <name val="Arial Narrow"/>
      <family val="2"/>
    </font>
    <font>
      <b/>
      <sz val="10"/>
      <color theme="1"/>
      <name val="Arial Narrow"/>
      <family val="2"/>
    </font>
    <font>
      <sz val="10"/>
      <color indexed="8"/>
      <name val="Arial Narrow"/>
      <family val="2"/>
    </font>
    <font>
      <b/>
      <sz val="10"/>
      <color indexed="8"/>
      <name val="Arial Narrow"/>
      <family val="2"/>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theme="0"/>
        <bgColor indexed="64"/>
      </patternFill>
    </fill>
  </fills>
  <borders count="5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629">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4" xfId="0" applyFont="1" applyBorder="1" applyAlignment="1" applyProtection="1">
      <alignment horizontal="left" vertical="center" wrapText="1"/>
      <protection locked="0"/>
    </xf>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0" fontId="3" fillId="0" borderId="4" xfId="0" applyFont="1" applyBorder="1"/>
    <xf numFmtId="0" fontId="3" fillId="0" borderId="8"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9"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0" fontId="14" fillId="0" borderId="4" xfId="0" applyFont="1" applyBorder="1" applyAlignment="1">
      <alignment horizontal="center" wrapText="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4" xfId="0"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8" fillId="0" borderId="9" xfId="0" applyFont="1" applyBorder="1" applyAlignment="1">
      <alignment horizontal="center"/>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0" fillId="0" borderId="0" xfId="0" applyFont="1" applyAlignment="1">
      <alignment horizontal="right"/>
    </xf>
    <xf numFmtId="0" fontId="3" fillId="0" borderId="1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5"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8"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39"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3" fillId="0" borderId="27" xfId="0" applyNumberFormat="1" applyFont="1" applyBorder="1" applyAlignment="1">
      <alignment horizontal="center"/>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20" fillId="0" borderId="40" xfId="0" applyFont="1" applyBorder="1"/>
    <xf numFmtId="0" fontId="14" fillId="0" borderId="40" xfId="0" applyFont="1" applyBorder="1"/>
    <xf numFmtId="0" fontId="0" fillId="0" borderId="40" xfId="0" applyFont="1" applyBorder="1"/>
    <xf numFmtId="0" fontId="20"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0" fontId="4" fillId="0" borderId="0" xfId="0" applyFont="1" applyBorder="1" applyAlignment="1" applyProtection="1">
      <alignment wrapText="1"/>
      <protection hidden="1"/>
    </xf>
    <xf numFmtId="0" fontId="0" fillId="0" borderId="0" xfId="0" applyNumberFormat="1" applyAlignment="1">
      <alignment wrapText="1"/>
    </xf>
    <xf numFmtId="0" fontId="0" fillId="0" borderId="0" xfId="0" applyAlignment="1">
      <alignment horizontal="center" vertical="center"/>
    </xf>
    <xf numFmtId="0" fontId="36" fillId="0" borderId="18" xfId="0" applyFont="1" applyBorder="1" applyAlignment="1">
      <alignment horizontal="center" vertical="center" wrapText="1"/>
    </xf>
    <xf numFmtId="49" fontId="36" fillId="0" borderId="2" xfId="0" applyNumberFormat="1" applyFont="1" applyBorder="1" applyAlignment="1">
      <alignment horizontal="center" vertical="center" wrapText="1"/>
    </xf>
    <xf numFmtId="2" fontId="36" fillId="0" borderId="23" xfId="0" applyNumberFormat="1" applyFont="1" applyBorder="1" applyAlignment="1">
      <alignment horizontal="center" vertical="center" wrapText="1"/>
    </xf>
    <xf numFmtId="0" fontId="36" fillId="0" borderId="4" xfId="0" applyFont="1" applyBorder="1" applyAlignment="1">
      <alignment horizontal="center" vertical="center" wrapText="1"/>
    </xf>
    <xf numFmtId="49" fontId="36" fillId="0" borderId="4" xfId="0" applyNumberFormat="1" applyFont="1" applyBorder="1" applyAlignment="1">
      <alignment horizontal="center" vertical="center" wrapText="1"/>
    </xf>
    <xf numFmtId="1" fontId="36" fillId="0" borderId="4" xfId="0" applyNumberFormat="1" applyFont="1" applyBorder="1" applyAlignment="1">
      <alignment horizontal="center" vertical="center" wrapText="1"/>
    </xf>
    <xf numFmtId="2" fontId="36" fillId="0" borderId="39" xfId="0" applyNumberFormat="1" applyFont="1" applyBorder="1" applyAlignment="1" applyProtection="1">
      <alignment horizontal="center" vertical="center"/>
      <protection hidden="1"/>
    </xf>
    <xf numFmtId="0" fontId="36" fillId="0" borderId="2" xfId="0" applyFont="1" applyBorder="1" applyAlignment="1">
      <alignment horizontal="center" vertical="center" wrapText="1"/>
    </xf>
    <xf numFmtId="1" fontId="36" fillId="0" borderId="2" xfId="0" applyNumberFormat="1" applyFont="1" applyBorder="1" applyAlignment="1">
      <alignment horizontal="center" vertical="center" wrapText="1"/>
    </xf>
    <xf numFmtId="2" fontId="36" fillId="0" borderId="23" xfId="0" applyNumberFormat="1" applyFont="1" applyBorder="1" applyAlignment="1" applyProtection="1">
      <alignment horizontal="center" vertical="center"/>
      <protection hidden="1"/>
    </xf>
    <xf numFmtId="49" fontId="36" fillId="0" borderId="2" xfId="0" applyNumberFormat="1" applyFont="1" applyBorder="1" applyAlignment="1" applyProtection="1">
      <alignment horizontal="center" vertical="center" wrapText="1"/>
      <protection locked="0"/>
    </xf>
    <xf numFmtId="0" fontId="36" fillId="0" borderId="2" xfId="0" applyFont="1" applyBorder="1" applyAlignment="1">
      <alignment horizontal="center" vertical="center"/>
    </xf>
    <xf numFmtId="1" fontId="36" fillId="0" borderId="2" xfId="0" applyNumberFormat="1" applyFont="1" applyBorder="1" applyAlignment="1" applyProtection="1">
      <alignment horizontal="center" vertical="center" wrapText="1"/>
      <protection locked="0"/>
    </xf>
    <xf numFmtId="0" fontId="3" fillId="0" borderId="17" xfId="0" applyFont="1" applyBorder="1" applyAlignment="1">
      <alignment horizontal="center" vertical="center"/>
    </xf>
    <xf numFmtId="0" fontId="36" fillId="0" borderId="18" xfId="0" applyFont="1" applyBorder="1" applyAlignment="1">
      <alignment horizontal="center" vertical="center"/>
    </xf>
    <xf numFmtId="0" fontId="36" fillId="0" borderId="2" xfId="0" applyNumberFormat="1" applyFont="1" applyBorder="1" applyAlignment="1">
      <alignment horizontal="center" vertical="center" wrapText="1"/>
    </xf>
    <xf numFmtId="2" fontId="36" fillId="0" borderId="39" xfId="0" applyNumberFormat="1" applyFont="1" applyBorder="1" applyAlignment="1">
      <alignment horizontal="center" vertical="center" wrapText="1"/>
    </xf>
    <xf numFmtId="0" fontId="36" fillId="0" borderId="2" xfId="0" quotePrefix="1" applyFont="1" applyBorder="1" applyAlignment="1">
      <alignment horizontal="center" vertical="center" wrapText="1"/>
    </xf>
    <xf numFmtId="0" fontId="36" fillId="0" borderId="18" xfId="0" applyFont="1" applyBorder="1" applyAlignment="1">
      <alignment horizontal="left" vertical="center" wrapText="1"/>
    </xf>
    <xf numFmtId="0" fontId="36" fillId="0" borderId="2" xfId="0" applyFont="1" applyBorder="1" applyAlignment="1">
      <alignment horizontal="left" vertical="center" wrapText="1"/>
    </xf>
    <xf numFmtId="0" fontId="36" fillId="0" borderId="6" xfId="0" applyFont="1" applyBorder="1" applyAlignment="1">
      <alignment horizontal="left" vertical="center" wrapText="1"/>
    </xf>
    <xf numFmtId="0" fontId="36" fillId="0" borderId="6" xfId="0" applyFont="1" applyBorder="1" applyAlignment="1">
      <alignment horizontal="center" vertical="center" wrapText="1"/>
    </xf>
    <xf numFmtId="4" fontId="36" fillId="0" borderId="35" xfId="0" applyNumberFormat="1" applyFont="1" applyBorder="1" applyAlignment="1">
      <alignment horizontal="center" vertical="center" wrapText="1"/>
    </xf>
    <xf numFmtId="0" fontId="38" fillId="0" borderId="2" xfId="0" applyFont="1" applyBorder="1" applyAlignment="1">
      <alignment horizontal="center" vertical="center" wrapText="1"/>
    </xf>
    <xf numFmtId="2" fontId="38" fillId="0" borderId="23" xfId="0" applyNumberFormat="1" applyFont="1" applyBorder="1" applyAlignment="1">
      <alignment horizontal="center" vertical="center" wrapText="1"/>
    </xf>
    <xf numFmtId="2" fontId="36" fillId="0" borderId="35" xfId="0" applyNumberFormat="1" applyFont="1" applyBorder="1" applyAlignment="1">
      <alignment horizontal="center" vertical="center" wrapText="1"/>
    </xf>
    <xf numFmtId="16" fontId="36" fillId="0" borderId="4" xfId="0" applyNumberFormat="1" applyFont="1" applyBorder="1" applyAlignment="1">
      <alignment horizontal="center" vertical="center" wrapText="1"/>
    </xf>
    <xf numFmtId="0" fontId="37" fillId="0" borderId="0" xfId="0" applyFont="1" applyAlignment="1">
      <alignment wrapText="1"/>
    </xf>
    <xf numFmtId="0" fontId="36" fillId="0" borderId="6" xfId="0" applyFont="1" applyFill="1" applyBorder="1" applyAlignment="1">
      <alignment horizontal="left" vertical="center" wrapText="1"/>
    </xf>
    <xf numFmtId="0" fontId="36" fillId="0" borderId="6" xfId="0" applyFont="1" applyFill="1" applyBorder="1" applyAlignment="1">
      <alignment horizontal="center" vertical="center" wrapText="1"/>
    </xf>
    <xf numFmtId="0" fontId="36" fillId="0" borderId="35" xfId="0" applyFont="1" applyFill="1" applyBorder="1" applyAlignment="1">
      <alignment horizontal="center" vertical="center" wrapText="1"/>
    </xf>
    <xf numFmtId="0" fontId="36" fillId="0" borderId="2" xfId="0" applyFont="1" applyBorder="1" applyAlignment="1">
      <alignment wrapText="1"/>
    </xf>
    <xf numFmtId="0" fontId="37" fillId="0" borderId="4" xfId="0" applyFont="1" applyBorder="1" applyAlignment="1">
      <alignment horizontal="center" vertical="center"/>
    </xf>
    <xf numFmtId="14" fontId="36" fillId="0" borderId="18" xfId="0" applyNumberFormat="1" applyFont="1" applyBorder="1" applyAlignment="1">
      <alignment horizontal="center" vertical="center" wrapText="1"/>
    </xf>
    <xf numFmtId="17" fontId="36" fillId="0" borderId="2" xfId="0" quotePrefix="1" applyNumberFormat="1" applyFont="1" applyBorder="1" applyAlignment="1">
      <alignment horizontal="center" vertical="center" wrapText="1"/>
    </xf>
    <xf numFmtId="164" fontId="36" fillId="0" borderId="35" xfId="0" applyNumberFormat="1" applyFont="1" applyBorder="1" applyAlignment="1">
      <alignment horizontal="center" vertical="center" wrapText="1"/>
    </xf>
    <xf numFmtId="0" fontId="36" fillId="0" borderId="2" xfId="0" applyNumberFormat="1" applyFont="1" applyBorder="1" applyAlignment="1">
      <alignment wrapText="1"/>
    </xf>
    <xf numFmtId="0" fontId="36" fillId="0" borderId="6" xfId="0" applyNumberFormat="1" applyFont="1" applyBorder="1" applyAlignment="1">
      <alignment wrapText="1"/>
    </xf>
    <xf numFmtId="0" fontId="37" fillId="0" borderId="4" xfId="0" applyFont="1" applyBorder="1" applyAlignment="1">
      <alignment horizontal="left" vertical="center" wrapText="1"/>
    </xf>
    <xf numFmtId="0" fontId="37" fillId="0" borderId="2" xfId="0" applyFont="1" applyBorder="1" applyAlignment="1">
      <alignment horizontal="left" vertical="center" wrapText="1"/>
    </xf>
    <xf numFmtId="0" fontId="36" fillId="0" borderId="0" xfId="0" applyFont="1" applyBorder="1" applyAlignment="1">
      <alignment horizontal="center" vertical="center" wrapText="1"/>
    </xf>
    <xf numFmtId="2" fontId="36" fillId="0" borderId="0" xfId="0" applyNumberFormat="1" applyFont="1" applyBorder="1" applyAlignment="1">
      <alignment horizontal="center" vertical="center" wrapText="1"/>
    </xf>
    <xf numFmtId="0" fontId="41" fillId="0" borderId="18" xfId="0" applyFont="1" applyBorder="1" applyAlignment="1">
      <alignment horizontal="left" vertical="center" wrapText="1"/>
    </xf>
    <xf numFmtId="2" fontId="38" fillId="0" borderId="35" xfId="0" applyNumberFormat="1" applyFont="1" applyBorder="1" applyAlignment="1">
      <alignment horizontal="center" vertical="center" wrapText="1"/>
    </xf>
    <xf numFmtId="0" fontId="36" fillId="0" borderId="2" xfId="0" applyFont="1" applyBorder="1" applyAlignment="1">
      <alignment horizontal="left" vertical="center"/>
    </xf>
    <xf numFmtId="0" fontId="36" fillId="0" borderId="2" xfId="0" applyFont="1" applyBorder="1" applyAlignment="1">
      <alignment horizontal="left" vertical="top"/>
    </xf>
    <xf numFmtId="0" fontId="36" fillId="0" borderId="4" xfId="0" applyFont="1" applyBorder="1" applyAlignment="1">
      <alignment horizontal="center" vertical="center"/>
    </xf>
    <xf numFmtId="2" fontId="36" fillId="0" borderId="23" xfId="0" applyNumberFormat="1" applyFont="1" applyBorder="1" applyAlignment="1">
      <alignment horizontal="center" vertical="center"/>
    </xf>
    <xf numFmtId="0" fontId="36" fillId="0" borderId="6" xfId="0" applyFont="1" applyBorder="1" applyAlignment="1">
      <alignment horizontal="center" vertical="center"/>
    </xf>
    <xf numFmtId="2" fontId="36" fillId="0" borderId="35" xfId="0" applyNumberFormat="1" applyFont="1" applyBorder="1" applyAlignment="1">
      <alignment horizontal="center" vertical="center"/>
    </xf>
    <xf numFmtId="0" fontId="19" fillId="0" borderId="0" xfId="0" applyFont="1" applyBorder="1" applyAlignment="1">
      <alignment wrapText="1"/>
    </xf>
    <xf numFmtId="2" fontId="36" fillId="0" borderId="23" xfId="0" applyNumberFormat="1" applyFont="1" applyBorder="1" applyAlignment="1" applyProtection="1">
      <alignment horizontal="center" vertical="center" wrapText="1"/>
      <protection hidden="1"/>
    </xf>
    <xf numFmtId="0" fontId="36" fillId="0" borderId="2" xfId="0" applyFont="1" applyBorder="1" applyAlignment="1" applyProtection="1">
      <alignment horizontal="center" vertical="center" wrapText="1"/>
      <protection locked="0"/>
    </xf>
    <xf numFmtId="49" fontId="36" fillId="0" borderId="2" xfId="0" applyNumberFormat="1" applyFont="1" applyBorder="1" applyAlignment="1" applyProtection="1">
      <alignment horizontal="left" vertical="center" wrapText="1"/>
      <protection locked="0"/>
    </xf>
    <xf numFmtId="0" fontId="36" fillId="0" borderId="2" xfId="0" applyFont="1" applyBorder="1" applyAlignment="1" applyProtection="1">
      <alignment horizontal="left" vertical="center" wrapText="1"/>
      <protection locked="0"/>
    </xf>
    <xf numFmtId="49" fontId="36" fillId="0" borderId="6" xfId="0" applyNumberFormat="1" applyFont="1" applyBorder="1" applyAlignment="1" applyProtection="1">
      <alignment horizontal="center" vertical="center" wrapText="1"/>
      <protection locked="0"/>
    </xf>
    <xf numFmtId="0" fontId="36" fillId="0" borderId="6" xfId="0" applyFont="1" applyBorder="1" applyAlignment="1" applyProtection="1">
      <alignment horizontal="center" vertical="center" wrapText="1"/>
      <protection locked="0"/>
    </xf>
    <xf numFmtId="1" fontId="36" fillId="0" borderId="6" xfId="0" applyNumberFormat="1" applyFont="1" applyBorder="1" applyAlignment="1" applyProtection="1">
      <alignment horizontal="center" vertical="center" wrapText="1"/>
      <protection locked="0"/>
    </xf>
    <xf numFmtId="2" fontId="36" fillId="0" borderId="35" xfId="0" applyNumberFormat="1" applyFont="1" applyBorder="1" applyAlignment="1" applyProtection="1">
      <alignment horizontal="center" vertical="center" wrapText="1"/>
      <protection hidden="1"/>
    </xf>
    <xf numFmtId="2" fontId="36" fillId="0" borderId="35" xfId="0" applyNumberFormat="1" applyFont="1" applyBorder="1" applyAlignment="1" applyProtection="1">
      <alignment horizontal="center" vertical="center"/>
      <protection hidden="1"/>
    </xf>
    <xf numFmtId="0" fontId="40" fillId="9" borderId="0" xfId="0" applyFont="1" applyFill="1" applyBorder="1" applyAlignment="1">
      <alignment horizontal="left" vertical="top" wrapText="1"/>
    </xf>
    <xf numFmtId="1" fontId="36" fillId="0" borderId="18" xfId="0" applyNumberFormat="1" applyFont="1" applyBorder="1" applyAlignment="1">
      <alignment horizontal="center" vertical="center" wrapText="1"/>
    </xf>
    <xf numFmtId="2" fontId="36" fillId="0" borderId="27" xfId="0" applyNumberFormat="1" applyFont="1" applyBorder="1" applyAlignment="1" applyProtection="1">
      <alignment horizontal="center" vertical="center" wrapText="1"/>
      <protection hidden="1"/>
    </xf>
    <xf numFmtId="0" fontId="37" fillId="0" borderId="2" xfId="0" applyFont="1" applyBorder="1" applyAlignment="1">
      <alignment horizontal="left" vertical="center"/>
    </xf>
    <xf numFmtId="2" fontId="36" fillId="0" borderId="23" xfId="0" applyNumberFormat="1" applyFont="1" applyBorder="1" applyAlignment="1" applyProtection="1">
      <alignment horizontal="left" vertical="center" wrapText="1"/>
      <protection hidden="1"/>
    </xf>
    <xf numFmtId="1" fontId="36" fillId="0" borderId="2" xfId="0" applyNumberFormat="1" applyFont="1" applyBorder="1" applyAlignment="1" applyProtection="1">
      <alignment horizontal="left" vertical="center" wrapText="1"/>
      <protection locked="0"/>
    </xf>
    <xf numFmtId="0" fontId="37" fillId="0" borderId="23" xfId="0" applyFont="1" applyBorder="1" applyAlignment="1">
      <alignment horizontal="left" vertical="center"/>
    </xf>
    <xf numFmtId="0" fontId="37" fillId="0" borderId="6" xfId="0" applyFont="1" applyBorder="1" applyAlignment="1">
      <alignment horizontal="left" vertical="center"/>
    </xf>
    <xf numFmtId="1" fontId="36" fillId="0" borderId="6" xfId="0" applyNumberFormat="1" applyFont="1" applyBorder="1" applyAlignment="1" applyProtection="1">
      <alignment horizontal="left" vertical="center" wrapText="1"/>
      <protection locked="0"/>
    </xf>
    <xf numFmtId="0" fontId="37" fillId="0" borderId="35" xfId="0" applyFont="1" applyBorder="1" applyAlignment="1">
      <alignment horizontal="left" vertical="center"/>
    </xf>
    <xf numFmtId="0" fontId="42" fillId="0" borderId="0" xfId="0" applyFont="1" applyAlignment="1">
      <alignment wrapText="1"/>
    </xf>
    <xf numFmtId="0" fontId="43" fillId="0" borderId="0" xfId="0" applyFont="1" applyAlignment="1">
      <alignment horizontal="center" vertical="center" wrapText="1"/>
    </xf>
    <xf numFmtId="0" fontId="19" fillId="0" borderId="0" xfId="0" applyFont="1" applyAlignment="1">
      <alignment wrapText="1"/>
    </xf>
    <xf numFmtId="0" fontId="37" fillId="0" borderId="6" xfId="0" applyFont="1" applyBorder="1" applyAlignment="1">
      <alignment horizontal="left" vertical="center" wrapText="1"/>
    </xf>
    <xf numFmtId="0" fontId="41" fillId="0" borderId="2" xfId="0" applyFont="1" applyBorder="1" applyAlignment="1">
      <alignment horizontal="center" vertical="center" wrapText="1"/>
    </xf>
    <xf numFmtId="0" fontId="0" fillId="0" borderId="0" xfId="0" applyAlignment="1">
      <alignment horizontal="left" vertical="center"/>
    </xf>
    <xf numFmtId="49" fontId="41" fillId="0" borderId="2" xfId="0" applyNumberFormat="1" applyFont="1" applyBorder="1" applyAlignment="1">
      <alignment horizontal="center" vertical="center" wrapText="1"/>
    </xf>
    <xf numFmtId="49" fontId="41" fillId="0" borderId="4" xfId="0" applyNumberFormat="1" applyFont="1" applyBorder="1" applyAlignment="1">
      <alignment horizontal="center" vertical="center" wrapText="1"/>
    </xf>
    <xf numFmtId="0" fontId="41" fillId="0" borderId="4" xfId="0" applyFont="1" applyBorder="1" applyAlignment="1">
      <alignment horizontal="left" vertical="center" wrapText="1"/>
    </xf>
    <xf numFmtId="0" fontId="41" fillId="0" borderId="2" xfId="0" applyFont="1" applyBorder="1" applyAlignment="1">
      <alignment horizontal="left" vertical="center" wrapText="1"/>
    </xf>
    <xf numFmtId="0" fontId="37" fillId="0" borderId="18" xfId="0" applyFont="1" applyBorder="1" applyAlignment="1">
      <alignment vertical="top" wrapText="1"/>
    </xf>
    <xf numFmtId="0" fontId="36" fillId="0" borderId="4" xfId="0" applyFont="1" applyBorder="1" applyAlignment="1">
      <alignment horizontal="left" vertical="center" wrapText="1"/>
    </xf>
    <xf numFmtId="3" fontId="37" fillId="0" borderId="0" xfId="0" applyNumberFormat="1" applyFont="1" applyAlignment="1">
      <alignment horizontal="center" vertical="center"/>
    </xf>
    <xf numFmtId="0" fontId="37" fillId="0" borderId="2" xfId="0" applyFont="1" applyBorder="1"/>
    <xf numFmtId="0" fontId="37" fillId="0" borderId="2" xfId="0" applyFont="1" applyBorder="1" applyAlignment="1">
      <alignment horizontal="center" vertical="center"/>
    </xf>
    <xf numFmtId="0" fontId="0" fillId="2" borderId="0" xfId="0" applyFill="1" applyBorder="1" applyAlignment="1">
      <alignment horizontal="center"/>
    </xf>
    <xf numFmtId="0" fontId="44" fillId="0" borderId="0" xfId="0" applyFont="1" applyAlignment="1">
      <alignment wrapText="1"/>
    </xf>
    <xf numFmtId="0" fontId="36" fillId="0" borderId="6" xfId="0" applyFont="1" applyBorder="1" applyAlignment="1" applyProtection="1">
      <alignment horizontal="left" vertical="center" wrapText="1"/>
      <protection locked="0"/>
    </xf>
    <xf numFmtId="0" fontId="14" fillId="0" borderId="7" xfId="0" applyNumberFormat="1" applyFont="1" applyBorder="1" applyAlignment="1">
      <alignment horizontal="center" vertical="center" wrapText="1"/>
    </xf>
    <xf numFmtId="0" fontId="0" fillId="0" borderId="37" xfId="0" applyBorder="1"/>
    <xf numFmtId="0" fontId="0" fillId="0" borderId="36" xfId="0" applyBorder="1"/>
    <xf numFmtId="0" fontId="0" fillId="0" borderId="29" xfId="0" applyBorder="1"/>
    <xf numFmtId="0" fontId="0" fillId="0" borderId="18" xfId="0" applyBorder="1"/>
    <xf numFmtId="0" fontId="38" fillId="0" borderId="2" xfId="0" applyFont="1" applyBorder="1" applyAlignment="1">
      <alignment horizontal="left" vertical="center" wrapText="1"/>
    </xf>
    <xf numFmtId="0" fontId="38" fillId="0" borderId="4" xfId="0" applyFont="1" applyBorder="1" applyAlignment="1">
      <alignment horizontal="center" vertical="center" wrapText="1"/>
    </xf>
    <xf numFmtId="0" fontId="45" fillId="0" borderId="2" xfId="0" applyFont="1" applyFill="1" applyBorder="1" applyAlignment="1">
      <alignment horizontal="left" vertical="center" wrapText="1"/>
    </xf>
    <xf numFmtId="49" fontId="38" fillId="0" borderId="3" xfId="0" applyNumberFormat="1" applyFont="1" applyBorder="1" applyAlignment="1" applyProtection="1">
      <alignment horizontal="left" vertical="top" wrapText="1"/>
      <protection locked="0"/>
    </xf>
    <xf numFmtId="49" fontId="38" fillId="0" borderId="3" xfId="0" applyNumberFormat="1" applyFont="1" applyBorder="1" applyAlignment="1" applyProtection="1">
      <alignment horizontal="center" vertical="center" wrapText="1"/>
      <protection locked="0"/>
    </xf>
    <xf numFmtId="1" fontId="38" fillId="0" borderId="3" xfId="0" applyNumberFormat="1" applyFont="1" applyBorder="1" applyAlignment="1" applyProtection="1">
      <alignment horizontal="center" vertical="center" wrapText="1"/>
      <protection locked="0"/>
    </xf>
    <xf numFmtId="0" fontId="38" fillId="0" borderId="3" xfId="0" applyFont="1" applyBorder="1" applyAlignment="1">
      <alignment horizontal="center" vertical="center" wrapText="1"/>
    </xf>
    <xf numFmtId="2" fontId="38" fillId="0" borderId="46" xfId="0" applyNumberFormat="1" applyFont="1" applyBorder="1" applyAlignment="1" applyProtection="1">
      <alignment horizontal="center" vertical="center"/>
      <protection hidden="1"/>
    </xf>
    <xf numFmtId="49" fontId="38" fillId="0" borderId="2" xfId="0" applyNumberFormat="1" applyFont="1" applyBorder="1" applyAlignment="1" applyProtection="1">
      <alignment horizontal="left" vertical="top" wrapText="1"/>
      <protection locked="0"/>
    </xf>
    <xf numFmtId="49" fontId="38" fillId="0" borderId="2" xfId="0" applyNumberFormat="1" applyFont="1" applyBorder="1" applyAlignment="1" applyProtection="1">
      <alignment horizontal="center" vertical="center" wrapText="1"/>
      <protection locked="0"/>
    </xf>
    <xf numFmtId="1" fontId="38" fillId="0" borderId="2" xfId="0" applyNumberFormat="1" applyFont="1" applyBorder="1" applyAlignment="1" applyProtection="1">
      <alignment horizontal="center" vertical="center" wrapText="1"/>
      <protection locked="0"/>
    </xf>
    <xf numFmtId="2" fontId="38" fillId="0" borderId="23" xfId="0" applyNumberFormat="1" applyFont="1" applyBorder="1" applyAlignment="1" applyProtection="1">
      <alignment horizontal="center" vertical="center"/>
      <protection hidden="1"/>
    </xf>
    <xf numFmtId="49" fontId="45" fillId="0" borderId="2" xfId="0" applyNumberFormat="1" applyFont="1" applyBorder="1" applyAlignment="1">
      <alignment horizontal="center" vertical="center" wrapText="1"/>
    </xf>
    <xf numFmtId="0" fontId="38" fillId="0" borderId="2" xfId="0" applyFont="1" applyBorder="1" applyAlignment="1">
      <alignment horizontal="center" vertical="center"/>
    </xf>
    <xf numFmtId="49" fontId="45" fillId="0" borderId="2" xfId="0" applyNumberFormat="1" applyFont="1" applyBorder="1" applyAlignment="1">
      <alignment horizontal="left" vertical="center" wrapText="1"/>
    </xf>
    <xf numFmtId="49" fontId="38" fillId="0" borderId="2" xfId="0" applyNumberFormat="1" applyFont="1" applyBorder="1" applyAlignment="1">
      <alignment horizontal="center" vertical="center" wrapText="1"/>
    </xf>
    <xf numFmtId="0" fontId="45" fillId="0" borderId="4" xfId="0" applyFont="1" applyBorder="1" applyAlignment="1">
      <alignment horizontal="center" vertical="center"/>
    </xf>
    <xf numFmtId="0" fontId="45" fillId="0" borderId="0" xfId="0" applyFont="1" applyBorder="1" applyAlignment="1">
      <alignment horizontal="left" vertical="center" wrapText="1"/>
    </xf>
    <xf numFmtId="0" fontId="38" fillId="0" borderId="18" xfId="0" applyFont="1" applyBorder="1" applyAlignment="1">
      <alignment horizontal="left" wrapText="1"/>
    </xf>
    <xf numFmtId="16" fontId="38" fillId="0" borderId="2" xfId="0" applyNumberFormat="1" applyFont="1" applyBorder="1" applyAlignment="1">
      <alignment horizontal="center" vertical="center" wrapText="1"/>
    </xf>
    <xf numFmtId="2" fontId="38" fillId="0" borderId="39" xfId="0" applyNumberFormat="1" applyFont="1" applyBorder="1" applyAlignment="1">
      <alignment horizontal="center" vertical="center"/>
    </xf>
    <xf numFmtId="0" fontId="45" fillId="0" borderId="2" xfId="0" applyFont="1" applyBorder="1" applyAlignment="1">
      <alignment horizontal="left" vertical="center" wrapText="1"/>
    </xf>
    <xf numFmtId="0" fontId="38" fillId="0" borderId="4" xfId="0" applyFont="1" applyBorder="1" applyAlignment="1">
      <alignment horizontal="left" wrapText="1"/>
    </xf>
    <xf numFmtId="0" fontId="38" fillId="0" borderId="4" xfId="0" applyFont="1" applyBorder="1" applyAlignment="1">
      <alignment horizontal="center" vertical="center"/>
    </xf>
    <xf numFmtId="2" fontId="38" fillId="0" borderId="23" xfId="0" applyNumberFormat="1" applyFont="1" applyBorder="1" applyAlignment="1">
      <alignment horizontal="center" vertical="center"/>
    </xf>
    <xf numFmtId="0" fontId="37" fillId="0" borderId="2" xfId="0" applyFont="1" applyBorder="1" applyAlignment="1">
      <alignment vertical="top"/>
    </xf>
    <xf numFmtId="0" fontId="0" fillId="0" borderId="7" xfId="0" applyFont="1" applyBorder="1" applyAlignment="1">
      <alignment horizontal="center" vertical="center" wrapText="1"/>
    </xf>
    <xf numFmtId="0" fontId="45" fillId="0" borderId="2" xfId="0" applyFont="1" applyBorder="1" applyAlignment="1">
      <alignment horizontal="left" vertical="center"/>
    </xf>
    <xf numFmtId="0" fontId="38" fillId="0" borderId="3" xfId="0" applyFont="1" applyFill="1" applyBorder="1" applyAlignment="1">
      <alignment horizontal="center" vertical="center"/>
    </xf>
    <xf numFmtId="0" fontId="36" fillId="0" borderId="11" xfId="0" applyFont="1" applyBorder="1" applyAlignment="1">
      <alignment horizontal="left" vertical="center" wrapText="1"/>
    </xf>
    <xf numFmtId="0" fontId="35" fillId="0" borderId="0" xfId="0" applyFont="1" applyFill="1" applyBorder="1" applyAlignment="1">
      <alignment horizontal="left" vertical="top"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7" xfId="0" applyFont="1" applyBorder="1" applyAlignment="1">
      <alignment horizontal="center" vertical="center" wrapText="1"/>
    </xf>
    <xf numFmtId="0" fontId="36" fillId="0" borderId="34" xfId="0" applyFont="1" applyBorder="1" applyAlignment="1">
      <alignment horizontal="center" vertical="center" wrapText="1"/>
    </xf>
    <xf numFmtId="0" fontId="47" fillId="0" borderId="2" xfId="0" applyFont="1" applyBorder="1" applyAlignment="1">
      <alignment horizontal="center" vertical="center" wrapText="1"/>
    </xf>
    <xf numFmtId="16" fontId="36" fillId="0" borderId="33" xfId="0" applyNumberFormat="1" applyFont="1" applyBorder="1" applyAlignment="1">
      <alignment horizontal="center" vertical="center" wrapText="1"/>
    </xf>
    <xf numFmtId="2" fontId="39" fillId="0" borderId="23" xfId="0" applyNumberFormat="1" applyFont="1" applyBorder="1" applyAlignment="1">
      <alignment horizontal="center" vertical="center" wrapText="1"/>
    </xf>
    <xf numFmtId="0" fontId="39" fillId="0" borderId="2" xfId="0" applyFont="1" applyBorder="1" applyAlignment="1">
      <alignment horizontal="center" vertical="center"/>
    </xf>
    <xf numFmtId="0" fontId="40" fillId="0" borderId="4" xfId="0" applyFont="1" applyBorder="1" applyAlignment="1">
      <alignment horizontal="center" vertical="center" wrapText="1"/>
    </xf>
    <xf numFmtId="0" fontId="37" fillId="0" borderId="18" xfId="0" applyFont="1" applyBorder="1" applyAlignment="1">
      <alignment horizontal="left" vertical="center" wrapText="1"/>
    </xf>
    <xf numFmtId="0" fontId="37" fillId="0" borderId="18" xfId="0" applyFont="1" applyBorder="1" applyAlignment="1">
      <alignment horizontal="center" vertical="center" wrapText="1"/>
    </xf>
    <xf numFmtId="0" fontId="40" fillId="0" borderId="4" xfId="0" applyFont="1" applyBorder="1" applyAlignment="1">
      <alignment horizontal="left" vertical="center" wrapText="1"/>
    </xf>
    <xf numFmtId="0" fontId="37" fillId="0" borderId="4" xfId="0" applyFont="1" applyBorder="1" applyAlignment="1">
      <alignment horizontal="center" vertical="center" wrapText="1"/>
    </xf>
    <xf numFmtId="0" fontId="50" fillId="0" borderId="4" xfId="0" applyFont="1" applyBorder="1" applyAlignment="1">
      <alignment horizontal="center" vertical="center" wrapText="1"/>
    </xf>
    <xf numFmtId="49" fontId="51" fillId="0" borderId="18" xfId="0" applyNumberFormat="1" applyFont="1" applyBorder="1" applyAlignment="1" applyProtection="1">
      <alignment horizontal="center" vertical="center" wrapText="1"/>
      <protection locked="0"/>
    </xf>
    <xf numFmtId="1" fontId="51" fillId="0" borderId="18" xfId="0" applyNumberFormat="1" applyFont="1" applyBorder="1" applyAlignment="1" applyProtection="1">
      <alignment horizontal="center" vertical="center" wrapText="1"/>
      <protection locked="0"/>
    </xf>
    <xf numFmtId="49" fontId="52" fillId="0" borderId="18" xfId="0" applyNumberFormat="1" applyFont="1" applyBorder="1" applyAlignment="1" applyProtection="1">
      <alignment horizontal="left" vertical="center" wrapText="1"/>
      <protection locked="0"/>
    </xf>
    <xf numFmtId="49" fontId="52" fillId="0" borderId="18" xfId="0" applyNumberFormat="1" applyFont="1" applyBorder="1" applyAlignment="1" applyProtection="1">
      <alignment horizontal="center" vertical="center" wrapText="1"/>
      <protection locked="0"/>
    </xf>
    <xf numFmtId="1" fontId="52" fillId="0" borderId="18" xfId="0" applyNumberFormat="1" applyFont="1" applyBorder="1" applyAlignment="1" applyProtection="1">
      <alignment horizontal="center" vertical="center" wrapText="1"/>
      <protection locked="0"/>
    </xf>
    <xf numFmtId="2" fontId="52" fillId="0" borderId="27" xfId="0" applyNumberFormat="1" applyFont="1" applyBorder="1" applyAlignment="1" applyProtection="1">
      <alignment horizontal="center" vertical="center" wrapText="1"/>
      <protection hidden="1"/>
    </xf>
    <xf numFmtId="2" fontId="50" fillId="0" borderId="23" xfId="0" applyNumberFormat="1" applyFont="1" applyBorder="1" applyAlignment="1">
      <alignment horizontal="center" vertical="center" wrapText="1"/>
    </xf>
    <xf numFmtId="0" fontId="49" fillId="0" borderId="2" xfId="0" applyFont="1" applyBorder="1" applyAlignment="1">
      <alignment vertical="center" wrapText="1"/>
    </xf>
    <xf numFmtId="0" fontId="40" fillId="0" borderId="2" xfId="0" applyFont="1" applyBorder="1" applyAlignment="1">
      <alignment horizontal="center" vertical="center" wrapText="1"/>
    </xf>
    <xf numFmtId="0" fontId="50" fillId="0" borderId="2" xfId="0" applyFont="1" applyBorder="1" applyAlignment="1">
      <alignment vertical="center" wrapText="1"/>
    </xf>
    <xf numFmtId="0" fontId="37" fillId="0" borderId="2" xfId="0" applyFont="1" applyBorder="1" applyAlignment="1">
      <alignment horizontal="center" vertical="center" wrapText="1"/>
    </xf>
    <xf numFmtId="0" fontId="40" fillId="0" borderId="2" xfId="0" applyFont="1" applyBorder="1" applyAlignment="1">
      <alignment horizontal="left" vertical="center" wrapText="1"/>
    </xf>
    <xf numFmtId="0" fontId="49" fillId="0" borderId="2" xfId="0" applyFont="1" applyBorder="1" applyAlignment="1">
      <alignment horizontal="center" vertical="center" wrapText="1"/>
    </xf>
    <xf numFmtId="16" fontId="49" fillId="0" borderId="2" xfId="0" applyNumberFormat="1" applyFont="1" applyBorder="1" applyAlignment="1">
      <alignment horizontal="center" vertical="center" wrapText="1"/>
    </xf>
    <xf numFmtId="49" fontId="52" fillId="0" borderId="2" xfId="0" applyNumberFormat="1" applyFont="1" applyBorder="1" applyAlignment="1" applyProtection="1">
      <alignment horizontal="center" vertical="center" wrapText="1"/>
      <protection locked="0"/>
    </xf>
    <xf numFmtId="2" fontId="6" fillId="0" borderId="23" xfId="0" applyNumberFormat="1" applyFont="1" applyBorder="1" applyAlignment="1" applyProtection="1">
      <alignment horizontal="center" vertical="center" wrapText="1"/>
      <protection hidden="1"/>
    </xf>
    <xf numFmtId="0" fontId="51" fillId="0" borderId="2" xfId="0" applyFont="1" applyBorder="1" applyAlignment="1" applyProtection="1">
      <alignment horizontal="center" vertical="center" wrapText="1"/>
      <protection locked="0"/>
    </xf>
    <xf numFmtId="0" fontId="52" fillId="0" borderId="2" xfId="0" applyFont="1" applyBorder="1" applyAlignment="1" applyProtection="1">
      <alignment horizontal="center" vertical="center" wrapText="1"/>
      <protection locked="0"/>
    </xf>
    <xf numFmtId="1" fontId="6" fillId="0" borderId="2" xfId="0" applyNumberFormat="1" applyFont="1" applyBorder="1" applyAlignment="1" applyProtection="1">
      <alignment horizontal="center" vertical="center" wrapText="1"/>
      <protection locked="0"/>
    </xf>
    <xf numFmtId="1" fontId="38" fillId="0" borderId="2" xfId="0" applyNumberFormat="1" applyFont="1" applyBorder="1" applyAlignment="1">
      <alignment horizontal="center" vertical="center" wrapText="1"/>
    </xf>
    <xf numFmtId="2" fontId="52" fillId="0" borderId="23" xfId="0" applyNumberFormat="1" applyFont="1" applyBorder="1" applyAlignment="1" applyProtection="1">
      <alignment horizontal="center" vertical="center" wrapText="1"/>
      <protection hidden="1"/>
    </xf>
    <xf numFmtId="0" fontId="52" fillId="0" borderId="2" xfId="0" applyFont="1" applyBorder="1" applyAlignment="1" applyProtection="1">
      <alignment horizontal="left" vertical="center" wrapText="1"/>
      <protection locked="0"/>
    </xf>
    <xf numFmtId="0" fontId="0" fillId="0" borderId="0" xfId="0" applyAlignment="1">
      <alignment vertical="center"/>
    </xf>
    <xf numFmtId="49" fontId="45" fillId="0" borderId="3" xfId="0" applyNumberFormat="1" applyFont="1" applyBorder="1" applyAlignment="1">
      <alignment horizontal="left" vertical="center" wrapText="1"/>
    </xf>
    <xf numFmtId="49" fontId="38" fillId="0" borderId="2" xfId="0" applyNumberFormat="1" applyFont="1" applyBorder="1" applyAlignment="1" applyProtection="1">
      <alignment horizontal="left" vertical="center" wrapText="1"/>
      <protection locked="0"/>
    </xf>
    <xf numFmtId="0" fontId="46" fillId="0" borderId="2" xfId="0" applyFont="1" applyBorder="1" applyAlignment="1">
      <alignment horizontal="left" vertical="center" wrapText="1"/>
    </xf>
    <xf numFmtId="49" fontId="52" fillId="0" borderId="2" xfId="0" applyNumberFormat="1" applyFont="1" applyBorder="1" applyAlignment="1" applyProtection="1">
      <alignment horizontal="left" vertical="center" wrapText="1"/>
      <protection locked="0"/>
    </xf>
    <xf numFmtId="0" fontId="51" fillId="0" borderId="2" xfId="0" applyFont="1" applyBorder="1" applyAlignment="1">
      <alignment horizontal="center" vertical="center"/>
    </xf>
    <xf numFmtId="1" fontId="51" fillId="0" borderId="2" xfId="0" applyNumberFormat="1" applyFont="1" applyBorder="1" applyAlignment="1" applyProtection="1">
      <alignment horizontal="center" vertical="center" wrapText="1"/>
      <protection locked="0"/>
    </xf>
    <xf numFmtId="49" fontId="47" fillId="0" borderId="2" xfId="0" applyNumberFormat="1" applyFont="1" applyBorder="1" applyAlignment="1">
      <alignment horizontal="center" vertical="center" wrapText="1"/>
    </xf>
    <xf numFmtId="1" fontId="3" fillId="0" borderId="2" xfId="0" applyNumberFormat="1" applyFont="1" applyBorder="1" applyAlignment="1" applyProtection="1">
      <alignment horizontal="center" vertical="center" wrapText="1"/>
      <protection locked="0"/>
    </xf>
    <xf numFmtId="0" fontId="40" fillId="0" borderId="4" xfId="0" applyFont="1" applyBorder="1" applyAlignment="1">
      <alignment horizontal="left" vertical="top" wrapText="1"/>
    </xf>
    <xf numFmtId="0" fontId="36" fillId="0" borderId="36" xfId="0" applyFont="1" applyBorder="1" applyAlignment="1">
      <alignment horizontal="center" vertical="center"/>
    </xf>
    <xf numFmtId="2" fontId="37" fillId="0" borderId="2" xfId="0" applyNumberFormat="1" applyFont="1" applyBorder="1" applyAlignment="1">
      <alignment horizontal="center" vertical="center" wrapText="1"/>
    </xf>
    <xf numFmtId="0" fontId="49" fillId="0" borderId="36" xfId="0" applyFont="1" applyBorder="1" applyAlignment="1">
      <alignment horizontal="center" vertical="center"/>
    </xf>
    <xf numFmtId="0" fontId="40" fillId="0" borderId="2" xfId="0" applyFont="1" applyFill="1" applyBorder="1" applyAlignment="1">
      <alignment horizontal="left" vertical="center" wrapText="1"/>
    </xf>
    <xf numFmtId="0" fontId="40" fillId="0" borderId="2" xfId="0" applyFont="1" applyBorder="1" applyAlignment="1">
      <alignment horizontal="left" vertical="top" wrapText="1"/>
    </xf>
    <xf numFmtId="16" fontId="37" fillId="0" borderId="2" xfId="0" applyNumberFormat="1" applyFont="1" applyBorder="1" applyAlignment="1">
      <alignment horizontal="center" vertical="center" wrapText="1"/>
    </xf>
    <xf numFmtId="0" fontId="40" fillId="0" borderId="0" xfId="0" applyFont="1" applyAlignment="1">
      <alignment horizontal="left" vertical="top" wrapText="1"/>
    </xf>
    <xf numFmtId="0" fontId="37" fillId="0" borderId="0" xfId="0" applyFont="1" applyAlignment="1">
      <alignment horizontal="left" vertical="center" wrapText="1"/>
    </xf>
    <xf numFmtId="0" fontId="0" fillId="0" borderId="2" xfId="0" applyBorder="1" applyAlignment="1">
      <alignment horizontal="center" vertical="center" wrapText="1"/>
    </xf>
    <xf numFmtId="2" fontId="52" fillId="0" borderId="23" xfId="0" applyNumberFormat="1" applyFont="1" applyBorder="1" applyAlignment="1">
      <alignment horizontal="center" vertical="center" wrapText="1"/>
    </xf>
    <xf numFmtId="0" fontId="52" fillId="0" borderId="2" xfId="0" applyFont="1" applyBorder="1" applyAlignment="1">
      <alignment horizontal="left" vertical="center" wrapText="1"/>
    </xf>
    <xf numFmtId="16" fontId="36" fillId="0" borderId="2" xfId="0" applyNumberFormat="1" applyFont="1" applyBorder="1" applyAlignment="1">
      <alignment horizontal="center" vertical="center" wrapText="1"/>
    </xf>
    <xf numFmtId="0" fontId="50" fillId="0" borderId="2" xfId="0" applyFont="1" applyBorder="1" applyAlignment="1">
      <alignment wrapText="1"/>
    </xf>
    <xf numFmtId="0" fontId="50" fillId="0" borderId="0" xfId="0" applyFont="1" applyAlignment="1">
      <alignment horizontal="left" vertical="center" wrapText="1"/>
    </xf>
    <xf numFmtId="0" fontId="49" fillId="0" borderId="2" xfId="0" applyFont="1" applyBorder="1" applyAlignment="1">
      <alignment horizontal="left" vertical="center" wrapText="1"/>
    </xf>
    <xf numFmtId="0" fontId="37" fillId="0" borderId="4" xfId="0" applyFont="1" applyBorder="1" applyAlignment="1">
      <alignment horizontal="left" vertical="center"/>
    </xf>
    <xf numFmtId="0" fontId="37" fillId="0" borderId="36" xfId="0" applyFont="1" applyBorder="1" applyAlignment="1">
      <alignment horizontal="left" vertical="center" wrapText="1"/>
    </xf>
    <xf numFmtId="14" fontId="37" fillId="0" borderId="2" xfId="0" applyNumberFormat="1" applyFont="1" applyBorder="1" applyAlignment="1">
      <alignment horizontal="center" vertical="center" wrapText="1"/>
    </xf>
    <xf numFmtId="4" fontId="50" fillId="0" borderId="27" xfId="0" applyNumberFormat="1" applyFont="1" applyBorder="1" applyAlignment="1">
      <alignment horizontal="center" vertical="center" wrapText="1"/>
    </xf>
    <xf numFmtId="4" fontId="50" fillId="0" borderId="23" xfId="0" applyNumberFormat="1" applyFont="1" applyBorder="1" applyAlignment="1">
      <alignment horizontal="center" vertical="center" wrapText="1"/>
    </xf>
    <xf numFmtId="4" fontId="50" fillId="0" borderId="39" xfId="0" applyNumberFormat="1" applyFont="1" applyBorder="1" applyAlignment="1">
      <alignment horizontal="center" vertical="center" wrapText="1"/>
    </xf>
    <xf numFmtId="4" fontId="52" fillId="0" borderId="23" xfId="0" applyNumberFormat="1" applyFont="1" applyBorder="1" applyAlignment="1">
      <alignment horizontal="center" vertical="center" wrapText="1"/>
    </xf>
    <xf numFmtId="4" fontId="52" fillId="0" borderId="39" xfId="0" applyNumberFormat="1" applyFont="1" applyBorder="1" applyAlignment="1">
      <alignment horizontal="center" vertical="center" wrapText="1"/>
    </xf>
    <xf numFmtId="0" fontId="14" fillId="0" borderId="47" xfId="0" applyFont="1" applyBorder="1" applyAlignment="1">
      <alignment horizontal="center" vertical="center" wrapText="1"/>
    </xf>
    <xf numFmtId="0" fontId="36" fillId="0" borderId="3" xfId="0" applyFont="1" applyBorder="1" applyAlignment="1">
      <alignment horizontal="left" vertical="center" wrapText="1"/>
    </xf>
    <xf numFmtId="0" fontId="36" fillId="0" borderId="3" xfId="0" applyFont="1" applyBorder="1" applyAlignment="1">
      <alignment horizontal="center" vertical="center" wrapText="1"/>
    </xf>
    <xf numFmtId="0" fontId="52" fillId="0" borderId="0" xfId="0" applyFont="1" applyBorder="1" applyAlignment="1">
      <alignment wrapText="1"/>
    </xf>
    <xf numFmtId="2" fontId="52" fillId="0" borderId="27" xfId="0" applyNumberFormat="1" applyFont="1" applyBorder="1" applyAlignment="1">
      <alignment horizontal="center" vertical="center" wrapText="1"/>
    </xf>
    <xf numFmtId="164" fontId="52" fillId="0" borderId="23" xfId="0" applyNumberFormat="1" applyFont="1" applyBorder="1" applyAlignment="1">
      <alignment horizontal="center" vertical="center" wrapText="1"/>
    </xf>
    <xf numFmtId="0" fontId="20" fillId="0" borderId="7" xfId="0" applyFont="1" applyBorder="1" applyAlignment="1">
      <alignment horizontal="center"/>
    </xf>
    <xf numFmtId="0" fontId="51" fillId="0" borderId="4" xfId="0" applyFont="1" applyBorder="1" applyAlignment="1">
      <alignment horizontal="left" vertical="center" wrapText="1"/>
    </xf>
    <xf numFmtId="0" fontId="51" fillId="0" borderId="2"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2" xfId="0" applyNumberFormat="1" applyFont="1" applyBorder="1" applyAlignment="1">
      <alignment horizontal="left" vertical="center" wrapText="1"/>
    </xf>
    <xf numFmtId="0" fontId="52" fillId="0" borderId="18" xfId="0" applyNumberFormat="1" applyFont="1" applyBorder="1" applyAlignment="1">
      <alignment horizontal="left" vertical="center" wrapText="1"/>
    </xf>
    <xf numFmtId="0" fontId="14" fillId="0" borderId="7" xfId="0" applyFont="1" applyBorder="1" applyAlignment="1">
      <alignment horizontal="center" vertical="center" wrapText="1"/>
    </xf>
    <xf numFmtId="2" fontId="52" fillId="0" borderId="39" xfId="0" applyNumberFormat="1" applyFont="1" applyBorder="1" applyAlignment="1">
      <alignment horizontal="center" vertical="center" wrapText="1"/>
    </xf>
    <xf numFmtId="0" fontId="39" fillId="0" borderId="6" xfId="0" applyFont="1" applyBorder="1" applyAlignment="1">
      <alignment horizontal="center" vertical="center" wrapText="1"/>
    </xf>
    <xf numFmtId="0" fontId="48" fillId="0" borderId="6" xfId="0" applyFont="1" applyBorder="1" applyAlignment="1">
      <alignment horizontal="left" vertical="center" wrapText="1"/>
    </xf>
    <xf numFmtId="0" fontId="39" fillId="0" borderId="6" xfId="0" applyFont="1" applyFill="1" applyBorder="1" applyAlignment="1">
      <alignment horizontal="center" vertical="center" wrapText="1"/>
    </xf>
    <xf numFmtId="0" fontId="37" fillId="0" borderId="3"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40" fillId="0" borderId="0" xfId="0" applyFont="1" applyFill="1" applyBorder="1" applyAlignment="1">
      <alignment vertical="center" wrapText="1"/>
    </xf>
    <xf numFmtId="0" fontId="40" fillId="0" borderId="2" xfId="0" applyFont="1" applyFill="1" applyBorder="1" applyAlignment="1">
      <alignment vertical="center" wrapText="1"/>
    </xf>
    <xf numFmtId="0" fontId="38" fillId="0" borderId="2" xfId="0" applyFont="1" applyFill="1" applyBorder="1" applyAlignment="1">
      <alignment horizontal="center" vertical="center"/>
    </xf>
    <xf numFmtId="0" fontId="50" fillId="0" borderId="2" xfId="0" applyFont="1" applyBorder="1"/>
    <xf numFmtId="0" fontId="49" fillId="0" borderId="2" xfId="0" applyFont="1" applyBorder="1"/>
    <xf numFmtId="0" fontId="50" fillId="0" borderId="2" xfId="0" applyFont="1" applyBorder="1" applyAlignment="1">
      <alignment horizontal="left" vertical="center" wrapText="1"/>
    </xf>
    <xf numFmtId="0" fontId="37" fillId="0" borderId="18" xfId="0" applyFont="1" applyBorder="1" applyAlignment="1">
      <alignment horizontal="center" vertical="center"/>
    </xf>
    <xf numFmtId="0" fontId="37" fillId="0" borderId="4" xfId="0" applyFont="1" applyBorder="1"/>
    <xf numFmtId="164" fontId="52" fillId="0" borderId="45" xfId="0" applyNumberFormat="1" applyFont="1" applyBorder="1" applyAlignment="1">
      <alignment horizontal="center" vertical="center" wrapText="1"/>
    </xf>
    <xf numFmtId="0" fontId="51" fillId="0" borderId="43" xfId="0" applyFont="1" applyBorder="1" applyAlignment="1">
      <alignment horizontal="center" vertical="center" wrapText="1"/>
    </xf>
    <xf numFmtId="0" fontId="51" fillId="0" borderId="43" xfId="0" applyFont="1" applyBorder="1" applyAlignment="1">
      <alignment horizontal="left" vertical="center" wrapText="1"/>
    </xf>
    <xf numFmtId="0" fontId="51" fillId="0" borderId="2" xfId="0" applyFont="1" applyBorder="1" applyAlignment="1">
      <alignment horizontal="left" vertical="center" wrapText="1"/>
    </xf>
    <xf numFmtId="0" fontId="20" fillId="0" borderId="2" xfId="0" applyFont="1" applyBorder="1" applyAlignment="1">
      <alignment horizontal="center" vertical="center"/>
    </xf>
    <xf numFmtId="0" fontId="51" fillId="0" borderId="11" xfId="0" applyFont="1" applyBorder="1" applyAlignment="1">
      <alignment horizontal="left" vertical="center" wrapText="1"/>
    </xf>
    <xf numFmtId="0" fontId="3" fillId="0" borderId="31" xfId="0" applyFont="1" applyBorder="1" applyAlignment="1">
      <alignment horizontal="center" vertical="center" wrapText="1"/>
    </xf>
    <xf numFmtId="0" fontId="3" fillId="0" borderId="48" xfId="0" applyFont="1" applyFill="1" applyBorder="1" applyAlignment="1">
      <alignment horizontal="center" vertical="center"/>
    </xf>
    <xf numFmtId="0" fontId="0" fillId="0" borderId="42" xfId="0" applyFill="1" applyBorder="1"/>
    <xf numFmtId="0" fontId="51" fillId="0" borderId="31" xfId="0" applyFont="1" applyBorder="1" applyAlignment="1">
      <alignment horizontal="left" vertical="center" wrapText="1"/>
    </xf>
    <xf numFmtId="0" fontId="52" fillId="0" borderId="31" xfId="0" applyFont="1" applyBorder="1" applyAlignment="1">
      <alignment horizontal="left" vertical="center" wrapText="1"/>
    </xf>
    <xf numFmtId="0" fontId="38" fillId="0" borderId="34" xfId="0" applyFont="1" applyBorder="1" applyAlignment="1">
      <alignment horizontal="center" vertical="center" wrapText="1"/>
    </xf>
    <xf numFmtId="0" fontId="50" fillId="0" borderId="36" xfId="0" applyFont="1" applyBorder="1" applyAlignment="1">
      <alignment horizontal="lef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20" fillId="0" borderId="18" xfId="0" applyFont="1" applyBorder="1" applyAlignment="1">
      <alignment horizontal="center" vertical="center"/>
    </xf>
    <xf numFmtId="0" fontId="18" fillId="0" borderId="18" xfId="0" applyFont="1" applyBorder="1" applyAlignment="1">
      <alignment wrapText="1"/>
    </xf>
    <xf numFmtId="0" fontId="14" fillId="0" borderId="42" xfId="0" applyFont="1" applyBorder="1" applyAlignment="1">
      <alignment horizontal="center" vertical="center" wrapText="1"/>
    </xf>
    <xf numFmtId="0" fontId="52" fillId="0" borderId="49" xfId="0" applyFont="1" applyBorder="1" applyAlignment="1">
      <alignment horizontal="center" vertical="center" wrapText="1"/>
    </xf>
    <xf numFmtId="0" fontId="46" fillId="0" borderId="2" xfId="0" applyFont="1" applyBorder="1" applyAlignment="1">
      <alignment horizontal="center" vertical="center" wrapText="1"/>
    </xf>
    <xf numFmtId="1" fontId="47" fillId="0" borderId="2" xfId="0" applyNumberFormat="1" applyFont="1" applyBorder="1" applyAlignment="1">
      <alignment horizontal="center" vertical="center" wrapText="1"/>
    </xf>
    <xf numFmtId="0" fontId="47" fillId="0" borderId="2" xfId="0" quotePrefix="1" applyFont="1" applyBorder="1" applyAlignment="1">
      <alignment horizontal="center" vertical="center" wrapText="1"/>
    </xf>
    <xf numFmtId="0" fontId="47" fillId="0" borderId="2" xfId="0" applyNumberFormat="1" applyFont="1" applyBorder="1" applyAlignment="1">
      <alignment horizontal="center" vertical="center" wrapText="1"/>
    </xf>
    <xf numFmtId="49" fontId="51" fillId="0" borderId="18" xfId="0" applyNumberFormat="1" applyFont="1" applyBorder="1" applyAlignment="1">
      <alignment horizontal="center" vertical="center" wrapText="1"/>
    </xf>
    <xf numFmtId="1" fontId="51" fillId="0" borderId="18" xfId="0" applyNumberFormat="1" applyFont="1" applyBorder="1" applyAlignment="1">
      <alignment horizontal="center" vertical="center" wrapText="1"/>
    </xf>
    <xf numFmtId="0" fontId="51" fillId="0" borderId="18" xfId="0" applyNumberFormat="1" applyFont="1" applyBorder="1" applyAlignment="1">
      <alignment horizontal="center" vertical="center" wrapText="1"/>
    </xf>
    <xf numFmtId="49" fontId="52" fillId="0" borderId="18" xfId="0" applyNumberFormat="1" applyFont="1" applyBorder="1" applyAlignment="1">
      <alignment horizontal="center" vertical="center" wrapText="1"/>
    </xf>
    <xf numFmtId="49" fontId="47" fillId="0" borderId="3" xfId="0" applyNumberFormat="1" applyFont="1" applyBorder="1" applyAlignment="1" applyProtection="1">
      <alignment horizontal="left" vertical="top" wrapText="1"/>
      <protection locked="0"/>
    </xf>
    <xf numFmtId="49" fontId="47" fillId="0" borderId="3" xfId="0" applyNumberFormat="1" applyFont="1" applyBorder="1" applyAlignment="1" applyProtection="1">
      <alignment horizontal="center" vertical="center" wrapText="1"/>
      <protection locked="0"/>
    </xf>
    <xf numFmtId="2" fontId="51" fillId="0" borderId="23" xfId="0" applyNumberFormat="1" applyFont="1" applyBorder="1" applyAlignment="1" applyProtection="1">
      <alignment horizontal="center" vertical="center" wrapText="1"/>
      <protection hidden="1"/>
    </xf>
    <xf numFmtId="0" fontId="50" fillId="0" borderId="0" xfId="0" applyFont="1" applyAlignment="1">
      <alignment horizontal="left" vertical="top" wrapText="1"/>
    </xf>
    <xf numFmtId="0" fontId="51" fillId="0" borderId="4" xfId="0" applyFont="1" applyBorder="1" applyAlignment="1">
      <alignment horizontal="left" vertical="top"/>
    </xf>
    <xf numFmtId="0" fontId="47" fillId="0" borderId="18" xfId="0" applyFont="1" applyBorder="1" applyAlignment="1">
      <alignment vertical="top" wrapText="1"/>
    </xf>
    <xf numFmtId="0" fontId="52" fillId="0" borderId="27" xfId="0" applyFont="1" applyBorder="1" applyAlignment="1">
      <alignment horizontal="center" vertical="center" wrapText="1"/>
    </xf>
    <xf numFmtId="0" fontId="49" fillId="0" borderId="0" xfId="0" applyFont="1"/>
    <xf numFmtId="0" fontId="0" fillId="0" borderId="36" xfId="0" applyBorder="1" applyAlignment="1">
      <alignment horizontal="center"/>
    </xf>
    <xf numFmtId="0" fontId="51" fillId="0" borderId="31" xfId="0" applyFont="1" applyBorder="1" applyAlignment="1">
      <alignment horizontal="center" vertical="center" wrapText="1"/>
    </xf>
    <xf numFmtId="2" fontId="46" fillId="0" borderId="23" xfId="0" applyNumberFormat="1" applyFont="1" applyBorder="1" applyAlignment="1">
      <alignment horizontal="center" vertical="center" wrapText="1"/>
    </xf>
    <xf numFmtId="0" fontId="52" fillId="0" borderId="18" xfId="0" applyNumberFormat="1" applyFont="1" applyBorder="1" applyAlignment="1">
      <alignment horizontal="left" vertical="top"/>
    </xf>
    <xf numFmtId="0" fontId="52" fillId="0" borderId="39" xfId="0" applyFont="1" applyBorder="1" applyAlignment="1">
      <alignment horizontal="center" vertical="center" wrapText="1"/>
    </xf>
    <xf numFmtId="0" fontId="52" fillId="0" borderId="23" xfId="0" applyFont="1" applyBorder="1" applyAlignment="1">
      <alignment horizontal="center" vertical="center" wrapText="1"/>
    </xf>
    <xf numFmtId="0" fontId="50" fillId="0" borderId="39" xfId="0" applyFont="1" applyBorder="1" applyAlignment="1">
      <alignment horizontal="center" vertical="center"/>
    </xf>
    <xf numFmtId="0" fontId="52" fillId="0" borderId="23" xfId="0" applyFont="1" applyBorder="1" applyAlignment="1">
      <alignment horizontal="center" vertical="center"/>
    </xf>
    <xf numFmtId="0" fontId="49" fillId="0" borderId="4" xfId="0" applyFont="1" applyBorder="1" applyAlignment="1">
      <alignment horizontal="center" vertical="center"/>
    </xf>
    <xf numFmtId="0" fontId="49" fillId="0" borderId="18" xfId="0" applyFont="1" applyBorder="1" applyAlignment="1">
      <alignment horizontal="center" vertical="center"/>
    </xf>
    <xf numFmtId="0" fontId="49" fillId="0" borderId="2" xfId="0" applyFont="1" applyBorder="1" applyAlignment="1">
      <alignment horizontal="center" vertical="center"/>
    </xf>
    <xf numFmtId="0" fontId="18" fillId="0" borderId="27" xfId="0" applyFont="1" applyBorder="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23"/>
  </cols>
  <sheetData>
    <row r="1" spans="2:12" ht="15.75">
      <c r="B1" s="321" t="s">
        <v>180</v>
      </c>
      <c r="C1" s="322"/>
      <c r="D1" s="322"/>
      <c r="E1" s="322"/>
      <c r="F1" s="322"/>
      <c r="G1" s="322"/>
      <c r="H1" s="322"/>
      <c r="I1" s="322"/>
      <c r="J1" s="322"/>
      <c r="K1" s="322"/>
    </row>
    <row r="2" spans="2:12" ht="15.75">
      <c r="B2" s="322"/>
      <c r="C2" s="322"/>
      <c r="D2" s="322"/>
      <c r="E2" s="322"/>
      <c r="F2" s="322"/>
      <c r="G2" s="322"/>
      <c r="H2" s="322"/>
      <c r="I2" s="322"/>
      <c r="J2" s="322"/>
      <c r="K2" s="322"/>
    </row>
    <row r="3" spans="2:12" ht="90" customHeight="1">
      <c r="B3" s="566" t="s">
        <v>184</v>
      </c>
      <c r="C3" s="566"/>
      <c r="D3" s="566"/>
      <c r="E3" s="566"/>
      <c r="F3" s="566"/>
      <c r="G3" s="566"/>
      <c r="H3" s="566"/>
      <c r="I3" s="566"/>
      <c r="J3" s="566"/>
      <c r="K3" s="566"/>
      <c r="L3" s="566"/>
    </row>
    <row r="4" spans="2:12" ht="135" customHeight="1">
      <c r="B4" s="567" t="s">
        <v>267</v>
      </c>
      <c r="C4" s="567"/>
      <c r="D4" s="567"/>
      <c r="E4" s="567"/>
      <c r="F4" s="567"/>
      <c r="G4" s="567"/>
      <c r="H4" s="567"/>
      <c r="I4" s="567"/>
      <c r="J4" s="567"/>
      <c r="K4" s="567"/>
      <c r="L4" s="567"/>
    </row>
    <row r="5" spans="2:12" ht="60" customHeight="1">
      <c r="B5" s="568" t="s">
        <v>268</v>
      </c>
      <c r="C5" s="568"/>
      <c r="D5" s="568"/>
      <c r="E5" s="568"/>
      <c r="F5" s="568"/>
      <c r="G5" s="568"/>
      <c r="H5" s="568"/>
      <c r="I5" s="568"/>
      <c r="J5" s="568"/>
      <c r="K5" s="568"/>
      <c r="L5" s="568"/>
    </row>
    <row r="6" spans="2:12" ht="60" customHeight="1">
      <c r="B6" s="568" t="s">
        <v>181</v>
      </c>
      <c r="C6" s="568"/>
      <c r="D6" s="568"/>
      <c r="E6" s="568"/>
      <c r="F6" s="568"/>
      <c r="G6" s="568"/>
      <c r="H6" s="568"/>
      <c r="I6" s="568"/>
      <c r="J6" s="568"/>
      <c r="K6" s="568"/>
      <c r="L6" s="568"/>
    </row>
    <row r="7" spans="2:12" ht="60" customHeight="1">
      <c r="B7" s="565" t="s">
        <v>185</v>
      </c>
      <c r="C7" s="565"/>
      <c r="D7" s="565"/>
      <c r="E7" s="565"/>
      <c r="F7" s="565"/>
      <c r="G7" s="565"/>
      <c r="H7" s="565"/>
      <c r="I7" s="565"/>
      <c r="J7" s="565"/>
      <c r="K7" s="565"/>
      <c r="L7" s="565"/>
    </row>
    <row r="8" spans="2:12" ht="15.75">
      <c r="B8" s="322"/>
      <c r="C8" s="322"/>
      <c r="D8" s="322"/>
      <c r="E8" s="322"/>
      <c r="F8" s="322"/>
      <c r="G8" s="322"/>
      <c r="H8" s="322"/>
      <c r="I8" s="322"/>
      <c r="J8" s="322"/>
      <c r="K8" s="322"/>
    </row>
    <row r="9" spans="2:12" ht="15.75">
      <c r="B9" s="322"/>
      <c r="C9" s="322"/>
      <c r="D9" s="322"/>
      <c r="E9" s="322"/>
      <c r="F9" s="322"/>
      <c r="G9" s="322"/>
      <c r="H9" s="322"/>
      <c r="I9" s="322"/>
      <c r="J9" s="322"/>
      <c r="K9" s="322"/>
    </row>
    <row r="10" spans="2:12" ht="15.75">
      <c r="B10" s="322"/>
      <c r="C10" s="322"/>
      <c r="D10" s="322"/>
      <c r="E10" s="322"/>
      <c r="F10" s="322"/>
      <c r="G10" s="322"/>
      <c r="H10" s="322"/>
      <c r="I10" s="322"/>
      <c r="J10" s="322"/>
      <c r="K10" s="322"/>
    </row>
    <row r="11" spans="2:12" ht="15.75">
      <c r="B11" s="322"/>
      <c r="C11" s="322"/>
      <c r="D11" s="322"/>
      <c r="E11" s="322"/>
      <c r="F11" s="322"/>
      <c r="G11" s="322"/>
      <c r="H11" s="322"/>
      <c r="I11" s="322"/>
      <c r="J11" s="322"/>
      <c r="K11" s="322"/>
    </row>
    <row r="12" spans="2:12" ht="15.75">
      <c r="B12" s="322"/>
      <c r="C12" s="322"/>
      <c r="D12" s="322"/>
      <c r="E12" s="322"/>
      <c r="F12" s="322"/>
      <c r="G12" s="322"/>
      <c r="H12" s="322"/>
      <c r="I12" s="322"/>
      <c r="J12" s="322"/>
      <c r="K12" s="32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8" sqref="L18"/>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35.25" customHeight="1">
      <c r="A7" s="585"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85"/>
      <c r="C7" s="585"/>
      <c r="D7" s="585"/>
      <c r="E7" s="585"/>
      <c r="F7" s="585"/>
      <c r="G7" s="585"/>
      <c r="H7" s="585"/>
      <c r="I7" s="585"/>
    </row>
    <row r="8" spans="1:12" ht="15.75" thickBot="1">
      <c r="A8" s="61"/>
      <c r="B8" s="61"/>
      <c r="C8" s="61"/>
      <c r="D8" s="61"/>
      <c r="E8" s="61"/>
      <c r="F8" s="61"/>
      <c r="G8" s="61"/>
      <c r="H8" s="61"/>
      <c r="I8" s="61"/>
    </row>
    <row r="9" spans="1:12" ht="30.75" thickBot="1">
      <c r="A9" s="142" t="s">
        <v>55</v>
      </c>
      <c r="B9" s="143" t="s">
        <v>83</v>
      </c>
      <c r="C9" s="143" t="s">
        <v>52</v>
      </c>
      <c r="D9" s="143" t="s">
        <v>57</v>
      </c>
      <c r="E9" s="143" t="s">
        <v>80</v>
      </c>
      <c r="F9" s="144" t="s">
        <v>87</v>
      </c>
      <c r="G9" s="143" t="s">
        <v>58</v>
      </c>
      <c r="H9" s="143" t="s">
        <v>111</v>
      </c>
      <c r="I9" s="145" t="s">
        <v>90</v>
      </c>
      <c r="K9" s="238" t="s">
        <v>108</v>
      </c>
    </row>
    <row r="10" spans="1:12" ht="96" customHeight="1">
      <c r="A10" s="148">
        <v>1</v>
      </c>
      <c r="B10" s="332" t="s">
        <v>318</v>
      </c>
      <c r="C10" s="350" t="s">
        <v>320</v>
      </c>
      <c r="D10" s="350" t="s">
        <v>317</v>
      </c>
      <c r="E10" s="350" t="s">
        <v>316</v>
      </c>
      <c r="F10" s="393">
        <v>2015</v>
      </c>
      <c r="G10" s="332" t="s">
        <v>284</v>
      </c>
      <c r="H10" s="332" t="s">
        <v>319</v>
      </c>
      <c r="I10" s="394">
        <v>10</v>
      </c>
      <c r="K10" s="239">
        <v>10</v>
      </c>
      <c r="L10" s="324" t="s">
        <v>248</v>
      </c>
    </row>
    <row r="11" spans="1:12">
      <c r="A11" s="150">
        <f>A10+1</f>
        <v>2</v>
      </c>
      <c r="B11" s="426"/>
      <c r="C11" s="427"/>
      <c r="D11" s="433"/>
      <c r="E11" s="434"/>
      <c r="F11" s="435"/>
      <c r="G11" s="435"/>
      <c r="H11" s="435"/>
      <c r="I11" s="436"/>
      <c r="K11" s="49"/>
    </row>
    <row r="12" spans="1:12">
      <c r="A12" s="151">
        <f t="shared" ref="A12:A19" si="0">A11+1</f>
        <v>3</v>
      </c>
      <c r="B12" s="426"/>
      <c r="C12" s="427"/>
      <c r="D12" s="428"/>
      <c r="E12" s="429"/>
      <c r="F12" s="430"/>
      <c r="G12" s="430"/>
      <c r="H12" s="431"/>
      <c r="I12" s="432"/>
    </row>
    <row r="13" spans="1:12">
      <c r="A13" s="154">
        <f t="shared" si="0"/>
        <v>4</v>
      </c>
      <c r="B13" s="105"/>
      <c r="C13" s="106"/>
      <c r="D13" s="106"/>
      <c r="E13" s="106"/>
      <c r="F13" s="107"/>
      <c r="G13" s="107"/>
      <c r="H13" s="107"/>
      <c r="I13" s="283"/>
    </row>
    <row r="14" spans="1:12">
      <c r="A14" s="150">
        <f t="shared" si="0"/>
        <v>5</v>
      </c>
      <c r="B14" s="105"/>
      <c r="C14" s="35"/>
      <c r="D14" s="106"/>
      <c r="E14" s="35"/>
      <c r="F14" s="107"/>
      <c r="G14" s="107"/>
      <c r="H14" s="107"/>
      <c r="I14" s="283"/>
    </row>
    <row r="15" spans="1:12">
      <c r="A15" s="154">
        <f t="shared" si="0"/>
        <v>6</v>
      </c>
      <c r="B15" s="105"/>
      <c r="C15" s="106"/>
      <c r="D15" s="106"/>
      <c r="E15" s="106"/>
      <c r="F15" s="107"/>
      <c r="G15" s="107"/>
      <c r="H15" s="107"/>
      <c r="I15" s="283"/>
    </row>
    <row r="16" spans="1:12">
      <c r="A16" s="150">
        <f t="shared" si="0"/>
        <v>7</v>
      </c>
      <c r="B16" s="105"/>
      <c r="C16" s="35"/>
      <c r="D16" s="106"/>
      <c r="E16" s="35"/>
      <c r="F16" s="107"/>
      <c r="G16" s="107"/>
      <c r="H16" s="107"/>
      <c r="I16" s="283"/>
    </row>
    <row r="17" spans="1:9">
      <c r="A17" s="151">
        <f t="shared" si="0"/>
        <v>8</v>
      </c>
      <c r="B17" s="152"/>
      <c r="C17" s="153"/>
      <c r="D17" s="106"/>
      <c r="E17" s="153"/>
      <c r="F17" s="141"/>
      <c r="G17" s="153"/>
      <c r="H17" s="141"/>
      <c r="I17" s="283"/>
    </row>
    <row r="18" spans="1:9">
      <c r="A18" s="154">
        <f t="shared" si="0"/>
        <v>9</v>
      </c>
      <c r="B18" s="105"/>
      <c r="C18" s="106"/>
      <c r="D18" s="106"/>
      <c r="E18" s="106"/>
      <c r="F18" s="107"/>
      <c r="G18" s="107"/>
      <c r="H18" s="107"/>
      <c r="I18" s="283"/>
    </row>
    <row r="19" spans="1:9" ht="15.75" thickBot="1">
      <c r="A19" s="155">
        <f t="shared" si="0"/>
        <v>10</v>
      </c>
      <c r="B19" s="110"/>
      <c r="C19" s="111"/>
      <c r="D19" s="139"/>
      <c r="E19" s="156"/>
      <c r="F19" s="156"/>
      <c r="G19" s="157"/>
      <c r="H19" s="157"/>
      <c r="I19" s="289"/>
    </row>
    <row r="20" spans="1:9" ht="16.5" thickBot="1">
      <c r="A20" s="309"/>
      <c r="H20" s="117" t="str">
        <f>"Total "&amp;LEFT(A7,2)</f>
        <v>Total I5</v>
      </c>
      <c r="I20" s="147">
        <f>SUM(I10:I19)</f>
        <v>10</v>
      </c>
    </row>
    <row r="21" spans="1:9" ht="15.75">
      <c r="A21" s="45"/>
    </row>
    <row r="22" spans="1:9"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D30" sqref="D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15.75">
      <c r="A7" s="585" t="str">
        <f>'Descriere indicatori'!B9&amp;". "&amp;'Descriere indicatori'!C9</f>
        <v xml:space="preserve">I6. Articole in extenso în reviste ştiinţifice indexate ERIH şi clasificate în categoria NAT </v>
      </c>
      <c r="B7" s="585"/>
      <c r="C7" s="585"/>
      <c r="D7" s="585"/>
      <c r="E7" s="585"/>
      <c r="F7" s="585"/>
      <c r="G7" s="585"/>
      <c r="H7" s="585"/>
      <c r="I7" s="585"/>
    </row>
    <row r="8" spans="1:12" ht="15.75" thickBot="1">
      <c r="A8" s="158"/>
      <c r="B8" s="158"/>
      <c r="C8" s="158"/>
      <c r="D8" s="158"/>
      <c r="E8" s="158"/>
      <c r="F8" s="158"/>
      <c r="G8" s="158"/>
      <c r="H8" s="158"/>
      <c r="I8" s="158"/>
    </row>
    <row r="9" spans="1:12" ht="30.75" thickBot="1">
      <c r="A9" s="142" t="s">
        <v>55</v>
      </c>
      <c r="B9" s="143" t="s">
        <v>83</v>
      </c>
      <c r="C9" s="143" t="s">
        <v>52</v>
      </c>
      <c r="D9" s="143" t="s">
        <v>57</v>
      </c>
      <c r="E9" s="143" t="s">
        <v>80</v>
      </c>
      <c r="F9" s="144" t="s">
        <v>87</v>
      </c>
      <c r="G9" s="143" t="s">
        <v>58</v>
      </c>
      <c r="H9" s="143" t="s">
        <v>111</v>
      </c>
      <c r="I9" s="145" t="s">
        <v>90</v>
      </c>
      <c r="K9" s="238" t="s">
        <v>108</v>
      </c>
    </row>
    <row r="10" spans="1:12">
      <c r="A10" s="160">
        <v>1</v>
      </c>
      <c r="B10" s="100"/>
      <c r="C10" s="100"/>
      <c r="D10" s="100"/>
      <c r="E10" s="101"/>
      <c r="F10" s="102"/>
      <c r="G10" s="102"/>
      <c r="H10" s="102"/>
      <c r="I10" s="285"/>
      <c r="K10" s="239">
        <v>5</v>
      </c>
      <c r="L10" s="324" t="s">
        <v>248</v>
      </c>
    </row>
    <row r="11" spans="1:12">
      <c r="A11" s="161">
        <f>A10+1</f>
        <v>2</v>
      </c>
      <c r="B11" s="104"/>
      <c r="C11" s="105"/>
      <c r="D11" s="104"/>
      <c r="E11" s="106"/>
      <c r="F11" s="107"/>
      <c r="G11" s="108"/>
      <c r="H11" s="108"/>
      <c r="I11" s="283"/>
      <c r="K11" s="49"/>
    </row>
    <row r="12" spans="1:12">
      <c r="A12" s="161">
        <f t="shared" ref="A12:A19" si="0">A11+1</f>
        <v>3</v>
      </c>
      <c r="B12" s="105"/>
      <c r="C12" s="105"/>
      <c r="D12" s="105"/>
      <c r="E12" s="106"/>
      <c r="F12" s="107"/>
      <c r="G12" s="108"/>
      <c r="H12" s="108"/>
      <c r="I12" s="283"/>
    </row>
    <row r="13" spans="1:12">
      <c r="A13" s="161">
        <f t="shared" si="0"/>
        <v>4</v>
      </c>
      <c r="B13" s="105"/>
      <c r="C13" s="105"/>
      <c r="D13" s="105"/>
      <c r="E13" s="106"/>
      <c r="F13" s="107"/>
      <c r="G13" s="107"/>
      <c r="H13" s="107"/>
      <c r="I13" s="283"/>
    </row>
    <row r="14" spans="1:12">
      <c r="A14" s="161">
        <f t="shared" si="0"/>
        <v>5</v>
      </c>
      <c r="B14" s="105"/>
      <c r="C14" s="105"/>
      <c r="D14" s="105"/>
      <c r="E14" s="106"/>
      <c r="F14" s="107"/>
      <c r="G14" s="107"/>
      <c r="H14" s="107"/>
      <c r="I14" s="283"/>
    </row>
    <row r="15" spans="1:12">
      <c r="A15" s="161">
        <f t="shared" si="0"/>
        <v>6</v>
      </c>
      <c r="B15" s="105"/>
      <c r="C15" s="105"/>
      <c r="D15" s="105"/>
      <c r="E15" s="106"/>
      <c r="F15" s="107"/>
      <c r="G15" s="107"/>
      <c r="H15" s="107"/>
      <c r="I15" s="283"/>
    </row>
    <row r="16" spans="1:12">
      <c r="A16" s="161">
        <f t="shared" si="0"/>
        <v>7</v>
      </c>
      <c r="B16" s="105"/>
      <c r="C16" s="105"/>
      <c r="D16" s="105"/>
      <c r="E16" s="106"/>
      <c r="F16" s="107"/>
      <c r="G16" s="107"/>
      <c r="H16" s="107"/>
      <c r="I16" s="283"/>
    </row>
    <row r="17" spans="1:12">
      <c r="A17" s="161">
        <f t="shared" si="0"/>
        <v>8</v>
      </c>
      <c r="B17" s="105"/>
      <c r="C17" s="105"/>
      <c r="D17" s="105"/>
      <c r="E17" s="106"/>
      <c r="F17" s="107"/>
      <c r="G17" s="107"/>
      <c r="H17" s="107"/>
      <c r="I17" s="283"/>
    </row>
    <row r="18" spans="1:12">
      <c r="A18" s="161">
        <f t="shared" si="0"/>
        <v>9</v>
      </c>
      <c r="B18" s="105"/>
      <c r="C18" s="105"/>
      <c r="D18" s="105"/>
      <c r="E18" s="106"/>
      <c r="F18" s="107"/>
      <c r="G18" s="107"/>
      <c r="H18" s="107"/>
      <c r="I18" s="283"/>
    </row>
    <row r="19" spans="1:12" ht="15.75" thickBot="1">
      <c r="A19" s="162">
        <f t="shared" si="0"/>
        <v>10</v>
      </c>
      <c r="B19" s="110"/>
      <c r="C19" s="110"/>
      <c r="D19" s="110"/>
      <c r="E19" s="111"/>
      <c r="F19" s="112"/>
      <c r="G19" s="112"/>
      <c r="H19" s="112"/>
      <c r="I19" s="284"/>
    </row>
    <row r="20" spans="1:12" ht="15.75" thickBot="1">
      <c r="A20" s="308"/>
      <c r="B20" s="114"/>
      <c r="C20" s="114"/>
      <c r="D20" s="114"/>
      <c r="E20" s="114"/>
      <c r="F20" s="114"/>
      <c r="G20" s="114"/>
      <c r="H20" s="117" t="str">
        <f>"Total "&amp;LEFT(A7,2)</f>
        <v>Total I6</v>
      </c>
      <c r="I20" s="118">
        <f>SUM(I10:I19)</f>
        <v>0</v>
      </c>
      <c r="L20" s="407"/>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32" t="str">
        <f>'Date initiale'!C3</f>
        <v>Universitatea de Arhitectură și Urbanism "Ion Mincu" București</v>
      </c>
      <c r="B1" s="232"/>
      <c r="C1" s="232"/>
      <c r="D1" s="6"/>
      <c r="E1" s="6"/>
      <c r="F1" s="6"/>
      <c r="G1" s="6"/>
      <c r="H1" s="6"/>
      <c r="I1" s="6"/>
      <c r="J1" s="6"/>
    </row>
    <row r="2" spans="1:12" ht="15.75">
      <c r="A2" s="232" t="str">
        <f>'Date initiale'!B4&amp;" "&amp;'Date initiale'!C4</f>
        <v>Facultatea ARHITECTURA</v>
      </c>
      <c r="B2" s="232"/>
      <c r="C2" s="232"/>
      <c r="D2" s="6"/>
      <c r="E2" s="6"/>
      <c r="F2" s="6"/>
      <c r="G2" s="6"/>
      <c r="H2" s="6"/>
      <c r="I2" s="6"/>
      <c r="J2" s="6"/>
    </row>
    <row r="3" spans="1:12" ht="15.75">
      <c r="A3" s="232" t="str">
        <f>'Date initiale'!B5&amp;" "&amp;'Date initiale'!C5</f>
        <v>Departamentul Sinteza proiectarii de arhitectura</v>
      </c>
      <c r="B3" s="232"/>
      <c r="C3" s="232"/>
      <c r="D3" s="6"/>
      <c r="E3" s="6"/>
      <c r="F3" s="6"/>
      <c r="G3" s="6"/>
      <c r="H3" s="6"/>
      <c r="I3" s="6"/>
      <c r="J3" s="6"/>
    </row>
    <row r="4" spans="1:12" ht="15.75">
      <c r="A4" s="236" t="str">
        <f>'Date initiale'!C6&amp;", "&amp;'Date initiale'!C7</f>
        <v>[Moleavin, Adrian], 24</v>
      </c>
      <c r="B4" s="236"/>
      <c r="C4" s="236"/>
      <c r="D4" s="6"/>
      <c r="E4" s="6"/>
      <c r="F4" s="6"/>
      <c r="G4" s="6"/>
      <c r="H4" s="6"/>
      <c r="I4" s="6"/>
      <c r="J4" s="6"/>
    </row>
    <row r="5" spans="1:12" s="173" customFormat="1" ht="15.75">
      <c r="A5" s="236"/>
      <c r="B5" s="236"/>
      <c r="C5" s="236"/>
      <c r="D5" s="6"/>
      <c r="E5" s="6"/>
      <c r="F5" s="6"/>
      <c r="G5" s="6"/>
      <c r="H5" s="6"/>
      <c r="I5" s="6"/>
      <c r="J5" s="6"/>
    </row>
    <row r="6" spans="1:12" ht="15.75">
      <c r="A6" s="586" t="s">
        <v>110</v>
      </c>
      <c r="B6" s="586"/>
      <c r="C6" s="586"/>
      <c r="D6" s="586"/>
      <c r="E6" s="586"/>
      <c r="F6" s="586"/>
      <c r="G6" s="586"/>
      <c r="H6" s="586"/>
      <c r="I6" s="586"/>
      <c r="J6" s="6"/>
    </row>
    <row r="7" spans="1:12" ht="15.75">
      <c r="A7" s="585" t="str">
        <f>'Descriere indicatori'!B10&amp;". "&amp;'Descriere indicatori'!C10</f>
        <v xml:space="preserve">I7. Articole in extenso în reviste ştiinţifice recunoscute în domenii conexe* </v>
      </c>
      <c r="B7" s="585"/>
      <c r="C7" s="585"/>
      <c r="D7" s="585"/>
      <c r="E7" s="585"/>
      <c r="F7" s="585"/>
      <c r="G7" s="585"/>
      <c r="H7" s="585"/>
      <c r="I7" s="585"/>
      <c r="J7" s="6"/>
    </row>
    <row r="8" spans="1:12" ht="16.5" thickBot="1">
      <c r="A8" s="159"/>
      <c r="B8" s="159"/>
      <c r="C8" s="159"/>
      <c r="D8" s="159"/>
      <c r="E8" s="159"/>
      <c r="F8" s="159"/>
      <c r="G8" s="159"/>
      <c r="H8" s="159"/>
      <c r="I8" s="159"/>
      <c r="J8" s="6"/>
    </row>
    <row r="9" spans="1:12" ht="30.75" thickBot="1">
      <c r="A9" s="142" t="s">
        <v>55</v>
      </c>
      <c r="B9" s="143" t="s">
        <v>83</v>
      </c>
      <c r="C9" s="143" t="s">
        <v>52</v>
      </c>
      <c r="D9" s="143" t="s">
        <v>57</v>
      </c>
      <c r="E9" s="143" t="s">
        <v>80</v>
      </c>
      <c r="F9" s="144" t="s">
        <v>87</v>
      </c>
      <c r="G9" s="143" t="s">
        <v>58</v>
      </c>
      <c r="H9" s="143" t="s">
        <v>111</v>
      </c>
      <c r="I9" s="145" t="s">
        <v>90</v>
      </c>
      <c r="J9" s="6"/>
      <c r="K9" s="238" t="s">
        <v>108</v>
      </c>
    </row>
    <row r="10" spans="1:12" ht="15.75">
      <c r="A10" s="164">
        <v>1</v>
      </c>
      <c r="B10" s="165"/>
      <c r="C10" s="132"/>
      <c r="D10" s="132"/>
      <c r="E10" s="132"/>
      <c r="F10" s="133"/>
      <c r="G10" s="132"/>
      <c r="H10" s="166"/>
      <c r="I10" s="285"/>
      <c r="J10" s="6"/>
      <c r="K10" s="239">
        <v>5</v>
      </c>
      <c r="L10" s="324" t="s">
        <v>248</v>
      </c>
    </row>
    <row r="11" spans="1:12" ht="15.75">
      <c r="A11" s="135">
        <f>A10+1</f>
        <v>2</v>
      </c>
      <c r="B11" s="127"/>
      <c r="C11" s="127"/>
      <c r="D11" s="127"/>
      <c r="E11" s="35"/>
      <c r="F11" s="108"/>
      <c r="G11" s="108"/>
      <c r="H11" s="108"/>
      <c r="I11" s="283"/>
      <c r="J11" s="44"/>
      <c r="K11" s="49"/>
    </row>
    <row r="12" spans="1:12" ht="15.75">
      <c r="A12" s="135">
        <f t="shared" ref="A12:A19" si="0">A11+1</f>
        <v>3</v>
      </c>
      <c r="B12" s="127"/>
      <c r="C12" s="106"/>
      <c r="D12" s="127"/>
      <c r="E12" s="167"/>
      <c r="F12" s="107"/>
      <c r="G12" s="108"/>
      <c r="H12" s="108"/>
      <c r="I12" s="283"/>
      <c r="J12" s="44"/>
    </row>
    <row r="13" spans="1:12" ht="15.75">
      <c r="A13" s="135">
        <f t="shared" si="0"/>
        <v>4</v>
      </c>
      <c r="B13" s="106"/>
      <c r="C13" s="106"/>
      <c r="D13" s="106"/>
      <c r="E13" s="167"/>
      <c r="F13" s="107"/>
      <c r="G13" s="108"/>
      <c r="H13" s="108"/>
      <c r="I13" s="283"/>
      <c r="J13" s="6"/>
    </row>
    <row r="14" spans="1:12" ht="15.75">
      <c r="A14" s="135">
        <f t="shared" si="0"/>
        <v>5</v>
      </c>
      <c r="B14" s="106"/>
      <c r="C14" s="106"/>
      <c r="D14" s="106"/>
      <c r="E14" s="167"/>
      <c r="F14" s="107"/>
      <c r="G14" s="107"/>
      <c r="H14" s="107"/>
      <c r="I14" s="283"/>
      <c r="J14" s="6"/>
    </row>
    <row r="15" spans="1:12" ht="15.75">
      <c r="A15" s="135">
        <f t="shared" si="0"/>
        <v>6</v>
      </c>
      <c r="B15" s="106"/>
      <c r="C15" s="106"/>
      <c r="D15" s="106"/>
      <c r="E15" s="167"/>
      <c r="F15" s="107"/>
      <c r="G15" s="107"/>
      <c r="H15" s="107"/>
      <c r="I15" s="283"/>
      <c r="J15" s="6"/>
    </row>
    <row r="16" spans="1:12" ht="15.75">
      <c r="A16" s="135">
        <f t="shared" si="0"/>
        <v>7</v>
      </c>
      <c r="B16" s="106"/>
      <c r="C16" s="106"/>
      <c r="D16" s="106"/>
      <c r="E16" s="35"/>
      <c r="F16" s="107"/>
      <c r="G16" s="107"/>
      <c r="H16" s="107"/>
      <c r="I16" s="283"/>
      <c r="J16" s="6"/>
    </row>
    <row r="17" spans="1:10" ht="15.75">
      <c r="A17" s="135">
        <f t="shared" si="0"/>
        <v>8</v>
      </c>
      <c r="B17" s="106"/>
      <c r="C17" s="106"/>
      <c r="D17" s="106"/>
      <c r="E17" s="167"/>
      <c r="F17" s="107"/>
      <c r="G17" s="107"/>
      <c r="H17" s="107"/>
      <c r="I17" s="283"/>
      <c r="J17" s="6"/>
    </row>
    <row r="18" spans="1:10" ht="15.75">
      <c r="A18" s="135">
        <f t="shared" si="0"/>
        <v>9</v>
      </c>
      <c r="B18" s="168"/>
      <c r="C18" s="169"/>
      <c r="D18" s="106"/>
      <c r="E18" s="167"/>
      <c r="F18" s="167"/>
      <c r="G18" s="167"/>
      <c r="H18" s="167"/>
      <c r="I18" s="290"/>
      <c r="J18" s="6"/>
    </row>
    <row r="19" spans="1:10" ht="16.5" thickBot="1">
      <c r="A19" s="163">
        <f t="shared" si="0"/>
        <v>10</v>
      </c>
      <c r="B19" s="111"/>
      <c r="C19" s="111"/>
      <c r="D19" s="111"/>
      <c r="E19" s="170"/>
      <c r="F19" s="112"/>
      <c r="G19" s="112"/>
      <c r="H19" s="112"/>
      <c r="I19" s="284"/>
      <c r="J19" s="6"/>
    </row>
    <row r="20" spans="1:10" ht="16.5" thickBot="1">
      <c r="A20" s="307"/>
      <c r="B20" s="114"/>
      <c r="C20" s="114"/>
      <c r="D20" s="114"/>
      <c r="E20" s="114"/>
      <c r="F20" s="114"/>
      <c r="G20" s="114"/>
      <c r="H20" s="117" t="str">
        <f>"Total "&amp;LEFT(A7,2)</f>
        <v>Total I7</v>
      </c>
      <c r="I20" s="118">
        <f>SUM(I10:I19)</f>
        <v>0</v>
      </c>
      <c r="J20" s="6"/>
    </row>
    <row r="21" spans="1:10">
      <c r="A21" s="37"/>
      <c r="B21" s="37"/>
      <c r="C21" s="37"/>
      <c r="D21" s="37"/>
      <c r="E21" s="37"/>
      <c r="F21" s="37"/>
      <c r="G21" s="37"/>
      <c r="H21" s="37"/>
      <c r="I21" s="38"/>
    </row>
    <row r="22" spans="1:10"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row r="23" spans="1:10">
      <c r="A23" s="39"/>
    </row>
    <row r="24" spans="1:10">
      <c r="A24" s="39"/>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H14" sqref="H14"/>
    </sheetView>
  </sheetViews>
  <sheetFormatPr defaultRowHeight="15"/>
  <cols>
    <col min="1" max="1" width="5.140625" customWidth="1"/>
    <col min="2" max="2" width="17.140625" customWidth="1"/>
    <col min="3" max="3" width="21.140625" customWidth="1"/>
    <col min="4" max="4" width="37.1406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15.75">
      <c r="A7" s="585" t="str">
        <f>'Descriere indicatori'!B11&amp;". "&amp;'Descriere indicatori'!C11</f>
        <v xml:space="preserve">I8. Studii in extenso apărute în volume colective publicate la edituri de prestigiu internaţional* </v>
      </c>
      <c r="B7" s="585"/>
      <c r="C7" s="585"/>
      <c r="D7" s="585"/>
      <c r="E7" s="585"/>
      <c r="F7" s="585"/>
      <c r="G7" s="585"/>
      <c r="H7" s="585"/>
      <c r="I7" s="585"/>
    </row>
    <row r="8" spans="1:12" ht="15.75" thickBot="1">
      <c r="A8" s="158"/>
      <c r="B8" s="158"/>
      <c r="C8" s="158"/>
      <c r="D8" s="158"/>
      <c r="E8" s="158"/>
      <c r="F8" s="158"/>
      <c r="G8" s="158"/>
      <c r="H8" s="158"/>
      <c r="I8" s="158"/>
    </row>
    <row r="9" spans="1:12" ht="30.75" thickBot="1">
      <c r="A9" s="142" t="s">
        <v>55</v>
      </c>
      <c r="B9" s="143" t="s">
        <v>83</v>
      </c>
      <c r="C9" s="143" t="s">
        <v>52</v>
      </c>
      <c r="D9" s="143" t="s">
        <v>57</v>
      </c>
      <c r="E9" s="143" t="s">
        <v>80</v>
      </c>
      <c r="F9" s="144" t="s">
        <v>87</v>
      </c>
      <c r="G9" s="143" t="s">
        <v>58</v>
      </c>
      <c r="H9" s="143" t="s">
        <v>111</v>
      </c>
      <c r="I9" s="145" t="s">
        <v>90</v>
      </c>
      <c r="K9" s="238" t="s">
        <v>108</v>
      </c>
    </row>
    <row r="10" spans="1:12">
      <c r="A10" s="99">
        <v>1</v>
      </c>
      <c r="B10" s="424"/>
      <c r="C10" s="424"/>
      <c r="D10" s="424"/>
      <c r="E10" s="424"/>
      <c r="F10" s="424"/>
      <c r="G10" s="424"/>
      <c r="H10" s="423"/>
      <c r="I10" s="283"/>
      <c r="K10" s="239">
        <v>10</v>
      </c>
      <c r="L10" s="324" t="s">
        <v>249</v>
      </c>
    </row>
    <row r="11" spans="1:12">
      <c r="A11" s="154">
        <f>A10+1</f>
        <v>2</v>
      </c>
      <c r="B11" s="105"/>
      <c r="C11" s="105"/>
      <c r="D11" s="105"/>
      <c r="E11" s="106"/>
      <c r="F11" s="107"/>
      <c r="G11" s="107"/>
      <c r="H11" s="107"/>
      <c r="I11" s="283"/>
      <c r="K11" s="49"/>
    </row>
    <row r="12" spans="1:12">
      <c r="A12" s="154">
        <f t="shared" ref="A12:A18" si="0">A11+1</f>
        <v>3</v>
      </c>
      <c r="B12" s="105"/>
      <c r="C12" s="105"/>
      <c r="D12" s="105"/>
      <c r="E12" s="106"/>
      <c r="F12" s="107"/>
      <c r="G12" s="107"/>
      <c r="H12" s="107"/>
      <c r="I12" s="283"/>
    </row>
    <row r="13" spans="1:12">
      <c r="A13" s="154">
        <f t="shared" si="0"/>
        <v>4</v>
      </c>
      <c r="B13" s="105"/>
      <c r="C13" s="105"/>
      <c r="D13" s="105"/>
      <c r="E13" s="106"/>
      <c r="F13" s="107"/>
      <c r="G13" s="107"/>
      <c r="H13" s="107"/>
      <c r="I13" s="283"/>
    </row>
    <row r="14" spans="1:12">
      <c r="A14" s="154">
        <f t="shared" si="0"/>
        <v>5</v>
      </c>
      <c r="B14" s="105"/>
      <c r="C14" s="105"/>
      <c r="D14" s="105"/>
      <c r="E14" s="106"/>
      <c r="F14" s="107"/>
      <c r="G14" s="107"/>
      <c r="H14" s="107"/>
      <c r="I14" s="283"/>
    </row>
    <row r="15" spans="1:12">
      <c r="A15" s="154">
        <f t="shared" si="0"/>
        <v>6</v>
      </c>
      <c r="B15" s="105"/>
      <c r="C15" s="105"/>
      <c r="D15" s="105"/>
      <c r="E15" s="106"/>
      <c r="F15" s="107"/>
      <c r="G15" s="107"/>
      <c r="H15" s="107"/>
      <c r="I15" s="283"/>
    </row>
    <row r="16" spans="1:12">
      <c r="A16" s="154">
        <f t="shared" si="0"/>
        <v>7</v>
      </c>
      <c r="B16" s="105"/>
      <c r="C16" s="105"/>
      <c r="D16" s="105"/>
      <c r="E16" s="106"/>
      <c r="F16" s="107"/>
      <c r="G16" s="107"/>
      <c r="H16" s="107"/>
      <c r="I16" s="283"/>
    </row>
    <row r="17" spans="1:10">
      <c r="A17" s="154">
        <f t="shared" si="0"/>
        <v>8</v>
      </c>
      <c r="B17" s="105"/>
      <c r="C17" s="105"/>
      <c r="D17" s="105"/>
      <c r="E17" s="106"/>
      <c r="F17" s="107"/>
      <c r="G17" s="107"/>
      <c r="H17" s="107"/>
      <c r="I17" s="283"/>
    </row>
    <row r="18" spans="1:10">
      <c r="A18" s="154">
        <f t="shared" si="0"/>
        <v>9</v>
      </c>
      <c r="B18" s="105"/>
      <c r="C18" s="105"/>
      <c r="D18" s="105"/>
      <c r="E18" s="106"/>
      <c r="F18" s="107"/>
      <c r="G18" s="107"/>
      <c r="H18" s="107"/>
      <c r="I18" s="283"/>
    </row>
    <row r="19" spans="1:10" ht="15.75" thickBot="1">
      <c r="A19" s="116">
        <f>A18+1</f>
        <v>10</v>
      </c>
      <c r="B19" s="110"/>
      <c r="C19" s="110"/>
      <c r="D19" s="110"/>
      <c r="E19" s="111"/>
      <c r="F19" s="112"/>
      <c r="G19" s="112"/>
      <c r="H19" s="112"/>
      <c r="I19" s="284"/>
    </row>
    <row r="20" spans="1:10" ht="16.5" thickBot="1">
      <c r="A20" s="307"/>
      <c r="B20" s="114"/>
      <c r="C20" s="114"/>
      <c r="D20" s="114"/>
      <c r="E20" s="114"/>
      <c r="F20" s="114"/>
      <c r="G20" s="114"/>
      <c r="H20" s="117" t="str">
        <f>"Total "&amp;LEFT(A7,2)</f>
        <v>Total I8</v>
      </c>
      <c r="I20" s="118">
        <f>SUM(I12:I19)</f>
        <v>0</v>
      </c>
      <c r="J20" s="6"/>
    </row>
    <row r="22" spans="1:10"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6"/>
  <sheetViews>
    <sheetView workbookViewId="0">
      <selection activeCell="K17" sqref="K17"/>
    </sheetView>
  </sheetViews>
  <sheetFormatPr defaultRowHeight="15"/>
  <cols>
    <col min="1" max="1" width="5.140625" customWidth="1"/>
    <col min="2" max="2" width="15.42578125" customWidth="1"/>
    <col min="3" max="3" width="20.42578125" customWidth="1"/>
    <col min="4" max="4" width="36.42578125" customWidth="1"/>
    <col min="5" max="5" width="16" customWidth="1"/>
    <col min="6" max="6" width="6.85546875" customWidth="1"/>
    <col min="7" max="7" width="10.5703125" style="173" customWidth="1"/>
    <col min="8" max="8" width="10" customWidth="1"/>
    <col min="9" max="10"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15.75" customHeight="1">
      <c r="A7" s="585" t="str">
        <f>'Descriere indicatori'!B12&amp;". "&amp;'Descriere indicatori'!C12</f>
        <v xml:space="preserve">I9. Studii in extenso apărute în volume colective publicate la edituri de prestigiu naţional* </v>
      </c>
      <c r="B7" s="585"/>
      <c r="C7" s="585"/>
      <c r="D7" s="585"/>
      <c r="E7" s="585"/>
      <c r="F7" s="585"/>
      <c r="G7" s="585"/>
      <c r="H7" s="585"/>
      <c r="I7" s="585"/>
      <c r="J7" s="174"/>
    </row>
    <row r="8" spans="1:12" ht="16.5" thickBot="1">
      <c r="A8" s="172"/>
      <c r="B8" s="172"/>
      <c r="C8" s="172"/>
      <c r="D8" s="172"/>
      <c r="E8" s="172"/>
      <c r="F8" s="172"/>
      <c r="G8" s="158"/>
      <c r="H8" s="172"/>
      <c r="I8" s="172"/>
      <c r="J8" s="172"/>
    </row>
    <row r="9" spans="1:12" ht="30.75" thickBot="1">
      <c r="A9" s="142" t="s">
        <v>55</v>
      </c>
      <c r="B9" s="143" t="s">
        <v>83</v>
      </c>
      <c r="C9" s="143" t="s">
        <v>56</v>
      </c>
      <c r="D9" s="143" t="s">
        <v>57</v>
      </c>
      <c r="E9" s="143" t="s">
        <v>80</v>
      </c>
      <c r="F9" s="144" t="s">
        <v>87</v>
      </c>
      <c r="G9" s="143" t="s">
        <v>58</v>
      </c>
      <c r="H9" s="143" t="s">
        <v>111</v>
      </c>
      <c r="I9" s="145" t="s">
        <v>90</v>
      </c>
      <c r="K9" s="238" t="s">
        <v>108</v>
      </c>
    </row>
    <row r="10" spans="1:12" ht="19.5" customHeight="1">
      <c r="A10" s="175">
        <v>1</v>
      </c>
      <c r="B10" s="469"/>
      <c r="C10" s="472"/>
      <c r="D10" s="472"/>
      <c r="E10" s="473"/>
      <c r="F10" s="474"/>
      <c r="G10" s="471"/>
      <c r="H10" s="474"/>
      <c r="I10" s="475"/>
      <c r="K10" s="239">
        <v>7</v>
      </c>
      <c r="L10" s="324" t="s">
        <v>249</v>
      </c>
    </row>
    <row r="11" spans="1:12">
      <c r="A11" s="176">
        <f>A10+1</f>
        <v>2</v>
      </c>
      <c r="B11" s="484"/>
      <c r="C11" s="481"/>
      <c r="D11" s="371"/>
      <c r="E11" s="487"/>
      <c r="F11" s="488"/>
      <c r="G11" s="107"/>
      <c r="H11" s="488"/>
      <c r="I11" s="485"/>
      <c r="K11" s="49"/>
    </row>
    <row r="12" spans="1:12">
      <c r="A12" s="176">
        <f t="shared" ref="A12:A19" si="0">A11+1</f>
        <v>3</v>
      </c>
      <c r="B12" s="385"/>
      <c r="C12" s="386"/>
      <c r="D12" s="385"/>
      <c r="E12" s="376"/>
      <c r="F12" s="397"/>
      <c r="G12" s="397"/>
      <c r="H12" s="397"/>
      <c r="I12" s="396"/>
    </row>
    <row r="13" spans="1:12">
      <c r="A13" s="176">
        <f t="shared" si="0"/>
        <v>4</v>
      </c>
      <c r="B13" s="385"/>
      <c r="C13" s="386"/>
      <c r="D13" s="385"/>
      <c r="E13" s="376"/>
      <c r="F13" s="397"/>
      <c r="G13" s="397"/>
      <c r="H13" s="397"/>
      <c r="I13" s="396"/>
    </row>
    <row r="14" spans="1:12">
      <c r="A14" s="176">
        <f t="shared" si="0"/>
        <v>5</v>
      </c>
      <c r="B14" s="395"/>
      <c r="C14" s="395"/>
      <c r="D14" s="395"/>
      <c r="E14" s="395"/>
      <c r="F14" s="395"/>
      <c r="G14" s="397"/>
      <c r="H14" s="395"/>
      <c r="I14" s="398"/>
    </row>
    <row r="15" spans="1:12">
      <c r="A15" s="176">
        <f t="shared" si="0"/>
        <v>6</v>
      </c>
      <c r="B15" s="395"/>
      <c r="C15" s="395"/>
      <c r="D15" s="395"/>
      <c r="E15" s="395"/>
      <c r="F15" s="395"/>
      <c r="G15" s="397"/>
      <c r="H15" s="395"/>
      <c r="I15" s="398"/>
    </row>
    <row r="16" spans="1:12">
      <c r="A16" s="176">
        <f t="shared" si="0"/>
        <v>7</v>
      </c>
      <c r="B16" s="395"/>
      <c r="C16" s="395"/>
      <c r="D16" s="395"/>
      <c r="E16" s="395"/>
      <c r="F16" s="395"/>
      <c r="G16" s="397"/>
      <c r="H16" s="395"/>
      <c r="I16" s="398"/>
    </row>
    <row r="17" spans="1:10">
      <c r="A17" s="176">
        <f t="shared" si="0"/>
        <v>8</v>
      </c>
      <c r="B17" s="395"/>
      <c r="C17" s="395"/>
      <c r="D17" s="395"/>
      <c r="E17" s="395"/>
      <c r="F17" s="395"/>
      <c r="G17" s="397"/>
      <c r="H17" s="395"/>
      <c r="I17" s="398"/>
    </row>
    <row r="18" spans="1:10">
      <c r="A18" s="176">
        <f t="shared" si="0"/>
        <v>9</v>
      </c>
      <c r="B18" s="395"/>
      <c r="C18" s="395"/>
      <c r="D18" s="395"/>
      <c r="E18" s="395"/>
      <c r="F18" s="395"/>
      <c r="G18" s="397"/>
      <c r="H18" s="395"/>
      <c r="I18" s="398"/>
    </row>
    <row r="19" spans="1:10" ht="15.75" thickBot="1">
      <c r="A19" s="137">
        <f t="shared" si="0"/>
        <v>10</v>
      </c>
      <c r="B19" s="399"/>
      <c r="C19" s="399"/>
      <c r="D19" s="399"/>
      <c r="E19" s="399"/>
      <c r="F19" s="399"/>
      <c r="G19" s="400"/>
      <c r="H19" s="399"/>
      <c r="I19" s="401"/>
    </row>
    <row r="20" spans="1:10" s="173" customFormat="1" ht="16.5" thickBot="1">
      <c r="A20" s="307"/>
      <c r="B20" s="114"/>
      <c r="C20" s="114"/>
      <c r="D20" s="114"/>
      <c r="E20" s="114"/>
      <c r="F20" s="114"/>
      <c r="G20" s="114"/>
      <c r="H20" s="117" t="str">
        <f>"Total "&amp;LEFT(A7,2)</f>
        <v>Total I9</v>
      </c>
      <c r="I20" s="118">
        <f>SUM(I12:I19)</f>
        <v>0</v>
      </c>
      <c r="J20" s="6"/>
    </row>
    <row r="22" spans="1:10"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row r="25" spans="1:10">
      <c r="B25" s="48"/>
    </row>
    <row r="26" spans="1:10">
      <c r="B26" s="330"/>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topLeftCell="A5" workbookViewId="0">
      <selection activeCell="N14" sqref="N14"/>
    </sheetView>
  </sheetViews>
  <sheetFormatPr defaultRowHeight="15"/>
  <cols>
    <col min="1" max="1" width="5.140625" customWidth="1"/>
    <col min="2" max="2" width="16.28515625" customWidth="1"/>
    <col min="3" max="3" width="22.140625" customWidth="1"/>
    <col min="4" max="4" width="36.285156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39" customHeight="1">
      <c r="A7" s="585" t="str">
        <f>'Descriere indicatori'!B13&amp;". "&amp;'Descriere indicatori'!C13</f>
        <v xml:space="preserve">I10. Studii in extenso apărute în volume colective publicate la edituri recunoscute în domeniu*, precum şi studiile aferente proiectelor* </v>
      </c>
      <c r="B7" s="585"/>
      <c r="C7" s="585"/>
      <c r="D7" s="585"/>
      <c r="E7" s="585"/>
      <c r="F7" s="585"/>
      <c r="G7" s="585"/>
      <c r="H7" s="585"/>
      <c r="I7" s="585"/>
    </row>
    <row r="8" spans="1:12" s="173" customFormat="1" ht="17.25" customHeight="1" thickBot="1">
      <c r="A8" s="32"/>
      <c r="B8" s="172"/>
      <c r="C8" s="172"/>
      <c r="D8" s="172"/>
      <c r="E8" s="172"/>
      <c r="F8" s="172"/>
      <c r="G8" s="172"/>
      <c r="H8" s="172"/>
      <c r="I8" s="172"/>
    </row>
    <row r="9" spans="1:12" ht="30.75" thickBot="1">
      <c r="A9" s="142" t="s">
        <v>55</v>
      </c>
      <c r="B9" s="143" t="s">
        <v>83</v>
      </c>
      <c r="C9" s="143" t="s">
        <v>56</v>
      </c>
      <c r="D9" s="143" t="s">
        <v>57</v>
      </c>
      <c r="E9" s="143" t="s">
        <v>80</v>
      </c>
      <c r="F9" s="144" t="s">
        <v>87</v>
      </c>
      <c r="G9" s="143" t="s">
        <v>58</v>
      </c>
      <c r="H9" s="143" t="s">
        <v>111</v>
      </c>
      <c r="I9" s="145" t="s">
        <v>90</v>
      </c>
      <c r="K9" s="238" t="s">
        <v>108</v>
      </c>
    </row>
    <row r="10" spans="1:12" ht="60" customHeight="1">
      <c r="A10" s="175">
        <v>1</v>
      </c>
      <c r="B10" s="493" t="s">
        <v>273</v>
      </c>
      <c r="C10" s="472" t="s">
        <v>395</v>
      </c>
      <c r="D10" s="472" t="s">
        <v>400</v>
      </c>
      <c r="E10" s="470" t="s">
        <v>396</v>
      </c>
      <c r="F10" s="471">
        <v>2011</v>
      </c>
      <c r="G10" s="471"/>
      <c r="H10" s="471">
        <v>12</v>
      </c>
      <c r="I10" s="475">
        <v>7</v>
      </c>
      <c r="J10" s="185"/>
      <c r="K10" s="239" t="s">
        <v>160</v>
      </c>
      <c r="L10" s="324" t="s">
        <v>250</v>
      </c>
    </row>
    <row r="11" spans="1:12" s="173" customFormat="1" ht="38.25">
      <c r="A11" s="420"/>
      <c r="B11" s="493" t="s">
        <v>273</v>
      </c>
      <c r="C11" s="491" t="s">
        <v>276</v>
      </c>
      <c r="D11" s="491" t="s">
        <v>512</v>
      </c>
      <c r="E11" s="497" t="s">
        <v>277</v>
      </c>
      <c r="F11" s="498">
        <v>2011</v>
      </c>
      <c r="G11" s="498" t="s">
        <v>278</v>
      </c>
      <c r="H11" s="510" t="s">
        <v>419</v>
      </c>
      <c r="I11" s="490">
        <v>7</v>
      </c>
      <c r="J11" s="185"/>
      <c r="K11" s="417"/>
      <c r="L11" s="324"/>
    </row>
    <row r="12" spans="1:12" ht="25.5">
      <c r="A12" s="213">
        <v>2</v>
      </c>
      <c r="B12" s="494" t="s">
        <v>364</v>
      </c>
      <c r="C12" s="439" t="s">
        <v>353</v>
      </c>
      <c r="D12" s="495" t="s">
        <v>291</v>
      </c>
      <c r="E12" s="355" t="s">
        <v>292</v>
      </c>
      <c r="F12" s="499" t="s">
        <v>293</v>
      </c>
      <c r="G12" s="440" t="s">
        <v>344</v>
      </c>
      <c r="H12" s="440" t="s">
        <v>351</v>
      </c>
      <c r="I12" s="490">
        <v>7</v>
      </c>
    </row>
    <row r="13" spans="1:12" ht="25.5">
      <c r="A13" s="213">
        <f t="shared" ref="A13:A19" si="0">A12+1</f>
        <v>3</v>
      </c>
      <c r="B13" s="494" t="s">
        <v>365</v>
      </c>
      <c r="C13" s="439" t="s">
        <v>354</v>
      </c>
      <c r="D13" s="425" t="s">
        <v>403</v>
      </c>
      <c r="E13" s="355" t="s">
        <v>292</v>
      </c>
      <c r="F13" s="499" t="s">
        <v>293</v>
      </c>
      <c r="G13" s="440" t="s">
        <v>344</v>
      </c>
      <c r="H13" s="440" t="s">
        <v>352</v>
      </c>
      <c r="I13" s="490">
        <v>7</v>
      </c>
    </row>
    <row r="14" spans="1:12" ht="51">
      <c r="A14" s="213">
        <f t="shared" si="0"/>
        <v>4</v>
      </c>
      <c r="B14" s="496" t="s">
        <v>273</v>
      </c>
      <c r="C14" s="481" t="s">
        <v>398</v>
      </c>
      <c r="D14" s="371" t="s">
        <v>401</v>
      </c>
      <c r="E14" s="486" t="s">
        <v>396</v>
      </c>
      <c r="F14" s="500">
        <v>2014</v>
      </c>
      <c r="G14" s="107"/>
      <c r="H14" s="500" t="s">
        <v>402</v>
      </c>
      <c r="I14" s="490">
        <v>7</v>
      </c>
      <c r="K14" s="492"/>
    </row>
    <row r="15" spans="1:12">
      <c r="A15" s="213">
        <f t="shared" si="0"/>
        <v>5</v>
      </c>
      <c r="B15" s="437"/>
      <c r="C15" s="439"/>
      <c r="D15" s="440"/>
      <c r="E15" s="440"/>
      <c r="F15" s="489"/>
      <c r="G15" s="435"/>
      <c r="H15" s="489"/>
      <c r="I15" s="383"/>
    </row>
    <row r="16" spans="1:12">
      <c r="A16" s="213">
        <f t="shared" si="0"/>
        <v>6</v>
      </c>
      <c r="B16" s="13"/>
      <c r="C16" s="13"/>
      <c r="D16" s="13"/>
      <c r="E16" s="13"/>
      <c r="F16" s="13"/>
      <c r="G16" s="13"/>
      <c r="H16" s="13"/>
      <c r="I16" s="341"/>
    </row>
    <row r="17" spans="1:9">
      <c r="A17" s="213">
        <f t="shared" si="0"/>
        <v>7</v>
      </c>
      <c r="B17" s="13"/>
      <c r="C17" s="13"/>
      <c r="D17" s="13"/>
      <c r="E17" s="13"/>
      <c r="F17" s="13"/>
      <c r="G17" s="13"/>
      <c r="H17" s="13"/>
      <c r="I17" s="383"/>
    </row>
    <row r="18" spans="1:9">
      <c r="A18" s="213">
        <f t="shared" si="0"/>
        <v>8</v>
      </c>
      <c r="B18" s="13"/>
      <c r="C18" s="13"/>
      <c r="D18" s="13"/>
      <c r="E18" s="13"/>
      <c r="F18" s="13"/>
      <c r="G18" s="13"/>
      <c r="H18" s="13"/>
      <c r="I18" s="383"/>
    </row>
    <row r="19" spans="1:9" ht="15.75" thickBot="1">
      <c r="A19" s="214">
        <f t="shared" si="0"/>
        <v>9</v>
      </c>
      <c r="B19" s="387"/>
      <c r="C19" s="388"/>
      <c r="D19" s="388"/>
      <c r="E19" s="380"/>
      <c r="F19" s="389"/>
      <c r="G19" s="389"/>
      <c r="H19" s="389"/>
      <c r="I19" s="390"/>
    </row>
    <row r="20" spans="1:9" ht="15.75" thickBot="1">
      <c r="A20" s="307"/>
      <c r="B20" s="215"/>
      <c r="C20" s="136"/>
      <c r="D20" s="171"/>
      <c r="E20" s="171"/>
      <c r="F20" s="171"/>
      <c r="G20" s="171"/>
      <c r="H20" s="117" t="str">
        <f>"Total "&amp;LEFT(A7,3)</f>
        <v>Total I10</v>
      </c>
      <c r="I20" s="216">
        <f>SUM(I10:I19)</f>
        <v>35</v>
      </c>
    </row>
    <row r="21" spans="1:9">
      <c r="A21" s="20"/>
      <c r="B21" s="16"/>
      <c r="C21" s="18"/>
      <c r="D21" s="20"/>
    </row>
    <row r="22" spans="1:9"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row r="23" spans="1:9" ht="48" customHeight="1">
      <c r="A23"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584"/>
      <c r="C23" s="584"/>
      <c r="D23" s="584"/>
      <c r="E23" s="584"/>
      <c r="F23" s="584"/>
      <c r="G23" s="584"/>
      <c r="H23" s="584"/>
      <c r="I23" s="584"/>
    </row>
    <row r="24" spans="1:9">
      <c r="A24" s="20"/>
      <c r="B24" s="18"/>
      <c r="C24" s="18"/>
      <c r="D24" s="20"/>
    </row>
    <row r="25" spans="1:9">
      <c r="A25" s="20"/>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28"/>
  <sheetViews>
    <sheetView topLeftCell="A4" workbookViewId="0">
      <selection activeCell="L15" sqref="L15"/>
    </sheetView>
  </sheetViews>
  <sheetFormatPr defaultRowHeight="15"/>
  <cols>
    <col min="1" max="1" width="5.140625" customWidth="1"/>
    <col min="2" max="2" width="17.7109375" customWidth="1"/>
    <col min="3" max="3" width="22.42578125" customWidth="1"/>
    <col min="4" max="4" width="28.140625" customWidth="1"/>
    <col min="5" max="5" width="6.85546875" customWidth="1"/>
    <col min="6" max="6" width="10.5703125" customWidth="1"/>
    <col min="7" max="7" width="16"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c r="J6" s="33"/>
    </row>
    <row r="7" spans="1:12" ht="39" customHeight="1">
      <c r="A7" s="585"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85"/>
      <c r="C7" s="585"/>
      <c r="D7" s="585"/>
      <c r="E7" s="585"/>
      <c r="F7" s="585"/>
      <c r="G7" s="585"/>
      <c r="H7" s="585"/>
      <c r="I7" s="585"/>
      <c r="J7" s="32"/>
    </row>
    <row r="8" spans="1:12" ht="19.5" customHeight="1" thickBot="1">
      <c r="A8" s="55"/>
      <c r="B8" s="55"/>
      <c r="C8" s="55"/>
      <c r="D8" s="55"/>
      <c r="E8" s="55"/>
      <c r="F8" s="55"/>
      <c r="G8" s="55"/>
      <c r="H8" s="55"/>
      <c r="I8" s="55"/>
      <c r="J8" s="32"/>
    </row>
    <row r="9" spans="1:12" ht="63" customHeight="1" thickBot="1">
      <c r="A9" s="204" t="s">
        <v>55</v>
      </c>
      <c r="B9" s="205" t="s">
        <v>83</v>
      </c>
      <c r="C9" s="206" t="s">
        <v>52</v>
      </c>
      <c r="D9" s="206" t="s">
        <v>134</v>
      </c>
      <c r="E9" s="205" t="s">
        <v>87</v>
      </c>
      <c r="F9" s="206" t="s">
        <v>53</v>
      </c>
      <c r="G9" s="206" t="s">
        <v>79</v>
      </c>
      <c r="H9" s="205" t="s">
        <v>54</v>
      </c>
      <c r="I9" s="212" t="s">
        <v>147</v>
      </c>
      <c r="J9" s="2"/>
      <c r="K9" s="238" t="s">
        <v>108</v>
      </c>
    </row>
    <row r="10" spans="1:12" ht="65.25" customHeight="1">
      <c r="A10" s="56">
        <v>1</v>
      </c>
      <c r="B10" s="441" t="s">
        <v>273</v>
      </c>
      <c r="C10" s="442" t="s">
        <v>279</v>
      </c>
      <c r="D10" s="443" t="s">
        <v>366</v>
      </c>
      <c r="E10" s="426">
        <v>2012</v>
      </c>
      <c r="F10" s="444" t="s">
        <v>342</v>
      </c>
      <c r="G10" s="426" t="s">
        <v>281</v>
      </c>
      <c r="H10" s="426">
        <v>10</v>
      </c>
      <c r="I10" s="445">
        <v>15</v>
      </c>
      <c r="K10" s="239" t="s">
        <v>161</v>
      </c>
      <c r="L10" s="324" t="s">
        <v>251</v>
      </c>
    </row>
    <row r="11" spans="1:12" ht="65.25" customHeight="1">
      <c r="A11" s="57">
        <f>A10+1</f>
        <v>2</v>
      </c>
      <c r="B11" s="441" t="s">
        <v>273</v>
      </c>
      <c r="C11" s="446" t="s">
        <v>280</v>
      </c>
      <c r="D11" s="447" t="s">
        <v>367</v>
      </c>
      <c r="E11" s="448">
        <v>2012</v>
      </c>
      <c r="F11" s="444" t="s">
        <v>342</v>
      </c>
      <c r="G11" s="426" t="s">
        <v>281</v>
      </c>
      <c r="H11" s="438">
        <v>9</v>
      </c>
      <c r="I11" s="449">
        <v>15</v>
      </c>
      <c r="K11" s="49"/>
    </row>
    <row r="12" spans="1:12" ht="66.75" customHeight="1">
      <c r="A12" s="57">
        <f t="shared" ref="A12:A21" si="0">A11+1</f>
        <v>3</v>
      </c>
      <c r="B12" s="468" t="s">
        <v>404</v>
      </c>
      <c r="C12" s="467" t="s">
        <v>343</v>
      </c>
      <c r="D12" s="501" t="s">
        <v>405</v>
      </c>
      <c r="E12" s="468">
        <v>2012</v>
      </c>
      <c r="F12" s="480" t="s">
        <v>408</v>
      </c>
      <c r="G12" s="503" t="s">
        <v>292</v>
      </c>
      <c r="H12" s="502">
        <v>10</v>
      </c>
      <c r="I12" s="379">
        <v>10</v>
      </c>
    </row>
    <row r="13" spans="1:12" ht="72.75" customHeight="1">
      <c r="A13" s="57">
        <f t="shared" si="0"/>
        <v>4</v>
      </c>
      <c r="B13" s="468" t="s">
        <v>406</v>
      </c>
      <c r="C13" s="467" t="s">
        <v>407</v>
      </c>
      <c r="D13" s="467" t="s">
        <v>405</v>
      </c>
      <c r="E13" s="468">
        <v>2012</v>
      </c>
      <c r="F13" s="480" t="s">
        <v>408</v>
      </c>
      <c r="G13" s="503" t="s">
        <v>292</v>
      </c>
      <c r="H13" s="504">
        <v>10</v>
      </c>
      <c r="I13" s="379">
        <v>10</v>
      </c>
    </row>
    <row r="14" spans="1:12" s="173" customFormat="1" ht="78.75" customHeight="1">
      <c r="A14" s="57"/>
      <c r="B14" s="426" t="s">
        <v>363</v>
      </c>
      <c r="C14" s="446" t="s">
        <v>345</v>
      </c>
      <c r="D14" s="425" t="s">
        <v>368</v>
      </c>
      <c r="E14" s="438">
        <v>2015</v>
      </c>
      <c r="F14" s="355" t="s">
        <v>348</v>
      </c>
      <c r="G14" s="355" t="s">
        <v>347</v>
      </c>
      <c r="H14" s="355" t="s">
        <v>350</v>
      </c>
      <c r="I14" s="449">
        <v>15</v>
      </c>
    </row>
    <row r="15" spans="1:12" s="173" customFormat="1" ht="78" customHeight="1">
      <c r="A15" s="57"/>
      <c r="B15" s="426" t="s">
        <v>369</v>
      </c>
      <c r="C15" s="446" t="s">
        <v>346</v>
      </c>
      <c r="D15" s="425" t="s">
        <v>368</v>
      </c>
      <c r="E15" s="438">
        <v>2015</v>
      </c>
      <c r="F15" s="355" t="s">
        <v>348</v>
      </c>
      <c r="G15" s="355" t="s">
        <v>347</v>
      </c>
      <c r="H15" s="355" t="s">
        <v>349</v>
      </c>
      <c r="I15" s="449">
        <v>15</v>
      </c>
    </row>
    <row r="16" spans="1:12" ht="88.5" customHeight="1">
      <c r="A16" s="57">
        <f>A13+1</f>
        <v>5</v>
      </c>
      <c r="B16" s="343"/>
      <c r="C16" s="343"/>
      <c r="D16" s="339"/>
      <c r="E16" s="343"/>
      <c r="F16" s="343"/>
      <c r="G16" s="339"/>
      <c r="H16" s="343"/>
      <c r="I16" s="379"/>
    </row>
    <row r="17" spans="1:10" ht="78.75" customHeight="1">
      <c r="A17" s="57">
        <f t="shared" si="0"/>
        <v>6</v>
      </c>
      <c r="B17" s="13"/>
      <c r="C17" s="13"/>
      <c r="D17" s="13"/>
      <c r="E17" s="13"/>
      <c r="F17" s="13"/>
      <c r="G17" s="13"/>
      <c r="H17" s="13"/>
      <c r="I17" s="379"/>
    </row>
    <row r="18" spans="1:10" ht="15.75">
      <c r="A18" s="57">
        <f t="shared" si="0"/>
        <v>7</v>
      </c>
      <c r="B18" s="343"/>
      <c r="C18" s="343"/>
      <c r="D18" s="339"/>
      <c r="E18" s="343"/>
      <c r="F18" s="343"/>
      <c r="G18" s="339"/>
      <c r="H18" s="343"/>
      <c r="I18" s="379"/>
    </row>
    <row r="19" spans="1:10" ht="15.75">
      <c r="A19" s="57">
        <f t="shared" si="0"/>
        <v>8</v>
      </c>
      <c r="B19" s="13"/>
      <c r="C19" s="13"/>
      <c r="D19" s="13"/>
      <c r="E19" s="13"/>
      <c r="F19" s="13"/>
      <c r="G19" s="13"/>
      <c r="H19" s="13"/>
      <c r="I19" s="379"/>
    </row>
    <row r="20" spans="1:10" ht="15.75">
      <c r="A20" s="57">
        <f t="shared" si="0"/>
        <v>9</v>
      </c>
      <c r="B20" s="339"/>
      <c r="C20" s="339"/>
      <c r="D20" s="339"/>
      <c r="E20" s="339"/>
      <c r="F20" s="349"/>
      <c r="G20" s="363"/>
      <c r="H20" s="339"/>
      <c r="I20" s="334"/>
      <c r="J20" s="21"/>
    </row>
    <row r="21" spans="1:10" ht="16.5" thickBot="1">
      <c r="A21" s="58">
        <f t="shared" si="0"/>
        <v>10</v>
      </c>
      <c r="B21" s="353"/>
      <c r="C21" s="380"/>
      <c r="D21" s="353"/>
      <c r="E21" s="353"/>
      <c r="F21" s="380"/>
      <c r="G21" s="380"/>
      <c r="H21" s="380"/>
      <c r="I21" s="381"/>
    </row>
    <row r="22" spans="1:10" ht="16.5" thickBot="1">
      <c r="A22" s="306"/>
      <c r="C22" s="20"/>
      <c r="D22" s="23"/>
      <c r="E22" s="18"/>
      <c r="H22" s="117" t="str">
        <f>"Total "&amp;LEFT(A7,4)</f>
        <v>Total I11a</v>
      </c>
      <c r="I22" s="328">
        <f>SUM(I10:I21)</f>
        <v>80</v>
      </c>
    </row>
    <row r="23" spans="1:10" ht="15.75">
      <c r="A23" s="47"/>
      <c r="C23" s="20"/>
      <c r="D23" s="24"/>
      <c r="E23" s="18"/>
    </row>
    <row r="24" spans="1:10">
      <c r="C24" s="20"/>
      <c r="D24" s="24"/>
      <c r="E24" s="18"/>
      <c r="F24" s="20"/>
      <c r="G24" s="20"/>
    </row>
    <row r="25" spans="1:10">
      <c r="C25" s="382"/>
      <c r="D25" s="23"/>
      <c r="E25" s="18"/>
      <c r="F25" s="20"/>
      <c r="G25" s="20"/>
    </row>
    <row r="26" spans="1:10">
      <c r="C26" s="20"/>
      <c r="D26" s="23"/>
      <c r="E26" s="18"/>
      <c r="F26" s="20"/>
      <c r="G26" s="20"/>
    </row>
    <row r="27" spans="1:10">
      <c r="C27" s="20"/>
      <c r="D27" s="23"/>
      <c r="E27" s="18"/>
      <c r="F27" s="20"/>
      <c r="G27" s="20"/>
    </row>
    <row r="28" spans="1:10">
      <c r="C28" s="20"/>
      <c r="D28" s="16"/>
      <c r="E28" s="18"/>
      <c r="F28" s="20"/>
      <c r="G28"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19"/>
  <sheetViews>
    <sheetView topLeftCell="A4" workbookViewId="0">
      <selection activeCell="D16" sqref="D16"/>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73" customWidth="1"/>
    <col min="8" max="8" width="9.7109375" customWidth="1"/>
  </cols>
  <sheetData>
    <row r="1" spans="1:11" ht="15.75">
      <c r="A1" s="232" t="str">
        <f>'Date initiale'!C3</f>
        <v>Universitatea de Arhitectură și Urbanism "Ion Mincu" București</v>
      </c>
      <c r="B1" s="232"/>
      <c r="C1" s="232"/>
      <c r="D1" s="17"/>
    </row>
    <row r="2" spans="1:11" ht="15.75">
      <c r="A2" s="232" t="str">
        <f>'Date initiale'!B4&amp;" "&amp;'Date initiale'!C4</f>
        <v>Facultatea ARHITECTURA</v>
      </c>
      <c r="B2" s="232"/>
      <c r="C2" s="232"/>
      <c r="D2" s="17"/>
    </row>
    <row r="3" spans="1:11" ht="15.75">
      <c r="A3" s="232" t="str">
        <f>'Date initiale'!B5&amp;" "&amp;'Date initiale'!C5</f>
        <v>Departamentul Sinteza proiectarii de arhitectura</v>
      </c>
      <c r="B3" s="232"/>
      <c r="C3" s="232"/>
      <c r="D3" s="17"/>
    </row>
    <row r="4" spans="1:11">
      <c r="A4" s="114" t="str">
        <f>'Date initiale'!C6&amp;", "&amp;'Date initiale'!C7</f>
        <v>[Moleavin, Adrian], 24</v>
      </c>
      <c r="B4" s="114"/>
      <c r="C4" s="114"/>
    </row>
    <row r="5" spans="1:11" s="173" customFormat="1">
      <c r="A5" s="114"/>
      <c r="B5" s="114"/>
      <c r="C5" s="114"/>
    </row>
    <row r="6" spans="1:11" ht="15.75">
      <c r="A6" s="582" t="s">
        <v>110</v>
      </c>
      <c r="B6" s="582"/>
      <c r="C6" s="582"/>
      <c r="D6" s="582"/>
      <c r="E6" s="582"/>
      <c r="F6" s="582"/>
      <c r="G6" s="582"/>
      <c r="H6" s="582"/>
      <c r="I6" s="33"/>
      <c r="J6" s="33"/>
    </row>
    <row r="7" spans="1:11" ht="48" customHeight="1">
      <c r="A7" s="585"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85"/>
      <c r="C7" s="585"/>
      <c r="D7" s="585"/>
      <c r="E7" s="585"/>
      <c r="F7" s="585"/>
      <c r="G7" s="585"/>
      <c r="H7" s="585"/>
      <c r="I7" s="174"/>
      <c r="J7" s="174"/>
    </row>
    <row r="8" spans="1:11" ht="21.75" customHeight="1" thickBot="1">
      <c r="A8" s="53"/>
      <c r="B8" s="53"/>
      <c r="C8" s="53"/>
      <c r="D8" s="53"/>
      <c r="E8" s="53"/>
      <c r="F8" s="53"/>
      <c r="G8" s="53"/>
      <c r="H8" s="53"/>
    </row>
    <row r="9" spans="1:11" ht="30.75" thickBot="1">
      <c r="A9" s="142" t="s">
        <v>55</v>
      </c>
      <c r="B9" s="195" t="s">
        <v>83</v>
      </c>
      <c r="C9" s="195" t="s">
        <v>136</v>
      </c>
      <c r="D9" s="195" t="s">
        <v>137</v>
      </c>
      <c r="E9" s="195" t="s">
        <v>75</v>
      </c>
      <c r="F9" s="195" t="s">
        <v>76</v>
      </c>
      <c r="G9" s="207" t="s">
        <v>135</v>
      </c>
      <c r="H9" s="212" t="s">
        <v>147</v>
      </c>
      <c r="J9" s="238" t="s">
        <v>108</v>
      </c>
    </row>
    <row r="10" spans="1:11" ht="77.25" customHeight="1">
      <c r="A10" s="197">
        <v>1</v>
      </c>
      <c r="B10" s="533" t="s">
        <v>504</v>
      </c>
      <c r="C10" s="351" t="s">
        <v>508</v>
      </c>
      <c r="D10" s="335" t="s">
        <v>387</v>
      </c>
      <c r="E10" s="339" t="s">
        <v>454</v>
      </c>
      <c r="F10" s="349" t="s">
        <v>298</v>
      </c>
      <c r="G10" s="459" t="s">
        <v>509</v>
      </c>
      <c r="H10" s="334">
        <v>6</v>
      </c>
      <c r="J10" s="239" t="s">
        <v>252</v>
      </c>
      <c r="K10" s="324" t="s">
        <v>255</v>
      </c>
    </row>
    <row r="11" spans="1:11" ht="51.75" customHeight="1">
      <c r="A11" s="187">
        <f>A10+1</f>
        <v>2</v>
      </c>
      <c r="B11" s="460" t="s">
        <v>385</v>
      </c>
      <c r="C11" s="355" t="s">
        <v>507</v>
      </c>
      <c r="D11" s="335" t="s">
        <v>297</v>
      </c>
      <c r="E11" s="355">
        <v>2014</v>
      </c>
      <c r="F11" s="355" t="s">
        <v>386</v>
      </c>
      <c r="G11" s="563" t="s">
        <v>510</v>
      </c>
      <c r="H11" s="356">
        <v>6</v>
      </c>
      <c r="J11" s="239" t="s">
        <v>253</v>
      </c>
    </row>
    <row r="12" spans="1:11" ht="53.25" customHeight="1" thickBot="1">
      <c r="A12" s="187">
        <f t="shared" ref="A12:A13" si="0">A11+1</f>
        <v>3</v>
      </c>
      <c r="B12" s="406" t="s">
        <v>323</v>
      </c>
      <c r="C12" s="359" t="s">
        <v>506</v>
      </c>
      <c r="D12" s="335" t="s">
        <v>297</v>
      </c>
      <c r="E12" s="335">
        <v>2015</v>
      </c>
      <c r="F12" s="349" t="s">
        <v>298</v>
      </c>
      <c r="G12" s="459" t="s">
        <v>384</v>
      </c>
      <c r="H12" s="334">
        <v>6</v>
      </c>
      <c r="I12" s="22"/>
      <c r="J12" s="239" t="s">
        <v>254</v>
      </c>
    </row>
    <row r="13" spans="1:11" ht="27.75" customHeight="1">
      <c r="A13" s="187">
        <f t="shared" si="0"/>
        <v>4</v>
      </c>
      <c r="B13" s="406" t="s">
        <v>323</v>
      </c>
      <c r="C13" s="412" t="s">
        <v>505</v>
      </c>
      <c r="D13" s="335" t="s">
        <v>387</v>
      </c>
      <c r="E13" s="335">
        <v>2016</v>
      </c>
      <c r="F13" s="358" t="s">
        <v>388</v>
      </c>
      <c r="G13" s="461" t="s">
        <v>389</v>
      </c>
      <c r="H13" s="348">
        <v>6</v>
      </c>
      <c r="I13" s="22"/>
    </row>
    <row r="14" spans="1:11" ht="51.75" thickBot="1">
      <c r="A14" s="190">
        <v>5</v>
      </c>
      <c r="B14" s="460" t="s">
        <v>520</v>
      </c>
      <c r="C14" s="601" t="s">
        <v>515</v>
      </c>
      <c r="D14" s="499" t="s">
        <v>528</v>
      </c>
      <c r="E14" s="602">
        <v>2019</v>
      </c>
      <c r="F14" s="603" t="s">
        <v>298</v>
      </c>
      <c r="G14" s="460" t="s">
        <v>516</v>
      </c>
      <c r="H14" s="604">
        <v>10</v>
      </c>
    </row>
    <row r="15" spans="1:11" ht="15.75" thickBot="1">
      <c r="A15" s="305"/>
      <c r="B15" s="192"/>
      <c r="C15" s="192"/>
      <c r="D15" s="192"/>
      <c r="E15" s="192"/>
      <c r="F15" s="193"/>
      <c r="G15" s="146" t="str">
        <f>"Total "&amp;LEFT(A7,4)</f>
        <v>Total I11b</v>
      </c>
      <c r="H15" s="247">
        <f>SUM(H10:H14)</f>
        <v>34</v>
      </c>
    </row>
    <row r="16" spans="1:11" ht="15.75">
      <c r="A16" s="25"/>
      <c r="B16" s="25"/>
      <c r="C16" s="403"/>
      <c r="D16" s="25"/>
      <c r="E16" s="25"/>
      <c r="F16" s="25"/>
      <c r="G16" s="25"/>
      <c r="H16" s="25"/>
    </row>
    <row r="17" spans="3:3" ht="17.25">
      <c r="C17" s="402"/>
    </row>
    <row r="18" spans="3:3">
      <c r="C18" s="28"/>
    </row>
    <row r="19" spans="3:3">
      <c r="C19" s="404"/>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41"/>
  <sheetViews>
    <sheetView topLeftCell="A25" workbookViewId="0">
      <selection activeCell="B33" sqref="B33"/>
    </sheetView>
  </sheetViews>
  <sheetFormatPr defaultRowHeight="15"/>
  <cols>
    <col min="1" max="1" width="5.140625" customWidth="1"/>
    <col min="2" max="2" width="22.140625" customWidth="1"/>
    <col min="3" max="3" width="36.28515625" customWidth="1"/>
    <col min="4" max="4" width="43.28515625" customWidth="1"/>
    <col min="5" max="5" width="6.85546875" customWidth="1"/>
    <col min="6" max="6" width="10.5703125" customWidth="1"/>
    <col min="7" max="7" width="9.7109375" customWidth="1"/>
  </cols>
  <sheetData>
    <row r="1" spans="1:10">
      <c r="A1" s="232" t="str">
        <f>'Date initiale'!C3</f>
        <v>Universitatea de Arhitectură și Urbanism "Ion Mincu" București</v>
      </c>
      <c r="B1" s="232"/>
      <c r="C1" s="232"/>
    </row>
    <row r="2" spans="1:10">
      <c r="A2" s="232" t="str">
        <f>'Date initiale'!B4&amp;" "&amp;'Date initiale'!C4</f>
        <v>Facultatea ARHITECTURA</v>
      </c>
      <c r="B2" s="232"/>
      <c r="C2" s="232"/>
    </row>
    <row r="3" spans="1:10">
      <c r="A3" s="232" t="str">
        <f>'Date initiale'!B5&amp;" "&amp;'Date initiale'!C5</f>
        <v>Departamentul Sinteza proiectarii de arhitectura</v>
      </c>
      <c r="B3" s="232"/>
      <c r="C3" s="232"/>
    </row>
    <row r="4" spans="1:10">
      <c r="A4" s="114" t="str">
        <f>'Date initiale'!C6&amp;", "&amp;'Date initiale'!C7</f>
        <v>[Moleavin, Adrian], 24</v>
      </c>
      <c r="B4" s="114"/>
      <c r="C4" s="114"/>
    </row>
    <row r="5" spans="1:10" s="173" customFormat="1">
      <c r="A5" s="114"/>
      <c r="B5" s="114"/>
      <c r="C5" s="114"/>
    </row>
    <row r="6" spans="1:10" ht="15.75">
      <c r="A6" s="587" t="s">
        <v>110</v>
      </c>
      <c r="B6" s="587"/>
      <c r="C6" s="587"/>
      <c r="D6" s="587"/>
      <c r="E6" s="587"/>
      <c r="F6" s="587"/>
      <c r="G6" s="587"/>
    </row>
    <row r="7" spans="1:10" ht="15.75">
      <c r="A7" s="585" t="str">
        <f>'Descriere indicatori'!B14&amp;"c. "&amp;'Descriere indicatori'!C16</f>
        <v>I11c. Susţinere comunicare publică în cadrul conferinţelor, colocviilor, seminariilor internaţionale/naţionale</v>
      </c>
      <c r="B7" s="585"/>
      <c r="C7" s="585"/>
      <c r="D7" s="585"/>
      <c r="E7" s="585"/>
      <c r="F7" s="585"/>
      <c r="G7" s="585"/>
      <c r="H7" s="174"/>
    </row>
    <row r="8" spans="1:10" s="173" customFormat="1" ht="16.5" thickBot="1">
      <c r="A8" s="172"/>
      <c r="B8" s="172"/>
      <c r="C8" s="172"/>
      <c r="D8" s="172"/>
      <c r="E8" s="172"/>
      <c r="F8" s="172"/>
      <c r="G8" s="172"/>
      <c r="H8" s="172"/>
    </row>
    <row r="9" spans="1:10" ht="30.75" thickBot="1">
      <c r="A9" s="142" t="s">
        <v>55</v>
      </c>
      <c r="B9" s="195" t="s">
        <v>83</v>
      </c>
      <c r="C9" s="195" t="s">
        <v>73</v>
      </c>
      <c r="D9" s="195" t="s">
        <v>74</v>
      </c>
      <c r="E9" s="195" t="s">
        <v>75</v>
      </c>
      <c r="F9" s="195" t="s">
        <v>76</v>
      </c>
      <c r="G9" s="212" t="s">
        <v>147</v>
      </c>
      <c r="I9" s="238" t="s">
        <v>108</v>
      </c>
    </row>
    <row r="10" spans="1:10" s="173" customFormat="1">
      <c r="A10" s="197">
        <v>1</v>
      </c>
      <c r="B10" s="464" t="s">
        <v>273</v>
      </c>
      <c r="C10" s="562" t="s">
        <v>501</v>
      </c>
      <c r="D10" s="561" t="s">
        <v>503</v>
      </c>
      <c r="E10" s="558">
        <v>2005</v>
      </c>
      <c r="F10" s="558" t="s">
        <v>502</v>
      </c>
      <c r="G10" s="476">
        <v>5</v>
      </c>
      <c r="I10" s="239"/>
    </row>
    <row r="11" spans="1:10" ht="58.5" customHeight="1">
      <c r="A11" s="197">
        <v>2</v>
      </c>
      <c r="B11" s="464" t="s">
        <v>273</v>
      </c>
      <c r="C11" s="481" t="s">
        <v>395</v>
      </c>
      <c r="D11" s="516" t="s">
        <v>397</v>
      </c>
      <c r="E11" s="480">
        <v>2010</v>
      </c>
      <c r="F11" s="480" t="s">
        <v>393</v>
      </c>
      <c r="G11" s="476">
        <v>5</v>
      </c>
      <c r="H11" s="331"/>
      <c r="I11" s="239" t="s">
        <v>163</v>
      </c>
      <c r="J11" s="324" t="s">
        <v>256</v>
      </c>
    </row>
    <row r="12" spans="1:10" s="173" customFormat="1" ht="51">
      <c r="A12" s="197">
        <v>3</v>
      </c>
      <c r="B12" s="464" t="s">
        <v>273</v>
      </c>
      <c r="C12" s="467" t="s">
        <v>356</v>
      </c>
      <c r="D12" s="370" t="s">
        <v>390</v>
      </c>
      <c r="E12" s="468">
        <v>2011</v>
      </c>
      <c r="F12" s="468" t="s">
        <v>394</v>
      </c>
      <c r="G12" s="476">
        <v>5</v>
      </c>
      <c r="H12" s="331"/>
      <c r="I12" s="417"/>
      <c r="J12" s="324"/>
    </row>
    <row r="13" spans="1:10" s="173" customFormat="1" ht="48.75" customHeight="1">
      <c r="A13" s="197">
        <v>4</v>
      </c>
      <c r="B13" s="478" t="s">
        <v>273</v>
      </c>
      <c r="C13" s="479" t="s">
        <v>276</v>
      </c>
      <c r="D13" s="479" t="s">
        <v>391</v>
      </c>
      <c r="E13" s="480">
        <v>2011</v>
      </c>
      <c r="F13" s="477" t="s">
        <v>392</v>
      </c>
      <c r="G13" s="476">
        <v>5</v>
      </c>
      <c r="H13" s="331"/>
      <c r="I13" s="417"/>
      <c r="J13" s="324"/>
    </row>
    <row r="14" spans="1:10" s="173" customFormat="1" ht="53.25" customHeight="1">
      <c r="A14" s="197">
        <v>5</v>
      </c>
      <c r="B14" s="478" t="s">
        <v>273</v>
      </c>
      <c r="C14" s="481" t="s">
        <v>398</v>
      </c>
      <c r="D14" s="371" t="s">
        <v>399</v>
      </c>
      <c r="E14" s="482">
        <v>2012</v>
      </c>
      <c r="F14" s="483" t="s">
        <v>428</v>
      </c>
      <c r="G14" s="476">
        <v>5</v>
      </c>
      <c r="H14" s="331"/>
      <c r="I14" s="417"/>
      <c r="J14" s="324"/>
    </row>
    <row r="15" spans="1:10" s="173" customFormat="1" ht="38.25">
      <c r="A15" s="197">
        <v>6</v>
      </c>
      <c r="B15" s="464" t="s">
        <v>273</v>
      </c>
      <c r="C15" s="467" t="s">
        <v>441</v>
      </c>
      <c r="D15" s="370" t="s">
        <v>409</v>
      </c>
      <c r="E15" s="468">
        <v>2012</v>
      </c>
      <c r="F15" s="468" t="s">
        <v>429</v>
      </c>
      <c r="G15" s="476">
        <v>5</v>
      </c>
      <c r="H15" s="331"/>
      <c r="I15" s="417"/>
      <c r="J15" s="324"/>
    </row>
    <row r="16" spans="1:10" s="173" customFormat="1" ht="39" customHeight="1">
      <c r="A16" s="198">
        <v>7</v>
      </c>
      <c r="B16" s="468" t="s">
        <v>404</v>
      </c>
      <c r="C16" s="467" t="s">
        <v>343</v>
      </c>
      <c r="D16" s="501" t="s">
        <v>405</v>
      </c>
      <c r="E16" s="468">
        <v>2012</v>
      </c>
      <c r="F16" s="480" t="s">
        <v>427</v>
      </c>
      <c r="G16" s="476">
        <v>3</v>
      </c>
      <c r="H16" s="331"/>
      <c r="I16" s="417"/>
      <c r="J16" s="324"/>
    </row>
    <row r="17" spans="1:10" s="173" customFormat="1" ht="51">
      <c r="A17" s="198">
        <v>8</v>
      </c>
      <c r="B17" s="468" t="s">
        <v>406</v>
      </c>
      <c r="C17" s="467" t="s">
        <v>407</v>
      </c>
      <c r="D17" s="467" t="s">
        <v>405</v>
      </c>
      <c r="E17" s="468">
        <v>2012</v>
      </c>
      <c r="F17" s="480" t="s">
        <v>427</v>
      </c>
      <c r="G17" s="476">
        <v>3</v>
      </c>
      <c r="H17" s="331"/>
      <c r="I17" s="417"/>
      <c r="J17" s="324"/>
    </row>
    <row r="18" spans="1:10" s="173" customFormat="1" ht="25.5">
      <c r="A18" s="198">
        <v>9</v>
      </c>
      <c r="B18" s="468" t="s">
        <v>404</v>
      </c>
      <c r="C18" s="505" t="s">
        <v>334</v>
      </c>
      <c r="D18" s="506" t="s">
        <v>335</v>
      </c>
      <c r="E18" s="480">
        <v>2012</v>
      </c>
      <c r="F18" s="507" t="s">
        <v>426</v>
      </c>
      <c r="G18" s="476">
        <v>5</v>
      </c>
      <c r="H18" s="331"/>
      <c r="I18" s="417"/>
      <c r="J18" s="324"/>
    </row>
    <row r="19" spans="1:10" s="173" customFormat="1" ht="25.5">
      <c r="A19" s="198">
        <v>11</v>
      </c>
      <c r="B19" s="468" t="s">
        <v>406</v>
      </c>
      <c r="C19" s="505" t="s">
        <v>336</v>
      </c>
      <c r="D19" s="508" t="s">
        <v>335</v>
      </c>
      <c r="E19" s="480">
        <v>2012</v>
      </c>
      <c r="F19" s="507" t="s">
        <v>426</v>
      </c>
      <c r="G19" s="476">
        <v>5</v>
      </c>
      <c r="H19" s="331"/>
      <c r="I19" s="417"/>
      <c r="J19" s="324"/>
    </row>
    <row r="20" spans="1:10" ht="25.5">
      <c r="A20" s="198">
        <v>12</v>
      </c>
      <c r="B20" s="464" t="s">
        <v>273</v>
      </c>
      <c r="C20" s="481" t="s">
        <v>279</v>
      </c>
      <c r="D20" s="481" t="s">
        <v>412</v>
      </c>
      <c r="E20" s="480">
        <v>2012</v>
      </c>
      <c r="F20" s="507" t="s">
        <v>425</v>
      </c>
      <c r="G20" s="476">
        <v>5</v>
      </c>
    </row>
    <row r="21" spans="1:10" ht="25.5">
      <c r="A21" s="198">
        <v>13</v>
      </c>
      <c r="B21" s="464" t="s">
        <v>273</v>
      </c>
      <c r="C21" s="505" t="s">
        <v>280</v>
      </c>
      <c r="D21" s="481" t="s">
        <v>412</v>
      </c>
      <c r="E21" s="480">
        <v>2012</v>
      </c>
      <c r="F21" s="507" t="s">
        <v>425</v>
      </c>
      <c r="G21" s="476">
        <v>5</v>
      </c>
    </row>
    <row r="22" spans="1:10" s="173" customFormat="1" ht="40.5" customHeight="1">
      <c r="A22" s="198">
        <f>A21+1</f>
        <v>14</v>
      </c>
      <c r="B22" s="468" t="s">
        <v>404</v>
      </c>
      <c r="C22" s="505" t="s">
        <v>332</v>
      </c>
      <c r="D22" s="506" t="s">
        <v>413</v>
      </c>
      <c r="E22" s="480">
        <v>2012</v>
      </c>
      <c r="F22" s="507" t="s">
        <v>424</v>
      </c>
      <c r="G22" s="476">
        <v>5</v>
      </c>
    </row>
    <row r="23" spans="1:10" s="173" customFormat="1" ht="40.5" customHeight="1">
      <c r="A23" s="457">
        <v>15</v>
      </c>
      <c r="B23" s="468" t="s">
        <v>406</v>
      </c>
      <c r="C23" s="505" t="s">
        <v>333</v>
      </c>
      <c r="D23" s="506" t="s">
        <v>413</v>
      </c>
      <c r="E23" s="480">
        <v>2012</v>
      </c>
      <c r="F23" s="507" t="s">
        <v>424</v>
      </c>
      <c r="G23" s="476">
        <v>5</v>
      </c>
    </row>
    <row r="24" spans="1:10" s="173" customFormat="1" ht="78.75" customHeight="1">
      <c r="A24" s="456">
        <v>16</v>
      </c>
      <c r="B24" s="464" t="s">
        <v>273</v>
      </c>
      <c r="C24" s="505" t="s">
        <v>357</v>
      </c>
      <c r="D24" s="506" t="s">
        <v>410</v>
      </c>
      <c r="E24" s="480">
        <v>2012</v>
      </c>
      <c r="F24" s="507" t="s">
        <v>423</v>
      </c>
      <c r="G24" s="476">
        <v>3</v>
      </c>
    </row>
    <row r="25" spans="1:10" ht="25.5">
      <c r="A25" s="456">
        <v>17</v>
      </c>
      <c r="B25" s="464" t="s">
        <v>273</v>
      </c>
      <c r="C25" s="481" t="s">
        <v>290</v>
      </c>
      <c r="D25" s="371" t="s">
        <v>411</v>
      </c>
      <c r="E25" s="480">
        <v>2012</v>
      </c>
      <c r="F25" s="480" t="s">
        <v>430</v>
      </c>
      <c r="G25" s="476">
        <v>5</v>
      </c>
    </row>
    <row r="26" spans="1:10" s="173" customFormat="1" ht="25.5">
      <c r="A26" s="559">
        <v>18</v>
      </c>
      <c r="B26" s="464" t="s">
        <v>273</v>
      </c>
      <c r="C26" s="481" t="s">
        <v>438</v>
      </c>
      <c r="D26" s="516" t="s">
        <v>439</v>
      </c>
      <c r="E26" s="480">
        <v>2013</v>
      </c>
      <c r="F26" s="480" t="s">
        <v>440</v>
      </c>
      <c r="G26" s="476">
        <v>3</v>
      </c>
    </row>
    <row r="27" spans="1:10" s="173" customFormat="1" ht="51">
      <c r="A27" s="559">
        <v>19</v>
      </c>
      <c r="B27" s="468" t="s">
        <v>404</v>
      </c>
      <c r="C27" s="481" t="s">
        <v>345</v>
      </c>
      <c r="D27" s="371" t="s">
        <v>414</v>
      </c>
      <c r="E27" s="480">
        <v>2015</v>
      </c>
      <c r="F27" s="480" t="s">
        <v>422</v>
      </c>
      <c r="G27" s="476">
        <v>5</v>
      </c>
    </row>
    <row r="28" spans="1:10" ht="42" customHeight="1">
      <c r="A28" s="559">
        <v>20</v>
      </c>
      <c r="B28" s="468" t="s">
        <v>406</v>
      </c>
      <c r="C28" s="509" t="s">
        <v>415</v>
      </c>
      <c r="D28" s="371" t="s">
        <v>414</v>
      </c>
      <c r="E28" s="480">
        <v>2015</v>
      </c>
      <c r="F28" s="480" t="s">
        <v>422</v>
      </c>
      <c r="G28" s="476">
        <v>5</v>
      </c>
      <c r="I28" s="48"/>
    </row>
    <row r="29" spans="1:10" s="173" customFormat="1" ht="54.75" customHeight="1">
      <c r="A29" s="422">
        <v>21</v>
      </c>
      <c r="B29" s="468" t="s">
        <v>416</v>
      </c>
      <c r="C29" s="481" t="s">
        <v>355</v>
      </c>
      <c r="D29" s="506" t="s">
        <v>417</v>
      </c>
      <c r="E29" s="416">
        <v>2015</v>
      </c>
      <c r="F29" s="416" t="s">
        <v>421</v>
      </c>
      <c r="G29" s="476">
        <v>5</v>
      </c>
    </row>
    <row r="30" spans="1:10" ht="41.25" customHeight="1">
      <c r="A30" s="422">
        <v>22</v>
      </c>
      <c r="B30" s="464" t="s">
        <v>273</v>
      </c>
      <c r="C30" s="512" t="s">
        <v>418</v>
      </c>
      <c r="D30" s="512" t="s">
        <v>431</v>
      </c>
      <c r="E30" s="339">
        <v>2015</v>
      </c>
      <c r="F30" s="513" t="s">
        <v>420</v>
      </c>
      <c r="G30" s="511">
        <v>3</v>
      </c>
    </row>
    <row r="31" spans="1:10" ht="64.5">
      <c r="A31" s="422">
        <v>23</v>
      </c>
      <c r="B31" s="464" t="s">
        <v>273</v>
      </c>
      <c r="C31" s="512" t="s">
        <v>432</v>
      </c>
      <c r="D31" s="514" t="s">
        <v>433</v>
      </c>
      <c r="E31" s="339">
        <v>2019</v>
      </c>
      <c r="F31" s="339" t="s">
        <v>434</v>
      </c>
      <c r="G31" s="511">
        <v>5</v>
      </c>
    </row>
    <row r="32" spans="1:10" ht="25.5">
      <c r="A32" s="560">
        <v>24</v>
      </c>
      <c r="B32" s="464" t="s">
        <v>273</v>
      </c>
      <c r="C32" s="512" t="s">
        <v>435</v>
      </c>
      <c r="D32" s="515" t="s">
        <v>436</v>
      </c>
      <c r="E32" s="339">
        <v>2019</v>
      </c>
      <c r="F32" s="339" t="s">
        <v>437</v>
      </c>
      <c r="G32" s="511">
        <v>5</v>
      </c>
    </row>
    <row r="33" spans="1:7">
      <c r="A33" s="421">
        <v>25</v>
      </c>
      <c r="B33" s="351"/>
      <c r="C33" s="351"/>
      <c r="D33" s="351"/>
      <c r="E33" s="339"/>
      <c r="F33" s="349"/>
      <c r="G33" s="334"/>
    </row>
    <row r="34" spans="1:7" ht="15.75" thickBot="1">
      <c r="B34" s="353"/>
      <c r="C34" s="405"/>
      <c r="D34" s="352"/>
      <c r="E34" s="353"/>
      <c r="F34" s="335"/>
      <c r="G34" s="348"/>
    </row>
    <row r="35" spans="1:7" ht="15.75" thickBot="1">
      <c r="A35" s="300"/>
      <c r="B35" s="193"/>
      <c r="C35" s="193"/>
      <c r="D35" s="203"/>
      <c r="E35" s="193"/>
      <c r="F35" s="146" t="str">
        <f>"Total "&amp;LEFT(A7,4)</f>
        <v>Total I11c</v>
      </c>
      <c r="G35" s="147">
        <f>SUM(G10:G34)</f>
        <v>105</v>
      </c>
    </row>
    <row r="36" spans="1:7">
      <c r="D36" s="29"/>
    </row>
    <row r="37" spans="1:7">
      <c r="B37" s="20"/>
      <c r="C37" s="20"/>
      <c r="D37" s="29"/>
    </row>
    <row r="38" spans="1:7">
      <c r="B38" s="29"/>
      <c r="D38" s="29"/>
    </row>
    <row r="39" spans="1:7">
      <c r="B39" s="29"/>
      <c r="C39" s="455"/>
      <c r="D39" s="29"/>
    </row>
    <row r="40" spans="1:7">
      <c r="B40" s="18"/>
      <c r="D40" s="18"/>
    </row>
    <row r="41" spans="1:7">
      <c r="B41" s="20"/>
      <c r="C41" s="28"/>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2"/>
  <sheetViews>
    <sheetView topLeftCell="A4" workbookViewId="0">
      <selection activeCell="C14" sqref="C14"/>
    </sheetView>
  </sheetViews>
  <sheetFormatPr defaultRowHeight="15"/>
  <cols>
    <col min="1" max="1" width="5.140625" customWidth="1"/>
    <col min="2" max="2" width="10.5703125" customWidth="1"/>
    <col min="3" max="3" width="43.140625" customWidth="1"/>
    <col min="4" max="4" width="14.5703125" customWidth="1"/>
    <col min="5" max="5" width="14.28515625" customWidth="1"/>
    <col min="6" max="6" width="11.85546875" style="173" customWidth="1"/>
    <col min="7" max="7" width="10" customWidth="1"/>
    <col min="8" max="8" width="9.7109375" customWidth="1"/>
  </cols>
  <sheetData>
    <row r="1" spans="1:11" ht="15.75">
      <c r="A1" s="232" t="str">
        <f>'Date initiale'!C3</f>
        <v>Universitatea de Arhitectură și Urbanism "Ion Mincu" București</v>
      </c>
      <c r="B1" s="232"/>
      <c r="C1" s="232"/>
      <c r="D1" s="17"/>
      <c r="E1" s="17"/>
      <c r="F1" s="17"/>
    </row>
    <row r="2" spans="1:11" ht="15.75">
      <c r="A2" s="232" t="str">
        <f>'Date initiale'!B4&amp;" "&amp;'Date initiale'!C4</f>
        <v>Facultatea ARHITECTURA</v>
      </c>
      <c r="B2" s="232"/>
      <c r="C2" s="232"/>
      <c r="D2" s="17"/>
      <c r="E2" s="17"/>
      <c r="F2" s="17"/>
    </row>
    <row r="3" spans="1:11" ht="15.75">
      <c r="A3" s="232" t="str">
        <f>'Date initiale'!B5&amp;" "&amp;'Date initiale'!C5</f>
        <v>Departamentul Sinteza proiectarii de arhitectura</v>
      </c>
      <c r="B3" s="232"/>
      <c r="C3" s="232"/>
      <c r="D3" s="17"/>
      <c r="E3" s="17"/>
      <c r="F3" s="17"/>
    </row>
    <row r="4" spans="1:11" ht="15.75">
      <c r="A4" s="233" t="str">
        <f>'Date initiale'!C6&amp;", "&amp;'Date initiale'!C7</f>
        <v>[Moleavin, Adrian], 24</v>
      </c>
      <c r="B4" s="233"/>
      <c r="C4" s="233"/>
      <c r="D4" s="17"/>
      <c r="E4" s="17"/>
      <c r="F4" s="17"/>
    </row>
    <row r="5" spans="1:11" s="173" customFormat="1" ht="15.75">
      <c r="A5" s="233"/>
      <c r="B5" s="233"/>
      <c r="C5" s="233"/>
      <c r="D5" s="17"/>
      <c r="E5" s="17"/>
      <c r="F5" s="17"/>
    </row>
    <row r="6" spans="1:11" ht="15.75">
      <c r="A6" s="582" t="s">
        <v>110</v>
      </c>
      <c r="B6" s="582"/>
      <c r="C6" s="582"/>
      <c r="D6" s="582"/>
      <c r="E6" s="582"/>
      <c r="F6" s="582"/>
      <c r="G6" s="582"/>
      <c r="H6" s="582"/>
    </row>
    <row r="7" spans="1:11" ht="50.25" customHeight="1">
      <c r="A7" s="585"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85"/>
      <c r="C7" s="585"/>
      <c r="D7" s="585"/>
      <c r="E7" s="585"/>
      <c r="F7" s="585"/>
      <c r="G7" s="585"/>
      <c r="H7" s="585"/>
      <c r="I7" s="27"/>
      <c r="K7" s="27"/>
    </row>
    <row r="8" spans="1:11" ht="16.5" thickBot="1">
      <c r="A8" s="46"/>
      <c r="B8" s="46"/>
      <c r="C8" s="46"/>
      <c r="D8" s="46"/>
      <c r="E8" s="46"/>
      <c r="F8" s="46"/>
      <c r="G8" s="46"/>
      <c r="H8" s="46"/>
    </row>
    <row r="9" spans="1:11" ht="46.5" customHeight="1" thickBot="1">
      <c r="A9" s="177" t="s">
        <v>55</v>
      </c>
      <c r="B9" s="195" t="s">
        <v>72</v>
      </c>
      <c r="C9" s="211" t="s">
        <v>70</v>
      </c>
      <c r="D9" s="211" t="s">
        <v>71</v>
      </c>
      <c r="E9" s="195" t="s">
        <v>139</v>
      </c>
      <c r="F9" s="195" t="s">
        <v>138</v>
      </c>
      <c r="G9" s="211" t="s">
        <v>87</v>
      </c>
      <c r="H9" s="212" t="s">
        <v>147</v>
      </c>
      <c r="J9" s="238" t="s">
        <v>108</v>
      </c>
    </row>
    <row r="10" spans="1:11" ht="76.5">
      <c r="A10" s="197">
        <v>1</v>
      </c>
      <c r="B10" s="426" t="s">
        <v>284</v>
      </c>
      <c r="C10" s="413" t="s">
        <v>324</v>
      </c>
      <c r="D10" s="426" t="s">
        <v>284</v>
      </c>
      <c r="E10" s="335" t="s">
        <v>283</v>
      </c>
      <c r="F10" s="335" t="s">
        <v>464</v>
      </c>
      <c r="G10" s="335" t="s">
        <v>282</v>
      </c>
      <c r="H10" s="538">
        <v>10</v>
      </c>
      <c r="J10" s="239" t="s">
        <v>164</v>
      </c>
      <c r="K10" s="324" t="s">
        <v>257</v>
      </c>
    </row>
    <row r="11" spans="1:11" ht="51">
      <c r="A11" s="209">
        <f>A10+1</f>
        <v>2</v>
      </c>
      <c r="B11" s="355" t="s">
        <v>284</v>
      </c>
      <c r="C11" s="411" t="s">
        <v>321</v>
      </c>
      <c r="D11" s="355" t="s">
        <v>284</v>
      </c>
      <c r="E11" s="339" t="s">
        <v>381</v>
      </c>
      <c r="F11" s="339" t="s">
        <v>464</v>
      </c>
      <c r="G11" s="339">
        <v>2009</v>
      </c>
      <c r="H11" s="511">
        <v>20</v>
      </c>
      <c r="J11" s="49"/>
    </row>
    <row r="12" spans="1:11" ht="51">
      <c r="A12" s="209">
        <f t="shared" ref="A12:A19" si="0">A11+1</f>
        <v>3</v>
      </c>
      <c r="B12" s="355" t="s">
        <v>284</v>
      </c>
      <c r="C12" s="411" t="s">
        <v>322</v>
      </c>
      <c r="D12" s="355" t="s">
        <v>284</v>
      </c>
      <c r="E12" s="339" t="s">
        <v>381</v>
      </c>
      <c r="F12" s="339" t="s">
        <v>464</v>
      </c>
      <c r="G12" s="339">
        <v>2009</v>
      </c>
      <c r="H12" s="511">
        <v>20</v>
      </c>
    </row>
    <row r="13" spans="1:11" ht="51">
      <c r="A13" s="209">
        <f t="shared" si="0"/>
        <v>4</v>
      </c>
      <c r="B13" s="355" t="s">
        <v>284</v>
      </c>
      <c r="C13" s="512" t="s">
        <v>465</v>
      </c>
      <c r="D13" s="355" t="s">
        <v>284</v>
      </c>
      <c r="E13" s="339" t="s">
        <v>283</v>
      </c>
      <c r="F13" s="339" t="s">
        <v>373</v>
      </c>
      <c r="G13" s="339" t="s">
        <v>459</v>
      </c>
      <c r="H13" s="511">
        <v>10</v>
      </c>
    </row>
    <row r="14" spans="1:11">
      <c r="A14" s="209">
        <f t="shared" si="0"/>
        <v>5</v>
      </c>
      <c r="B14" s="349"/>
      <c r="C14" s="339"/>
      <c r="D14" s="339"/>
      <c r="E14" s="339"/>
      <c r="F14" s="339"/>
      <c r="G14" s="339"/>
      <c r="H14" s="334"/>
    </row>
    <row r="15" spans="1:11">
      <c r="A15" s="209">
        <f t="shared" si="0"/>
        <v>6</v>
      </c>
      <c r="B15" s="339"/>
      <c r="C15" s="339"/>
      <c r="D15" s="339"/>
      <c r="E15" s="339"/>
      <c r="F15" s="339"/>
      <c r="G15" s="339"/>
      <c r="H15" s="334"/>
    </row>
    <row r="16" spans="1:11" s="173" customFormat="1">
      <c r="A16" s="209">
        <f t="shared" si="0"/>
        <v>7</v>
      </c>
      <c r="B16" s="349"/>
      <c r="C16" s="339"/>
      <c r="D16" s="339"/>
      <c r="E16" s="339"/>
      <c r="F16" s="339"/>
      <c r="G16" s="339"/>
      <c r="H16" s="334"/>
    </row>
    <row r="17" spans="1:8" s="173" customFormat="1">
      <c r="A17" s="209">
        <f t="shared" si="0"/>
        <v>8</v>
      </c>
      <c r="B17" s="339"/>
      <c r="C17" s="339"/>
      <c r="D17" s="339"/>
      <c r="E17" s="339"/>
      <c r="F17" s="339"/>
      <c r="G17" s="339"/>
      <c r="H17" s="334"/>
    </row>
    <row r="18" spans="1:8">
      <c r="A18" s="210">
        <f t="shared" si="0"/>
        <v>9</v>
      </c>
      <c r="B18" s="188"/>
      <c r="C18" s="122"/>
      <c r="D18" s="122"/>
      <c r="E18" s="122"/>
      <c r="F18" s="122"/>
      <c r="G18" s="122"/>
      <c r="H18" s="290"/>
    </row>
    <row r="19" spans="1:8" ht="15.75" thickBot="1">
      <c r="A19" s="200">
        <f t="shared" si="0"/>
        <v>10</v>
      </c>
      <c r="B19" s="202"/>
      <c r="C19" s="201"/>
      <c r="D19" s="124"/>
      <c r="E19" s="124"/>
      <c r="F19" s="124"/>
      <c r="G19" s="124"/>
      <c r="H19" s="291"/>
    </row>
    <row r="20" spans="1:8" ht="15.75" thickBot="1">
      <c r="A20" s="300"/>
      <c r="B20" s="193"/>
      <c r="C20" s="193"/>
      <c r="D20" s="193"/>
      <c r="E20" s="193"/>
      <c r="F20" s="193"/>
      <c r="G20" s="146" t="str">
        <f>"Total "&amp;LEFT(A7,3)</f>
        <v>Total I12</v>
      </c>
      <c r="H20" s="147">
        <f>SUM(H10:H19)</f>
        <v>60</v>
      </c>
    </row>
    <row r="22" spans="1:8" ht="53.25" customHeight="1">
      <c r="A22"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4"/>
      <c r="C22" s="584"/>
      <c r="D22" s="584"/>
      <c r="E22" s="584"/>
      <c r="F22" s="584"/>
      <c r="G22" s="584"/>
      <c r="H22" s="58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tabSelected="1" zoomScale="130" zoomScaleNormal="130" workbookViewId="0">
      <selection activeCell="F15" sqref="F15"/>
    </sheetView>
  </sheetViews>
  <sheetFormatPr defaultRowHeight="15"/>
  <cols>
    <col min="1" max="1" width="9.140625" style="173"/>
    <col min="2" max="2" width="28.5703125" customWidth="1"/>
    <col min="3" max="3" width="39" customWidth="1"/>
  </cols>
  <sheetData>
    <row r="1" spans="2:3">
      <c r="B1" s="79" t="s">
        <v>101</v>
      </c>
    </row>
    <row r="3" spans="2:3" ht="31.5">
      <c r="B3" s="311" t="s">
        <v>91</v>
      </c>
      <c r="C3" s="62" t="s">
        <v>102</v>
      </c>
    </row>
    <row r="4" spans="2:3" ht="15.75">
      <c r="B4" s="311" t="s">
        <v>92</v>
      </c>
      <c r="C4" s="315" t="s">
        <v>51</v>
      </c>
    </row>
    <row r="5" spans="2:3" ht="15.75">
      <c r="B5" s="311" t="s">
        <v>93</v>
      </c>
      <c r="C5" s="315" t="s">
        <v>286</v>
      </c>
    </row>
    <row r="6" spans="2:3" ht="15.75">
      <c r="B6" s="312" t="s">
        <v>96</v>
      </c>
      <c r="C6" s="315" t="s">
        <v>285</v>
      </c>
    </row>
    <row r="7" spans="2:3" ht="15.75">
      <c r="B7" s="311" t="s">
        <v>176</v>
      </c>
      <c r="C7" s="315">
        <v>24</v>
      </c>
    </row>
    <row r="8" spans="2:3" ht="15.75">
      <c r="B8" s="311" t="s">
        <v>105</v>
      </c>
      <c r="C8" s="315" t="s">
        <v>383</v>
      </c>
    </row>
    <row r="9" spans="2:3" ht="15.75">
      <c r="B9" s="313" t="s">
        <v>95</v>
      </c>
      <c r="C9" s="316" t="s">
        <v>531</v>
      </c>
    </row>
    <row r="10" spans="2:3" ht="15" customHeight="1">
      <c r="B10" s="313" t="s">
        <v>94</v>
      </c>
      <c r="C10" s="317" t="s">
        <v>287</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32"/>
  <sheetViews>
    <sheetView topLeftCell="A10" workbookViewId="0">
      <selection activeCell="H19" sqref="H19"/>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3" customWidth="1"/>
    <col min="7" max="7" width="10" customWidth="1"/>
    <col min="8" max="8" width="9.7109375" customWidth="1"/>
  </cols>
  <sheetData>
    <row r="1" spans="1:11" ht="15.75">
      <c r="A1" s="232" t="str">
        <f>'Date initiale'!C3</f>
        <v>Universitatea de Arhitectură și Urbanism "Ion Mincu" București</v>
      </c>
      <c r="B1" s="232"/>
      <c r="C1" s="232"/>
      <c r="D1" s="17"/>
    </row>
    <row r="2" spans="1:11" ht="15.75">
      <c r="A2" s="232" t="str">
        <f>'Date initiale'!B4&amp;" "&amp;'Date initiale'!C4</f>
        <v>Facultatea ARHITECTURA</v>
      </c>
      <c r="B2" s="232"/>
      <c r="C2" s="232"/>
      <c r="D2" s="17"/>
    </row>
    <row r="3" spans="1:11" ht="15.75">
      <c r="A3" s="232" t="str">
        <f>'Date initiale'!B5&amp;" "&amp;'Date initiale'!C5</f>
        <v>Departamentul Sinteza proiectarii de arhitectura</v>
      </c>
      <c r="B3" s="232"/>
      <c r="C3" s="232"/>
      <c r="D3" s="17"/>
    </row>
    <row r="4" spans="1:11">
      <c r="A4" s="114" t="str">
        <f>'Date initiale'!C6&amp;", "&amp;'Date initiale'!C7</f>
        <v>[Moleavin, Adrian], 24</v>
      </c>
      <c r="B4" s="114"/>
      <c r="C4" s="114"/>
    </row>
    <row r="5" spans="1:11" s="173" customFormat="1">
      <c r="A5" s="114"/>
      <c r="B5" s="114"/>
      <c r="C5" s="114"/>
    </row>
    <row r="6" spans="1:11" ht="15.75">
      <c r="A6" s="588" t="s">
        <v>110</v>
      </c>
      <c r="B6" s="588"/>
      <c r="C6" s="588"/>
      <c r="D6" s="588"/>
      <c r="E6" s="588"/>
      <c r="F6" s="588"/>
      <c r="G6" s="588"/>
      <c r="H6" s="588"/>
    </row>
    <row r="7" spans="1:11" ht="36" customHeight="1">
      <c r="A7" s="585"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85"/>
      <c r="C7" s="585"/>
      <c r="D7" s="585"/>
      <c r="E7" s="585"/>
      <c r="F7" s="585"/>
      <c r="G7" s="585"/>
      <c r="H7" s="585"/>
    </row>
    <row r="8" spans="1:11" ht="16.5" thickBot="1">
      <c r="A8" s="46"/>
      <c r="B8" s="46"/>
      <c r="C8" s="46"/>
      <c r="D8" s="46"/>
      <c r="E8" s="46"/>
      <c r="F8" s="46"/>
      <c r="G8" s="46"/>
      <c r="H8" s="46"/>
    </row>
    <row r="9" spans="1:11" ht="54" customHeight="1" thickBot="1">
      <c r="A9" s="177" t="s">
        <v>55</v>
      </c>
      <c r="B9" s="195" t="s">
        <v>72</v>
      </c>
      <c r="C9" s="211" t="s">
        <v>70</v>
      </c>
      <c r="D9" s="211" t="s">
        <v>71</v>
      </c>
      <c r="E9" s="195" t="s">
        <v>139</v>
      </c>
      <c r="F9" s="195" t="s">
        <v>138</v>
      </c>
      <c r="G9" s="211" t="s">
        <v>87</v>
      </c>
      <c r="H9" s="212" t="s">
        <v>147</v>
      </c>
      <c r="J9" s="238" t="s">
        <v>108</v>
      </c>
    </row>
    <row r="10" spans="1:11" s="173" customFormat="1" ht="16.5" customHeight="1">
      <c r="A10" s="148">
        <v>1</v>
      </c>
      <c r="B10" s="550" t="s">
        <v>284</v>
      </c>
      <c r="C10" s="452" t="s">
        <v>380</v>
      </c>
      <c r="D10" s="480" t="s">
        <v>284</v>
      </c>
      <c r="E10" s="546" t="s">
        <v>283</v>
      </c>
      <c r="F10" s="438" t="s">
        <v>464</v>
      </c>
      <c r="G10" s="343" t="s">
        <v>467</v>
      </c>
      <c r="H10" s="476">
        <v>10</v>
      </c>
      <c r="J10" s="239"/>
    </row>
    <row r="11" spans="1:11" s="173" customFormat="1" ht="14.25" customHeight="1">
      <c r="A11" s="537">
        <v>2</v>
      </c>
      <c r="B11" s="468" t="s">
        <v>284</v>
      </c>
      <c r="C11" s="547" t="s">
        <v>471</v>
      </c>
      <c r="D11" s="480" t="s">
        <v>284</v>
      </c>
      <c r="E11" s="453" t="s">
        <v>283</v>
      </c>
      <c r="F11" s="543" t="s">
        <v>373</v>
      </c>
      <c r="G11" s="548" t="s">
        <v>472</v>
      </c>
      <c r="H11" s="476">
        <v>5</v>
      </c>
      <c r="J11" s="239"/>
    </row>
    <row r="12" spans="1:11">
      <c r="A12" s="451">
        <v>3</v>
      </c>
      <c r="B12" s="468" t="s">
        <v>284</v>
      </c>
      <c r="C12" s="452" t="s">
        <v>470</v>
      </c>
      <c r="D12" s="480" t="s">
        <v>284</v>
      </c>
      <c r="E12" s="453" t="s">
        <v>283</v>
      </c>
      <c r="F12" s="438" t="s">
        <v>464</v>
      </c>
      <c r="G12" s="343" t="s">
        <v>466</v>
      </c>
      <c r="H12" s="476">
        <v>10</v>
      </c>
      <c r="J12" s="239" t="s">
        <v>162</v>
      </c>
      <c r="K12" t="s">
        <v>257</v>
      </c>
    </row>
    <row r="13" spans="1:11">
      <c r="A13" s="210">
        <v>4</v>
      </c>
      <c r="B13" s="480" t="s">
        <v>284</v>
      </c>
      <c r="C13" s="547" t="s">
        <v>471</v>
      </c>
      <c r="D13" s="480" t="s">
        <v>284</v>
      </c>
      <c r="E13" s="453" t="s">
        <v>283</v>
      </c>
      <c r="F13" s="543" t="s">
        <v>373</v>
      </c>
      <c r="G13" s="343" t="s">
        <v>473</v>
      </c>
      <c r="H13" s="476">
        <v>5</v>
      </c>
    </row>
    <row r="14" spans="1:11" ht="25.5">
      <c r="A14" s="210">
        <v>5</v>
      </c>
      <c r="B14" s="480" t="s">
        <v>284</v>
      </c>
      <c r="C14" s="544" t="s">
        <v>371</v>
      </c>
      <c r="D14" s="480" t="s">
        <v>284</v>
      </c>
      <c r="E14" s="542" t="s">
        <v>372</v>
      </c>
      <c r="F14" s="438" t="s">
        <v>464</v>
      </c>
      <c r="G14" s="480" t="s">
        <v>473</v>
      </c>
      <c r="H14" s="476">
        <v>10</v>
      </c>
    </row>
    <row r="15" spans="1:11" ht="25.5">
      <c r="A15" s="210">
        <f t="shared" ref="A15" si="0">A14+1</f>
        <v>6</v>
      </c>
      <c r="B15" s="480" t="s">
        <v>284</v>
      </c>
      <c r="C15" s="549" t="s">
        <v>474</v>
      </c>
      <c r="D15" s="480" t="s">
        <v>284</v>
      </c>
      <c r="E15" s="542" t="s">
        <v>372</v>
      </c>
      <c r="F15" s="438" t="s">
        <v>464</v>
      </c>
      <c r="G15" s="480">
        <v>2015</v>
      </c>
      <c r="H15" s="476">
        <v>5</v>
      </c>
    </row>
    <row r="16" spans="1:11" s="173" customFormat="1">
      <c r="A16" s="210">
        <v>7</v>
      </c>
      <c r="B16" s="480" t="s">
        <v>284</v>
      </c>
      <c r="C16" s="549" t="s">
        <v>475</v>
      </c>
      <c r="D16" s="480" t="s">
        <v>284</v>
      </c>
      <c r="E16" s="453" t="s">
        <v>283</v>
      </c>
      <c r="F16" s="438" t="s">
        <v>464</v>
      </c>
      <c r="G16" s="480">
        <v>2015</v>
      </c>
      <c r="H16" s="476">
        <v>10</v>
      </c>
    </row>
    <row r="17" spans="1:8">
      <c r="A17" s="210">
        <v>8</v>
      </c>
      <c r="B17" s="480" t="s">
        <v>284</v>
      </c>
      <c r="C17" s="544" t="s">
        <v>477</v>
      </c>
      <c r="D17" s="480" t="s">
        <v>284</v>
      </c>
      <c r="E17" s="542" t="s">
        <v>372</v>
      </c>
      <c r="F17" s="438" t="s">
        <v>464</v>
      </c>
      <c r="G17" s="480">
        <v>2015</v>
      </c>
      <c r="H17" s="476">
        <v>10</v>
      </c>
    </row>
    <row r="18" spans="1:8" s="173" customFormat="1" ht="25.5">
      <c r="A18" s="210">
        <v>9</v>
      </c>
      <c r="B18" s="480" t="s">
        <v>284</v>
      </c>
      <c r="C18" s="545" t="s">
        <v>476</v>
      </c>
      <c r="D18" s="480" t="s">
        <v>284</v>
      </c>
      <c r="E18" s="542" t="s">
        <v>372</v>
      </c>
      <c r="F18" s="438" t="s">
        <v>464</v>
      </c>
      <c r="G18" s="480">
        <v>2015</v>
      </c>
      <c r="H18" s="476">
        <v>10</v>
      </c>
    </row>
    <row r="19" spans="1:8" s="173" customFormat="1">
      <c r="A19" s="210">
        <v>10</v>
      </c>
      <c r="B19" s="480" t="s">
        <v>284</v>
      </c>
      <c r="C19" s="545" t="s">
        <v>478</v>
      </c>
      <c r="D19" s="480" t="s">
        <v>284</v>
      </c>
      <c r="E19" s="542" t="s">
        <v>479</v>
      </c>
      <c r="F19" s="438" t="s">
        <v>464</v>
      </c>
      <c r="G19" s="480">
        <v>2014</v>
      </c>
      <c r="H19" s="476">
        <v>10</v>
      </c>
    </row>
    <row r="20" spans="1:8" ht="25.5">
      <c r="A20" s="210">
        <v>11</v>
      </c>
      <c r="B20" s="480" t="s">
        <v>284</v>
      </c>
      <c r="C20" s="481" t="s">
        <v>374</v>
      </c>
      <c r="D20" s="480" t="s">
        <v>284</v>
      </c>
      <c r="E20" s="542" t="s">
        <v>283</v>
      </c>
      <c r="F20" s="543" t="s">
        <v>373</v>
      </c>
      <c r="G20" s="416">
        <v>2012</v>
      </c>
      <c r="H20" s="476">
        <v>5</v>
      </c>
    </row>
    <row r="21" spans="1:8" s="173" customFormat="1" ht="25.5">
      <c r="A21" s="210">
        <v>12</v>
      </c>
      <c r="B21" s="480" t="s">
        <v>284</v>
      </c>
      <c r="C21" s="481" t="s">
        <v>480</v>
      </c>
      <c r="D21" s="480" t="s">
        <v>284</v>
      </c>
      <c r="E21" s="542" t="s">
        <v>372</v>
      </c>
      <c r="F21" s="438" t="s">
        <v>464</v>
      </c>
      <c r="G21" s="416">
        <v>2012</v>
      </c>
      <c r="H21" s="476">
        <v>10</v>
      </c>
    </row>
    <row r="22" spans="1:8" s="173" customFormat="1">
      <c r="A22" s="210">
        <v>13</v>
      </c>
      <c r="B22" s="480" t="s">
        <v>284</v>
      </c>
      <c r="C22" s="481" t="s">
        <v>379</v>
      </c>
      <c r="D22" s="480" t="s">
        <v>284</v>
      </c>
      <c r="E22" s="542" t="s">
        <v>370</v>
      </c>
      <c r="F22" s="438" t="s">
        <v>464</v>
      </c>
      <c r="G22" s="416">
        <v>2009</v>
      </c>
      <c r="H22" s="476">
        <v>10</v>
      </c>
    </row>
    <row r="23" spans="1:8" ht="25.5">
      <c r="A23" s="210">
        <v>14</v>
      </c>
      <c r="B23" s="480" t="s">
        <v>284</v>
      </c>
      <c r="C23" s="481" t="s">
        <v>377</v>
      </c>
      <c r="D23" s="480" t="s">
        <v>284</v>
      </c>
      <c r="E23" s="542" t="s">
        <v>283</v>
      </c>
      <c r="F23" s="543" t="s">
        <v>378</v>
      </c>
      <c r="G23" s="416">
        <v>2008</v>
      </c>
      <c r="H23" s="476">
        <v>5</v>
      </c>
    </row>
    <row r="24" spans="1:8" s="173" customFormat="1">
      <c r="A24" s="210">
        <v>15</v>
      </c>
      <c r="B24" s="480" t="s">
        <v>284</v>
      </c>
      <c r="C24" s="481" t="s">
        <v>468</v>
      </c>
      <c r="D24" s="480" t="s">
        <v>284</v>
      </c>
      <c r="E24" s="542" t="s">
        <v>372</v>
      </c>
      <c r="F24" s="543" t="s">
        <v>373</v>
      </c>
      <c r="G24" s="416">
        <v>2008</v>
      </c>
      <c r="H24" s="476">
        <v>5</v>
      </c>
    </row>
    <row r="25" spans="1:8" s="173" customFormat="1" ht="38.25">
      <c r="A25" s="210">
        <v>16</v>
      </c>
      <c r="B25" s="480" t="s">
        <v>284</v>
      </c>
      <c r="C25" s="481" t="s">
        <v>376</v>
      </c>
      <c r="D25" s="480" t="s">
        <v>284</v>
      </c>
      <c r="E25" s="543" t="s">
        <v>283</v>
      </c>
      <c r="F25" s="543" t="s">
        <v>373</v>
      </c>
      <c r="G25" s="416">
        <v>2008</v>
      </c>
      <c r="H25" s="476">
        <v>5</v>
      </c>
    </row>
    <row r="26" spans="1:8" s="173" customFormat="1" ht="30" customHeight="1">
      <c r="A26" s="210">
        <v>17</v>
      </c>
      <c r="B26" s="480" t="s">
        <v>284</v>
      </c>
      <c r="C26" s="481" t="s">
        <v>469</v>
      </c>
      <c r="D26" s="480" t="s">
        <v>284</v>
      </c>
      <c r="E26" s="542" t="s">
        <v>372</v>
      </c>
      <c r="F26" s="543" t="s">
        <v>373</v>
      </c>
      <c r="G26" s="416">
        <v>2008</v>
      </c>
      <c r="H26" s="476">
        <v>5</v>
      </c>
    </row>
    <row r="27" spans="1:8">
      <c r="A27" s="210">
        <v>18</v>
      </c>
      <c r="B27" s="480" t="s">
        <v>284</v>
      </c>
      <c r="C27" s="481" t="s">
        <v>379</v>
      </c>
      <c r="D27" s="480" t="s">
        <v>284</v>
      </c>
      <c r="E27" s="542" t="s">
        <v>283</v>
      </c>
      <c r="F27" s="416" t="s">
        <v>464</v>
      </c>
      <c r="G27" s="480">
        <v>2008</v>
      </c>
      <c r="H27" s="476">
        <v>10</v>
      </c>
    </row>
    <row r="28" spans="1:8" s="173" customFormat="1" ht="25.5">
      <c r="A28" s="458">
        <v>19</v>
      </c>
      <c r="B28" s="480" t="s">
        <v>284</v>
      </c>
      <c r="C28" s="544" t="s">
        <v>375</v>
      </c>
      <c r="D28" s="480" t="s">
        <v>284</v>
      </c>
      <c r="E28" s="542" t="s">
        <v>283</v>
      </c>
      <c r="F28" s="543" t="s">
        <v>373</v>
      </c>
      <c r="G28" s="480">
        <v>2007</v>
      </c>
      <c r="H28" s="476">
        <v>5</v>
      </c>
    </row>
    <row r="29" spans="1:8" s="54" customFormat="1" ht="26.25" customHeight="1" thickBot="1">
      <c r="A29" s="219"/>
      <c r="B29" s="539"/>
      <c r="C29" s="540"/>
      <c r="D29" s="539"/>
      <c r="E29" s="541"/>
      <c r="F29" s="541"/>
      <c r="G29" s="463"/>
      <c r="H29" s="462"/>
    </row>
    <row r="30" spans="1:8" ht="15.75" thickBot="1">
      <c r="A30" s="303"/>
      <c r="B30" s="218"/>
      <c r="C30" s="193"/>
      <c r="D30" s="193"/>
      <c r="E30" s="193"/>
      <c r="F30" s="193"/>
      <c r="G30" s="146" t="str">
        <f>"Total "&amp;LEFT(A7,3)</f>
        <v>Total I13</v>
      </c>
      <c r="H30" s="147">
        <f>SUM(H10:H29)</f>
        <v>145</v>
      </c>
    </row>
    <row r="32" spans="1:8" ht="53.25" customHeight="1">
      <c r="A32"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584"/>
      <c r="C32" s="584"/>
      <c r="D32" s="584"/>
      <c r="E32" s="584"/>
      <c r="F32" s="584"/>
      <c r="G32" s="584"/>
      <c r="H32" s="584"/>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B23" sqref="B23"/>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3" customWidth="1"/>
    <col min="7" max="7" width="10" customWidth="1"/>
    <col min="8" max="8" width="9.7109375" customWidth="1"/>
    <col min="10" max="10" width="10.42578125" customWidth="1"/>
  </cols>
  <sheetData>
    <row r="1" spans="1:11" ht="15.75">
      <c r="A1" s="232" t="str">
        <f>'Date initiale'!C3</f>
        <v>Universitatea de Arhitectură și Urbanism "Ion Mincu" București</v>
      </c>
      <c r="B1" s="232"/>
      <c r="C1" s="232"/>
      <c r="D1" s="17"/>
      <c r="E1" s="17"/>
      <c r="F1" s="17"/>
    </row>
    <row r="2" spans="1:11" ht="15.75">
      <c r="A2" s="232" t="str">
        <f>'Date initiale'!B4&amp;" "&amp;'Date initiale'!C4</f>
        <v>Facultatea ARHITECTURA</v>
      </c>
      <c r="B2" s="232"/>
      <c r="C2" s="232"/>
      <c r="D2" s="17"/>
      <c r="E2" s="17"/>
      <c r="F2" s="17"/>
    </row>
    <row r="3" spans="1:11" ht="15.75">
      <c r="A3" s="232" t="str">
        <f>'Date initiale'!B5&amp;" "&amp;'Date initiale'!C5</f>
        <v>Departamentul Sinteza proiectarii de arhitectura</v>
      </c>
      <c r="B3" s="232"/>
      <c r="C3" s="232"/>
      <c r="D3" s="17"/>
      <c r="E3" s="17"/>
      <c r="F3" s="17"/>
    </row>
    <row r="4" spans="1:11" ht="15.75">
      <c r="A4" s="233" t="str">
        <f>'Date initiale'!C6&amp;", "&amp;'Date initiale'!C7</f>
        <v>[Moleavin, Adrian], 24</v>
      </c>
      <c r="B4" s="233"/>
      <c r="C4" s="233"/>
      <c r="D4" s="17"/>
      <c r="E4" s="17"/>
      <c r="F4" s="17"/>
    </row>
    <row r="5" spans="1:11" s="173" customFormat="1" ht="15.75">
      <c r="A5" s="233"/>
      <c r="B5" s="233"/>
      <c r="C5" s="233"/>
      <c r="D5" s="17"/>
      <c r="E5" s="17"/>
      <c r="F5" s="17"/>
    </row>
    <row r="6" spans="1:11" ht="15.75">
      <c r="A6" s="582" t="s">
        <v>110</v>
      </c>
      <c r="B6" s="582"/>
      <c r="C6" s="582"/>
      <c r="D6" s="582"/>
      <c r="E6" s="582"/>
      <c r="F6" s="582"/>
      <c r="G6" s="582"/>
      <c r="H6" s="582"/>
    </row>
    <row r="7" spans="1:11" ht="54" customHeight="1">
      <c r="A7" s="585"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85"/>
      <c r="C7" s="585"/>
      <c r="D7" s="585"/>
      <c r="E7" s="585"/>
      <c r="F7" s="585"/>
      <c r="G7" s="585"/>
      <c r="H7" s="585"/>
    </row>
    <row r="8" spans="1:11" s="173" customFormat="1" ht="16.5" thickBot="1">
      <c r="A8" s="51"/>
      <c r="B8" s="51"/>
      <c r="C8" s="51"/>
      <c r="D8" s="51"/>
      <c r="E8" s="51"/>
      <c r="F8" s="63"/>
      <c r="G8" s="63"/>
      <c r="H8" s="63"/>
    </row>
    <row r="9" spans="1:11" ht="60.75" thickBot="1">
      <c r="A9" s="177" t="s">
        <v>55</v>
      </c>
      <c r="B9" s="195" t="s">
        <v>72</v>
      </c>
      <c r="C9" s="211" t="s">
        <v>70</v>
      </c>
      <c r="D9" s="211" t="s">
        <v>71</v>
      </c>
      <c r="E9" s="195" t="s">
        <v>140</v>
      </c>
      <c r="F9" s="195" t="s">
        <v>138</v>
      </c>
      <c r="G9" s="211" t="s">
        <v>87</v>
      </c>
      <c r="H9" s="212" t="s">
        <v>147</v>
      </c>
      <c r="J9" s="238" t="s">
        <v>108</v>
      </c>
    </row>
    <row r="10" spans="1:11">
      <c r="A10" s="222">
        <v>1</v>
      </c>
      <c r="B10" s="223"/>
      <c r="C10" s="223"/>
      <c r="D10" s="223"/>
      <c r="E10" s="223"/>
      <c r="F10" s="223"/>
      <c r="G10" s="223"/>
      <c r="H10" s="224"/>
      <c r="J10" s="239" t="s">
        <v>165</v>
      </c>
      <c r="K10" s="324" t="s">
        <v>257</v>
      </c>
    </row>
    <row r="11" spans="1:11">
      <c r="A11" s="209">
        <f>A10+1</f>
        <v>2</v>
      </c>
      <c r="B11" s="220"/>
      <c r="C11" s="199"/>
      <c r="D11" s="199"/>
      <c r="E11" s="221"/>
      <c r="F11" s="221"/>
      <c r="G11" s="199"/>
      <c r="H11" s="189"/>
      <c r="J11" s="49"/>
    </row>
    <row r="12" spans="1:11">
      <c r="A12" s="209">
        <f t="shared" ref="A12:A19" si="0">A11+1</f>
        <v>3</v>
      </c>
      <c r="B12" s="188"/>
      <c r="C12" s="122"/>
      <c r="D12" s="122"/>
      <c r="E12" s="122"/>
      <c r="F12" s="122"/>
      <c r="G12" s="122"/>
      <c r="H12" s="189"/>
    </row>
    <row r="13" spans="1:11">
      <c r="A13" s="209">
        <f t="shared" si="0"/>
        <v>4</v>
      </c>
      <c r="B13" s="122"/>
      <c r="C13" s="122"/>
      <c r="D13" s="122"/>
      <c r="E13" s="122"/>
      <c r="F13" s="122"/>
      <c r="G13" s="122"/>
      <c r="H13" s="189"/>
    </row>
    <row r="14" spans="1:11" s="173" customFormat="1">
      <c r="A14" s="209">
        <f t="shared" si="0"/>
        <v>5</v>
      </c>
      <c r="B14" s="188"/>
      <c r="C14" s="122"/>
      <c r="D14" s="122"/>
      <c r="E14" s="122"/>
      <c r="F14" s="122"/>
      <c r="G14" s="122"/>
      <c r="H14" s="189"/>
    </row>
    <row r="15" spans="1:11" s="173" customFormat="1">
      <c r="A15" s="209">
        <f t="shared" si="0"/>
        <v>6</v>
      </c>
      <c r="B15" s="122"/>
      <c r="C15" s="122"/>
      <c r="D15" s="122"/>
      <c r="E15" s="122"/>
      <c r="F15" s="122"/>
      <c r="G15" s="122"/>
      <c r="H15" s="189"/>
    </row>
    <row r="16" spans="1:11" s="173" customFormat="1">
      <c r="A16" s="209">
        <f t="shared" si="0"/>
        <v>7</v>
      </c>
      <c r="B16" s="188"/>
      <c r="C16" s="122"/>
      <c r="D16" s="122"/>
      <c r="E16" s="122"/>
      <c r="F16" s="122"/>
      <c r="G16" s="122"/>
      <c r="H16" s="189"/>
    </row>
    <row r="17" spans="1:8" s="173" customFormat="1">
      <c r="A17" s="209">
        <f t="shared" si="0"/>
        <v>8</v>
      </c>
      <c r="B17" s="122"/>
      <c r="C17" s="122"/>
      <c r="D17" s="122"/>
      <c r="E17" s="122"/>
      <c r="F17" s="122"/>
      <c r="G17" s="122"/>
      <c r="H17" s="189"/>
    </row>
    <row r="18" spans="1:8" s="173" customFormat="1">
      <c r="A18" s="209">
        <f t="shared" si="0"/>
        <v>9</v>
      </c>
      <c r="B18" s="188"/>
      <c r="C18" s="122"/>
      <c r="D18" s="122"/>
      <c r="E18" s="122"/>
      <c r="F18" s="122"/>
      <c r="G18" s="122"/>
      <c r="H18" s="189"/>
    </row>
    <row r="19" spans="1:8" s="173" customFormat="1" ht="15.75" thickBot="1">
      <c r="A19" s="225">
        <f t="shared" si="0"/>
        <v>10</v>
      </c>
      <c r="B19" s="124"/>
      <c r="C19" s="124"/>
      <c r="D19" s="124"/>
      <c r="E19" s="124"/>
      <c r="F19" s="124"/>
      <c r="G19" s="124"/>
      <c r="H19" s="191"/>
    </row>
    <row r="20" spans="1:8" s="173" customFormat="1" ht="15.75" thickBot="1">
      <c r="A20" s="303"/>
      <c r="B20" s="218"/>
      <c r="C20" s="193"/>
      <c r="D20" s="193"/>
      <c r="E20" s="193"/>
      <c r="F20" s="193"/>
      <c r="G20" s="146" t="str">
        <f>"Total "&amp;LEFT(A7,4)</f>
        <v>Total I14a</v>
      </c>
      <c r="H20" s="147">
        <f>SUM(H10:H19)</f>
        <v>0</v>
      </c>
    </row>
    <row r="21" spans="1:8" s="173" customFormat="1"/>
    <row r="22" spans="1:8" s="173" customFormat="1" ht="53.25" customHeight="1">
      <c r="A22"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4"/>
      <c r="C22" s="584"/>
      <c r="D22" s="584"/>
      <c r="E22" s="584"/>
      <c r="F22" s="584"/>
      <c r="G22" s="584"/>
      <c r="H22" s="584"/>
    </row>
    <row r="40" spans="1:9" ht="15.75" thickBot="1"/>
    <row r="41" spans="1:9" s="173" customFormat="1" ht="54" customHeight="1" thickBot="1">
      <c r="A41" s="194" t="s">
        <v>69</v>
      </c>
      <c r="B41" s="195" t="s">
        <v>72</v>
      </c>
      <c r="C41" s="211" t="s">
        <v>70</v>
      </c>
      <c r="D41" s="211" t="s">
        <v>71</v>
      </c>
      <c r="E41" s="195" t="s">
        <v>139</v>
      </c>
      <c r="F41" s="195" t="s">
        <v>139</v>
      </c>
      <c r="G41" s="195" t="s">
        <v>138</v>
      </c>
      <c r="H41" s="211" t="s">
        <v>87</v>
      </c>
      <c r="I41" s="21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B24" sqref="B2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73" customWidth="1"/>
    <col min="7" max="7" width="10" customWidth="1"/>
    <col min="8" max="8" width="9.7109375" customWidth="1"/>
  </cols>
  <sheetData>
    <row r="1" spans="1:11" ht="15.75">
      <c r="A1" s="235" t="str">
        <f>'Date initiale'!C3</f>
        <v>Universitatea de Arhitectură și Urbanism "Ion Mincu" București</v>
      </c>
      <c r="B1" s="235"/>
      <c r="C1" s="235"/>
      <c r="D1" s="40"/>
      <c r="E1" s="40"/>
      <c r="F1" s="40"/>
      <c r="G1" s="40"/>
      <c r="H1" s="40"/>
    </row>
    <row r="2" spans="1:11" ht="15.75">
      <c r="A2" s="235" t="str">
        <f>'Date initiale'!B4&amp;" "&amp;'Date initiale'!C4</f>
        <v>Facultatea ARHITECTURA</v>
      </c>
      <c r="B2" s="235"/>
      <c r="C2" s="235"/>
      <c r="D2" s="40"/>
      <c r="E2" s="40"/>
      <c r="F2" s="40"/>
      <c r="G2" s="40"/>
      <c r="H2" s="40"/>
    </row>
    <row r="3" spans="1:11" ht="15.75">
      <c r="A3" s="235" t="str">
        <f>'Date initiale'!B5&amp;" "&amp;'Date initiale'!C5</f>
        <v>Departamentul Sinteza proiectarii de arhitectura</v>
      </c>
      <c r="B3" s="235"/>
      <c r="C3" s="235"/>
      <c r="D3" s="40"/>
      <c r="E3" s="40"/>
      <c r="F3" s="40"/>
      <c r="G3" s="40"/>
      <c r="H3" s="40"/>
    </row>
    <row r="4" spans="1:11" ht="15.75">
      <c r="A4" s="236" t="str">
        <f>'Date initiale'!C6&amp;", "&amp;'Date initiale'!C7</f>
        <v>[Moleavin, Adrian], 24</v>
      </c>
      <c r="B4" s="236"/>
      <c r="C4" s="236"/>
      <c r="D4" s="40"/>
      <c r="E4" s="40"/>
      <c r="F4" s="40"/>
      <c r="G4" s="40"/>
      <c r="H4" s="40"/>
    </row>
    <row r="5" spans="1:11" s="173" customFormat="1" ht="15.75">
      <c r="A5" s="236"/>
      <c r="B5" s="236"/>
      <c r="C5" s="236"/>
      <c r="D5" s="40"/>
      <c r="E5" s="40"/>
      <c r="F5" s="40"/>
      <c r="G5" s="40"/>
      <c r="H5" s="40"/>
    </row>
    <row r="6" spans="1:11" ht="15.75">
      <c r="A6" s="589" t="s">
        <v>110</v>
      </c>
      <c r="B6" s="589"/>
      <c r="C6" s="589"/>
      <c r="D6" s="589"/>
      <c r="E6" s="589"/>
      <c r="F6" s="589"/>
      <c r="G6" s="589"/>
      <c r="H6" s="589"/>
    </row>
    <row r="7" spans="1:11" ht="36.75" customHeight="1">
      <c r="A7" s="585" t="str">
        <f>'Descriere indicatori'!B19&amp;"b. "&amp;'Descriere indicatori'!C20</f>
        <v xml:space="preserve">I14b. Proiect urbanistic şi peisagistic la nivelul Planurilor Generale / Zonale ale Localităţilor (inclusiv studii de fundamentare, de inserţie, de oportunitate) avizate** </v>
      </c>
      <c r="B7" s="585"/>
      <c r="C7" s="585"/>
      <c r="D7" s="585"/>
      <c r="E7" s="585"/>
      <c r="F7" s="585"/>
      <c r="G7" s="585"/>
      <c r="H7" s="585"/>
    </row>
    <row r="8" spans="1:11" ht="19.5" customHeight="1" thickBot="1">
      <c r="A8" s="52"/>
      <c r="B8" s="52"/>
      <c r="C8" s="52"/>
      <c r="D8" s="52"/>
      <c r="E8" s="52"/>
      <c r="F8" s="52"/>
      <c r="G8" s="52"/>
      <c r="H8" s="52"/>
    </row>
    <row r="9" spans="1:11" ht="60.75" thickBot="1">
      <c r="A9" s="142" t="s">
        <v>55</v>
      </c>
      <c r="B9" s="195" t="s">
        <v>72</v>
      </c>
      <c r="C9" s="211" t="s">
        <v>70</v>
      </c>
      <c r="D9" s="211" t="s">
        <v>71</v>
      </c>
      <c r="E9" s="195" t="s">
        <v>140</v>
      </c>
      <c r="F9" s="195" t="s">
        <v>138</v>
      </c>
      <c r="G9" s="211" t="s">
        <v>87</v>
      </c>
      <c r="H9" s="212" t="s">
        <v>147</v>
      </c>
      <c r="J9" s="238" t="s">
        <v>108</v>
      </c>
    </row>
    <row r="10" spans="1:11">
      <c r="A10" s="226">
        <v>1</v>
      </c>
      <c r="B10" s="227"/>
      <c r="C10" s="228"/>
      <c r="D10" s="186"/>
      <c r="E10" s="120"/>
      <c r="F10" s="120"/>
      <c r="G10" s="186"/>
      <c r="H10" s="293"/>
      <c r="J10" s="239" t="s">
        <v>166</v>
      </c>
      <c r="K10" s="324" t="s">
        <v>257</v>
      </c>
    </row>
    <row r="11" spans="1:11" s="173" customFormat="1">
      <c r="A11" s="187">
        <f>A10+1</f>
        <v>2</v>
      </c>
      <c r="B11" s="188"/>
      <c r="C11" s="217"/>
      <c r="D11" s="122"/>
      <c r="E11" s="122"/>
      <c r="F11" s="122"/>
      <c r="G11" s="192"/>
      <c r="H11" s="286"/>
    </row>
    <row r="12" spans="1:11" s="173" customFormat="1">
      <c r="A12" s="187">
        <f t="shared" ref="A12:A19" si="0">A11+1</f>
        <v>3</v>
      </c>
      <c r="B12" s="188"/>
      <c r="C12" s="229"/>
      <c r="D12" s="122"/>
      <c r="E12" s="230"/>
      <c r="F12" s="230"/>
      <c r="G12" s="230"/>
      <c r="H12" s="286"/>
    </row>
    <row r="13" spans="1:11" s="173" customFormat="1">
      <c r="A13" s="187">
        <f t="shared" si="0"/>
        <v>4</v>
      </c>
      <c r="B13" s="188"/>
      <c r="C13" s="217"/>
      <c r="D13" s="122"/>
      <c r="E13" s="122"/>
      <c r="F13" s="122"/>
      <c r="G13" s="192"/>
      <c r="H13" s="286"/>
    </row>
    <row r="14" spans="1:11" s="173" customFormat="1">
      <c r="A14" s="187">
        <f t="shared" si="0"/>
        <v>5</v>
      </c>
      <c r="B14" s="188"/>
      <c r="C14" s="229"/>
      <c r="D14" s="122"/>
      <c r="E14" s="230"/>
      <c r="F14" s="230"/>
      <c r="G14" s="230"/>
      <c r="H14" s="286"/>
    </row>
    <row r="15" spans="1:11" s="173" customFormat="1">
      <c r="A15" s="187">
        <f t="shared" si="0"/>
        <v>6</v>
      </c>
      <c r="B15" s="188"/>
      <c r="C15" s="229"/>
      <c r="D15" s="122"/>
      <c r="E15" s="230"/>
      <c r="F15" s="230"/>
      <c r="G15" s="230"/>
      <c r="H15" s="286"/>
    </row>
    <row r="16" spans="1:11">
      <c r="A16" s="187">
        <f t="shared" si="0"/>
        <v>7</v>
      </c>
      <c r="B16" s="188"/>
      <c r="C16" s="217"/>
      <c r="D16" s="122"/>
      <c r="E16" s="122"/>
      <c r="F16" s="122"/>
      <c r="G16" s="192"/>
      <c r="H16" s="286"/>
    </row>
    <row r="17" spans="1:8">
      <c r="A17" s="187">
        <f t="shared" si="0"/>
        <v>8</v>
      </c>
      <c r="B17" s="188"/>
      <c r="C17" s="229"/>
      <c r="D17" s="122"/>
      <c r="E17" s="230"/>
      <c r="F17" s="230"/>
      <c r="G17" s="230"/>
      <c r="H17" s="286"/>
    </row>
    <row r="18" spans="1:8">
      <c r="A18" s="187">
        <f t="shared" si="0"/>
        <v>9</v>
      </c>
      <c r="B18" s="188"/>
      <c r="C18" s="229"/>
      <c r="D18" s="122"/>
      <c r="E18" s="230"/>
      <c r="F18" s="230"/>
      <c r="G18" s="230"/>
      <c r="H18" s="286"/>
    </row>
    <row r="19" spans="1:8" ht="15.75" thickBot="1">
      <c r="A19" s="190">
        <f t="shared" si="0"/>
        <v>10</v>
      </c>
      <c r="B19" s="124"/>
      <c r="C19" s="231"/>
      <c r="D19" s="124"/>
      <c r="E19" s="124"/>
      <c r="F19" s="124"/>
      <c r="G19" s="124"/>
      <c r="H19" s="291"/>
    </row>
    <row r="20" spans="1:8" ht="16.5" thickBot="1">
      <c r="A20" s="304"/>
      <c r="G20" s="146" t="str">
        <f>"Total "&amp;LEFT(A7,4)</f>
        <v>Total I14b</v>
      </c>
      <c r="H20" s="250">
        <f>SUM(H10:H19)</f>
        <v>0</v>
      </c>
    </row>
    <row r="22" spans="1:8" ht="53.25" customHeight="1">
      <c r="A22"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84"/>
      <c r="C22" s="584"/>
      <c r="D22" s="584"/>
      <c r="E22" s="584"/>
      <c r="F22" s="584"/>
      <c r="G22" s="584"/>
      <c r="H22" s="584"/>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35"/>
  <sheetViews>
    <sheetView topLeftCell="A7" workbookViewId="0">
      <selection activeCell="D23" sqref="D23"/>
    </sheetView>
  </sheetViews>
  <sheetFormatPr defaultColWidth="9.140625" defaultRowHeight="15"/>
  <cols>
    <col min="1" max="1" width="5.140625" style="173" customWidth="1"/>
    <col min="2" max="2" width="10.5703125" style="173" customWidth="1"/>
    <col min="3" max="3" width="33.85546875" style="173" customWidth="1"/>
    <col min="4" max="4" width="29.42578125" style="173" customWidth="1"/>
    <col min="5" max="5" width="14.28515625" style="173" customWidth="1"/>
    <col min="6" max="6" width="11.85546875" style="173" customWidth="1"/>
    <col min="7" max="7" width="10" style="173" customWidth="1"/>
    <col min="8" max="8" width="9.7109375" style="173" customWidth="1"/>
    <col min="9" max="9" width="9.140625" style="173"/>
    <col min="10" max="10" width="10.28515625" style="173" customWidth="1"/>
    <col min="11" max="16384" width="9.140625" style="173"/>
  </cols>
  <sheetData>
    <row r="1" spans="1:11" ht="15.75">
      <c r="A1" s="232" t="str">
        <f>'Date initiale'!C3</f>
        <v>Universitatea de Arhitectură și Urbanism "Ion Mincu" București</v>
      </c>
      <c r="B1" s="232"/>
      <c r="C1" s="232"/>
      <c r="D1" s="17"/>
      <c r="E1" s="17"/>
      <c r="F1" s="17"/>
    </row>
    <row r="2" spans="1:11" ht="15.75">
      <c r="A2" s="232" t="str">
        <f>'Date initiale'!B4&amp;" "&amp;'Date initiale'!C4</f>
        <v>Facultatea ARHITECTURA</v>
      </c>
      <c r="B2" s="232"/>
      <c r="C2" s="232"/>
      <c r="D2" s="17"/>
      <c r="E2" s="17"/>
      <c r="F2" s="17"/>
    </row>
    <row r="3" spans="1:11" ht="15.75">
      <c r="A3" s="232" t="str">
        <f>'Date initiale'!B5&amp;" "&amp;'Date initiale'!C5</f>
        <v>Departamentul Sinteza proiectarii de arhitectura</v>
      </c>
      <c r="B3" s="232"/>
      <c r="C3" s="232"/>
      <c r="D3" s="17"/>
      <c r="E3" s="17"/>
      <c r="F3" s="17"/>
    </row>
    <row r="4" spans="1:11" ht="15.75">
      <c r="A4" s="233" t="str">
        <f>'Date initiale'!C6&amp;", "&amp;'Date initiale'!C7</f>
        <v>[Moleavin, Adrian], 24</v>
      </c>
      <c r="B4" s="233"/>
      <c r="C4" s="233"/>
      <c r="D4" s="17"/>
      <c r="E4" s="17"/>
      <c r="F4" s="17"/>
    </row>
    <row r="5" spans="1:11" ht="15.75">
      <c r="A5" s="233"/>
      <c r="B5" s="233"/>
      <c r="C5" s="233"/>
      <c r="D5" s="17"/>
      <c r="E5" s="17"/>
      <c r="F5" s="17"/>
    </row>
    <row r="6" spans="1:11" ht="15.75">
      <c r="A6" s="582" t="s">
        <v>110</v>
      </c>
      <c r="B6" s="582"/>
      <c r="C6" s="582"/>
      <c r="D6" s="582"/>
      <c r="E6" s="582"/>
      <c r="F6" s="582"/>
      <c r="G6" s="582"/>
      <c r="H6" s="582"/>
    </row>
    <row r="7" spans="1:11" ht="52.5" customHeight="1">
      <c r="A7" s="585"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85"/>
      <c r="C7" s="585"/>
      <c r="D7" s="585"/>
      <c r="E7" s="585"/>
      <c r="F7" s="585"/>
      <c r="G7" s="585"/>
      <c r="H7" s="585"/>
    </row>
    <row r="8" spans="1:11" ht="16.5" thickBot="1">
      <c r="A8" s="51"/>
      <c r="B8" s="51"/>
      <c r="C8" s="51"/>
      <c r="D8" s="51"/>
      <c r="E8" s="51"/>
      <c r="F8" s="63"/>
      <c r="G8" s="63"/>
      <c r="H8" s="63"/>
    </row>
    <row r="9" spans="1:11" ht="60.75" thickBot="1">
      <c r="A9" s="177" t="s">
        <v>55</v>
      </c>
      <c r="B9" s="195" t="s">
        <v>72</v>
      </c>
      <c r="C9" s="211" t="s">
        <v>141</v>
      </c>
      <c r="D9" s="211" t="s">
        <v>71</v>
      </c>
      <c r="E9" s="195" t="s">
        <v>140</v>
      </c>
      <c r="F9" s="195" t="s">
        <v>138</v>
      </c>
      <c r="G9" s="211" t="s">
        <v>87</v>
      </c>
      <c r="H9" s="212" t="s">
        <v>147</v>
      </c>
      <c r="J9" s="238" t="s">
        <v>108</v>
      </c>
    </row>
    <row r="10" spans="1:11" ht="76.5">
      <c r="A10" s="345">
        <v>1</v>
      </c>
      <c r="B10" s="346" t="s">
        <v>284</v>
      </c>
      <c r="C10" s="536" t="s">
        <v>461</v>
      </c>
      <c r="D10" s="350" t="s">
        <v>325</v>
      </c>
      <c r="E10" s="346" t="s">
        <v>283</v>
      </c>
      <c r="F10" s="332" t="s">
        <v>295</v>
      </c>
      <c r="G10" s="346" t="s">
        <v>282</v>
      </c>
      <c r="H10" s="511">
        <v>7.5</v>
      </c>
      <c r="J10" s="239" t="s">
        <v>167</v>
      </c>
      <c r="K10" s="324" t="s">
        <v>257</v>
      </c>
    </row>
    <row r="11" spans="1:11" ht="76.5">
      <c r="A11" s="198">
        <f>A10+1</f>
        <v>2</v>
      </c>
      <c r="B11" s="343" t="s">
        <v>284</v>
      </c>
      <c r="C11" s="535" t="s">
        <v>462</v>
      </c>
      <c r="D11" s="413" t="s">
        <v>326</v>
      </c>
      <c r="E11" s="378" t="s">
        <v>283</v>
      </c>
      <c r="F11" s="343" t="s">
        <v>296</v>
      </c>
      <c r="G11" s="339" t="s">
        <v>294</v>
      </c>
      <c r="H11" s="511">
        <v>5</v>
      </c>
    </row>
    <row r="12" spans="1:11" ht="140.25">
      <c r="A12" s="198">
        <f t="shared" ref="A12" si="0">A11+1</f>
        <v>3</v>
      </c>
      <c r="B12" s="343" t="s">
        <v>284</v>
      </c>
      <c r="C12" s="534" t="s">
        <v>463</v>
      </c>
      <c r="D12" s="533" t="s">
        <v>460</v>
      </c>
      <c r="E12" s="533" t="s">
        <v>458</v>
      </c>
      <c r="F12" s="497" t="s">
        <v>296</v>
      </c>
      <c r="G12" s="533" t="s">
        <v>459</v>
      </c>
      <c r="H12" s="511">
        <v>4</v>
      </c>
    </row>
    <row r="13" spans="1:11" ht="15.75" thickBot="1">
      <c r="A13" s="225"/>
      <c r="B13" s="124"/>
      <c r="C13" s="124"/>
      <c r="D13" s="124"/>
      <c r="E13" s="124"/>
      <c r="F13" s="124"/>
      <c r="G13" s="124"/>
      <c r="H13" s="291"/>
    </row>
    <row r="14" spans="1:11" ht="15.75" thickBot="1">
      <c r="A14" s="303"/>
      <c r="B14" s="218"/>
      <c r="C14" s="193"/>
      <c r="D14" s="193"/>
      <c r="E14" s="193"/>
      <c r="F14" s="193"/>
      <c r="G14" s="146" t="str">
        <f>"Total "&amp;LEFT(A7,4)</f>
        <v>Total I14c</v>
      </c>
      <c r="H14" s="147">
        <f>SUM(H10:H13)</f>
        <v>16.5</v>
      </c>
    </row>
    <row r="16" spans="1:11" ht="53.25" customHeight="1">
      <c r="A16" s="584"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6" s="584"/>
      <c r="C16" s="584"/>
      <c r="D16" s="584"/>
      <c r="E16" s="584"/>
      <c r="F16" s="584"/>
      <c r="G16" s="584"/>
      <c r="H16" s="584"/>
    </row>
    <row r="34" spans="1:9" ht="15.75" thickBot="1"/>
    <row r="35" spans="1:9" ht="54" customHeight="1" thickBot="1">
      <c r="A35" s="194" t="s">
        <v>69</v>
      </c>
      <c r="B35" s="195" t="s">
        <v>72</v>
      </c>
      <c r="C35" s="211" t="s">
        <v>70</v>
      </c>
      <c r="D35" s="211" t="s">
        <v>71</v>
      </c>
      <c r="E35" s="195" t="s">
        <v>139</v>
      </c>
      <c r="F35" s="195" t="s">
        <v>139</v>
      </c>
      <c r="G35" s="195" t="s">
        <v>138</v>
      </c>
      <c r="H35" s="211" t="s">
        <v>87</v>
      </c>
      <c r="I35" s="212" t="s">
        <v>78</v>
      </c>
    </row>
  </sheetData>
  <mergeCells count="3">
    <mergeCell ref="A6:H6"/>
    <mergeCell ref="A7:H7"/>
    <mergeCell ref="A16:H16"/>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B24" sqref="B24"/>
    </sheetView>
  </sheetViews>
  <sheetFormatPr defaultColWidth="9.140625" defaultRowHeight="15"/>
  <cols>
    <col min="1" max="1" width="5.140625" style="173" customWidth="1"/>
    <col min="2" max="2" width="10.5703125" style="173" customWidth="1"/>
    <col min="3" max="3" width="43.140625" style="173" customWidth="1"/>
    <col min="4" max="4" width="24" style="173" customWidth="1"/>
    <col min="5" max="5" width="14.28515625" style="173" customWidth="1"/>
    <col min="6" max="6" width="11.85546875" style="173" customWidth="1"/>
    <col min="7" max="7" width="10" style="173" customWidth="1"/>
    <col min="8" max="8" width="9.7109375" style="173" customWidth="1"/>
    <col min="9" max="9" width="9.140625" style="173"/>
    <col min="10" max="10" width="10.28515625" style="173" customWidth="1"/>
    <col min="11" max="16384" width="9.140625" style="173"/>
  </cols>
  <sheetData>
    <row r="1" spans="1:11" ht="15.75">
      <c r="A1" s="232" t="str">
        <f>'Date initiale'!C3</f>
        <v>Universitatea de Arhitectură și Urbanism "Ion Mincu" București</v>
      </c>
      <c r="B1" s="232"/>
      <c r="C1" s="232"/>
      <c r="D1" s="320"/>
      <c r="E1" s="320"/>
      <c r="F1" s="320"/>
    </row>
    <row r="2" spans="1:11" ht="15.75">
      <c r="A2" s="232" t="str">
        <f>'Date initiale'!B4&amp;" "&amp;'Date initiale'!C4</f>
        <v>Facultatea ARHITECTURA</v>
      </c>
      <c r="B2" s="232"/>
      <c r="C2" s="232"/>
      <c r="D2" s="320"/>
      <c r="E2" s="320"/>
      <c r="F2" s="320"/>
    </row>
    <row r="3" spans="1:11" ht="15.75">
      <c r="A3" s="232" t="str">
        <f>'Date initiale'!B5&amp;" "&amp;'Date initiale'!C5</f>
        <v>Departamentul Sinteza proiectarii de arhitectura</v>
      </c>
      <c r="B3" s="232"/>
      <c r="C3" s="232"/>
      <c r="D3" s="320"/>
      <c r="E3" s="320"/>
      <c r="F3" s="320"/>
    </row>
    <row r="4" spans="1:11" ht="15.75">
      <c r="A4" s="319" t="str">
        <f>'Date initiale'!C6&amp;", "&amp;'Date initiale'!C7</f>
        <v>[Moleavin, Adrian], 24</v>
      </c>
      <c r="B4" s="319"/>
      <c r="C4" s="319"/>
      <c r="D4" s="320"/>
      <c r="E4" s="320"/>
      <c r="F4" s="320"/>
    </row>
    <row r="5" spans="1:11" ht="15.75">
      <c r="A5" s="319"/>
      <c r="B5" s="319"/>
      <c r="C5" s="319"/>
      <c r="D5" s="320"/>
      <c r="E5" s="320"/>
      <c r="F5" s="320"/>
    </row>
    <row r="6" spans="1:11" ht="15.75">
      <c r="A6" s="582" t="s">
        <v>110</v>
      </c>
      <c r="B6" s="582"/>
      <c r="C6" s="582"/>
      <c r="D6" s="582"/>
      <c r="E6" s="582"/>
      <c r="F6" s="582"/>
      <c r="G6" s="582"/>
      <c r="H6" s="582"/>
    </row>
    <row r="7" spans="1:11" ht="52.5" customHeight="1">
      <c r="A7" s="585"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85"/>
      <c r="C7" s="585"/>
      <c r="D7" s="585"/>
      <c r="E7" s="585"/>
      <c r="F7" s="585"/>
      <c r="G7" s="585"/>
      <c r="H7" s="585"/>
    </row>
    <row r="8" spans="1:11" ht="16.5" thickBot="1">
      <c r="A8" s="51"/>
      <c r="B8" s="51"/>
      <c r="C8" s="51"/>
      <c r="D8" s="51"/>
      <c r="E8" s="51"/>
      <c r="F8" s="63"/>
      <c r="G8" s="63"/>
      <c r="H8" s="63"/>
    </row>
    <row r="9" spans="1:11" ht="60.75" thickBot="1">
      <c r="A9" s="177" t="s">
        <v>55</v>
      </c>
      <c r="B9" s="195" t="s">
        <v>72</v>
      </c>
      <c r="C9" s="211" t="s">
        <v>141</v>
      </c>
      <c r="D9" s="211" t="s">
        <v>71</v>
      </c>
      <c r="E9" s="195" t="s">
        <v>140</v>
      </c>
      <c r="F9" s="195" t="s">
        <v>138</v>
      </c>
      <c r="G9" s="211" t="s">
        <v>87</v>
      </c>
      <c r="H9" s="212" t="s">
        <v>147</v>
      </c>
      <c r="J9" s="238" t="s">
        <v>108</v>
      </c>
    </row>
    <row r="10" spans="1:11">
      <c r="A10" s="222">
        <v>1</v>
      </c>
      <c r="B10" s="223"/>
      <c r="C10" s="223"/>
      <c r="D10" s="223"/>
      <c r="E10" s="223"/>
      <c r="F10" s="223"/>
      <c r="G10" s="223"/>
      <c r="H10" s="224"/>
      <c r="J10" s="239">
        <v>20</v>
      </c>
      <c r="K10" s="324" t="s">
        <v>257</v>
      </c>
    </row>
    <row r="11" spans="1:11">
      <c r="A11" s="209">
        <f>A10+1</f>
        <v>2</v>
      </c>
      <c r="B11" s="220"/>
      <c r="C11" s="199"/>
      <c r="D11" s="199"/>
      <c r="E11" s="221"/>
      <c r="F11" s="221"/>
      <c r="G11" s="199"/>
      <c r="H11" s="286"/>
    </row>
    <row r="12" spans="1:11">
      <c r="A12" s="209">
        <f t="shared" ref="A12:A19" si="0">A11+1</f>
        <v>3</v>
      </c>
      <c r="B12" s="188"/>
      <c r="C12" s="122"/>
      <c r="D12" s="122"/>
      <c r="E12" s="122"/>
      <c r="F12" s="122"/>
      <c r="G12" s="122"/>
      <c r="H12" s="286"/>
    </row>
    <row r="13" spans="1:11">
      <c r="A13" s="209">
        <f t="shared" si="0"/>
        <v>4</v>
      </c>
      <c r="B13" s="122"/>
      <c r="C13" s="122"/>
      <c r="D13" s="122"/>
      <c r="E13" s="122"/>
      <c r="F13" s="122"/>
      <c r="G13" s="122"/>
      <c r="H13" s="286"/>
    </row>
    <row r="14" spans="1:11">
      <c r="A14" s="209">
        <f t="shared" si="0"/>
        <v>5</v>
      </c>
      <c r="B14" s="188"/>
      <c r="C14" s="122"/>
      <c r="D14" s="122"/>
      <c r="E14" s="122"/>
      <c r="F14" s="122"/>
      <c r="G14" s="122"/>
      <c r="H14" s="286"/>
    </row>
    <row r="15" spans="1:11">
      <c r="A15" s="209">
        <f t="shared" si="0"/>
        <v>6</v>
      </c>
      <c r="B15" s="122"/>
      <c r="C15" s="122"/>
      <c r="D15" s="122"/>
      <c r="E15" s="122"/>
      <c r="F15" s="122"/>
      <c r="G15" s="122"/>
      <c r="H15" s="286"/>
    </row>
    <row r="16" spans="1:11">
      <c r="A16" s="209">
        <f t="shared" si="0"/>
        <v>7</v>
      </c>
      <c r="B16" s="188"/>
      <c r="C16" s="122"/>
      <c r="D16" s="122"/>
      <c r="E16" s="122"/>
      <c r="F16" s="122"/>
      <c r="G16" s="122"/>
      <c r="H16" s="286"/>
    </row>
    <row r="17" spans="1:8">
      <c r="A17" s="209">
        <f t="shared" si="0"/>
        <v>8</v>
      </c>
      <c r="B17" s="122"/>
      <c r="C17" s="122"/>
      <c r="D17" s="122"/>
      <c r="E17" s="122"/>
      <c r="F17" s="122"/>
      <c r="G17" s="122"/>
      <c r="H17" s="286"/>
    </row>
    <row r="18" spans="1:8">
      <c r="A18" s="209">
        <f t="shared" si="0"/>
        <v>9</v>
      </c>
      <c r="B18" s="188"/>
      <c r="C18" s="122"/>
      <c r="D18" s="122"/>
      <c r="E18" s="122"/>
      <c r="F18" s="122"/>
      <c r="G18" s="122"/>
      <c r="H18" s="286"/>
    </row>
    <row r="19" spans="1:8" ht="15.75" thickBot="1">
      <c r="A19" s="225">
        <f t="shared" si="0"/>
        <v>10</v>
      </c>
      <c r="B19" s="124"/>
      <c r="C19" s="124"/>
      <c r="D19" s="124"/>
      <c r="E19" s="124"/>
      <c r="F19" s="124"/>
      <c r="G19" s="124"/>
      <c r="H19" s="291"/>
    </row>
    <row r="20" spans="1:8" ht="15.75" thickBot="1">
      <c r="A20" s="303"/>
      <c r="B20" s="218"/>
      <c r="C20" s="193"/>
      <c r="D20" s="193"/>
      <c r="E20" s="193"/>
      <c r="F20" s="193"/>
      <c r="G20" s="146" t="str">
        <f>"Total "&amp;LEFT(A7,4)</f>
        <v>Total I15.</v>
      </c>
      <c r="H20" s="147">
        <f>SUM(H10:H19)</f>
        <v>0</v>
      </c>
    </row>
    <row r="22" spans="1:8" ht="53.25" customHeight="1">
      <c r="A22" s="584"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84"/>
      <c r="C22" s="584"/>
      <c r="D22" s="584"/>
      <c r="E22" s="584"/>
      <c r="F22" s="584"/>
      <c r="G22" s="584"/>
      <c r="H22" s="584"/>
    </row>
    <row r="40" spans="1:9" ht="15.75" thickBot="1"/>
    <row r="41" spans="1:9" ht="54" customHeight="1" thickBot="1">
      <c r="A41" s="194" t="s">
        <v>69</v>
      </c>
      <c r="B41" s="195" t="s">
        <v>72</v>
      </c>
      <c r="C41" s="211" t="s">
        <v>70</v>
      </c>
      <c r="D41" s="211" t="s">
        <v>71</v>
      </c>
      <c r="E41" s="195" t="s">
        <v>139</v>
      </c>
      <c r="F41" s="195" t="s">
        <v>139</v>
      </c>
      <c r="G41" s="195" t="s">
        <v>138</v>
      </c>
      <c r="H41" s="211" t="s">
        <v>87</v>
      </c>
      <c r="I41" s="21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B22" sqref="B22"/>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32" t="str">
        <f>'Date initiale'!C3</f>
        <v>Universitatea de Arhitectură și Urbanism "Ion Mincu" București</v>
      </c>
      <c r="B1" s="232"/>
      <c r="C1" s="232"/>
      <c r="D1" s="17"/>
      <c r="E1" s="36"/>
    </row>
    <row r="2" spans="1:8" ht="15.75">
      <c r="A2" s="232" t="str">
        <f>'Date initiale'!B4&amp;" "&amp;'Date initiale'!C4</f>
        <v>Facultatea ARHITECTURA</v>
      </c>
      <c r="B2" s="232"/>
      <c r="C2" s="232"/>
      <c r="D2" s="2"/>
      <c r="E2" s="36"/>
    </row>
    <row r="3" spans="1:8" ht="15.75">
      <c r="A3" s="232" t="str">
        <f>'Date initiale'!B5&amp;" "&amp;'Date initiale'!C5</f>
        <v>Departamentul Sinteza proiectarii de arhitectura</v>
      </c>
      <c r="B3" s="232"/>
      <c r="C3" s="232"/>
      <c r="D3" s="17"/>
      <c r="E3" s="36"/>
    </row>
    <row r="4" spans="1:8">
      <c r="A4" s="114" t="str">
        <f>'Date initiale'!C6&amp;", "&amp;'Date initiale'!C7</f>
        <v>[Moleavin, Adrian], 24</v>
      </c>
      <c r="B4" s="114"/>
      <c r="C4" s="114"/>
    </row>
    <row r="5" spans="1:8" s="173" customFormat="1">
      <c r="A5" s="114"/>
      <c r="B5" s="114"/>
      <c r="C5" s="114"/>
    </row>
    <row r="6" spans="1:8" ht="15.75">
      <c r="A6" s="590" t="s">
        <v>110</v>
      </c>
      <c r="B6" s="590"/>
      <c r="C6" s="590"/>
      <c r="D6" s="590"/>
    </row>
    <row r="7" spans="1:8" s="173" customFormat="1" ht="90.75" customHeight="1">
      <c r="A7" s="585"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85"/>
      <c r="C7" s="585"/>
      <c r="D7" s="585"/>
      <c r="E7" s="174"/>
      <c r="F7" s="174"/>
      <c r="G7" s="174"/>
      <c r="H7" s="174"/>
    </row>
    <row r="8" spans="1:8" ht="18.75" customHeight="1" thickBot="1">
      <c r="A8" s="61"/>
      <c r="B8" s="61"/>
      <c r="C8" s="61"/>
      <c r="D8" s="61"/>
    </row>
    <row r="9" spans="1:8" ht="45.75" customHeight="1" thickBot="1">
      <c r="A9" s="177" t="s">
        <v>55</v>
      </c>
      <c r="B9" s="195" t="s">
        <v>77</v>
      </c>
      <c r="C9" s="195" t="s">
        <v>87</v>
      </c>
      <c r="D9" s="196" t="s">
        <v>147</v>
      </c>
      <c r="E9" s="28"/>
      <c r="F9" s="238" t="s">
        <v>108</v>
      </c>
    </row>
    <row r="10" spans="1:8">
      <c r="A10" s="222">
        <v>1</v>
      </c>
      <c r="B10" s="244"/>
      <c r="C10" s="245"/>
      <c r="D10" s="294"/>
      <c r="F10" s="239" t="s">
        <v>168</v>
      </c>
      <c r="G10" s="324" t="s">
        <v>258</v>
      </c>
    </row>
    <row r="11" spans="1:8">
      <c r="A11" s="209">
        <f>A10+1</f>
        <v>2</v>
      </c>
      <c r="B11" s="242"/>
      <c r="C11" s="199"/>
      <c r="D11" s="292"/>
    </row>
    <row r="12" spans="1:8" s="173" customFormat="1">
      <c r="A12" s="209">
        <f t="shared" ref="A12:A19" si="0">A11+1</f>
        <v>3</v>
      </c>
      <c r="B12" s="217"/>
      <c r="C12" s="122"/>
      <c r="D12" s="286"/>
    </row>
    <row r="13" spans="1:8" s="173" customFormat="1">
      <c r="A13" s="209">
        <f t="shared" si="0"/>
        <v>4</v>
      </c>
      <c r="B13" s="243"/>
      <c r="C13" s="122"/>
      <c r="D13" s="286"/>
    </row>
    <row r="14" spans="1:8" s="173" customFormat="1">
      <c r="A14" s="209">
        <f t="shared" si="0"/>
        <v>5</v>
      </c>
      <c r="B14" s="243"/>
      <c r="C14" s="122"/>
      <c r="D14" s="286"/>
    </row>
    <row r="15" spans="1:8">
      <c r="A15" s="209">
        <f t="shared" si="0"/>
        <v>6</v>
      </c>
      <c r="B15" s="217"/>
      <c r="C15" s="122"/>
      <c r="D15" s="286"/>
    </row>
    <row r="16" spans="1:8">
      <c r="A16" s="209">
        <f t="shared" si="0"/>
        <v>7</v>
      </c>
      <c r="B16" s="243"/>
      <c r="C16" s="122"/>
      <c r="D16" s="286"/>
    </row>
    <row r="17" spans="1:4">
      <c r="A17" s="209">
        <f t="shared" si="0"/>
        <v>8</v>
      </c>
      <c r="B17" s="243"/>
      <c r="C17" s="122"/>
      <c r="D17" s="286"/>
    </row>
    <row r="18" spans="1:4">
      <c r="A18" s="209">
        <f t="shared" si="0"/>
        <v>9</v>
      </c>
      <c r="B18" s="243"/>
      <c r="C18" s="122"/>
      <c r="D18" s="286"/>
    </row>
    <row r="19" spans="1:4" ht="15.75" thickBot="1">
      <c r="A19" s="225">
        <f t="shared" si="0"/>
        <v>10</v>
      </c>
      <c r="B19" s="246"/>
      <c r="C19" s="124"/>
      <c r="D19" s="291"/>
    </row>
    <row r="20" spans="1:4" ht="15.75" thickBot="1">
      <c r="A20" s="302"/>
      <c r="B20" s="192"/>
      <c r="C20" s="146" t="str">
        <f>"Total "&amp;LEFT(A7,3)</f>
        <v>Total I16</v>
      </c>
      <c r="D20" s="247">
        <f>SUM(D10:D19)</f>
        <v>0</v>
      </c>
    </row>
    <row r="21" spans="1:4" ht="15.75">
      <c r="A21" s="31"/>
      <c r="B21" s="21"/>
      <c r="C21" s="21"/>
      <c r="D21" s="21"/>
    </row>
    <row r="22" spans="1:4">
      <c r="A22" s="20"/>
      <c r="B22" s="20"/>
      <c r="C22" s="20"/>
      <c r="D22" s="20"/>
    </row>
    <row r="26" spans="1:4">
      <c r="A26" s="20"/>
      <c r="B26" s="18"/>
    </row>
    <row r="27" spans="1:4">
      <c r="A27" s="20"/>
      <c r="B27" s="18"/>
    </row>
    <row r="28" spans="1:4">
      <c r="A28" s="20"/>
    </row>
    <row r="29" spans="1:4">
      <c r="A29" s="20"/>
    </row>
    <row r="30" spans="1:4">
      <c r="A30" s="20"/>
    </row>
    <row r="31" spans="1:4">
      <c r="A31"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1"/>
  <sheetViews>
    <sheetView workbookViewId="0">
      <selection activeCell="I7" sqref="I7"/>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32" t="str">
        <f>'Date initiale'!C3</f>
        <v>Universitatea de Arhitectură și Urbanism "Ion Mincu" București</v>
      </c>
      <c r="B1" s="232"/>
      <c r="C1" s="232"/>
      <c r="D1" s="17"/>
    </row>
    <row r="2" spans="1:11" ht="15.75">
      <c r="A2" s="232" t="str">
        <f>'Date initiale'!B4&amp;" "&amp;'Date initiale'!C4</f>
        <v>Facultatea ARHITECTURA</v>
      </c>
      <c r="B2" s="232"/>
      <c r="C2" s="232"/>
      <c r="D2" s="2"/>
    </row>
    <row r="3" spans="1:11" ht="15.75">
      <c r="A3" s="232" t="str">
        <f>'Date initiale'!B5&amp;" "&amp;'Date initiale'!C5</f>
        <v>Departamentul Sinteza proiectarii de arhitectura</v>
      </c>
      <c r="B3" s="232"/>
      <c r="C3" s="232"/>
      <c r="D3" s="17"/>
    </row>
    <row r="4" spans="1:11">
      <c r="A4" s="114" t="str">
        <f>'Date initiale'!C6&amp;", "&amp;'Date initiale'!C7</f>
        <v>[Moleavin, Adrian], 24</v>
      </c>
      <c r="B4" s="114"/>
      <c r="C4" s="114"/>
    </row>
    <row r="5" spans="1:11" s="173" customFormat="1">
      <c r="A5" s="114"/>
      <c r="B5" s="114"/>
      <c r="C5" s="114"/>
    </row>
    <row r="6" spans="1:11">
      <c r="A6" s="591" t="s">
        <v>110</v>
      </c>
      <c r="B6" s="591"/>
      <c r="C6" s="591"/>
      <c r="D6" s="591"/>
    </row>
    <row r="7" spans="1:11" s="173" customFormat="1" ht="40.5" customHeight="1">
      <c r="A7" s="592"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92"/>
      <c r="C7" s="592"/>
      <c r="D7" s="592"/>
    </row>
    <row r="8" spans="1:11" ht="15.75" thickBot="1"/>
    <row r="9" spans="1:11" ht="48.75" customHeight="1" thickBot="1">
      <c r="A9" s="177" t="s">
        <v>55</v>
      </c>
      <c r="B9" s="143" t="s">
        <v>77</v>
      </c>
      <c r="C9" s="143" t="s">
        <v>87</v>
      </c>
      <c r="D9" s="256" t="s">
        <v>147</v>
      </c>
      <c r="F9" s="238" t="s">
        <v>108</v>
      </c>
    </row>
    <row r="10" spans="1:11" s="173" customFormat="1" ht="27.75" customHeight="1">
      <c r="A10" s="556">
        <v>1</v>
      </c>
      <c r="B10" s="526" t="s">
        <v>310</v>
      </c>
      <c r="C10" s="618">
        <v>2009</v>
      </c>
      <c r="D10" s="619">
        <v>10</v>
      </c>
      <c r="F10" s="239"/>
    </row>
    <row r="11" spans="1:11" ht="25.5">
      <c r="A11" s="556">
        <f>A10+1</f>
        <v>2</v>
      </c>
      <c r="B11" s="351" t="s">
        <v>358</v>
      </c>
      <c r="C11" s="339">
        <v>2012</v>
      </c>
      <c r="D11" s="619">
        <v>30</v>
      </c>
      <c r="F11" s="239" t="s">
        <v>169</v>
      </c>
      <c r="G11" s="324" t="s">
        <v>259</v>
      </c>
      <c r="K11" s="20"/>
    </row>
    <row r="12" spans="1:11" s="173" customFormat="1">
      <c r="A12" s="279">
        <f t="shared" ref="A12:A16" si="0">A11+1</f>
        <v>3</v>
      </c>
      <c r="B12" s="555" t="s">
        <v>495</v>
      </c>
      <c r="C12" s="339">
        <v>2012</v>
      </c>
      <c r="D12" s="619">
        <v>10</v>
      </c>
      <c r="F12" s="417"/>
      <c r="G12" s="324"/>
      <c r="K12" s="20"/>
    </row>
    <row r="13" spans="1:11" s="173" customFormat="1" ht="25.5">
      <c r="A13" s="279">
        <f t="shared" si="0"/>
        <v>4</v>
      </c>
      <c r="B13" s="351" t="s">
        <v>500</v>
      </c>
      <c r="C13" s="339">
        <v>2014</v>
      </c>
      <c r="D13" s="619">
        <v>30</v>
      </c>
      <c r="K13" s="20"/>
    </row>
    <row r="14" spans="1:11" s="173" customFormat="1" ht="27" customHeight="1">
      <c r="A14" s="279">
        <f t="shared" si="0"/>
        <v>5</v>
      </c>
      <c r="B14" s="351" t="s">
        <v>313</v>
      </c>
      <c r="C14" s="339">
        <v>2016</v>
      </c>
      <c r="D14" s="619">
        <v>30</v>
      </c>
      <c r="K14" s="20"/>
    </row>
    <row r="15" spans="1:11" s="173" customFormat="1">
      <c r="A15" s="279">
        <f t="shared" si="0"/>
        <v>6</v>
      </c>
      <c r="B15" s="351" t="s">
        <v>498</v>
      </c>
      <c r="C15" s="339">
        <v>2017</v>
      </c>
      <c r="D15" s="619">
        <v>20</v>
      </c>
      <c r="K15" s="20"/>
    </row>
    <row r="16" spans="1:11" s="173" customFormat="1">
      <c r="A16" s="279">
        <f t="shared" si="0"/>
        <v>7</v>
      </c>
      <c r="B16" s="555" t="s">
        <v>496</v>
      </c>
      <c r="C16" s="339">
        <v>2019</v>
      </c>
      <c r="D16" s="619">
        <v>10</v>
      </c>
      <c r="K16" s="20"/>
    </row>
    <row r="17" spans="1:11" s="173" customFormat="1">
      <c r="A17" s="279">
        <f>A16+1</f>
        <v>8</v>
      </c>
      <c r="B17" s="555" t="s">
        <v>497</v>
      </c>
      <c r="C17" s="339">
        <v>2019</v>
      </c>
      <c r="D17" s="619">
        <v>10</v>
      </c>
      <c r="K17" s="20"/>
    </row>
    <row r="18" spans="1:11" s="173" customFormat="1">
      <c r="A18" s="279">
        <v>9</v>
      </c>
      <c r="B18" s="555" t="s">
        <v>529</v>
      </c>
      <c r="C18" s="339">
        <v>2019</v>
      </c>
      <c r="D18" s="619">
        <v>10</v>
      </c>
      <c r="K18" s="20"/>
    </row>
    <row r="19" spans="1:11" s="173" customFormat="1">
      <c r="A19" s="617">
        <v>10</v>
      </c>
      <c r="B19" s="616" t="s">
        <v>530</v>
      </c>
      <c r="C19" s="339">
        <v>2019</v>
      </c>
      <c r="D19" s="619">
        <v>10</v>
      </c>
      <c r="K19" s="20"/>
    </row>
    <row r="20" spans="1:11" ht="15.75" thickBot="1">
      <c r="B20" s="352"/>
      <c r="C20" s="353"/>
      <c r="D20" s="375"/>
      <c r="K20" s="20"/>
    </row>
    <row r="21" spans="1:11" ht="15.75" thickBot="1">
      <c r="A21" s="298"/>
      <c r="B21" s="114"/>
      <c r="C21" s="117" t="str">
        <f>"Total "&amp;LEFT(A7,3)</f>
        <v>Total I17</v>
      </c>
      <c r="D21" s="118">
        <f>SUM(D10:D20)</f>
        <v>170</v>
      </c>
      <c r="K21" s="4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29"/>
  <sheetViews>
    <sheetView workbookViewId="0">
      <selection activeCell="F17" sqref="F17"/>
    </sheetView>
  </sheetViews>
  <sheetFormatPr defaultRowHeight="15"/>
  <cols>
    <col min="1" max="1" width="5.140625" customWidth="1"/>
    <col min="2" max="2" width="103.85546875" customWidth="1"/>
    <col min="3" max="3" width="10.5703125" customWidth="1"/>
    <col min="4" max="4" width="9.7109375" customWidth="1"/>
  </cols>
  <sheetData>
    <row r="1" spans="1:11" ht="15.75">
      <c r="A1" s="232" t="str">
        <f>'Date initiale'!C3</f>
        <v>Universitatea de Arhitectură și Urbanism "Ion Mincu" București</v>
      </c>
      <c r="B1" s="232"/>
      <c r="C1" s="232"/>
      <c r="D1" s="17"/>
      <c r="E1" s="36"/>
    </row>
    <row r="2" spans="1:11" ht="15.75">
      <c r="A2" s="232" t="str">
        <f>'Date initiale'!B4&amp;" "&amp;'Date initiale'!C4</f>
        <v>Facultatea ARHITECTURA</v>
      </c>
      <c r="B2" s="232"/>
      <c r="C2" s="232"/>
      <c r="D2" s="36"/>
      <c r="E2" s="36"/>
    </row>
    <row r="3" spans="1:11" ht="15.75">
      <c r="A3" s="232" t="str">
        <f>'Date initiale'!B5&amp;" "&amp;'Date initiale'!C5</f>
        <v>Departamentul Sinteza proiectarii de arhitectura</v>
      </c>
      <c r="B3" s="232"/>
      <c r="C3" s="232"/>
      <c r="D3" s="17"/>
      <c r="E3" s="36"/>
    </row>
    <row r="4" spans="1:11">
      <c r="A4" s="114" t="str">
        <f>'Date initiale'!C6&amp;", "&amp;'Date initiale'!C7</f>
        <v>[Moleavin, Adrian], 24</v>
      </c>
      <c r="B4" s="114"/>
      <c r="C4" s="114"/>
    </row>
    <row r="5" spans="1:11" s="173" customFormat="1">
      <c r="A5" s="114"/>
      <c r="B5" s="114"/>
      <c r="C5" s="114"/>
    </row>
    <row r="6" spans="1:11" ht="34.5" customHeight="1">
      <c r="A6" s="590" t="s">
        <v>110</v>
      </c>
      <c r="B6" s="590"/>
      <c r="C6" s="590"/>
      <c r="D6" s="590"/>
    </row>
    <row r="7" spans="1:11" s="173" customFormat="1" ht="34.5" customHeight="1">
      <c r="A7" s="592"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92"/>
      <c r="C7" s="592"/>
      <c r="D7" s="592"/>
    </row>
    <row r="8" spans="1:11" ht="16.5" customHeight="1" thickBot="1">
      <c r="A8" s="52"/>
      <c r="B8" s="52"/>
      <c r="C8" s="52"/>
      <c r="D8" s="52"/>
    </row>
    <row r="9" spans="1:11" ht="42.75" customHeight="1" thickBot="1">
      <c r="A9" s="177" t="s">
        <v>55</v>
      </c>
      <c r="B9" s="143" t="s">
        <v>77</v>
      </c>
      <c r="C9" s="143" t="s">
        <v>87</v>
      </c>
      <c r="D9" s="256" t="s">
        <v>78</v>
      </c>
      <c r="E9" s="28"/>
      <c r="F9" s="238" t="s">
        <v>108</v>
      </c>
    </row>
    <row r="10" spans="1:11" s="173" customFormat="1" ht="30" customHeight="1">
      <c r="A10" s="599">
        <v>1</v>
      </c>
      <c r="B10" s="614" t="s">
        <v>518</v>
      </c>
      <c r="C10" s="149">
        <v>2019</v>
      </c>
      <c r="D10" s="615">
        <v>5</v>
      </c>
      <c r="E10" s="28"/>
      <c r="F10" s="239"/>
    </row>
    <row r="11" spans="1:11" s="173" customFormat="1" ht="17.25" customHeight="1">
      <c r="A11" s="599">
        <v>2</v>
      </c>
      <c r="B11" s="613" t="s">
        <v>519</v>
      </c>
      <c r="C11" s="126">
        <v>2019</v>
      </c>
      <c r="D11" s="600">
        <v>10</v>
      </c>
      <c r="E11" s="28"/>
      <c r="F11" s="239"/>
    </row>
    <row r="12" spans="1:11" s="173" customFormat="1" ht="15.75" customHeight="1">
      <c r="A12" s="533">
        <v>3</v>
      </c>
      <c r="B12" s="554" t="s">
        <v>494</v>
      </c>
      <c r="C12" s="553">
        <v>2019</v>
      </c>
      <c r="D12" s="511">
        <v>5</v>
      </c>
      <c r="E12" s="28"/>
      <c r="F12" s="239"/>
    </row>
    <row r="13" spans="1:11">
      <c r="A13" s="150">
        <v>4</v>
      </c>
      <c r="B13" s="377" t="s">
        <v>312</v>
      </c>
      <c r="C13" s="339">
        <v>2015</v>
      </c>
      <c r="D13" s="511">
        <v>10</v>
      </c>
      <c r="K13" s="49"/>
    </row>
    <row r="14" spans="1:11" s="173" customFormat="1" ht="25.5">
      <c r="A14" s="150">
        <v>5</v>
      </c>
      <c r="B14" s="351" t="s">
        <v>311</v>
      </c>
      <c r="C14" s="339">
        <v>2013</v>
      </c>
      <c r="D14" s="511">
        <v>10</v>
      </c>
      <c r="K14" s="49"/>
    </row>
    <row r="15" spans="1:11" s="173" customFormat="1">
      <c r="A15" s="150">
        <v>6</v>
      </c>
      <c r="B15" s="557" t="s">
        <v>499</v>
      </c>
      <c r="C15" s="335">
        <v>2012</v>
      </c>
      <c r="D15" s="538">
        <v>10</v>
      </c>
      <c r="K15" s="49"/>
    </row>
    <row r="16" spans="1:11" s="173" customFormat="1" ht="12.75" customHeight="1">
      <c r="A16" s="150">
        <v>7</v>
      </c>
      <c r="B16" s="454" t="s">
        <v>309</v>
      </c>
      <c r="C16" s="335">
        <v>2002</v>
      </c>
      <c r="D16" s="538">
        <v>10</v>
      </c>
    </row>
    <row r="17" spans="1:8" ht="15.75" thickBot="1">
      <c r="B17" s="352"/>
      <c r="C17" s="353"/>
      <c r="D17" s="357"/>
    </row>
    <row r="18" spans="1:8" s="20" customFormat="1" ht="15.75" thickBot="1">
      <c r="A18" s="301"/>
      <c r="B18" s="280"/>
      <c r="C18" s="117" t="str">
        <f>"Total "&amp;LEFT(A7,3)</f>
        <v>Total I18</v>
      </c>
      <c r="D18" s="281">
        <f>SUM(D10:D17)</f>
        <v>60</v>
      </c>
    </row>
    <row r="19" spans="1:8">
      <c r="B19" s="18"/>
    </row>
    <row r="20" spans="1:8" ht="53.25" customHeight="1">
      <c r="A20" s="584"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0" s="584"/>
      <c r="C20" s="584"/>
      <c r="D20" s="584"/>
      <c r="E20" s="241"/>
      <c r="F20" s="241"/>
      <c r="G20" s="241"/>
      <c r="H20" s="241"/>
    </row>
    <row r="21" spans="1:8">
      <c r="B21" s="18"/>
    </row>
    <row r="22" spans="1:8">
      <c r="B22" s="18"/>
    </row>
    <row r="23" spans="1:8">
      <c r="B23" s="18"/>
    </row>
    <row r="24" spans="1:8">
      <c r="B24" s="18"/>
    </row>
    <row r="25" spans="1:8">
      <c r="B25" s="18"/>
    </row>
    <row r="26" spans="1:8">
      <c r="B26" s="18"/>
    </row>
    <row r="27" spans="1:8">
      <c r="B27" s="18"/>
    </row>
    <row r="28" spans="1:8">
      <c r="B28" s="18"/>
    </row>
    <row r="29" spans="1:8">
      <c r="B29" s="18"/>
    </row>
  </sheetData>
  <mergeCells count="3">
    <mergeCell ref="A6:D6"/>
    <mergeCell ref="A7:D7"/>
    <mergeCell ref="A20:D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15" sqref="G15"/>
    </sheetView>
  </sheetViews>
  <sheetFormatPr defaultRowHeight="15"/>
  <cols>
    <col min="1" max="1" width="5.140625" customWidth="1"/>
    <col min="2" max="2" width="27.140625" customWidth="1"/>
    <col min="3" max="3" width="75.7109375" customWidth="1"/>
    <col min="4" max="4" width="10.5703125" style="173" customWidth="1"/>
    <col min="5" max="5" width="9.7109375" customWidth="1"/>
    <col min="7" max="7" width="14.140625" customWidth="1"/>
  </cols>
  <sheetData>
    <row r="1" spans="1:11">
      <c r="A1" s="234" t="str">
        <f>'Date initiale'!C3</f>
        <v>Universitatea de Arhitectură și Urbanism "Ion Mincu" București</v>
      </c>
      <c r="B1" s="234"/>
      <c r="D1" s="234"/>
    </row>
    <row r="2" spans="1:11" ht="15.75">
      <c r="A2" s="232" t="str">
        <f>'Date initiale'!B4&amp;" "&amp;'Date initiale'!C4</f>
        <v>Facultatea ARHITECTURA</v>
      </c>
      <c r="B2" s="232"/>
      <c r="C2" s="17"/>
      <c r="D2" s="232"/>
      <c r="E2" s="17"/>
    </row>
    <row r="3" spans="1:11" ht="15.75">
      <c r="A3" s="232" t="str">
        <f>'Date initiale'!B5&amp;" "&amp;'Date initiale'!C5</f>
        <v>Departamentul Sinteza proiectarii de arhitectura</v>
      </c>
      <c r="B3" s="232"/>
      <c r="C3" s="17"/>
      <c r="D3" s="232"/>
      <c r="E3" s="17"/>
    </row>
    <row r="4" spans="1:11" ht="15.75">
      <c r="A4" s="583" t="str">
        <f>'Date initiale'!C6&amp;", "&amp;'Date initiale'!C7</f>
        <v>[Moleavin, Adrian], 24</v>
      </c>
      <c r="B4" s="583"/>
      <c r="C4" s="593"/>
      <c r="D4" s="593"/>
      <c r="E4" s="593"/>
    </row>
    <row r="5" spans="1:11" s="173" customFormat="1" ht="15.75">
      <c r="A5" s="233"/>
      <c r="B5" s="233"/>
      <c r="C5" s="17"/>
      <c r="D5" s="233"/>
      <c r="E5" s="17"/>
    </row>
    <row r="6" spans="1:11" ht="15.75">
      <c r="A6" s="588" t="s">
        <v>110</v>
      </c>
      <c r="B6" s="588"/>
      <c r="C6" s="588"/>
      <c r="D6" s="588"/>
      <c r="E6" s="588"/>
    </row>
    <row r="7" spans="1:11" ht="67.5" customHeight="1">
      <c r="A7" s="592"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92"/>
      <c r="C7" s="592"/>
      <c r="D7" s="592"/>
      <c r="E7" s="592"/>
      <c r="F7" s="34"/>
      <c r="G7" s="34"/>
      <c r="H7" s="34"/>
      <c r="I7" s="34"/>
    </row>
    <row r="8" spans="1:11" s="20" customFormat="1" ht="20.25" customHeight="1" thickBot="1">
      <c r="A8" s="52"/>
      <c r="B8" s="52"/>
      <c r="C8" s="52"/>
      <c r="D8" s="52"/>
      <c r="E8" s="52"/>
      <c r="F8" s="59"/>
      <c r="G8" s="59"/>
      <c r="H8" s="59"/>
      <c r="I8" s="59"/>
    </row>
    <row r="9" spans="1:11" ht="30.75" thickBot="1">
      <c r="A9" s="142" t="s">
        <v>55</v>
      </c>
      <c r="B9" s="195" t="s">
        <v>150</v>
      </c>
      <c r="C9" s="195" t="s">
        <v>82</v>
      </c>
      <c r="D9" s="195" t="s">
        <v>81</v>
      </c>
      <c r="E9" s="212" t="s">
        <v>147</v>
      </c>
      <c r="G9" s="238" t="s">
        <v>108</v>
      </c>
      <c r="K9" s="20"/>
    </row>
    <row r="10" spans="1:11" s="173" customFormat="1" ht="25.5">
      <c r="A10" s="254">
        <v>1</v>
      </c>
      <c r="B10" s="374" t="s">
        <v>288</v>
      </c>
      <c r="C10" s="620" t="s">
        <v>331</v>
      </c>
      <c r="D10" s="332" t="s">
        <v>289</v>
      </c>
      <c r="E10" s="529">
        <v>5</v>
      </c>
      <c r="G10" s="239" t="s">
        <v>171</v>
      </c>
      <c r="H10" s="324" t="s">
        <v>260</v>
      </c>
      <c r="K10" s="20"/>
    </row>
    <row r="11" spans="1:11" s="173" customFormat="1">
      <c r="A11" s="187">
        <f>A10+1</f>
        <v>2</v>
      </c>
      <c r="B11" s="351"/>
      <c r="C11" s="368"/>
      <c r="D11" s="339"/>
      <c r="E11" s="334"/>
      <c r="K11" s="20"/>
    </row>
    <row r="12" spans="1:11" s="173" customFormat="1">
      <c r="A12" s="187">
        <f t="shared" ref="A12:A19" si="0">A11+1</f>
        <v>3</v>
      </c>
      <c r="B12" s="351"/>
      <c r="C12" s="368"/>
      <c r="E12" s="334"/>
      <c r="K12" s="20"/>
    </row>
    <row r="13" spans="1:11" s="173" customFormat="1">
      <c r="A13" s="187">
        <f t="shared" si="0"/>
        <v>4</v>
      </c>
      <c r="B13" s="351"/>
      <c r="C13" s="368"/>
      <c r="D13" s="339"/>
      <c r="E13" s="334"/>
      <c r="K13" s="20"/>
    </row>
    <row r="14" spans="1:11">
      <c r="A14" s="187">
        <f t="shared" si="0"/>
        <v>5</v>
      </c>
      <c r="B14" s="351"/>
      <c r="C14" s="368"/>
      <c r="D14" s="339"/>
      <c r="E14" s="334"/>
      <c r="K14" s="20"/>
    </row>
    <row r="15" spans="1:11" s="173" customFormat="1">
      <c r="A15" s="187">
        <f t="shared" si="0"/>
        <v>6</v>
      </c>
      <c r="B15" s="351"/>
      <c r="C15" s="368"/>
      <c r="D15" s="339"/>
      <c r="E15" s="334"/>
      <c r="K15" s="20"/>
    </row>
    <row r="16" spans="1:11" s="173" customFormat="1">
      <c r="A16" s="187">
        <f t="shared" si="0"/>
        <v>7</v>
      </c>
      <c r="B16" s="351"/>
      <c r="C16" s="368"/>
      <c r="D16" s="339"/>
      <c r="E16" s="334"/>
      <c r="K16" s="20"/>
    </row>
    <row r="17" spans="1:11" s="173" customFormat="1">
      <c r="A17" s="187">
        <f t="shared" si="0"/>
        <v>8</v>
      </c>
      <c r="B17" s="351"/>
      <c r="C17" s="368"/>
      <c r="D17" s="339"/>
      <c r="E17" s="334"/>
      <c r="K17" s="20"/>
    </row>
    <row r="18" spans="1:11" s="173" customFormat="1">
      <c r="A18" s="187">
        <f t="shared" si="0"/>
        <v>9</v>
      </c>
      <c r="B18" s="351"/>
      <c r="C18" s="368"/>
      <c r="D18" s="339"/>
      <c r="E18" s="334"/>
      <c r="K18" s="20"/>
    </row>
    <row r="19" spans="1:11" s="173" customFormat="1" ht="15.75" thickBot="1">
      <c r="A19" s="190">
        <f t="shared" si="0"/>
        <v>10</v>
      </c>
      <c r="B19" s="352"/>
      <c r="C19" s="369"/>
      <c r="D19" s="353"/>
      <c r="E19" s="357"/>
      <c r="K19" s="20"/>
    </row>
    <row r="20" spans="1:11" ht="15.75" thickBot="1">
      <c r="A20" s="300"/>
      <c r="B20" s="193"/>
      <c r="C20" s="253"/>
      <c r="D20" s="146" t="str">
        <f>"Total "&amp;LEFT(A7,3)</f>
        <v>Total I19</v>
      </c>
      <c r="E20" s="147">
        <f>SUM(E10:E19)</f>
        <v>5</v>
      </c>
      <c r="K20" s="50"/>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34"/>
  <sheetViews>
    <sheetView workbookViewId="0">
      <selection activeCell="J16" sqref="J16"/>
    </sheetView>
  </sheetViews>
  <sheetFormatPr defaultRowHeight="15"/>
  <cols>
    <col min="1" max="1" width="5.140625" customWidth="1"/>
    <col min="2" max="2" width="86.28515625" customWidth="1"/>
    <col min="3" max="3" width="17.140625" style="173" customWidth="1"/>
    <col min="4" max="4" width="10.5703125" customWidth="1"/>
    <col min="5" max="5" width="9.7109375" customWidth="1"/>
    <col min="7" max="7" width="13.42578125" customWidth="1"/>
  </cols>
  <sheetData>
    <row r="1" spans="1:8" ht="15.75">
      <c r="A1" s="232" t="str">
        <f>'Date initiale'!C3</f>
        <v>Universitatea de Arhitectură și Urbanism "Ion Mincu" București</v>
      </c>
      <c r="B1" s="232"/>
      <c r="C1" s="232"/>
      <c r="D1" s="232"/>
      <c r="E1" s="17"/>
    </row>
    <row r="2" spans="1:8" ht="15.75">
      <c r="A2" s="232" t="str">
        <f>'Date initiale'!B4&amp;" "&amp;'Date initiale'!C4</f>
        <v>Facultatea ARHITECTURA</v>
      </c>
      <c r="B2" s="232"/>
      <c r="C2" s="232"/>
      <c r="D2" s="232"/>
      <c r="E2" s="17"/>
    </row>
    <row r="3" spans="1:8" ht="15.75">
      <c r="A3" s="232" t="str">
        <f>'Date initiale'!B5&amp;" "&amp;'Date initiale'!C5</f>
        <v>Departamentul Sinteza proiectarii de arhitectura</v>
      </c>
      <c r="B3" s="232"/>
      <c r="C3" s="232"/>
      <c r="D3" s="232"/>
      <c r="E3" s="17"/>
    </row>
    <row r="4" spans="1:8">
      <c r="A4" s="114" t="str">
        <f>'Date initiale'!C6&amp;", "&amp;'Date initiale'!C7</f>
        <v>[Moleavin, Adrian], 24</v>
      </c>
      <c r="B4" s="114"/>
      <c r="C4" s="114"/>
      <c r="D4" s="114"/>
    </row>
    <row r="5" spans="1:8" s="173" customFormat="1">
      <c r="A5" s="114"/>
      <c r="B5" s="114"/>
      <c r="C5" s="114"/>
      <c r="D5" s="114"/>
    </row>
    <row r="6" spans="1:8" ht="15.75">
      <c r="A6" s="594" t="s">
        <v>110</v>
      </c>
      <c r="B6" s="595"/>
      <c r="C6" s="595"/>
      <c r="D6" s="595"/>
      <c r="E6" s="596"/>
    </row>
    <row r="7" spans="1:8" s="173" customFormat="1" ht="15.75">
      <c r="A7" s="592" t="str">
        <f>'Descriere indicatori'!B27&amp;". "&amp;'Descriere indicatori'!C27</f>
        <v xml:space="preserve">I20. Expoziţii profesionale în domeniu organizate la nivel internaţional / naţional sau local în calitate de autor, coautor, curator </v>
      </c>
      <c r="B7" s="592"/>
      <c r="C7" s="592"/>
      <c r="D7" s="592"/>
      <c r="E7" s="592"/>
      <c r="F7" s="252"/>
    </row>
    <row r="8" spans="1:8" s="173" customFormat="1" ht="32.25" customHeight="1" thickBot="1">
      <c r="A8" s="51"/>
      <c r="B8" s="51"/>
      <c r="C8" s="51"/>
      <c r="D8" s="51"/>
      <c r="E8" s="51"/>
    </row>
    <row r="9" spans="1:8" ht="30.75" thickBot="1">
      <c r="A9" s="142" t="s">
        <v>55</v>
      </c>
      <c r="B9" s="255" t="s">
        <v>152</v>
      </c>
      <c r="C9" s="143" t="s">
        <v>151</v>
      </c>
      <c r="D9" s="143" t="s">
        <v>87</v>
      </c>
      <c r="E9" s="256" t="s">
        <v>147</v>
      </c>
      <c r="G9" s="238" t="s">
        <v>108</v>
      </c>
    </row>
    <row r="10" spans="1:8" ht="27" customHeight="1">
      <c r="A10" s="260">
        <v>1</v>
      </c>
      <c r="B10" s="350" t="s">
        <v>306</v>
      </c>
      <c r="C10" s="332" t="s">
        <v>296</v>
      </c>
      <c r="D10" s="626">
        <v>2009</v>
      </c>
      <c r="E10" s="615">
        <v>5</v>
      </c>
      <c r="G10" s="239" t="s">
        <v>170</v>
      </c>
      <c r="H10" s="324" t="s">
        <v>261</v>
      </c>
    </row>
    <row r="11" spans="1:8" s="173" customFormat="1" ht="27" customHeight="1">
      <c r="A11" s="531">
        <v>2</v>
      </c>
      <c r="B11" s="532" t="s">
        <v>457</v>
      </c>
      <c r="C11" s="339" t="s">
        <v>296</v>
      </c>
      <c r="D11" s="625">
        <v>2009</v>
      </c>
      <c r="E11" s="621">
        <v>3</v>
      </c>
      <c r="G11" s="239"/>
      <c r="H11" s="324"/>
    </row>
    <row r="12" spans="1:8" s="173" customFormat="1" ht="27" customHeight="1">
      <c r="A12" s="531">
        <v>3</v>
      </c>
      <c r="B12" s="532" t="s">
        <v>456</v>
      </c>
      <c r="C12" s="339" t="s">
        <v>455</v>
      </c>
      <c r="D12" s="625">
        <v>2009</v>
      </c>
      <c r="E12" s="621">
        <v>1</v>
      </c>
      <c r="G12" s="239"/>
      <c r="H12" s="324"/>
    </row>
    <row r="13" spans="1:8">
      <c r="A13" s="261">
        <v>4</v>
      </c>
      <c r="B13" s="371" t="s">
        <v>360</v>
      </c>
      <c r="C13" s="339" t="s">
        <v>296</v>
      </c>
      <c r="D13" s="627">
        <v>2010</v>
      </c>
      <c r="E13" s="622">
        <v>3</v>
      </c>
      <c r="G13" s="239" t="s">
        <v>172</v>
      </c>
    </row>
    <row r="14" spans="1:8" ht="25.5">
      <c r="A14" s="261">
        <v>5</v>
      </c>
      <c r="B14" s="370" t="s">
        <v>302</v>
      </c>
      <c r="C14" s="364" t="s">
        <v>301</v>
      </c>
      <c r="D14" s="625">
        <v>2012</v>
      </c>
      <c r="E14" s="623">
        <v>10</v>
      </c>
      <c r="G14" s="239" t="s">
        <v>173</v>
      </c>
    </row>
    <row r="15" spans="1:8" ht="25.5">
      <c r="A15" s="261">
        <v>6</v>
      </c>
      <c r="B15" s="351" t="s">
        <v>303</v>
      </c>
      <c r="C15" s="339" t="s">
        <v>296</v>
      </c>
      <c r="D15" s="625">
        <v>2012</v>
      </c>
      <c r="E15" s="624">
        <v>3</v>
      </c>
    </row>
    <row r="16" spans="1:8" ht="25.5">
      <c r="A16" s="261">
        <v>7</v>
      </c>
      <c r="B16" s="351" t="s">
        <v>304</v>
      </c>
      <c r="C16" s="339" t="s">
        <v>301</v>
      </c>
      <c r="D16" s="533">
        <v>2012</v>
      </c>
      <c r="E16" s="624">
        <v>3</v>
      </c>
    </row>
    <row r="17" spans="1:6" ht="26.25">
      <c r="A17" s="261">
        <v>8</v>
      </c>
      <c r="B17" s="363" t="s">
        <v>305</v>
      </c>
      <c r="C17" s="339" t="s">
        <v>296</v>
      </c>
      <c r="D17" s="533">
        <v>2012</v>
      </c>
      <c r="E17" s="624">
        <v>3</v>
      </c>
    </row>
    <row r="18" spans="1:6" ht="38.25">
      <c r="A18" s="261">
        <f t="shared" ref="A18" si="0">A17+1</f>
        <v>9</v>
      </c>
      <c r="B18" s="425" t="s">
        <v>359</v>
      </c>
      <c r="C18" s="339" t="s">
        <v>296</v>
      </c>
      <c r="D18" s="533">
        <v>2014</v>
      </c>
      <c r="E18" s="622">
        <v>5</v>
      </c>
    </row>
    <row r="19" spans="1:6" s="49" customFormat="1" ht="15.75" thickBot="1">
      <c r="A19" s="267">
        <f>10</f>
        <v>10</v>
      </c>
      <c r="B19" s="360"/>
      <c r="C19" s="361"/>
      <c r="D19" s="361"/>
      <c r="E19" s="362"/>
    </row>
    <row r="20" spans="1:6" ht="15.75" thickBot="1">
      <c r="A20" s="299"/>
      <c r="B20" s="258"/>
      <c r="C20" s="259"/>
      <c r="D20" s="146" t="str">
        <f>"Total "&amp;LEFT(A7,3)</f>
        <v>Total I20</v>
      </c>
      <c r="E20" s="118">
        <f>SUM(E10:E19)</f>
        <v>36</v>
      </c>
    </row>
    <row r="21" spans="1:6">
      <c r="B21" s="18"/>
    </row>
    <row r="22" spans="1:6">
      <c r="B22" s="20"/>
    </row>
    <row r="23" spans="1:6">
      <c r="B23" s="20"/>
    </row>
    <row r="32" spans="1:6">
      <c r="B32" s="20"/>
      <c r="C32" s="20"/>
      <c r="D32" s="20"/>
      <c r="E32" s="20"/>
      <c r="F32" s="20"/>
    </row>
    <row r="33" spans="2:6">
      <c r="B33" s="20"/>
      <c r="C33" s="372"/>
      <c r="D33" s="372"/>
      <c r="E33" s="373"/>
      <c r="F33" s="20"/>
    </row>
    <row r="34" spans="2:6">
      <c r="B34" s="20"/>
      <c r="C34" s="20"/>
      <c r="D34" s="20"/>
      <c r="E34" s="20"/>
      <c r="F34" s="20"/>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zoomScale="130" zoomScaleNormal="130" workbookViewId="0">
      <selection activeCell="B5" sqref="B5"/>
    </sheetView>
  </sheetViews>
  <sheetFormatPr defaultRowHeight="15"/>
  <cols>
    <col min="1" max="1" width="4.28515625" style="173" customWidth="1"/>
    <col min="2" max="2" width="8.7109375" customWidth="1"/>
    <col min="3" max="3" width="72" customWidth="1"/>
    <col min="4" max="4" width="7.7109375" customWidth="1"/>
  </cols>
  <sheetData>
    <row r="1" spans="2:4">
      <c r="B1" s="569" t="s">
        <v>102</v>
      </c>
      <c r="C1" s="569"/>
      <c r="D1" s="569"/>
    </row>
    <row r="2" spans="2:4" s="173" customFormat="1">
      <c r="B2" s="314" t="str">
        <f>"Facultatea de "&amp;'Date initiale'!C4</f>
        <v>Facultatea de ARHITECTURA</v>
      </c>
      <c r="C2" s="314"/>
      <c r="D2" s="314"/>
    </row>
    <row r="3" spans="2:4">
      <c r="B3" s="569" t="str">
        <f>"Departamentul "&amp;'Date initiale'!C5</f>
        <v>Departamentul Sinteza proiectarii de arhitectura</v>
      </c>
      <c r="C3" s="569"/>
      <c r="D3" s="569"/>
    </row>
    <row r="4" spans="2:4">
      <c r="B4" s="314" t="str">
        <f>"Nume și prenume: "&amp;'Date initiale'!C6</f>
        <v>Nume și prenume: [Moleavin, Adrian]</v>
      </c>
      <c r="C4" s="314"/>
      <c r="D4" s="314"/>
    </row>
    <row r="5" spans="2:4" s="173" customFormat="1">
      <c r="B5" s="314" t="str">
        <f>"Post: "&amp;'Date initiale'!C7</f>
        <v>Post: 24</v>
      </c>
      <c r="C5" s="314"/>
      <c r="D5" s="314"/>
    </row>
    <row r="6" spans="2:4">
      <c r="B6" s="314" t="str">
        <f>"Standard de referință: "&amp;'Date initiale'!C8</f>
        <v>Standard de referință: conferentiar universitar</v>
      </c>
      <c r="C6" s="314"/>
      <c r="D6" s="314"/>
    </row>
    <row r="7" spans="2:4">
      <c r="B7" s="173"/>
      <c r="C7" s="173"/>
      <c r="D7" s="173"/>
    </row>
    <row r="8" spans="2:4" s="173" customFormat="1" ht="15.75">
      <c r="B8" s="572" t="s">
        <v>178</v>
      </c>
      <c r="C8" s="572"/>
      <c r="D8" s="572"/>
    </row>
    <row r="9" spans="2:4" ht="34.5" customHeight="1">
      <c r="B9" s="570" t="s">
        <v>186</v>
      </c>
      <c r="C9" s="571"/>
      <c r="D9" s="571"/>
    </row>
    <row r="10" spans="2:4" ht="30">
      <c r="B10" s="83" t="s">
        <v>63</v>
      </c>
      <c r="C10" s="83" t="s">
        <v>177</v>
      </c>
      <c r="D10" s="83" t="s">
        <v>147</v>
      </c>
    </row>
    <row r="11" spans="2:4">
      <c r="B11" s="84" t="s">
        <v>19</v>
      </c>
      <c r="C11" s="11" t="s">
        <v>20</v>
      </c>
      <c r="D11" s="93">
        <f>'I1'!I20</f>
        <v>0</v>
      </c>
    </row>
    <row r="12" spans="2:4" ht="15" customHeight="1">
      <c r="B12" s="85" t="s">
        <v>21</v>
      </c>
      <c r="C12" s="11" t="s">
        <v>22</v>
      </c>
      <c r="D12" s="94">
        <f>'I2'!I20</f>
        <v>30</v>
      </c>
    </row>
    <row r="13" spans="2:4">
      <c r="B13" s="85" t="s">
        <v>23</v>
      </c>
      <c r="C13" s="26" t="s">
        <v>24</v>
      </c>
      <c r="D13" s="94">
        <f>'I3'!I20</f>
        <v>10</v>
      </c>
    </row>
    <row r="14" spans="2:4">
      <c r="B14" s="85" t="s">
        <v>26</v>
      </c>
      <c r="C14" s="11" t="s">
        <v>199</v>
      </c>
      <c r="D14" s="94">
        <f>'I4'!I20</f>
        <v>30</v>
      </c>
    </row>
    <row r="15" spans="2:4" ht="45">
      <c r="B15" s="85" t="s">
        <v>28</v>
      </c>
      <c r="C15" s="67" t="s">
        <v>200</v>
      </c>
      <c r="D15" s="94">
        <f>'I5'!I20</f>
        <v>10</v>
      </c>
    </row>
    <row r="16" spans="2:4" ht="15" customHeight="1">
      <c r="B16" s="85" t="s">
        <v>29</v>
      </c>
      <c r="C16" s="15" t="s">
        <v>201</v>
      </c>
      <c r="D16" s="94">
        <f>'I6'!I20</f>
        <v>0</v>
      </c>
    </row>
    <row r="17" spans="2:4" ht="15" customHeight="1">
      <c r="B17" s="85" t="s">
        <v>30</v>
      </c>
      <c r="C17" s="15" t="s">
        <v>203</v>
      </c>
      <c r="D17" s="94">
        <f>'I7'!I20</f>
        <v>0</v>
      </c>
    </row>
    <row r="18" spans="2:4" ht="30">
      <c r="B18" s="85" t="s">
        <v>31</v>
      </c>
      <c r="C18" s="15" t="s">
        <v>204</v>
      </c>
      <c r="D18" s="94">
        <f>'I8'!I20</f>
        <v>0</v>
      </c>
    </row>
    <row r="19" spans="2:4" ht="30">
      <c r="B19" s="85" t="s">
        <v>33</v>
      </c>
      <c r="C19" s="11" t="s">
        <v>205</v>
      </c>
      <c r="D19" s="94">
        <f>'I9'!I20</f>
        <v>0</v>
      </c>
    </row>
    <row r="20" spans="2:4" ht="30">
      <c r="B20" s="85" t="s">
        <v>34</v>
      </c>
      <c r="C20" s="66" t="s">
        <v>207</v>
      </c>
      <c r="D20" s="94">
        <f>'I10'!I20</f>
        <v>35</v>
      </c>
    </row>
    <row r="21" spans="2:4" ht="45">
      <c r="B21" s="86" t="s">
        <v>36</v>
      </c>
      <c r="C21" s="15" t="s">
        <v>209</v>
      </c>
      <c r="D21" s="94">
        <f>I11a!I22</f>
        <v>80</v>
      </c>
    </row>
    <row r="22" spans="2:4" ht="60" customHeight="1">
      <c r="B22" s="87"/>
      <c r="C22" s="15" t="s">
        <v>211</v>
      </c>
      <c r="D22" s="94">
        <f>I11b!H15</f>
        <v>34</v>
      </c>
    </row>
    <row r="23" spans="2:4" ht="30">
      <c r="B23" s="84"/>
      <c r="C23" s="30" t="s">
        <v>213</v>
      </c>
      <c r="D23" s="94">
        <f>I11c!G35</f>
        <v>105</v>
      </c>
    </row>
    <row r="24" spans="2:4" ht="75">
      <c r="B24" s="85" t="s">
        <v>40</v>
      </c>
      <c r="C24" s="15" t="s">
        <v>215</v>
      </c>
      <c r="D24" s="94">
        <f>'I12'!H20</f>
        <v>60</v>
      </c>
    </row>
    <row r="25" spans="2:4" ht="48" customHeight="1">
      <c r="B25" s="85" t="s">
        <v>60</v>
      </c>
      <c r="C25" s="15" t="s">
        <v>217</v>
      </c>
      <c r="D25" s="94">
        <f>'I13'!H30</f>
        <v>145</v>
      </c>
    </row>
    <row r="26" spans="2:4" ht="60">
      <c r="B26" s="86" t="s">
        <v>61</v>
      </c>
      <c r="C26" s="11" t="s">
        <v>219</v>
      </c>
      <c r="D26" s="94">
        <f>I14a!H20</f>
        <v>0</v>
      </c>
    </row>
    <row r="27" spans="2:4" ht="30" customHeight="1">
      <c r="B27" s="84"/>
      <c r="C27" s="11" t="s">
        <v>221</v>
      </c>
      <c r="D27" s="94">
        <f>I14b!H20</f>
        <v>0</v>
      </c>
    </row>
    <row r="28" spans="2:4" ht="45">
      <c r="B28" s="85" t="s">
        <v>61</v>
      </c>
      <c r="C28" s="11" t="s">
        <v>62</v>
      </c>
      <c r="D28" s="94">
        <f>I14c!H14</f>
        <v>16.5</v>
      </c>
    </row>
    <row r="29" spans="2:4" s="173" customFormat="1" ht="60">
      <c r="B29" s="318" t="s">
        <v>0</v>
      </c>
      <c r="C29" s="11" t="s">
        <v>224</v>
      </c>
      <c r="D29" s="95">
        <f>'I15'!H20</f>
        <v>0</v>
      </c>
    </row>
    <row r="30" spans="2:4" ht="105">
      <c r="B30" s="88" t="s">
        <v>64</v>
      </c>
      <c r="C30" s="74" t="s">
        <v>226</v>
      </c>
      <c r="D30" s="95">
        <f>'I16'!D20</f>
        <v>0</v>
      </c>
    </row>
    <row r="31" spans="2:4" ht="45">
      <c r="B31" s="88" t="s">
        <v>66</v>
      </c>
      <c r="C31" s="60" t="s">
        <v>229</v>
      </c>
      <c r="D31" s="94">
        <f>'I17'!D21</f>
        <v>170</v>
      </c>
    </row>
    <row r="32" spans="2:4" ht="45" customHeight="1">
      <c r="B32" s="84" t="s">
        <v>68</v>
      </c>
      <c r="C32" s="15" t="s">
        <v>231</v>
      </c>
      <c r="D32" s="93">
        <f>'I18'!D18</f>
        <v>60</v>
      </c>
    </row>
    <row r="33" spans="2:4" ht="75" customHeight="1">
      <c r="B33" s="85" t="s">
        <v>42</v>
      </c>
      <c r="C33" s="78" t="s">
        <v>233</v>
      </c>
      <c r="D33" s="94">
        <f>'I19'!E20</f>
        <v>5</v>
      </c>
    </row>
    <row r="34" spans="2:4" ht="30">
      <c r="B34" s="89" t="s">
        <v>44</v>
      </c>
      <c r="C34" s="77" t="s">
        <v>234</v>
      </c>
      <c r="D34" s="94">
        <f>'I20'!E20</f>
        <v>36</v>
      </c>
    </row>
    <row r="35" spans="2:4">
      <c r="B35" s="85" t="s">
        <v>45</v>
      </c>
      <c r="C35" s="69" t="s">
        <v>236</v>
      </c>
      <c r="D35" s="94">
        <f>'I21'!D20</f>
        <v>5</v>
      </c>
    </row>
    <row r="36" spans="2:4" ht="90">
      <c r="B36" s="85" t="s">
        <v>47</v>
      </c>
      <c r="C36" s="68" t="s">
        <v>269</v>
      </c>
      <c r="D36" s="94">
        <f>'I22'!D24</f>
        <v>85</v>
      </c>
    </row>
    <row r="37" spans="2:4" ht="45">
      <c r="B37" s="85" t="s">
        <v>48</v>
      </c>
      <c r="C37" s="67" t="s">
        <v>237</v>
      </c>
      <c r="D37" s="94">
        <f>'I23'!D26</f>
        <v>45</v>
      </c>
    </row>
    <row r="38" spans="2:4">
      <c r="B38" s="85" t="s">
        <v>239</v>
      </c>
      <c r="C38" s="67" t="s">
        <v>49</v>
      </c>
      <c r="D38" s="94">
        <f>'I24'!F20</f>
        <v>0</v>
      </c>
    </row>
    <row r="39" spans="2:4">
      <c r="B39" s="173"/>
      <c r="C39" s="173"/>
      <c r="D39" s="173"/>
    </row>
    <row r="40" spans="2:4">
      <c r="B40" s="248" t="s">
        <v>2</v>
      </c>
      <c r="C40" s="1" t="s">
        <v>104</v>
      </c>
      <c r="D40" s="173"/>
    </row>
    <row r="41" spans="2:4">
      <c r="B41" s="19" t="s">
        <v>5</v>
      </c>
      <c r="C41" s="13" t="s">
        <v>242</v>
      </c>
      <c r="D41" s="96">
        <f>SUM(D11:D20)+SUM(D33:D38)</f>
        <v>291</v>
      </c>
    </row>
    <row r="42" spans="2:4">
      <c r="B42" s="19" t="s">
        <v>6</v>
      </c>
      <c r="C42" s="13" t="s">
        <v>243</v>
      </c>
      <c r="D42" s="96">
        <f>SUM(D24:D33)</f>
        <v>456.5</v>
      </c>
    </row>
    <row r="43" spans="2:4" ht="15.75" thickBot="1">
      <c r="B43" s="90" t="s">
        <v>7</v>
      </c>
      <c r="C43" s="14" t="s">
        <v>9</v>
      </c>
      <c r="D43" s="97">
        <f>SUM(D21:D23)</f>
        <v>219</v>
      </c>
    </row>
    <row r="44" spans="2:4" ht="16.5" thickTop="1" thickBot="1">
      <c r="B44" s="91" t="s">
        <v>8</v>
      </c>
      <c r="C44" s="92" t="s">
        <v>244</v>
      </c>
      <c r="D44" s="98">
        <f>D41+D42+D43</f>
        <v>966.5</v>
      </c>
    </row>
    <row r="45" spans="2:4" ht="15.75" thickTop="1">
      <c r="B45" s="173"/>
      <c r="C45" s="173"/>
      <c r="D45" s="173"/>
    </row>
    <row r="46" spans="2:4">
      <c r="B46" s="249" t="s">
        <v>148</v>
      </c>
      <c r="C46" s="173" t="s">
        <v>149</v>
      </c>
      <c r="D46" s="173"/>
    </row>
    <row r="47" spans="2:4">
      <c r="B47" s="277" t="str">
        <f>'Date initiale'!C9</f>
        <v>februarie / 2019</v>
      </c>
      <c r="C47" s="173"/>
      <c r="D47" s="173"/>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B29" sqref="B29"/>
    </sheetView>
  </sheetViews>
  <sheetFormatPr defaultRowHeight="15"/>
  <cols>
    <col min="1" max="1" width="5.140625" customWidth="1"/>
    <col min="2" max="2" width="104.28515625" customWidth="1"/>
    <col min="3" max="3" width="10.5703125" customWidth="1"/>
    <col min="4" max="4" width="9.7109375" customWidth="1"/>
  </cols>
  <sheetData>
    <row r="1" spans="1:10">
      <c r="A1" s="234" t="str">
        <f>'Date initiale'!C3</f>
        <v>Universitatea de Arhitectură și Urbanism "Ion Mincu" București</v>
      </c>
      <c r="B1" s="234"/>
    </row>
    <row r="2" spans="1:10">
      <c r="A2" s="234" t="str">
        <f>'Date initiale'!B4&amp;" "&amp;'Date initiale'!C4</f>
        <v>Facultatea ARHITECTURA</v>
      </c>
      <c r="B2" s="234"/>
    </row>
    <row r="3" spans="1:10">
      <c r="A3" s="234" t="str">
        <f>'Date initiale'!B5&amp;" "&amp;'Date initiale'!C5</f>
        <v>Departamentul Sinteza proiectarii de arhitectura</v>
      </c>
      <c r="B3" s="234"/>
    </row>
    <row r="4" spans="1:10">
      <c r="A4" s="114" t="str">
        <f>'Date initiale'!C6&amp;", "&amp;'Date initiale'!C7</f>
        <v>[Moleavin, Adrian], 24</v>
      </c>
      <c r="B4" s="114"/>
    </row>
    <row r="5" spans="1:10" s="173" customFormat="1">
      <c r="A5" s="114"/>
      <c r="B5" s="114"/>
    </row>
    <row r="6" spans="1:10" ht="15.75">
      <c r="A6" s="588" t="s">
        <v>110</v>
      </c>
      <c r="B6" s="588"/>
      <c r="C6" s="588"/>
      <c r="D6" s="588"/>
    </row>
    <row r="7" spans="1:10" ht="24" customHeight="1">
      <c r="A7" s="592" t="str">
        <f>'Descriere indicatori'!B28&amp;". "&amp;'Descriere indicatori'!C28</f>
        <v xml:space="preserve">I21. Organizator / curator expoziţii la nivel internaţional/naţional </v>
      </c>
      <c r="B7" s="592"/>
      <c r="C7" s="592"/>
      <c r="D7" s="592"/>
    </row>
    <row r="8" spans="1:10" ht="15.75" thickBot="1"/>
    <row r="9" spans="1:10" ht="30.75" thickBot="1">
      <c r="A9" s="142" t="s">
        <v>55</v>
      </c>
      <c r="B9" s="255" t="s">
        <v>152</v>
      </c>
      <c r="C9" s="143" t="s">
        <v>87</v>
      </c>
      <c r="D9" s="256" t="s">
        <v>147</v>
      </c>
      <c r="F9" s="238" t="s">
        <v>108</v>
      </c>
      <c r="J9" s="14"/>
    </row>
    <row r="10" spans="1:10" ht="30">
      <c r="A10" s="260">
        <v>1</v>
      </c>
      <c r="B10" s="598" t="s">
        <v>517</v>
      </c>
      <c r="C10" s="597">
        <v>2019</v>
      </c>
      <c r="D10" s="628">
        <v>5</v>
      </c>
      <c r="F10" s="239" t="s">
        <v>170</v>
      </c>
      <c r="G10" s="324" t="s">
        <v>261</v>
      </c>
      <c r="J10" s="240"/>
    </row>
    <row r="11" spans="1:10">
      <c r="A11" s="261">
        <f>A10+1</f>
        <v>2</v>
      </c>
      <c r="B11" s="257"/>
      <c r="C11" s="35"/>
      <c r="D11" s="262"/>
      <c r="J11" s="49"/>
    </row>
    <row r="12" spans="1:10">
      <c r="A12" s="261">
        <f t="shared" ref="A12:A19" si="0">A11+1</f>
        <v>3</v>
      </c>
      <c r="B12" s="257"/>
      <c r="C12" s="35"/>
      <c r="D12" s="262"/>
    </row>
    <row r="13" spans="1:10">
      <c r="A13" s="261">
        <f t="shared" si="0"/>
        <v>4</v>
      </c>
      <c r="B13" s="257"/>
      <c r="C13" s="35"/>
      <c r="D13" s="262"/>
    </row>
    <row r="14" spans="1:10">
      <c r="A14" s="261">
        <f t="shared" si="0"/>
        <v>5</v>
      </c>
      <c r="B14" s="263"/>
      <c r="C14" s="35"/>
      <c r="D14" s="264"/>
    </row>
    <row r="15" spans="1:10">
      <c r="A15" s="261">
        <f t="shared" si="0"/>
        <v>6</v>
      </c>
      <c r="B15" s="263"/>
      <c r="C15" s="35"/>
      <c r="D15" s="264"/>
    </row>
    <row r="16" spans="1:10">
      <c r="A16" s="261">
        <f t="shared" si="0"/>
        <v>7</v>
      </c>
      <c r="B16" s="263"/>
      <c r="C16" s="35"/>
      <c r="D16" s="264"/>
    </row>
    <row r="17" spans="1:4">
      <c r="A17" s="261">
        <f t="shared" si="0"/>
        <v>8</v>
      </c>
      <c r="B17" s="263"/>
      <c r="C17" s="35"/>
      <c r="D17" s="134"/>
    </row>
    <row r="18" spans="1:4">
      <c r="A18" s="261">
        <f t="shared" si="0"/>
        <v>9</v>
      </c>
      <c r="B18" s="265"/>
      <c r="C18" s="168"/>
      <c r="D18" s="266"/>
    </row>
    <row r="19" spans="1:4" ht="15.75" thickBot="1">
      <c r="A19" s="267">
        <f t="shared" si="0"/>
        <v>10</v>
      </c>
      <c r="B19" s="268"/>
      <c r="C19" s="269"/>
      <c r="D19" s="270"/>
    </row>
    <row r="20" spans="1:4" ht="15.75" thickBot="1">
      <c r="A20" s="299"/>
      <c r="B20" s="258"/>
      <c r="C20" s="146" t="str">
        <f>"Total "&amp;LEFT(A7,3)</f>
        <v>Total I21</v>
      </c>
      <c r="D20" s="118">
        <f>SUM(D10:D19)</f>
        <v>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9"/>
  <sheetViews>
    <sheetView topLeftCell="A4" workbookViewId="0">
      <selection activeCell="D12" sqref="D12"/>
    </sheetView>
  </sheetViews>
  <sheetFormatPr defaultRowHeight="15"/>
  <cols>
    <col min="1" max="1" width="5.140625" customWidth="1"/>
    <col min="2" max="2" width="98.28515625" customWidth="1"/>
    <col min="3" max="3" width="15.7109375" customWidth="1"/>
    <col min="4" max="4" width="9.7109375" customWidth="1"/>
  </cols>
  <sheetData>
    <row r="1" spans="1:7" ht="15.75">
      <c r="A1" s="232" t="str">
        <f>'Date initiale'!C3</f>
        <v>Universitatea de Arhitectură și Urbanism "Ion Mincu" București</v>
      </c>
      <c r="B1" s="232"/>
      <c r="C1" s="232"/>
      <c r="D1" s="17"/>
    </row>
    <row r="2" spans="1:7" ht="15.75">
      <c r="A2" s="232" t="str">
        <f>'Date initiale'!B4&amp;" "&amp;'Date initiale'!C4</f>
        <v>Facultatea ARHITECTURA</v>
      </c>
      <c r="B2" s="232"/>
      <c r="C2" s="232"/>
      <c r="D2" s="17"/>
    </row>
    <row r="3" spans="1:7" ht="15.75">
      <c r="A3" s="232" t="str">
        <f>'Date initiale'!B5&amp;" "&amp;'Date initiale'!C5</f>
        <v>Departamentul Sinteza proiectarii de arhitectura</v>
      </c>
      <c r="B3" s="232"/>
      <c r="C3" s="232"/>
      <c r="D3" s="17"/>
    </row>
    <row r="4" spans="1:7">
      <c r="A4" s="114" t="str">
        <f>'Date initiale'!C6&amp;", "&amp;'Date initiale'!C7</f>
        <v>[Moleavin, Adrian], 24</v>
      </c>
      <c r="B4" s="114"/>
      <c r="C4" s="114"/>
    </row>
    <row r="5" spans="1:7" s="173" customFormat="1">
      <c r="A5" s="114"/>
      <c r="B5" s="114"/>
      <c r="C5" s="114"/>
    </row>
    <row r="6" spans="1:7" ht="15.75">
      <c r="A6" s="590" t="s">
        <v>110</v>
      </c>
      <c r="B6" s="590"/>
      <c r="C6" s="590"/>
      <c r="D6" s="590"/>
    </row>
    <row r="7" spans="1:7" s="173" customFormat="1" ht="66.75" customHeight="1">
      <c r="A7" s="592"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92"/>
      <c r="C7" s="592"/>
      <c r="D7" s="592"/>
    </row>
    <row r="8" spans="1:7" ht="16.5" thickBot="1">
      <c r="A8" s="52"/>
      <c r="B8" s="52"/>
      <c r="C8" s="52"/>
      <c r="D8" s="52"/>
    </row>
    <row r="9" spans="1:7" ht="30.75" thickBot="1">
      <c r="A9" s="142" t="s">
        <v>55</v>
      </c>
      <c r="B9" s="271" t="s">
        <v>158</v>
      </c>
      <c r="C9" s="271" t="s">
        <v>81</v>
      </c>
      <c r="D9" s="272" t="s">
        <v>147</v>
      </c>
      <c r="F9" s="238" t="s">
        <v>108</v>
      </c>
    </row>
    <row r="10" spans="1:7" ht="15.75">
      <c r="A10" s="148">
        <v>1</v>
      </c>
      <c r="B10" s="350" t="s">
        <v>307</v>
      </c>
      <c r="C10" s="365" t="s">
        <v>299</v>
      </c>
      <c r="D10" s="529">
        <v>10</v>
      </c>
      <c r="E10" s="40"/>
      <c r="F10" s="239" t="s">
        <v>174</v>
      </c>
      <c r="G10" s="324" t="s">
        <v>263</v>
      </c>
    </row>
    <row r="11" spans="1:7" ht="15.75">
      <c r="A11" s="150">
        <f>A10+1</f>
        <v>2</v>
      </c>
      <c r="B11" s="363" t="s">
        <v>308</v>
      </c>
      <c r="C11" s="339" t="s">
        <v>300</v>
      </c>
      <c r="D11" s="511">
        <v>10</v>
      </c>
      <c r="E11" s="40"/>
      <c r="F11" s="239" t="s">
        <v>170</v>
      </c>
    </row>
    <row r="12" spans="1:7" s="173" customFormat="1" ht="15.75">
      <c r="A12" s="150">
        <v>3</v>
      </c>
      <c r="B12" s="528" t="s">
        <v>452</v>
      </c>
      <c r="C12" s="339" t="s">
        <v>453</v>
      </c>
      <c r="D12" s="511">
        <v>10</v>
      </c>
      <c r="E12" s="40"/>
      <c r="F12" s="239"/>
    </row>
    <row r="13" spans="1:7" ht="15.75">
      <c r="A13" s="150"/>
      <c r="B13" s="351"/>
      <c r="C13" s="366"/>
      <c r="D13" s="530"/>
      <c r="E13" s="40"/>
      <c r="F13" s="239" t="s">
        <v>170</v>
      </c>
    </row>
    <row r="14" spans="1:7" ht="25.5">
      <c r="A14" s="150">
        <f t="shared" ref="A14:A20" si="0">A13+1</f>
        <v>1</v>
      </c>
      <c r="B14" s="351" t="s">
        <v>489</v>
      </c>
      <c r="C14" s="339">
        <v>2014</v>
      </c>
      <c r="D14" s="530">
        <v>5</v>
      </c>
      <c r="E14" s="40"/>
      <c r="F14" s="239">
        <v>20</v>
      </c>
    </row>
    <row r="15" spans="1:7" ht="15.75">
      <c r="A15" s="150">
        <f t="shared" si="0"/>
        <v>2</v>
      </c>
      <c r="B15" s="351" t="s">
        <v>490</v>
      </c>
      <c r="C15" s="339">
        <v>2015</v>
      </c>
      <c r="D15" s="530">
        <v>5</v>
      </c>
      <c r="E15" s="40"/>
    </row>
    <row r="16" spans="1:7" ht="15.75">
      <c r="A16" s="150">
        <f t="shared" si="0"/>
        <v>3</v>
      </c>
      <c r="B16" s="351" t="s">
        <v>490</v>
      </c>
      <c r="C16" s="339">
        <v>2016</v>
      </c>
      <c r="D16" s="530">
        <v>5</v>
      </c>
      <c r="E16" s="40"/>
    </row>
    <row r="17" spans="1:5" s="173" customFormat="1" ht="15.75">
      <c r="A17" s="150">
        <v>4</v>
      </c>
      <c r="B17" s="351" t="s">
        <v>491</v>
      </c>
      <c r="C17" s="339">
        <v>2018</v>
      </c>
      <c r="D17" s="530">
        <v>10</v>
      </c>
      <c r="E17" s="40"/>
    </row>
    <row r="18" spans="1:5" ht="15.75">
      <c r="A18" s="150"/>
      <c r="B18" s="351"/>
      <c r="C18" s="339"/>
      <c r="D18" s="530"/>
      <c r="E18" s="40"/>
    </row>
    <row r="19" spans="1:5" ht="15.75">
      <c r="A19" s="150">
        <f t="shared" si="0"/>
        <v>1</v>
      </c>
      <c r="B19" s="392" t="s">
        <v>315</v>
      </c>
      <c r="C19" s="339" t="s">
        <v>454</v>
      </c>
      <c r="D19" s="530">
        <v>5</v>
      </c>
      <c r="E19" s="40"/>
    </row>
    <row r="20" spans="1:5" ht="25.5">
      <c r="A20" s="150">
        <f t="shared" si="0"/>
        <v>2</v>
      </c>
      <c r="B20" s="351" t="s">
        <v>314</v>
      </c>
      <c r="C20" s="339" t="s">
        <v>454</v>
      </c>
      <c r="D20" s="530">
        <v>5</v>
      </c>
      <c r="E20" s="40"/>
    </row>
    <row r="21" spans="1:5" s="173" customFormat="1" ht="15.75">
      <c r="A21" s="525">
        <v>3</v>
      </c>
      <c r="B21" s="526" t="s">
        <v>492</v>
      </c>
      <c r="C21" s="527">
        <v>2015</v>
      </c>
      <c r="D21" s="552">
        <v>10</v>
      </c>
      <c r="E21" s="40"/>
    </row>
    <row r="22" spans="1:5" s="173" customFormat="1" ht="31.5" customHeight="1">
      <c r="A22" s="525">
        <v>4</v>
      </c>
      <c r="B22" s="526" t="s">
        <v>493</v>
      </c>
      <c r="C22" s="527">
        <v>2015</v>
      </c>
      <c r="D22" s="552">
        <v>10</v>
      </c>
      <c r="E22" s="40"/>
    </row>
    <row r="23" spans="1:5" ht="16.5" thickBot="1">
      <c r="A23" s="274"/>
      <c r="B23" s="352"/>
      <c r="C23" s="353"/>
      <c r="D23" s="367"/>
      <c r="E23" s="40"/>
    </row>
    <row r="24" spans="1:5" ht="16.5" thickBot="1">
      <c r="A24" s="299"/>
      <c r="B24" s="258"/>
      <c r="C24" s="117" t="str">
        <f>"Total "&amp;LEFT(A7,3)</f>
        <v>Total I22</v>
      </c>
      <c r="D24" s="118">
        <f>SUM(D10:D23)</f>
        <v>85</v>
      </c>
      <c r="E24" s="40"/>
    </row>
    <row r="25" spans="1:5" ht="15.75">
      <c r="A25" s="40"/>
      <c r="B25" s="41"/>
      <c r="C25" s="40"/>
      <c r="D25" s="40"/>
      <c r="E25" s="40"/>
    </row>
    <row r="26" spans="1:5" ht="15.75">
      <c r="A26" s="40"/>
      <c r="B26" s="41"/>
      <c r="C26" s="40"/>
      <c r="D26" s="40"/>
      <c r="E26" s="40"/>
    </row>
    <row r="27" spans="1:5" ht="15.75">
      <c r="A27" s="40"/>
      <c r="B27" s="41"/>
      <c r="C27" s="40"/>
      <c r="D27" s="40"/>
      <c r="E27" s="40"/>
    </row>
    <row r="28" spans="1:5" ht="15.75">
      <c r="A28" s="40"/>
      <c r="B28" s="41"/>
      <c r="C28" s="40"/>
      <c r="D28" s="40"/>
      <c r="E28" s="40"/>
    </row>
    <row r="29" spans="1:5" ht="15.75">
      <c r="A29" s="40"/>
      <c r="B29" s="41"/>
      <c r="C29" s="40"/>
      <c r="D29" s="40"/>
      <c r="E29" s="40"/>
    </row>
    <row r="30" spans="1:5" ht="15.75">
      <c r="A30" s="40"/>
      <c r="B30" s="41"/>
      <c r="C30" s="40"/>
      <c r="D30" s="40"/>
      <c r="E30" s="40"/>
    </row>
    <row r="31" spans="1:5" ht="15.75">
      <c r="A31" s="40"/>
      <c r="B31" s="42"/>
      <c r="C31" s="40"/>
      <c r="D31" s="40"/>
      <c r="E31" s="40"/>
    </row>
    <row r="32" spans="1:5" ht="15.75">
      <c r="A32" s="40"/>
      <c r="B32" s="41"/>
      <c r="C32" s="40"/>
      <c r="D32" s="40"/>
      <c r="E32" s="40"/>
    </row>
    <row r="33" spans="1:5" ht="15.75">
      <c r="A33" s="40"/>
      <c r="B33" s="41"/>
      <c r="C33" s="40"/>
      <c r="D33" s="40"/>
      <c r="E33" s="40"/>
    </row>
    <row r="34" spans="1:5" ht="15.75">
      <c r="A34" s="40"/>
      <c r="B34" s="43"/>
      <c r="C34" s="40"/>
      <c r="D34" s="40"/>
      <c r="E34" s="40"/>
    </row>
    <row r="35" spans="1:5" ht="15.75">
      <c r="A35" s="40"/>
      <c r="B35" s="31"/>
      <c r="C35" s="40"/>
      <c r="D35" s="40"/>
      <c r="E35" s="40"/>
    </row>
    <row r="36" spans="1:5" ht="15.75">
      <c r="A36" s="40"/>
      <c r="B36" s="31"/>
      <c r="C36" s="40"/>
      <c r="D36" s="40"/>
      <c r="E36" s="40"/>
    </row>
    <row r="37" spans="1:5" ht="15.75">
      <c r="A37" s="40"/>
      <c r="B37" s="40"/>
      <c r="C37" s="40"/>
      <c r="D37" s="40"/>
      <c r="E37" s="40"/>
    </row>
    <row r="38" spans="1:5" ht="15.75">
      <c r="A38" s="40"/>
      <c r="B38" s="40"/>
      <c r="C38" s="40"/>
      <c r="D38" s="40"/>
      <c r="E38" s="40"/>
    </row>
    <row r="39" spans="1:5" ht="15.75">
      <c r="A39" s="40"/>
      <c r="B39" s="40"/>
      <c r="C39" s="40"/>
      <c r="D39" s="40"/>
      <c r="E39" s="40"/>
    </row>
    <row r="40" spans="1:5" ht="15.75">
      <c r="A40" s="40"/>
      <c r="B40" s="40"/>
      <c r="C40" s="40"/>
      <c r="D40" s="40"/>
      <c r="E40" s="40"/>
    </row>
    <row r="41" spans="1:5" ht="15.75">
      <c r="A41" s="40"/>
      <c r="B41" s="40"/>
      <c r="C41" s="40"/>
      <c r="D41" s="40"/>
      <c r="E41" s="40"/>
    </row>
    <row r="42" spans="1:5" ht="15.75">
      <c r="A42" s="40"/>
      <c r="B42" s="40"/>
      <c r="C42" s="40"/>
      <c r="D42" s="40"/>
      <c r="E42" s="40"/>
    </row>
    <row r="43" spans="1:5" ht="15.75">
      <c r="A43" s="40"/>
      <c r="B43" s="40"/>
      <c r="C43" s="40"/>
      <c r="D43" s="40"/>
      <c r="E43" s="40"/>
    </row>
    <row r="44" spans="1:5" ht="15.75">
      <c r="A44" s="40"/>
      <c r="B44" s="40"/>
      <c r="C44" s="40"/>
      <c r="D44" s="40"/>
      <c r="E44" s="40"/>
    </row>
    <row r="45" spans="1:5" ht="15.75">
      <c r="A45" s="40"/>
      <c r="B45" s="40"/>
      <c r="C45" s="40"/>
      <c r="D45" s="40"/>
      <c r="E45" s="40"/>
    </row>
    <row r="46" spans="1:5" ht="15.75">
      <c r="A46" s="40"/>
      <c r="B46" s="40"/>
      <c r="C46" s="40"/>
      <c r="D46" s="40"/>
      <c r="E46" s="40"/>
    </row>
    <row r="47" spans="1:5" ht="15.75">
      <c r="A47" s="40"/>
      <c r="B47" s="40"/>
      <c r="C47" s="40"/>
      <c r="D47" s="40"/>
      <c r="E47" s="40"/>
    </row>
    <row r="48" spans="1:5" ht="15.75">
      <c r="A48" s="40"/>
      <c r="B48" s="40"/>
      <c r="C48" s="40"/>
      <c r="D48" s="40"/>
      <c r="E48" s="40"/>
    </row>
    <row r="49" spans="1:5" ht="15.75">
      <c r="A49" s="40"/>
      <c r="B49" s="40"/>
      <c r="C49" s="40"/>
      <c r="D49" s="40"/>
      <c r="E49" s="40"/>
    </row>
    <row r="50" spans="1:5" ht="15.75">
      <c r="A50" s="40"/>
      <c r="B50" s="40"/>
      <c r="C50" s="40"/>
      <c r="D50" s="40"/>
      <c r="E50" s="40"/>
    </row>
    <row r="51" spans="1:5" ht="15.75">
      <c r="A51" s="40"/>
      <c r="B51" s="40"/>
      <c r="C51" s="40"/>
      <c r="D51" s="40"/>
      <c r="E51" s="40"/>
    </row>
    <row r="52" spans="1:5" ht="15.75">
      <c r="A52" s="40"/>
      <c r="B52" s="40"/>
      <c r="C52" s="40"/>
      <c r="D52" s="40"/>
      <c r="E52" s="40"/>
    </row>
    <row r="53" spans="1:5" ht="15.75">
      <c r="A53" s="40"/>
      <c r="B53" s="40"/>
      <c r="C53" s="40"/>
      <c r="D53" s="40"/>
      <c r="E53" s="40"/>
    </row>
    <row r="54" spans="1:5" ht="15.75">
      <c r="A54" s="40"/>
      <c r="B54" s="40"/>
      <c r="C54" s="40"/>
      <c r="D54" s="40"/>
      <c r="E54" s="40"/>
    </row>
    <row r="55" spans="1:5" ht="15.75">
      <c r="A55" s="40"/>
      <c r="B55" s="40"/>
      <c r="C55" s="40"/>
      <c r="D55" s="40"/>
      <c r="E55" s="40"/>
    </row>
    <row r="56" spans="1:5" ht="15.75">
      <c r="A56" s="40"/>
      <c r="B56" s="40"/>
      <c r="C56" s="40"/>
      <c r="D56" s="40"/>
      <c r="E56" s="40"/>
    </row>
    <row r="57" spans="1:5" ht="15.75">
      <c r="A57" s="40"/>
      <c r="B57" s="40"/>
      <c r="C57" s="40"/>
      <c r="D57" s="40"/>
      <c r="E57" s="40"/>
    </row>
    <row r="58" spans="1:5" ht="15.75">
      <c r="A58" s="40"/>
      <c r="B58" s="40"/>
      <c r="C58" s="40"/>
      <c r="D58" s="40"/>
      <c r="E58" s="40"/>
    </row>
    <row r="59" spans="1:5" ht="15.75">
      <c r="A59" s="40"/>
      <c r="B59" s="40"/>
      <c r="C59" s="40"/>
      <c r="D59" s="40"/>
      <c r="E59" s="40"/>
    </row>
    <row r="60" spans="1:5" ht="15.75">
      <c r="A60" s="40"/>
      <c r="B60" s="40"/>
      <c r="C60" s="40"/>
      <c r="D60" s="40"/>
      <c r="E60" s="40"/>
    </row>
    <row r="61" spans="1:5" ht="15.75">
      <c r="A61" s="40"/>
      <c r="B61" s="40"/>
      <c r="C61" s="40"/>
      <c r="D61" s="40"/>
      <c r="E61" s="40"/>
    </row>
    <row r="62" spans="1:5" ht="15.75">
      <c r="A62" s="40"/>
      <c r="B62" s="40"/>
      <c r="C62" s="40"/>
      <c r="D62" s="40"/>
      <c r="E62" s="40"/>
    </row>
    <row r="63" spans="1:5" ht="15.75">
      <c r="A63" s="40"/>
      <c r="B63" s="40"/>
      <c r="C63" s="40"/>
      <c r="D63" s="40"/>
      <c r="E63" s="40"/>
    </row>
    <row r="64" spans="1:5" ht="15.75">
      <c r="A64" s="40"/>
      <c r="B64" s="40"/>
      <c r="C64" s="40"/>
      <c r="D64" s="40"/>
      <c r="E64" s="40"/>
    </row>
    <row r="65" spans="1:5" ht="15.75">
      <c r="A65" s="40"/>
      <c r="B65" s="40"/>
      <c r="C65" s="40"/>
      <c r="D65" s="40"/>
      <c r="E65" s="40"/>
    </row>
    <row r="66" spans="1:5" ht="15.75">
      <c r="A66" s="40"/>
      <c r="B66" s="40"/>
      <c r="C66" s="40"/>
      <c r="D66" s="40"/>
      <c r="E66" s="40"/>
    </row>
    <row r="67" spans="1:5" ht="15.75">
      <c r="A67" s="40"/>
      <c r="B67" s="40"/>
      <c r="C67" s="40"/>
      <c r="D67" s="40"/>
      <c r="E67" s="40"/>
    </row>
    <row r="68" spans="1:5" ht="15.75">
      <c r="A68" s="40"/>
      <c r="B68" s="40"/>
      <c r="C68" s="40"/>
      <c r="D68" s="40"/>
      <c r="E68" s="40"/>
    </row>
    <row r="69" spans="1:5" ht="15.75">
      <c r="A69" s="40"/>
      <c r="B69" s="40"/>
      <c r="C69" s="40"/>
      <c r="D69" s="40"/>
      <c r="E69" s="4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6"/>
  <sheetViews>
    <sheetView topLeftCell="A5" workbookViewId="0">
      <selection activeCell="B17" sqref="B17"/>
    </sheetView>
  </sheetViews>
  <sheetFormatPr defaultRowHeight="15"/>
  <cols>
    <col min="1" max="1" width="5.140625" customWidth="1"/>
    <col min="2" max="2" width="98.28515625" customWidth="1"/>
    <col min="3" max="3" width="15.7109375" customWidth="1"/>
    <col min="4" max="4" width="9.7109375" customWidth="1"/>
  </cols>
  <sheetData>
    <row r="1" spans="1:7" ht="15.75">
      <c r="A1" s="232" t="str">
        <f>'Date initiale'!C3</f>
        <v>Universitatea de Arhitectură și Urbanism "Ion Mincu" București</v>
      </c>
      <c r="B1" s="232"/>
      <c r="C1" s="232"/>
      <c r="D1" s="36"/>
    </row>
    <row r="2" spans="1:7" ht="15.75">
      <c r="A2" s="232" t="str">
        <f>'Date initiale'!B4&amp;" "&amp;'Date initiale'!C4</f>
        <v>Facultatea ARHITECTURA</v>
      </c>
      <c r="B2" s="232"/>
      <c r="C2" s="232"/>
      <c r="D2" s="17"/>
    </row>
    <row r="3" spans="1:7" ht="15.75">
      <c r="A3" s="232" t="str">
        <f>'Date initiale'!B5&amp;" "&amp;'Date initiale'!C5</f>
        <v>Departamentul Sinteza proiectarii de arhitectura</v>
      </c>
      <c r="B3" s="232"/>
      <c r="C3" s="232"/>
      <c r="D3" s="17"/>
    </row>
    <row r="4" spans="1:7">
      <c r="A4" s="114" t="str">
        <f>'Date initiale'!C6&amp;", "&amp;'Date initiale'!C7</f>
        <v>[Moleavin, Adrian], 24</v>
      </c>
      <c r="B4" s="114"/>
      <c r="C4" s="114"/>
    </row>
    <row r="5" spans="1:7" s="173" customFormat="1">
      <c r="A5" s="114"/>
      <c r="B5" s="114"/>
      <c r="C5" s="114"/>
    </row>
    <row r="6" spans="1:7" ht="15.75">
      <c r="A6" s="588" t="s">
        <v>110</v>
      </c>
      <c r="B6" s="588"/>
      <c r="C6" s="588"/>
      <c r="D6" s="588"/>
    </row>
    <row r="7" spans="1:7" ht="39.75" customHeight="1">
      <c r="A7" s="592"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92"/>
      <c r="C7" s="592"/>
      <c r="D7" s="592"/>
    </row>
    <row r="8" spans="1:7" ht="15.75" customHeight="1" thickBot="1">
      <c r="A8" s="52"/>
      <c r="B8" s="52"/>
      <c r="C8" s="52"/>
      <c r="D8" s="52"/>
    </row>
    <row r="9" spans="1:7" ht="30.75" thickBot="1">
      <c r="A9" s="142" t="s">
        <v>55</v>
      </c>
      <c r="B9" s="143" t="s">
        <v>159</v>
      </c>
      <c r="C9" s="143" t="s">
        <v>81</v>
      </c>
      <c r="D9" s="256" t="s">
        <v>147</v>
      </c>
      <c r="F9" s="238" t="s">
        <v>108</v>
      </c>
    </row>
    <row r="10" spans="1:7" s="173" customFormat="1">
      <c r="A10" s="148">
        <v>1</v>
      </c>
      <c r="B10" s="465" t="s">
        <v>442</v>
      </c>
      <c r="C10" s="466">
        <v>2007</v>
      </c>
      <c r="D10" s="520">
        <v>5</v>
      </c>
      <c r="F10" s="239" t="s">
        <v>170</v>
      </c>
      <c r="G10" s="324" t="s">
        <v>260</v>
      </c>
    </row>
    <row r="11" spans="1:7" s="173" customFormat="1">
      <c r="A11" s="150">
        <f>A10+1</f>
        <v>2</v>
      </c>
      <c r="B11" s="415" t="s">
        <v>485</v>
      </c>
      <c r="C11" s="416" t="s">
        <v>330</v>
      </c>
      <c r="D11" s="521">
        <v>1</v>
      </c>
      <c r="F11" s="239"/>
      <c r="G11" s="324"/>
    </row>
    <row r="12" spans="1:7" s="173" customFormat="1">
      <c r="A12" s="150">
        <v>3</v>
      </c>
      <c r="B12" s="551" t="s">
        <v>484</v>
      </c>
      <c r="C12" s="364" t="s">
        <v>482</v>
      </c>
      <c r="D12" s="522">
        <v>5</v>
      </c>
      <c r="F12" s="239"/>
      <c r="G12" s="324"/>
    </row>
    <row r="13" spans="1:7" s="173" customFormat="1">
      <c r="A13" s="150">
        <v>4</v>
      </c>
      <c r="B13" s="370" t="s">
        <v>483</v>
      </c>
      <c r="C13" s="468">
        <v>2009</v>
      </c>
      <c r="D13" s="522">
        <v>3</v>
      </c>
      <c r="F13" s="239"/>
      <c r="G13" s="324"/>
    </row>
    <row r="14" spans="1:7" s="173" customFormat="1" ht="25.5">
      <c r="A14" s="150">
        <v>5</v>
      </c>
      <c r="B14" s="370" t="s">
        <v>443</v>
      </c>
      <c r="C14" s="468" t="s">
        <v>327</v>
      </c>
      <c r="D14" s="522">
        <v>3</v>
      </c>
      <c r="F14" s="239"/>
      <c r="G14" s="324"/>
    </row>
    <row r="15" spans="1:7" s="173" customFormat="1">
      <c r="A15" s="150">
        <v>6</v>
      </c>
      <c r="B15" s="370" t="s">
        <v>450</v>
      </c>
      <c r="C15" s="468">
        <v>2011</v>
      </c>
      <c r="D15" s="522">
        <v>3</v>
      </c>
      <c r="F15" s="239"/>
      <c r="G15" s="324"/>
    </row>
    <row r="16" spans="1:7" s="173" customFormat="1">
      <c r="A16" s="150">
        <v>7</v>
      </c>
      <c r="B16" s="517" t="s">
        <v>444</v>
      </c>
      <c r="C16" s="468">
        <v>2012</v>
      </c>
      <c r="D16" s="522">
        <v>1</v>
      </c>
      <c r="F16" s="239"/>
      <c r="G16" s="324"/>
    </row>
    <row r="17" spans="1:7" s="173" customFormat="1">
      <c r="A17" s="150">
        <v>8</v>
      </c>
      <c r="B17" s="467" t="s">
        <v>481</v>
      </c>
      <c r="C17" s="480">
        <v>2013</v>
      </c>
      <c r="D17" s="521">
        <v>5</v>
      </c>
      <c r="F17" s="239"/>
      <c r="G17" s="324"/>
    </row>
    <row r="18" spans="1:7" s="173" customFormat="1">
      <c r="A18" s="150">
        <v>9</v>
      </c>
      <c r="B18" s="450" t="s">
        <v>329</v>
      </c>
      <c r="C18" s="414" t="s">
        <v>328</v>
      </c>
      <c r="D18" s="521">
        <v>1</v>
      </c>
      <c r="F18" s="239"/>
      <c r="G18" s="324"/>
    </row>
    <row r="19" spans="1:7" s="173" customFormat="1">
      <c r="A19" s="150">
        <v>10</v>
      </c>
      <c r="B19" s="518" t="s">
        <v>445</v>
      </c>
      <c r="C19" s="519" t="s">
        <v>448</v>
      </c>
      <c r="D19" s="521">
        <v>5</v>
      </c>
      <c r="F19" s="239"/>
      <c r="G19" s="324"/>
    </row>
    <row r="20" spans="1:7" s="173" customFormat="1">
      <c r="A20" s="150">
        <v>11</v>
      </c>
      <c r="B20" s="564" t="s">
        <v>513</v>
      </c>
      <c r="C20" s="519" t="s">
        <v>514</v>
      </c>
      <c r="D20" s="521">
        <v>3</v>
      </c>
      <c r="F20" s="239"/>
      <c r="G20" s="324"/>
    </row>
    <row r="21" spans="1:7" s="173" customFormat="1">
      <c r="A21" s="150">
        <v>12</v>
      </c>
      <c r="B21" s="371" t="s">
        <v>486</v>
      </c>
      <c r="C21" s="339" t="s">
        <v>446</v>
      </c>
      <c r="D21" s="523">
        <v>1</v>
      </c>
      <c r="F21" s="239" t="s">
        <v>172</v>
      </c>
    </row>
    <row r="22" spans="1:7" s="173" customFormat="1" ht="25.5">
      <c r="A22" s="150">
        <v>13</v>
      </c>
      <c r="B22" s="518" t="s">
        <v>487</v>
      </c>
      <c r="C22" s="335" t="s">
        <v>451</v>
      </c>
      <c r="D22" s="524">
        <v>3</v>
      </c>
      <c r="F22" s="239"/>
    </row>
    <row r="23" spans="1:7" s="173" customFormat="1">
      <c r="A23" s="150">
        <v>14</v>
      </c>
      <c r="B23" s="518" t="s">
        <v>445</v>
      </c>
      <c r="C23" s="335" t="s">
        <v>447</v>
      </c>
      <c r="D23" s="524">
        <v>5</v>
      </c>
      <c r="F23" s="239"/>
    </row>
    <row r="24" spans="1:7" ht="38.25">
      <c r="A24" s="150">
        <v>15</v>
      </c>
      <c r="B24" s="518" t="s">
        <v>488</v>
      </c>
      <c r="C24" s="335" t="s">
        <v>449</v>
      </c>
      <c r="D24" s="524">
        <v>1</v>
      </c>
      <c r="F24" s="239" t="s">
        <v>173</v>
      </c>
    </row>
    <row r="25" spans="1:7" ht="15.75" thickBot="1">
      <c r="A25" s="274"/>
      <c r="B25" s="352"/>
      <c r="C25" s="353"/>
      <c r="D25" s="354"/>
    </row>
    <row r="26" spans="1:7" ht="15.75" thickBot="1">
      <c r="A26" s="298"/>
      <c r="B26" s="114"/>
      <c r="C26" s="117" t="str">
        <f>"Total "&amp;LEFT(A7,3)</f>
        <v>Total I23</v>
      </c>
      <c r="D26" s="276">
        <f>SUM(D10:D25)</f>
        <v>45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G26" sqref="G26"/>
    </sheetView>
  </sheetViews>
  <sheetFormatPr defaultRowHeight="15"/>
  <cols>
    <col min="1" max="1" width="5.140625" customWidth="1"/>
    <col min="2" max="2" width="27.5703125" customWidth="1"/>
    <col min="3" max="3" width="46.85546875" style="173" customWidth="1"/>
    <col min="4" max="4" width="30" style="173" customWidth="1"/>
    <col min="5" max="5" width="10.5703125" customWidth="1"/>
    <col min="6" max="6" width="9.7109375" customWidth="1"/>
  </cols>
  <sheetData>
    <row r="1" spans="1:9">
      <c r="A1" s="234" t="str">
        <f>'Date initiale'!C3</f>
        <v>Universitatea de Arhitectură și Urbanism "Ion Mincu" București</v>
      </c>
      <c r="B1" s="234"/>
      <c r="C1" s="234"/>
      <c r="D1" s="234"/>
      <c r="E1" s="234"/>
    </row>
    <row r="2" spans="1:9">
      <c r="A2" s="234" t="str">
        <f>'Date initiale'!B4&amp;" "&amp;'Date initiale'!C4</f>
        <v>Facultatea ARHITECTURA</v>
      </c>
      <c r="B2" s="234"/>
      <c r="C2" s="234"/>
      <c r="D2" s="234"/>
      <c r="E2" s="234"/>
    </row>
    <row r="3" spans="1:9">
      <c r="A3" s="234" t="str">
        <f>'Date initiale'!B5&amp;" "&amp;'Date initiale'!C5</f>
        <v>Departamentul Sinteza proiectarii de arhitectura</v>
      </c>
      <c r="B3" s="234"/>
      <c r="C3" s="234"/>
      <c r="D3" s="234"/>
      <c r="E3" s="234"/>
    </row>
    <row r="4" spans="1:9">
      <c r="A4" s="114" t="str">
        <f>'Date initiale'!C6&amp;", "&amp;'Date initiale'!C7</f>
        <v>[Moleavin, Adrian], 24</v>
      </c>
      <c r="B4" s="114"/>
      <c r="C4" s="114"/>
      <c r="D4" s="114"/>
      <c r="E4" s="114"/>
    </row>
    <row r="5" spans="1:9" s="173" customFormat="1">
      <c r="A5" s="114"/>
      <c r="B5" s="114"/>
      <c r="C5" s="114"/>
      <c r="D5" s="114"/>
      <c r="E5" s="114"/>
    </row>
    <row r="6" spans="1:9" ht="15.75">
      <c r="A6" s="251" t="s">
        <v>110</v>
      </c>
    </row>
    <row r="7" spans="1:9" ht="15.75">
      <c r="A7" s="592" t="str">
        <f>'Descriere indicatori'!B31&amp;". "&amp;'Descriere indicatori'!C31</f>
        <v xml:space="preserve">I24. Îndrumare de doctorat sau în co-tutelă la nivel internaţional/naţional </v>
      </c>
      <c r="B7" s="592"/>
      <c r="C7" s="592"/>
      <c r="D7" s="592"/>
      <c r="E7" s="592"/>
      <c r="F7" s="592"/>
    </row>
    <row r="8" spans="1:9" ht="15.75" thickBot="1"/>
    <row r="9" spans="1:9" ht="30.75" thickBot="1">
      <c r="A9" s="142" t="s">
        <v>55</v>
      </c>
      <c r="B9" s="143" t="s">
        <v>153</v>
      </c>
      <c r="C9" s="143" t="s">
        <v>155</v>
      </c>
      <c r="D9" s="143" t="s">
        <v>154</v>
      </c>
      <c r="E9" s="143" t="s">
        <v>81</v>
      </c>
      <c r="F9" s="256" t="s">
        <v>147</v>
      </c>
      <c r="H9" s="238" t="s">
        <v>108</v>
      </c>
    </row>
    <row r="10" spans="1:9">
      <c r="A10" s="148">
        <v>1</v>
      </c>
      <c r="B10" s="273"/>
      <c r="C10" s="273"/>
      <c r="D10" s="273"/>
      <c r="E10" s="149"/>
      <c r="F10" s="295"/>
      <c r="H10" s="239" t="s">
        <v>264</v>
      </c>
      <c r="I10" s="324" t="s">
        <v>265</v>
      </c>
    </row>
    <row r="11" spans="1:9">
      <c r="A11" s="150">
        <f>A10+1</f>
        <v>2</v>
      </c>
      <c r="B11" s="263"/>
      <c r="C11" s="263"/>
      <c r="D11" s="263"/>
      <c r="E11" s="35"/>
      <c r="F11" s="296"/>
      <c r="H11" s="173"/>
      <c r="I11" s="324" t="s">
        <v>266</v>
      </c>
    </row>
    <row r="12" spans="1:9">
      <c r="A12" s="150">
        <f t="shared" ref="A12:A19" si="0">A11+1</f>
        <v>3</v>
      </c>
      <c r="B12" s="263"/>
      <c r="C12" s="263"/>
      <c r="D12" s="263"/>
      <c r="E12" s="35"/>
      <c r="F12" s="296"/>
    </row>
    <row r="13" spans="1:9">
      <c r="A13" s="150">
        <f t="shared" si="0"/>
        <v>4</v>
      </c>
      <c r="B13" s="263"/>
      <c r="C13" s="263"/>
      <c r="D13" s="263"/>
      <c r="E13" s="35"/>
      <c r="F13" s="296"/>
    </row>
    <row r="14" spans="1:9">
      <c r="A14" s="150">
        <f t="shared" si="0"/>
        <v>5</v>
      </c>
      <c r="B14" s="263"/>
      <c r="C14" s="263"/>
      <c r="D14" s="263"/>
      <c r="E14" s="35"/>
      <c r="F14" s="296"/>
    </row>
    <row r="15" spans="1:9">
      <c r="A15" s="150">
        <f t="shared" si="0"/>
        <v>6</v>
      </c>
      <c r="B15" s="263"/>
      <c r="C15" s="263"/>
      <c r="D15" s="263"/>
      <c r="E15" s="35"/>
      <c r="F15" s="296"/>
    </row>
    <row r="16" spans="1:9">
      <c r="A16" s="150">
        <f t="shared" si="0"/>
        <v>7</v>
      </c>
      <c r="B16" s="263"/>
      <c r="C16" s="263"/>
      <c r="D16" s="263"/>
      <c r="E16" s="35"/>
      <c r="F16" s="296"/>
    </row>
    <row r="17" spans="1:6">
      <c r="A17" s="150">
        <f t="shared" si="0"/>
        <v>8</v>
      </c>
      <c r="B17" s="263"/>
      <c r="C17" s="263"/>
      <c r="D17" s="263"/>
      <c r="E17" s="35"/>
      <c r="F17" s="296"/>
    </row>
    <row r="18" spans="1:6">
      <c r="A18" s="150">
        <f t="shared" si="0"/>
        <v>9</v>
      </c>
      <c r="B18" s="263"/>
      <c r="C18" s="263"/>
      <c r="D18" s="263"/>
      <c r="E18" s="35"/>
      <c r="F18" s="296"/>
    </row>
    <row r="19" spans="1:6" ht="15.75" thickBot="1">
      <c r="A19" s="274">
        <f t="shared" si="0"/>
        <v>10</v>
      </c>
      <c r="B19" s="275"/>
      <c r="C19" s="275"/>
      <c r="D19" s="275"/>
      <c r="E19" s="139"/>
      <c r="F19" s="297"/>
    </row>
    <row r="20" spans="1:6" ht="15.75" thickBot="1">
      <c r="A20" s="298"/>
      <c r="B20" s="114"/>
      <c r="C20" s="114"/>
      <c r="D20" s="114"/>
      <c r="E20" s="117" t="str">
        <f>"Total "&amp;LEFT(A7,3)</f>
        <v>Total I24</v>
      </c>
      <c r="F20" s="27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278"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zoomScale="115" zoomScaleNormal="115" workbookViewId="0">
      <selection activeCell="H35" sqref="H35"/>
    </sheetView>
  </sheetViews>
  <sheetFormatPr defaultRowHeight="15"/>
  <cols>
    <col min="1" max="1" width="3.85546875" style="173" customWidth="1"/>
    <col min="2" max="2" width="9.140625" customWidth="1"/>
    <col min="3" max="3" width="55" customWidth="1"/>
    <col min="4" max="4" width="9.42578125" style="65" customWidth="1"/>
    <col min="5" max="5" width="14.28515625" customWidth="1"/>
  </cols>
  <sheetData>
    <row r="1" spans="2:5">
      <c r="B1" s="79" t="s">
        <v>187</v>
      </c>
      <c r="D1"/>
    </row>
    <row r="2" spans="2:5">
      <c r="B2" s="79"/>
      <c r="D2"/>
    </row>
    <row r="3" spans="2:5" ht="45">
      <c r="B3" s="64" t="s">
        <v>63</v>
      </c>
      <c r="C3" s="12" t="s">
        <v>17</v>
      </c>
      <c r="D3" s="64" t="s">
        <v>18</v>
      </c>
      <c r="E3" s="12" t="s">
        <v>97</v>
      </c>
    </row>
    <row r="4" spans="2:5" ht="30">
      <c r="B4" s="70" t="s">
        <v>112</v>
      </c>
      <c r="C4" s="11" t="s">
        <v>20</v>
      </c>
      <c r="D4" s="70" t="s">
        <v>196</v>
      </c>
      <c r="E4" s="67" t="s">
        <v>98</v>
      </c>
    </row>
    <row r="5" spans="2:5">
      <c r="B5" s="70" t="s">
        <v>113</v>
      </c>
      <c r="C5" s="11" t="s">
        <v>22</v>
      </c>
      <c r="D5" s="70" t="s">
        <v>197</v>
      </c>
      <c r="E5" s="67" t="s">
        <v>16</v>
      </c>
    </row>
    <row r="6" spans="2:5" ht="30">
      <c r="B6" s="70" t="s">
        <v>114</v>
      </c>
      <c r="C6" s="26" t="s">
        <v>24</v>
      </c>
      <c r="D6" s="70" t="s">
        <v>198</v>
      </c>
      <c r="E6" s="67" t="s">
        <v>25</v>
      </c>
    </row>
    <row r="7" spans="2:5">
      <c r="B7" s="70" t="s">
        <v>115</v>
      </c>
      <c r="C7" s="11" t="s">
        <v>199</v>
      </c>
      <c r="D7" s="70" t="s">
        <v>198</v>
      </c>
      <c r="E7" s="67" t="s">
        <v>27</v>
      </c>
    </row>
    <row r="8" spans="2:5" s="48" customFormat="1" ht="60">
      <c r="B8" s="70" t="s">
        <v>116</v>
      </c>
      <c r="C8" s="67" t="s">
        <v>200</v>
      </c>
      <c r="D8" s="70" t="s">
        <v>198</v>
      </c>
      <c r="E8" s="67" t="s">
        <v>27</v>
      </c>
    </row>
    <row r="9" spans="2:5" ht="30" customHeight="1">
      <c r="B9" s="70" t="s">
        <v>117</v>
      </c>
      <c r="C9" s="15" t="s">
        <v>201</v>
      </c>
      <c r="D9" s="70" t="s">
        <v>202</v>
      </c>
      <c r="E9" s="67" t="s">
        <v>27</v>
      </c>
    </row>
    <row r="10" spans="2:5" ht="30" customHeight="1">
      <c r="B10" s="70" t="s">
        <v>118</v>
      </c>
      <c r="C10" s="15" t="s">
        <v>203</v>
      </c>
      <c r="D10" s="70" t="s">
        <v>202</v>
      </c>
      <c r="E10" s="67" t="s">
        <v>27</v>
      </c>
    </row>
    <row r="11" spans="2:5" ht="30">
      <c r="B11" s="70" t="s">
        <v>119</v>
      </c>
      <c r="C11" s="15" t="s">
        <v>204</v>
      </c>
      <c r="D11" s="70" t="s">
        <v>198</v>
      </c>
      <c r="E11" s="67" t="s">
        <v>32</v>
      </c>
    </row>
    <row r="12" spans="2:5" ht="30">
      <c r="B12" s="70" t="s">
        <v>120</v>
      </c>
      <c r="C12" s="11" t="s">
        <v>205</v>
      </c>
      <c r="D12" s="70" t="s">
        <v>206</v>
      </c>
      <c r="E12" s="67" t="s">
        <v>32</v>
      </c>
    </row>
    <row r="13" spans="2:5" ht="62.25" customHeight="1">
      <c r="B13" s="70" t="s">
        <v>121</v>
      </c>
      <c r="C13" s="66" t="s">
        <v>207</v>
      </c>
      <c r="D13" s="70" t="s">
        <v>208</v>
      </c>
      <c r="E13" s="67" t="s">
        <v>35</v>
      </c>
    </row>
    <row r="14" spans="2:5" ht="60">
      <c r="B14" s="71" t="s">
        <v>122</v>
      </c>
      <c r="C14" s="15" t="s">
        <v>209</v>
      </c>
      <c r="D14" s="70" t="s">
        <v>210</v>
      </c>
      <c r="E14" s="67" t="s">
        <v>37</v>
      </c>
    </row>
    <row r="15" spans="2:5" ht="76.5" customHeight="1">
      <c r="B15" s="72"/>
      <c r="C15" s="15" t="s">
        <v>211</v>
      </c>
      <c r="D15" s="70" t="s">
        <v>212</v>
      </c>
      <c r="E15" s="67" t="s">
        <v>38</v>
      </c>
    </row>
    <row r="16" spans="2:5" ht="30">
      <c r="B16" s="73"/>
      <c r="C16" s="30" t="s">
        <v>213</v>
      </c>
      <c r="D16" s="70" t="s">
        <v>214</v>
      </c>
      <c r="E16" s="67" t="s">
        <v>39</v>
      </c>
    </row>
    <row r="17" spans="2:5" ht="90" customHeight="1">
      <c r="B17" s="70" t="s">
        <v>123</v>
      </c>
      <c r="C17" s="15" t="s">
        <v>215</v>
      </c>
      <c r="D17" s="70" t="s">
        <v>216</v>
      </c>
      <c r="E17" s="67" t="s">
        <v>59</v>
      </c>
    </row>
    <row r="18" spans="2:5" ht="61.5" customHeight="1">
      <c r="B18" s="70" t="s">
        <v>124</v>
      </c>
      <c r="C18" s="15" t="s">
        <v>217</v>
      </c>
      <c r="D18" s="70" t="s">
        <v>218</v>
      </c>
      <c r="E18" s="67" t="s">
        <v>59</v>
      </c>
    </row>
    <row r="19" spans="2:5" ht="75" customHeight="1">
      <c r="B19" s="573" t="s">
        <v>125</v>
      </c>
      <c r="C19" s="11" t="s">
        <v>219</v>
      </c>
      <c r="D19" s="70" t="s">
        <v>220</v>
      </c>
      <c r="E19" s="67" t="s">
        <v>59</v>
      </c>
    </row>
    <row r="20" spans="2:5" ht="45">
      <c r="B20" s="574"/>
      <c r="C20" s="11" t="s">
        <v>221</v>
      </c>
      <c r="D20" s="70" t="s">
        <v>222</v>
      </c>
      <c r="E20" s="67" t="s">
        <v>59</v>
      </c>
    </row>
    <row r="21" spans="2:5" ht="60">
      <c r="B21" s="208"/>
      <c r="C21" s="11" t="s">
        <v>62</v>
      </c>
      <c r="D21" s="70" t="s">
        <v>223</v>
      </c>
      <c r="E21" s="67" t="s">
        <v>59</v>
      </c>
    </row>
    <row r="22" spans="2:5" s="173" customFormat="1" ht="75">
      <c r="B22" s="70" t="s">
        <v>0</v>
      </c>
      <c r="C22" s="11" t="s">
        <v>224</v>
      </c>
      <c r="D22" s="70" t="s">
        <v>225</v>
      </c>
      <c r="E22" s="67" t="s">
        <v>59</v>
      </c>
    </row>
    <row r="23" spans="2:5" ht="135.75" customHeight="1">
      <c r="B23" s="76" t="s">
        <v>126</v>
      </c>
      <c r="C23" s="74" t="s">
        <v>226</v>
      </c>
      <c r="D23" s="75" t="s">
        <v>227</v>
      </c>
      <c r="E23" s="74" t="s">
        <v>228</v>
      </c>
    </row>
    <row r="24" spans="2:5" ht="60">
      <c r="B24" s="73" t="s">
        <v>127</v>
      </c>
      <c r="C24" s="60" t="s">
        <v>229</v>
      </c>
      <c r="D24" s="73" t="s">
        <v>230</v>
      </c>
      <c r="E24" s="69" t="s">
        <v>65</v>
      </c>
    </row>
    <row r="25" spans="2:5" ht="75">
      <c r="B25" s="70" t="s">
        <v>128</v>
      </c>
      <c r="C25" s="15" t="s">
        <v>231</v>
      </c>
      <c r="D25" s="70" t="s">
        <v>232</v>
      </c>
      <c r="E25" s="67" t="s">
        <v>67</v>
      </c>
    </row>
    <row r="26" spans="2:5" ht="106.5" customHeight="1">
      <c r="B26" s="70" t="s">
        <v>129</v>
      </c>
      <c r="C26" s="78" t="s">
        <v>233</v>
      </c>
      <c r="D26" s="70" t="s">
        <v>99</v>
      </c>
      <c r="E26" s="67" t="s">
        <v>41</v>
      </c>
    </row>
    <row r="27" spans="2:5" ht="45">
      <c r="B27" s="70" t="s">
        <v>130</v>
      </c>
      <c r="C27" s="77" t="s">
        <v>234</v>
      </c>
      <c r="D27" s="70" t="s">
        <v>235</v>
      </c>
      <c r="E27" s="67" t="s">
        <v>43</v>
      </c>
    </row>
    <row r="28" spans="2:5" ht="30">
      <c r="B28" s="70" t="s">
        <v>131</v>
      </c>
      <c r="C28" s="69" t="s">
        <v>236</v>
      </c>
      <c r="D28" s="70" t="s">
        <v>232</v>
      </c>
      <c r="E28" s="67" t="s">
        <v>43</v>
      </c>
    </row>
    <row r="29" spans="2:5" ht="107.25" customHeight="1">
      <c r="B29" s="70" t="s">
        <v>132</v>
      </c>
      <c r="C29" s="68" t="s">
        <v>262</v>
      </c>
      <c r="D29" s="70" t="s">
        <v>100</v>
      </c>
      <c r="E29" s="67" t="s">
        <v>46</v>
      </c>
    </row>
    <row r="30" spans="2:5" ht="75">
      <c r="B30" s="70" t="s">
        <v>133</v>
      </c>
      <c r="C30" s="67" t="s">
        <v>237</v>
      </c>
      <c r="D30" s="70" t="s">
        <v>238</v>
      </c>
      <c r="E30" s="67" t="s">
        <v>41</v>
      </c>
    </row>
    <row r="31" spans="2:5" ht="75">
      <c r="B31" s="70" t="s">
        <v>239</v>
      </c>
      <c r="C31" s="67" t="s">
        <v>49</v>
      </c>
      <c r="D31" s="70" t="s">
        <v>240</v>
      </c>
      <c r="E31" s="67" t="s">
        <v>241</v>
      </c>
    </row>
    <row r="33" spans="2:5" s="173" customFormat="1">
      <c r="B33" s="578" t="s">
        <v>193</v>
      </c>
      <c r="C33" s="576"/>
      <c r="D33" s="576"/>
      <c r="E33" s="576"/>
    </row>
    <row r="34" spans="2:5" s="173" customFormat="1">
      <c r="B34" s="576"/>
      <c r="C34" s="576"/>
      <c r="D34" s="576"/>
      <c r="E34" s="576"/>
    </row>
    <row r="35" spans="2:5" s="173" customFormat="1">
      <c r="B35" s="576"/>
      <c r="C35" s="576"/>
      <c r="D35" s="576"/>
      <c r="E35" s="576"/>
    </row>
    <row r="36" spans="2:5" s="173" customFormat="1">
      <c r="B36" s="576"/>
      <c r="C36" s="576"/>
      <c r="D36" s="576"/>
      <c r="E36" s="576"/>
    </row>
    <row r="37" spans="2:5" s="173" customFormat="1">
      <c r="B37" s="576"/>
      <c r="C37" s="576"/>
      <c r="D37" s="576"/>
      <c r="E37" s="576"/>
    </row>
    <row r="38" spans="2:5" s="173" customFormat="1">
      <c r="B38" s="576"/>
      <c r="C38" s="576"/>
      <c r="D38" s="576"/>
      <c r="E38" s="576"/>
    </row>
    <row r="39" spans="2:5" s="173" customFormat="1">
      <c r="B39" s="576"/>
      <c r="C39" s="576"/>
      <c r="D39" s="576"/>
      <c r="E39" s="576"/>
    </row>
    <row r="40" spans="2:5" s="173" customFormat="1" ht="128.25" customHeight="1">
      <c r="B40" s="576"/>
      <c r="C40" s="576"/>
      <c r="D40" s="576"/>
      <c r="E40" s="576"/>
    </row>
    <row r="41" spans="2:5" s="173" customFormat="1">
      <c r="B41" s="577" t="s">
        <v>191</v>
      </c>
      <c r="C41" s="577"/>
      <c r="D41" s="577"/>
      <c r="E41" s="577"/>
    </row>
    <row r="42" spans="2:5" ht="48.75" customHeight="1">
      <c r="B42" s="575" t="s">
        <v>50</v>
      </c>
      <c r="C42" s="575"/>
      <c r="D42" s="575"/>
      <c r="E42" s="575"/>
    </row>
    <row r="43" spans="2:5" ht="64.5" customHeight="1">
      <c r="B43" s="575" t="s">
        <v>188</v>
      </c>
      <c r="C43" s="575"/>
      <c r="D43" s="575"/>
      <c r="E43" s="575"/>
    </row>
    <row r="44" spans="2:5" ht="59.25" customHeight="1">
      <c r="B44" s="575" t="s">
        <v>189</v>
      </c>
      <c r="C44" s="575"/>
      <c r="D44" s="575"/>
      <c r="E44" s="575"/>
    </row>
    <row r="45" spans="2:5" s="173" customFormat="1" ht="46.5" customHeight="1">
      <c r="B45" s="575" t="s">
        <v>190</v>
      </c>
      <c r="C45" s="575"/>
      <c r="D45" s="575"/>
      <c r="E45" s="575"/>
    </row>
    <row r="46" spans="2:5" ht="32.25" customHeight="1">
      <c r="B46" s="576" t="s">
        <v>192</v>
      </c>
      <c r="C46" s="576"/>
      <c r="D46" s="576"/>
      <c r="E46" s="576"/>
    </row>
    <row r="47" spans="2:5">
      <c r="B47" s="581" t="s">
        <v>179</v>
      </c>
      <c r="C47" s="576"/>
      <c r="D47" s="576"/>
      <c r="E47" s="576"/>
    </row>
    <row r="48" spans="2:5">
      <c r="B48" s="576"/>
      <c r="C48" s="576"/>
      <c r="D48" s="576"/>
      <c r="E48" s="576"/>
    </row>
    <row r="49" spans="2:5">
      <c r="B49" s="576"/>
      <c r="C49" s="576"/>
      <c r="D49" s="576"/>
      <c r="E49" s="576"/>
    </row>
    <row r="50" spans="2:5">
      <c r="B50" s="576"/>
      <c r="C50" s="576"/>
      <c r="D50" s="576"/>
      <c r="E50" s="576"/>
    </row>
    <row r="51" spans="2:5">
      <c r="B51" s="576"/>
      <c r="C51" s="576"/>
      <c r="D51" s="576"/>
      <c r="E51" s="576"/>
    </row>
    <row r="52" spans="2:5">
      <c r="B52" s="576"/>
      <c r="C52" s="576"/>
      <c r="D52" s="576"/>
      <c r="E52" s="576"/>
    </row>
    <row r="53" spans="2:5">
      <c r="B53" s="576"/>
      <c r="C53" s="576"/>
      <c r="D53" s="576"/>
      <c r="E53" s="576"/>
    </row>
    <row r="54" spans="2:5" ht="114" customHeight="1">
      <c r="B54" s="576"/>
      <c r="C54" s="576"/>
      <c r="D54" s="576"/>
      <c r="E54" s="576"/>
    </row>
    <row r="56" spans="2:5">
      <c r="B56" s="324" t="s">
        <v>194</v>
      </c>
    </row>
    <row r="57" spans="2:5" ht="63" customHeight="1">
      <c r="B57" s="579" t="s">
        <v>195</v>
      </c>
      <c r="C57" s="580"/>
      <c r="D57" s="580"/>
      <c r="E57" s="580"/>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F21" sqref="F21"/>
    </sheetView>
  </sheetViews>
  <sheetFormatPr defaultRowHeight="15"/>
  <cols>
    <col min="2" max="2" width="46.5703125" customWidth="1"/>
    <col min="3" max="4" width="14.28515625" customWidth="1"/>
  </cols>
  <sheetData>
    <row r="1" spans="1:8">
      <c r="A1" s="79" t="s">
        <v>103</v>
      </c>
    </row>
    <row r="3" spans="1:8" ht="64.5" customHeight="1">
      <c r="A3" s="81" t="s">
        <v>2</v>
      </c>
      <c r="B3" s="80" t="s">
        <v>1</v>
      </c>
      <c r="C3" s="82" t="s">
        <v>3</v>
      </c>
      <c r="D3" s="82"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326" t="s">
        <v>8</v>
      </c>
      <c r="B7" s="325" t="s">
        <v>244</v>
      </c>
      <c r="C7" s="326" t="s">
        <v>12</v>
      </c>
      <c r="D7" s="32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B25" sqref="B2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32" t="str">
        <f>'Date initiale'!C3</f>
        <v>Universitatea de Arhitectură și Urbanism "Ion Mincu" București</v>
      </c>
      <c r="B1" s="232"/>
      <c r="C1" s="232"/>
      <c r="D1" s="2"/>
      <c r="E1" s="2"/>
      <c r="F1" s="3"/>
      <c r="G1" s="3"/>
      <c r="H1" s="3"/>
      <c r="I1" s="3"/>
    </row>
    <row r="2" spans="1:31" ht="15.75">
      <c r="A2" s="232" t="str">
        <f>'Date initiale'!B4&amp;" "&amp;'Date initiale'!C4</f>
        <v>Facultatea ARHITECTURA</v>
      </c>
      <c r="B2" s="232"/>
      <c r="C2" s="232"/>
      <c r="D2" s="2"/>
      <c r="E2" s="2"/>
      <c r="F2" s="3"/>
      <c r="G2" s="3"/>
      <c r="H2" s="3"/>
      <c r="I2" s="3"/>
    </row>
    <row r="3" spans="1:31" ht="15.75">
      <c r="A3" s="232" t="str">
        <f>'Date initiale'!B5&amp;" "&amp;'Date initiale'!C5</f>
        <v>Departamentul Sinteza proiectarii de arhitectura</v>
      </c>
      <c r="B3" s="232"/>
      <c r="C3" s="232"/>
      <c r="D3" s="2"/>
      <c r="E3" s="2"/>
      <c r="F3" s="2"/>
      <c r="G3" s="2"/>
      <c r="H3" s="2"/>
      <c r="I3" s="2"/>
    </row>
    <row r="4" spans="1:31" ht="15.75">
      <c r="A4" s="583" t="str">
        <f>'Date initiale'!C6&amp;", "&amp;'Date initiale'!C7</f>
        <v>[Moleavin, Adrian], 24</v>
      </c>
      <c r="B4" s="583"/>
      <c r="C4" s="583"/>
      <c r="D4" s="2"/>
      <c r="E4" s="2"/>
      <c r="F4" s="3"/>
      <c r="G4" s="3"/>
      <c r="H4" s="3"/>
      <c r="I4" s="3"/>
    </row>
    <row r="5" spans="1:31" s="173" customFormat="1" ht="15.75">
      <c r="A5" s="233"/>
      <c r="B5" s="233"/>
      <c r="C5" s="233"/>
      <c r="D5" s="2"/>
      <c r="E5" s="2"/>
      <c r="F5" s="3"/>
      <c r="G5" s="3"/>
      <c r="H5" s="3"/>
      <c r="I5" s="3"/>
    </row>
    <row r="6" spans="1:31" ht="15.75">
      <c r="A6" s="582" t="s">
        <v>110</v>
      </c>
      <c r="B6" s="582"/>
      <c r="C6" s="582"/>
      <c r="D6" s="582"/>
      <c r="E6" s="582"/>
      <c r="F6" s="582"/>
      <c r="G6" s="582"/>
      <c r="H6" s="582"/>
      <c r="I6" s="582"/>
    </row>
    <row r="7" spans="1:31" ht="15.75">
      <c r="A7" s="582" t="str">
        <f>'Descriere indicatori'!B4&amp;". "&amp;'Descriere indicatori'!C4</f>
        <v xml:space="preserve">I1. Cărţi de autor/capitole publicate la edituri cu prestigiu internaţional* </v>
      </c>
      <c r="B7" s="582"/>
      <c r="C7" s="582"/>
      <c r="D7" s="582"/>
      <c r="E7" s="582"/>
      <c r="F7" s="582"/>
      <c r="G7" s="582"/>
      <c r="H7" s="582"/>
      <c r="I7" s="582"/>
    </row>
    <row r="8" spans="1:31" ht="16.5" thickBot="1">
      <c r="A8" s="32"/>
      <c r="B8" s="32"/>
      <c r="C8" s="32"/>
      <c r="D8" s="32"/>
      <c r="E8" s="32"/>
      <c r="F8" s="32"/>
      <c r="G8" s="32"/>
      <c r="H8" s="32"/>
      <c r="I8" s="32"/>
    </row>
    <row r="9" spans="1:31" s="6" customFormat="1" ht="60.75" thickBot="1">
      <c r="A9" s="177" t="s">
        <v>55</v>
      </c>
      <c r="B9" s="178" t="s">
        <v>83</v>
      </c>
      <c r="C9" s="178" t="s">
        <v>175</v>
      </c>
      <c r="D9" s="178" t="s">
        <v>85</v>
      </c>
      <c r="E9" s="178" t="s">
        <v>86</v>
      </c>
      <c r="F9" s="179" t="s">
        <v>87</v>
      </c>
      <c r="G9" s="178" t="s">
        <v>88</v>
      </c>
      <c r="H9" s="178" t="s">
        <v>89</v>
      </c>
      <c r="I9" s="180" t="s">
        <v>90</v>
      </c>
      <c r="J9" s="4"/>
      <c r="K9" s="238" t="s">
        <v>108</v>
      </c>
      <c r="L9" s="5"/>
      <c r="M9" s="5"/>
      <c r="N9" s="5"/>
      <c r="O9" s="5"/>
      <c r="P9" s="5"/>
      <c r="Q9" s="5"/>
      <c r="R9" s="5"/>
      <c r="S9" s="5"/>
      <c r="T9" s="5"/>
      <c r="U9" s="5"/>
      <c r="V9" s="5"/>
      <c r="W9" s="5"/>
      <c r="X9" s="5"/>
      <c r="Y9" s="5"/>
      <c r="Z9" s="5"/>
      <c r="AA9" s="5"/>
      <c r="AB9" s="5"/>
      <c r="AC9" s="5"/>
      <c r="AD9" s="5"/>
      <c r="AE9" s="5"/>
    </row>
    <row r="10" spans="1:31" s="6" customFormat="1" ht="15.75">
      <c r="A10" s="99">
        <v>1</v>
      </c>
      <c r="B10" s="100"/>
      <c r="C10" s="100"/>
      <c r="D10" s="100"/>
      <c r="E10" s="101"/>
      <c r="F10" s="102"/>
      <c r="G10" s="102"/>
      <c r="H10" s="102"/>
      <c r="I10" s="282"/>
      <c r="J10" s="8"/>
      <c r="K10" s="239" t="s">
        <v>109</v>
      </c>
      <c r="L10" s="327" t="s">
        <v>245</v>
      </c>
      <c r="M10" s="9"/>
      <c r="N10" s="9"/>
      <c r="O10" s="9"/>
      <c r="P10" s="9"/>
      <c r="Q10" s="9"/>
      <c r="R10" s="9"/>
      <c r="S10" s="9"/>
      <c r="T10" s="9"/>
      <c r="U10" s="10"/>
      <c r="V10" s="10"/>
      <c r="W10" s="10"/>
      <c r="X10" s="10"/>
      <c r="Y10" s="10"/>
      <c r="Z10" s="10"/>
      <c r="AA10" s="10"/>
      <c r="AB10" s="10"/>
      <c r="AC10" s="10"/>
      <c r="AD10" s="10"/>
      <c r="AE10" s="10"/>
    </row>
    <row r="11" spans="1:31" s="6" customFormat="1" ht="15.75">
      <c r="A11" s="103">
        <f>A10+1</f>
        <v>2</v>
      </c>
      <c r="B11" s="104"/>
      <c r="C11" s="105"/>
      <c r="D11" s="104"/>
      <c r="E11" s="106"/>
      <c r="F11" s="107"/>
      <c r="G11" s="108"/>
      <c r="H11" s="108"/>
      <c r="I11" s="283"/>
      <c r="J11" s="8"/>
      <c r="K11" s="237"/>
      <c r="L11" s="9"/>
      <c r="M11" s="9"/>
      <c r="N11" s="9"/>
      <c r="O11" s="9"/>
      <c r="P11" s="9"/>
      <c r="Q11" s="9"/>
      <c r="R11" s="9"/>
      <c r="S11" s="9"/>
      <c r="T11" s="9"/>
      <c r="U11" s="10"/>
      <c r="V11" s="10"/>
      <c r="W11" s="10"/>
      <c r="X11" s="10"/>
      <c r="Y11" s="10"/>
      <c r="Z11" s="10"/>
      <c r="AA11" s="10"/>
      <c r="AB11" s="10"/>
      <c r="AC11" s="10"/>
      <c r="AD11" s="10"/>
      <c r="AE11" s="10"/>
    </row>
    <row r="12" spans="1:31" s="6" customFormat="1" ht="15.75">
      <c r="A12" s="103">
        <f t="shared" ref="A12:A19" si="0">A11+1</f>
        <v>3</v>
      </c>
      <c r="B12" s="105"/>
      <c r="C12" s="105"/>
      <c r="D12" s="105"/>
      <c r="E12" s="106"/>
      <c r="F12" s="107"/>
      <c r="G12" s="108"/>
      <c r="H12" s="108"/>
      <c r="I12" s="283"/>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03">
        <f t="shared" si="0"/>
        <v>4</v>
      </c>
      <c r="B13" s="104"/>
      <c r="C13" s="105"/>
      <c r="D13" s="104"/>
      <c r="E13" s="106"/>
      <c r="F13" s="107"/>
      <c r="G13" s="108"/>
      <c r="H13" s="108"/>
      <c r="I13" s="283"/>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03">
        <f t="shared" si="0"/>
        <v>5</v>
      </c>
      <c r="B14" s="105"/>
      <c r="C14" s="105"/>
      <c r="D14" s="105"/>
      <c r="E14" s="106"/>
      <c r="F14" s="107"/>
      <c r="G14" s="108"/>
      <c r="H14" s="108"/>
      <c r="I14" s="283"/>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03">
        <f t="shared" si="0"/>
        <v>6</v>
      </c>
      <c r="B15" s="105"/>
      <c r="C15" s="105"/>
      <c r="D15" s="105"/>
      <c r="E15" s="106"/>
      <c r="F15" s="107"/>
      <c r="G15" s="108"/>
      <c r="H15" s="108"/>
      <c r="I15" s="283"/>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03">
        <f t="shared" si="0"/>
        <v>7</v>
      </c>
      <c r="B16" s="104"/>
      <c r="C16" s="105"/>
      <c r="D16" s="104"/>
      <c r="E16" s="106"/>
      <c r="F16" s="107"/>
      <c r="G16" s="108"/>
      <c r="H16" s="108"/>
      <c r="I16" s="283"/>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03">
        <f t="shared" si="0"/>
        <v>8</v>
      </c>
      <c r="B17" s="105"/>
      <c r="C17" s="105"/>
      <c r="D17" s="105"/>
      <c r="E17" s="106"/>
      <c r="F17" s="107"/>
      <c r="G17" s="108"/>
      <c r="H17" s="108"/>
      <c r="I17" s="283"/>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03">
        <f t="shared" si="0"/>
        <v>9</v>
      </c>
      <c r="B18" s="104"/>
      <c r="C18" s="105"/>
      <c r="D18" s="104"/>
      <c r="E18" s="106"/>
      <c r="F18" s="107"/>
      <c r="G18" s="108"/>
      <c r="H18" s="108"/>
      <c r="I18" s="283"/>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16">
        <f t="shared" si="0"/>
        <v>10</v>
      </c>
      <c r="B19" s="110"/>
      <c r="C19" s="110"/>
      <c r="D19" s="110"/>
      <c r="E19" s="111"/>
      <c r="F19" s="112"/>
      <c r="G19" s="113"/>
      <c r="H19" s="113"/>
      <c r="I19" s="284"/>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298"/>
      <c r="B20" s="114"/>
      <c r="C20" s="114"/>
      <c r="D20" s="114"/>
      <c r="E20" s="114"/>
      <c r="F20" s="114"/>
      <c r="G20" s="114"/>
      <c r="H20" s="117" t="str">
        <f>"Total "&amp;LEFT(A7,2)</f>
        <v>Total I1</v>
      </c>
      <c r="I20" s="118">
        <f>SUM(I10:I19)</f>
        <v>0</v>
      </c>
    </row>
    <row r="22" spans="1:31"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H12" sqref="B12:H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32" t="str">
        <f>'Date initiale'!C3</f>
        <v>Universitatea de Arhitectură și Urbanism "Ion Mincu" București</v>
      </c>
      <c r="B1" s="232"/>
      <c r="C1" s="232"/>
      <c r="D1" s="2"/>
      <c r="E1" s="2"/>
      <c r="F1" s="3"/>
      <c r="G1" s="3"/>
      <c r="H1" s="3"/>
      <c r="I1" s="3"/>
    </row>
    <row r="2" spans="1:31" ht="15.75">
      <c r="A2" s="232" t="str">
        <f>'Date initiale'!B4&amp;" "&amp;'Date initiale'!C4</f>
        <v>Facultatea ARHITECTURA</v>
      </c>
      <c r="B2" s="232"/>
      <c r="C2" s="232"/>
      <c r="D2" s="2"/>
      <c r="E2" s="2"/>
      <c r="F2" s="3"/>
      <c r="G2" s="3"/>
      <c r="H2" s="3"/>
      <c r="I2" s="3"/>
    </row>
    <row r="3" spans="1:31" ht="15.75">
      <c r="A3" s="232" t="str">
        <f>'Date initiale'!B5&amp;" "&amp;'Date initiale'!C5</f>
        <v>Departamentul Sinteza proiectarii de arhitectura</v>
      </c>
      <c r="B3" s="232"/>
      <c r="C3" s="232"/>
      <c r="D3" s="2"/>
      <c r="E3" s="2"/>
      <c r="F3" s="2"/>
      <c r="G3" s="2"/>
      <c r="H3" s="2"/>
      <c r="I3" s="2"/>
    </row>
    <row r="4" spans="1:31" ht="15.75">
      <c r="A4" s="583" t="str">
        <f>'Date initiale'!C6&amp;", "&amp;'Date initiale'!C7</f>
        <v>[Moleavin, Adrian], 24</v>
      </c>
      <c r="B4" s="583"/>
      <c r="C4" s="583"/>
      <c r="D4" s="2"/>
      <c r="E4" s="2"/>
      <c r="F4" s="3"/>
      <c r="G4" s="3"/>
      <c r="H4" s="3"/>
      <c r="I4" s="3"/>
    </row>
    <row r="5" spans="1:31" s="173" customFormat="1" ht="15.75">
      <c r="A5" s="233"/>
      <c r="B5" s="233"/>
      <c r="C5" s="233"/>
      <c r="D5" s="2"/>
      <c r="E5" s="2"/>
      <c r="F5" s="3"/>
      <c r="G5" s="3"/>
      <c r="H5" s="3"/>
      <c r="I5" s="3"/>
    </row>
    <row r="6" spans="1:31" ht="15.75">
      <c r="A6" s="582" t="s">
        <v>110</v>
      </c>
      <c r="B6" s="582"/>
      <c r="C6" s="582"/>
      <c r="D6" s="582"/>
      <c r="E6" s="582"/>
      <c r="F6" s="582"/>
      <c r="G6" s="582"/>
      <c r="H6" s="582"/>
      <c r="I6" s="582"/>
    </row>
    <row r="7" spans="1:31" ht="15.75">
      <c r="A7" s="582" t="str">
        <f>'Descriere indicatori'!B5&amp;". "&amp;'Descriere indicatori'!C5</f>
        <v xml:space="preserve">I2. Cărţi de autor publicate la edituri cu prestigiu naţional* </v>
      </c>
      <c r="B7" s="582"/>
      <c r="C7" s="582"/>
      <c r="D7" s="582"/>
      <c r="E7" s="582"/>
      <c r="F7" s="582"/>
      <c r="G7" s="582"/>
      <c r="H7" s="582"/>
      <c r="I7" s="582"/>
    </row>
    <row r="8" spans="1:31" ht="16.5" thickBot="1">
      <c r="A8" s="32"/>
      <c r="B8" s="32"/>
      <c r="C8" s="32"/>
      <c r="D8" s="32"/>
      <c r="E8" s="32"/>
      <c r="F8" s="32"/>
      <c r="G8" s="32"/>
      <c r="H8" s="32"/>
      <c r="I8" s="32"/>
    </row>
    <row r="9" spans="1:31" s="6" customFormat="1" ht="60.75" thickBot="1">
      <c r="A9" s="181" t="s">
        <v>55</v>
      </c>
      <c r="B9" s="182" t="s">
        <v>83</v>
      </c>
      <c r="C9" s="182" t="s">
        <v>84</v>
      </c>
      <c r="D9" s="182" t="s">
        <v>85</v>
      </c>
      <c r="E9" s="182" t="s">
        <v>86</v>
      </c>
      <c r="F9" s="183" t="s">
        <v>87</v>
      </c>
      <c r="G9" s="182" t="s">
        <v>88</v>
      </c>
      <c r="H9" s="182" t="s">
        <v>89</v>
      </c>
      <c r="I9" s="184" t="s">
        <v>90</v>
      </c>
      <c r="J9" s="4"/>
      <c r="K9" s="238" t="s">
        <v>108</v>
      </c>
      <c r="L9" s="5"/>
      <c r="M9" s="5"/>
      <c r="N9" s="5"/>
      <c r="O9" s="5"/>
      <c r="P9" s="5"/>
      <c r="Q9" s="5"/>
      <c r="R9" s="5"/>
      <c r="S9" s="5"/>
      <c r="T9" s="5"/>
      <c r="U9" s="5"/>
      <c r="V9" s="5"/>
      <c r="W9" s="5"/>
      <c r="X9" s="5"/>
      <c r="Y9" s="5"/>
      <c r="Z9" s="5"/>
      <c r="AA9" s="5"/>
      <c r="AB9" s="5"/>
      <c r="AC9" s="5"/>
      <c r="AD9" s="5"/>
      <c r="AE9" s="5"/>
    </row>
    <row r="10" spans="1:31" s="6" customFormat="1" ht="25.5">
      <c r="A10" s="119">
        <v>1</v>
      </c>
      <c r="B10" s="409" t="s">
        <v>273</v>
      </c>
      <c r="C10" s="410" t="s">
        <v>272</v>
      </c>
      <c r="D10" s="336" t="s">
        <v>270</v>
      </c>
      <c r="E10" s="335" t="s">
        <v>271</v>
      </c>
      <c r="F10" s="337">
        <v>2012</v>
      </c>
      <c r="G10" s="336" t="s">
        <v>511</v>
      </c>
      <c r="H10" s="336" t="s">
        <v>511</v>
      </c>
      <c r="I10" s="338">
        <v>15</v>
      </c>
      <c r="J10" s="7"/>
      <c r="K10" s="239">
        <v>15</v>
      </c>
      <c r="L10" s="7" t="s">
        <v>246</v>
      </c>
      <c r="M10" s="7"/>
      <c r="N10" s="7"/>
      <c r="O10" s="7"/>
      <c r="P10" s="7"/>
      <c r="Q10" s="7"/>
      <c r="R10" s="7"/>
      <c r="S10" s="7"/>
      <c r="T10" s="7"/>
      <c r="U10" s="7"/>
      <c r="V10" s="7"/>
      <c r="W10" s="7"/>
      <c r="X10" s="7"/>
      <c r="Y10" s="7"/>
      <c r="Z10" s="7"/>
      <c r="AA10" s="7"/>
      <c r="AB10" s="7"/>
      <c r="AC10" s="7"/>
      <c r="AD10" s="7"/>
      <c r="AE10" s="7"/>
    </row>
    <row r="11" spans="1:31" s="6" customFormat="1" ht="25.5">
      <c r="A11" s="121">
        <f>A10+1</f>
        <v>2</v>
      </c>
      <c r="B11" s="408" t="s">
        <v>273</v>
      </c>
      <c r="C11" s="411" t="s">
        <v>274</v>
      </c>
      <c r="D11" s="333" t="s">
        <v>270</v>
      </c>
      <c r="E11" s="339" t="s">
        <v>275</v>
      </c>
      <c r="F11" s="340">
        <v>2012</v>
      </c>
      <c r="G11" s="333" t="s">
        <v>382</v>
      </c>
      <c r="H11" s="333" t="s">
        <v>382</v>
      </c>
      <c r="I11" s="341">
        <v>15</v>
      </c>
      <c r="J11" s="7"/>
      <c r="K11" s="49"/>
      <c r="L11" s="7"/>
      <c r="M11" s="7"/>
      <c r="N11" s="7"/>
      <c r="O11" s="7"/>
      <c r="P11" s="7"/>
      <c r="Q11" s="7"/>
      <c r="R11" s="7"/>
      <c r="S11" s="7"/>
      <c r="T11" s="7"/>
      <c r="U11" s="7"/>
      <c r="V11" s="7"/>
      <c r="W11" s="7"/>
      <c r="X11" s="7"/>
      <c r="Y11" s="7"/>
      <c r="Z11" s="7"/>
      <c r="AA11" s="7"/>
      <c r="AB11" s="7"/>
      <c r="AC11" s="7"/>
      <c r="AD11" s="7"/>
      <c r="AE11" s="7"/>
    </row>
    <row r="12" spans="1:31" s="6" customFormat="1" ht="15.75">
      <c r="A12" s="121">
        <f t="shared" ref="A12:A19" si="0">A11+1</f>
        <v>3</v>
      </c>
      <c r="I12" s="341"/>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21">
        <f t="shared" si="0"/>
        <v>4</v>
      </c>
      <c r="B13" s="339"/>
      <c r="C13" s="339"/>
      <c r="D13" s="333"/>
      <c r="E13" s="339"/>
      <c r="F13" s="340"/>
      <c r="G13" s="347"/>
      <c r="H13" s="347"/>
      <c r="I13" s="34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1">
        <f t="shared" si="0"/>
        <v>5</v>
      </c>
      <c r="B14" s="333"/>
      <c r="C14" s="339"/>
      <c r="D14" s="333"/>
      <c r="E14" s="339"/>
      <c r="F14" s="340"/>
      <c r="G14" s="333"/>
      <c r="H14" s="333"/>
      <c r="I14" s="341"/>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1">
        <f t="shared" si="0"/>
        <v>6</v>
      </c>
      <c r="B15" s="339"/>
      <c r="C15" s="339"/>
      <c r="D15" s="333"/>
      <c r="E15" s="339"/>
      <c r="F15" s="340"/>
      <c r="G15" s="347"/>
      <c r="H15" s="333"/>
      <c r="I15" s="341"/>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1">
        <f t="shared" si="0"/>
        <v>7</v>
      </c>
      <c r="B16" s="339"/>
      <c r="C16" s="339"/>
      <c r="D16" s="333"/>
      <c r="E16" s="339"/>
      <c r="F16" s="340"/>
      <c r="G16" s="347"/>
      <c r="H16" s="347"/>
      <c r="I16" s="341"/>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1">
        <f t="shared" si="0"/>
        <v>8</v>
      </c>
      <c r="B17" s="342"/>
      <c r="C17" s="339"/>
      <c r="D17" s="342"/>
      <c r="E17" s="343"/>
      <c r="F17" s="340"/>
      <c r="G17" s="347"/>
      <c r="H17" s="347"/>
      <c r="I17" s="341"/>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1">
        <f t="shared" si="0"/>
        <v>9</v>
      </c>
      <c r="B18" s="342"/>
      <c r="C18" s="339"/>
      <c r="D18" s="342"/>
      <c r="E18" s="343"/>
      <c r="F18" s="340"/>
      <c r="G18" s="347"/>
      <c r="H18" s="347"/>
      <c r="I18" s="341"/>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23">
        <f t="shared" si="0"/>
        <v>10</v>
      </c>
      <c r="B19" s="387"/>
      <c r="C19" s="353"/>
      <c r="D19" s="387"/>
      <c r="E19" s="353"/>
      <c r="F19" s="389"/>
      <c r="G19" s="389"/>
      <c r="H19" s="389"/>
      <c r="I19" s="39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10"/>
      <c r="B20" s="125"/>
      <c r="C20" s="125"/>
      <c r="D20" s="125"/>
      <c r="E20" s="125"/>
      <c r="F20" s="125"/>
      <c r="G20" s="125"/>
      <c r="H20" s="117" t="str">
        <f>"Total "&amp;LEFT(A7,2)</f>
        <v>Total I2</v>
      </c>
      <c r="I20" s="130">
        <f>SUM(I10:I19)</f>
        <v>30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32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7"/>
  <sheetViews>
    <sheetView workbookViewId="0">
      <selection activeCell="K15" sqref="K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15.75">
      <c r="A7" s="582" t="str">
        <f>'Descriere indicatori'!B6&amp;". "&amp;'Descriere indicatori'!C6</f>
        <v xml:space="preserve">I3. Capitole de autor cuprinse în cărţi publicate la edituri cu prestigiu naţional* </v>
      </c>
      <c r="B7" s="582"/>
      <c r="C7" s="582"/>
      <c r="D7" s="582"/>
      <c r="E7" s="582"/>
      <c r="F7" s="582"/>
      <c r="G7" s="582"/>
      <c r="H7" s="582"/>
      <c r="I7" s="582"/>
    </row>
    <row r="8" spans="1:12" ht="16.5" thickBot="1">
      <c r="A8" s="32"/>
      <c r="B8" s="32"/>
      <c r="C8" s="32"/>
      <c r="D8" s="32"/>
      <c r="E8" s="32"/>
      <c r="F8" s="32"/>
      <c r="G8" s="32"/>
      <c r="H8" s="32"/>
      <c r="I8" s="32"/>
    </row>
    <row r="9" spans="1:12" ht="60.75" thickBot="1">
      <c r="A9" s="177" t="s">
        <v>55</v>
      </c>
      <c r="B9" s="178" t="s">
        <v>83</v>
      </c>
      <c r="C9" s="178" t="s">
        <v>175</v>
      </c>
      <c r="D9" s="178" t="s">
        <v>85</v>
      </c>
      <c r="E9" s="178" t="s">
        <v>86</v>
      </c>
      <c r="F9" s="179" t="s">
        <v>87</v>
      </c>
      <c r="G9" s="178" t="s">
        <v>88</v>
      </c>
      <c r="H9" s="178" t="s">
        <v>89</v>
      </c>
      <c r="I9" s="180" t="s">
        <v>90</v>
      </c>
      <c r="K9" s="238" t="s">
        <v>108</v>
      </c>
    </row>
    <row r="10" spans="1:12" ht="38.25">
      <c r="A10" s="175">
        <v>1</v>
      </c>
      <c r="B10" s="605" t="s">
        <v>524</v>
      </c>
      <c r="C10" s="608" t="s">
        <v>521</v>
      </c>
      <c r="D10" s="608" t="s">
        <v>522</v>
      </c>
      <c r="E10" s="605" t="s">
        <v>523</v>
      </c>
      <c r="F10" s="606">
        <v>2019</v>
      </c>
      <c r="G10" s="607">
        <v>335</v>
      </c>
      <c r="H10" s="606">
        <v>7</v>
      </c>
      <c r="I10" s="475">
        <v>10</v>
      </c>
      <c r="K10" s="239">
        <v>10</v>
      </c>
      <c r="L10" s="324" t="s">
        <v>247</v>
      </c>
    </row>
    <row r="11" spans="1:12">
      <c r="A11" s="103">
        <f>A10+1</f>
        <v>2</v>
      </c>
      <c r="B11" s="35"/>
      <c r="C11" s="35"/>
      <c r="D11" s="126"/>
      <c r="E11" s="35"/>
      <c r="F11" s="35"/>
      <c r="G11" s="35"/>
      <c r="H11" s="35"/>
      <c r="I11" s="286"/>
      <c r="K11" s="49"/>
    </row>
    <row r="12" spans="1:12">
      <c r="A12" s="135">
        <f t="shared" ref="A12:A19" si="0">A11+1</f>
        <v>3</v>
      </c>
      <c r="B12" s="115"/>
      <c r="C12" s="128"/>
      <c r="D12" s="126"/>
      <c r="E12" s="136"/>
      <c r="F12" s="108"/>
      <c r="G12" s="108"/>
      <c r="H12" s="108"/>
      <c r="I12" s="287"/>
    </row>
    <row r="13" spans="1:12">
      <c r="A13" s="135">
        <f t="shared" si="0"/>
        <v>4</v>
      </c>
      <c r="B13" s="129"/>
      <c r="C13" s="35"/>
      <c r="D13" s="35"/>
      <c r="E13" s="35"/>
      <c r="F13" s="107"/>
      <c r="G13" s="107"/>
      <c r="H13" s="107"/>
      <c r="I13" s="283"/>
    </row>
    <row r="14" spans="1:12" s="173" customFormat="1">
      <c r="A14" s="135">
        <f t="shared" si="0"/>
        <v>5</v>
      </c>
      <c r="B14" s="106"/>
      <c r="C14" s="35"/>
      <c r="D14" s="35"/>
      <c r="E14" s="35"/>
      <c r="F14" s="107"/>
      <c r="G14" s="107"/>
      <c r="H14" s="107"/>
      <c r="I14" s="288"/>
    </row>
    <row r="15" spans="1:12" s="173" customFormat="1">
      <c r="A15" s="135">
        <f t="shared" si="0"/>
        <v>6</v>
      </c>
      <c r="B15" s="129"/>
      <c r="C15" s="35"/>
      <c r="D15" s="35"/>
      <c r="E15" s="106"/>
      <c r="F15" s="107"/>
      <c r="G15" s="107"/>
      <c r="H15" s="107"/>
      <c r="I15" s="283"/>
    </row>
    <row r="16" spans="1:12">
      <c r="A16" s="135">
        <f t="shared" si="0"/>
        <v>7</v>
      </c>
      <c r="B16" s="106"/>
      <c r="C16" s="35"/>
      <c r="D16" s="35"/>
      <c r="E16" s="35"/>
      <c r="F16" s="107"/>
      <c r="G16" s="107"/>
      <c r="H16" s="107"/>
      <c r="I16" s="288"/>
    </row>
    <row r="17" spans="1:9">
      <c r="A17" s="135">
        <f t="shared" si="0"/>
        <v>8</v>
      </c>
      <c r="B17" s="129"/>
      <c r="C17" s="35"/>
      <c r="D17" s="35"/>
      <c r="E17" s="106"/>
      <c r="F17" s="107"/>
      <c r="G17" s="107"/>
      <c r="H17" s="107"/>
      <c r="I17" s="283"/>
    </row>
    <row r="18" spans="1:9">
      <c r="A18" s="135">
        <f t="shared" si="0"/>
        <v>9</v>
      </c>
      <c r="B18" s="127"/>
      <c r="C18" s="136"/>
      <c r="D18" s="126"/>
      <c r="E18" s="131"/>
      <c r="F18" s="108"/>
      <c r="G18" s="108"/>
      <c r="H18" s="108"/>
      <c r="I18" s="283"/>
    </row>
    <row r="19" spans="1:9" ht="15.75" thickBot="1">
      <c r="A19" s="137">
        <f t="shared" si="0"/>
        <v>10</v>
      </c>
      <c r="B19" s="138"/>
      <c r="C19" s="139"/>
      <c r="D19" s="139"/>
      <c r="E19" s="139"/>
      <c r="F19" s="112"/>
      <c r="G19" s="112"/>
      <c r="H19" s="112"/>
      <c r="I19" s="284"/>
    </row>
    <row r="20" spans="1:9" ht="15.75" thickBot="1">
      <c r="A20" s="298"/>
      <c r="B20" s="114"/>
      <c r="C20" s="114"/>
      <c r="D20" s="114"/>
      <c r="E20" s="114"/>
      <c r="F20" s="114"/>
      <c r="G20" s="114"/>
      <c r="H20" s="117" t="str">
        <f>"Total "&amp;LEFT(A7,2)</f>
        <v>Total I3</v>
      </c>
      <c r="I20" s="118">
        <f>SUM(I10:I19)</f>
        <v>10</v>
      </c>
    </row>
    <row r="22" spans="1:9"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row r="27" spans="1:9">
      <c r="B27" s="330"/>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7"/>
  <sheetViews>
    <sheetView workbookViewId="0">
      <selection activeCell="K12" sqref="K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32" t="str">
        <f>'Date initiale'!C3</f>
        <v>Universitatea de Arhitectură și Urbanism "Ion Mincu" București</v>
      </c>
      <c r="B1" s="232"/>
      <c r="C1" s="232"/>
    </row>
    <row r="2" spans="1:12">
      <c r="A2" s="232" t="str">
        <f>'Date initiale'!B4&amp;" "&amp;'Date initiale'!C4</f>
        <v>Facultatea ARHITECTURA</v>
      </c>
      <c r="B2" s="232"/>
      <c r="C2" s="232"/>
    </row>
    <row r="3" spans="1:12">
      <c r="A3" s="232" t="str">
        <f>'Date initiale'!B5&amp;" "&amp;'Date initiale'!C5</f>
        <v>Departamentul Sinteza proiectarii de arhitectura</v>
      </c>
      <c r="B3" s="232"/>
      <c r="C3" s="232"/>
    </row>
    <row r="4" spans="1:12">
      <c r="A4" s="114" t="str">
        <f>'Date initiale'!C6&amp;", "&amp;'Date initiale'!C7</f>
        <v>[Moleavin, Adrian], 24</v>
      </c>
      <c r="B4" s="114"/>
      <c r="C4" s="114"/>
    </row>
    <row r="5" spans="1:12" s="173" customFormat="1">
      <c r="A5" s="114"/>
      <c r="B5" s="114"/>
      <c r="C5" s="114"/>
    </row>
    <row r="6" spans="1:12" ht="15.75">
      <c r="A6" s="582" t="s">
        <v>110</v>
      </c>
      <c r="B6" s="582"/>
      <c r="C6" s="582"/>
      <c r="D6" s="582"/>
      <c r="E6" s="582"/>
      <c r="F6" s="582"/>
      <c r="G6" s="582"/>
      <c r="H6" s="582"/>
      <c r="I6" s="582"/>
    </row>
    <row r="7" spans="1:12" ht="15.75">
      <c r="A7" s="582" t="str">
        <f>'Descriere indicatori'!B7&amp;". "&amp;'Descriere indicatori'!C7</f>
        <v xml:space="preserve">I4. Articole in extenso în reviste ştiinţifice de specialitate* </v>
      </c>
      <c r="B7" s="582"/>
      <c r="C7" s="582"/>
      <c r="D7" s="582"/>
      <c r="E7" s="582"/>
      <c r="F7" s="582"/>
      <c r="G7" s="582"/>
      <c r="H7" s="582"/>
      <c r="I7" s="582"/>
    </row>
    <row r="8" spans="1:12" ht="15.75" thickBot="1">
      <c r="A8" s="140"/>
      <c r="B8" s="140"/>
      <c r="C8" s="140"/>
      <c r="D8" s="140"/>
      <c r="E8" s="140"/>
      <c r="F8" s="140"/>
      <c r="G8" s="140"/>
      <c r="H8" s="140"/>
      <c r="I8" s="140"/>
    </row>
    <row r="9" spans="1:12" ht="30.75" thickBot="1">
      <c r="A9" s="177" t="s">
        <v>55</v>
      </c>
      <c r="B9" s="143" t="s">
        <v>83</v>
      </c>
      <c r="C9" s="143" t="s">
        <v>56</v>
      </c>
      <c r="D9" s="143" t="s">
        <v>57</v>
      </c>
      <c r="E9" s="143" t="s">
        <v>80</v>
      </c>
      <c r="F9" s="144" t="s">
        <v>87</v>
      </c>
      <c r="G9" s="143" t="s">
        <v>58</v>
      </c>
      <c r="H9" s="143" t="s">
        <v>111</v>
      </c>
      <c r="I9" s="145" t="s">
        <v>90</v>
      </c>
      <c r="K9" s="238" t="s">
        <v>108</v>
      </c>
    </row>
    <row r="10" spans="1:12" ht="43.5" customHeight="1">
      <c r="A10" s="99">
        <v>1</v>
      </c>
      <c r="B10" s="426" t="s">
        <v>363</v>
      </c>
      <c r="C10" s="427" t="s">
        <v>334</v>
      </c>
      <c r="D10" s="433" t="s">
        <v>362</v>
      </c>
      <c r="E10" s="434" t="s">
        <v>338</v>
      </c>
      <c r="F10" s="435">
        <v>2013</v>
      </c>
      <c r="G10" s="435" t="s">
        <v>337</v>
      </c>
      <c r="H10" s="435" t="s">
        <v>339</v>
      </c>
      <c r="I10" s="436">
        <v>10</v>
      </c>
      <c r="K10" s="239">
        <v>10</v>
      </c>
      <c r="L10" s="324" t="s">
        <v>248</v>
      </c>
    </row>
    <row r="11" spans="1:12" ht="38.25">
      <c r="A11" s="103">
        <f>A10+1</f>
        <v>2</v>
      </c>
      <c r="B11" s="426" t="s">
        <v>361</v>
      </c>
      <c r="C11" s="427" t="s">
        <v>336</v>
      </c>
      <c r="D11" s="428" t="s">
        <v>362</v>
      </c>
      <c r="E11" s="429" t="s">
        <v>338</v>
      </c>
      <c r="F11" s="430">
        <v>2012</v>
      </c>
      <c r="G11" s="430" t="s">
        <v>340</v>
      </c>
      <c r="H11" s="431" t="s">
        <v>341</v>
      </c>
      <c r="I11" s="432">
        <v>10</v>
      </c>
      <c r="K11" s="49"/>
    </row>
    <row r="12" spans="1:12" ht="51">
      <c r="A12" s="103">
        <f t="shared" ref="A12:A17" si="0">A11+1</f>
        <v>3</v>
      </c>
      <c r="B12" s="460" t="s">
        <v>520</v>
      </c>
      <c r="C12" s="612" t="s">
        <v>527</v>
      </c>
      <c r="D12" s="609" t="s">
        <v>526</v>
      </c>
      <c r="E12" s="610" t="s">
        <v>338</v>
      </c>
      <c r="F12" s="482">
        <v>2019</v>
      </c>
      <c r="G12" s="482" t="s">
        <v>525</v>
      </c>
      <c r="H12" s="482" t="s">
        <v>344</v>
      </c>
      <c r="I12" s="611">
        <v>10</v>
      </c>
    </row>
    <row r="13" spans="1:12">
      <c r="A13" s="103">
        <f t="shared" si="0"/>
        <v>4</v>
      </c>
      <c r="B13" s="386"/>
      <c r="C13" s="386"/>
      <c r="D13" s="386"/>
      <c r="E13" s="384"/>
      <c r="F13" s="344"/>
      <c r="G13" s="344"/>
      <c r="H13" s="344"/>
      <c r="I13" s="341"/>
    </row>
    <row r="14" spans="1:12">
      <c r="A14" s="103">
        <f t="shared" si="0"/>
        <v>5</v>
      </c>
      <c r="B14" s="386"/>
      <c r="C14" s="386"/>
      <c r="D14" s="386"/>
      <c r="E14" s="384"/>
      <c r="F14" s="344"/>
      <c r="G14" s="344"/>
      <c r="H14" s="344"/>
      <c r="I14" s="341"/>
    </row>
    <row r="15" spans="1:12">
      <c r="A15" s="103">
        <f t="shared" si="0"/>
        <v>6</v>
      </c>
      <c r="B15" s="386"/>
      <c r="C15" s="386"/>
      <c r="D15" s="386"/>
      <c r="E15" s="384"/>
      <c r="F15" s="344"/>
      <c r="G15" s="344"/>
      <c r="H15" s="344"/>
      <c r="I15" s="341"/>
    </row>
    <row r="16" spans="1:12">
      <c r="A16" s="103">
        <f t="shared" si="0"/>
        <v>7</v>
      </c>
      <c r="B16" s="386"/>
      <c r="C16" s="386"/>
      <c r="D16" s="386"/>
      <c r="E16" s="384"/>
      <c r="F16" s="344"/>
      <c r="G16" s="344"/>
      <c r="H16" s="344"/>
      <c r="I16" s="341"/>
    </row>
    <row r="17" spans="1:9">
      <c r="A17" s="103">
        <f t="shared" si="0"/>
        <v>8</v>
      </c>
      <c r="B17" s="386"/>
      <c r="C17" s="386"/>
      <c r="D17" s="386"/>
      <c r="E17" s="384"/>
      <c r="F17" s="344"/>
      <c r="G17" s="344"/>
      <c r="H17" s="344"/>
      <c r="I17" s="341"/>
    </row>
    <row r="18" spans="1:9">
      <c r="A18" s="103">
        <f>A17+1</f>
        <v>9</v>
      </c>
      <c r="B18" s="386"/>
      <c r="C18" s="386"/>
      <c r="D18" s="386"/>
      <c r="E18" s="384"/>
      <c r="F18" s="344"/>
      <c r="G18" s="344"/>
      <c r="H18" s="344"/>
      <c r="I18" s="341"/>
    </row>
    <row r="19" spans="1:9" ht="15.75" thickBot="1">
      <c r="A19" s="109">
        <f>A18+1</f>
        <v>10</v>
      </c>
      <c r="B19" s="419"/>
      <c r="C19" s="419"/>
      <c r="D19" s="419"/>
      <c r="E19" s="388"/>
      <c r="F19" s="389"/>
      <c r="G19" s="389"/>
      <c r="H19" s="389"/>
      <c r="I19" s="391"/>
    </row>
    <row r="20" spans="1:9" ht="15.75" thickBot="1">
      <c r="A20" s="308"/>
      <c r="B20" s="114"/>
      <c r="C20" s="114"/>
      <c r="D20" s="114"/>
      <c r="E20" s="114"/>
      <c r="F20" s="114"/>
      <c r="G20" s="114"/>
      <c r="H20" s="117" t="str">
        <f>"Total "&amp;LEFT(A7,2)</f>
        <v>Total I4</v>
      </c>
      <c r="I20" s="147">
        <f>SUM(I10:I19)</f>
        <v>30</v>
      </c>
    </row>
    <row r="22" spans="1:9" ht="33.75" customHeight="1">
      <c r="A22" s="584"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84"/>
      <c r="C22" s="584"/>
      <c r="D22" s="584"/>
      <c r="E22" s="584"/>
      <c r="F22" s="584"/>
      <c r="G22" s="584"/>
      <c r="H22" s="584"/>
      <c r="I22" s="584"/>
    </row>
    <row r="27" spans="1:9" ht="16.5">
      <c r="C27" s="41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AdrianM</cp:lastModifiedBy>
  <cp:lastPrinted>2017-05-10T06:45:08Z</cp:lastPrinted>
  <dcterms:created xsi:type="dcterms:W3CDTF">2013-01-10T17:13:12Z</dcterms:created>
  <dcterms:modified xsi:type="dcterms:W3CDTF">2020-01-21T08:40:35Z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