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120" yWindow="60" windowWidth="19095" windowHeight="8445"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 name="Sheet1" sheetId="38" r:id="rId35"/>
  </sheets>
  <externalReferences>
    <externalReference r:id="rId36"/>
    <externalReference r:id="rId37"/>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I11c!$A$1:$G$38</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'I20'!$A$1:$E$45</definedName>
    <definedName name="_xlnm.Print_Area" localSheetId="29">'I21'!$A$1:$D$20</definedName>
    <definedName name="_xlnm.Print_Area" localSheetId="30">'I22'!$A$1:$D$20</definedName>
    <definedName name="_xlnm.Print_Area" localSheetId="31">'I23'!$A$1:$D$37</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D44" i="25"/>
  <c r="A37"/>
  <c r="A38" s="1"/>
  <c r="A39" s="1"/>
  <c r="A40" s="1"/>
  <c r="A41" s="1"/>
  <c r="A42" s="1"/>
  <c r="A43" s="1"/>
  <c r="G38" i="28" l="1"/>
  <c r="A15" i="7"/>
  <c r="A23" i="13" l="1"/>
  <c r="D29" i="36"/>
  <c r="A22" i="37"/>
  <c r="A7"/>
  <c r="G20" s="1"/>
  <c r="H20"/>
  <c r="A12"/>
  <c r="A13" s="1"/>
  <c r="A14" s="1"/>
  <c r="A15" s="1"/>
  <c r="A16" s="1"/>
  <c r="A17" s="1"/>
  <c r="A18" s="1"/>
  <c r="A19" s="1"/>
  <c r="A11"/>
  <c r="A4"/>
  <c r="A3"/>
  <c r="A2"/>
  <c r="A1"/>
  <c r="B2" i="36" l="1"/>
  <c r="B4"/>
  <c r="B6"/>
  <c r="B5" l="1"/>
  <c r="B3"/>
  <c r="B47"/>
  <c r="E45" i="22"/>
  <c r="D34" i="36" s="1"/>
  <c r="F20" i="26"/>
  <c r="D38" i="36" s="1"/>
  <c r="A11" i="26"/>
  <c r="A12" s="1"/>
  <c r="A13" s="1"/>
  <c r="A14" s="1"/>
  <c r="A15" s="1"/>
  <c r="A16" s="1"/>
  <c r="A17" s="1"/>
  <c r="A18" s="1"/>
  <c r="A19" s="1"/>
  <c r="A7"/>
  <c r="E20" s="1"/>
  <c r="D37" i="36"/>
  <c r="A11" i="25"/>
  <c r="A12" s="1"/>
  <c r="A13" s="1"/>
  <c r="A14" s="1"/>
  <c r="A15" s="1"/>
  <c r="A16" s="1"/>
  <c r="A17" s="1"/>
  <c r="A18" s="1"/>
  <c r="A19" s="1"/>
  <c r="A20" s="1"/>
  <c r="A21" s="1"/>
  <c r="A22" s="1"/>
  <c r="A23" s="1"/>
  <c r="A24" s="1"/>
  <c r="A25" s="1"/>
  <c r="A26" s="1"/>
  <c r="A27" s="1"/>
  <c r="A28" s="1"/>
  <c r="A29" s="1"/>
  <c r="A30" s="1"/>
  <c r="A31" s="1"/>
  <c r="A32" s="1"/>
  <c r="A33" s="1"/>
  <c r="A34" s="1"/>
  <c r="A35" s="1"/>
  <c r="A36" s="1"/>
  <c r="A7"/>
  <c r="C44" s="1"/>
  <c r="D20" i="23"/>
  <c r="A11" i="24"/>
  <c r="A12" s="1"/>
  <c r="A13" s="1"/>
  <c r="A14" s="1"/>
  <c r="A15" s="1"/>
  <c r="A16" s="1"/>
  <c r="A17" s="1"/>
  <c r="A18" s="1"/>
  <c r="A19" s="1"/>
  <c r="A7"/>
  <c r="C20" s="1"/>
  <c r="A11" i="23"/>
  <c r="A12"/>
  <c r="A13" s="1"/>
  <c r="A14" s="1"/>
  <c r="A15" s="1"/>
  <c r="A16" s="1"/>
  <c r="A17" s="1"/>
  <c r="A18" s="1"/>
  <c r="A19" s="1"/>
  <c r="A7"/>
  <c r="C20" s="1"/>
  <c r="A12" i="22"/>
  <c r="A13" s="1"/>
  <c r="A14" s="1"/>
  <c r="A15" s="1"/>
  <c r="A16" s="1"/>
  <c r="A17" s="1"/>
  <c r="A18" s="1"/>
  <c r="A19" s="1"/>
  <c r="A20" s="1"/>
  <c r="A21" s="1"/>
  <c r="A22" s="1"/>
  <c r="A23" s="1"/>
  <c r="A7"/>
  <c r="D45" s="1"/>
  <c r="E20" i="21"/>
  <c r="D33" i="36" s="1"/>
  <c r="A11" i="21"/>
  <c r="A12" s="1"/>
  <c r="A13" s="1"/>
  <c r="A14" s="1"/>
  <c r="A15" s="1"/>
  <c r="A16" s="1"/>
  <c r="A17" s="1"/>
  <c r="A18" s="1"/>
  <c r="A19" s="1"/>
  <c r="A7"/>
  <c r="D20" s="1"/>
  <c r="A22" i="20"/>
  <c r="A11"/>
  <c r="A12" s="1"/>
  <c r="A13" s="1"/>
  <c r="A14" s="1"/>
  <c r="A15" s="1"/>
  <c r="A16" s="1"/>
  <c r="A17" s="1"/>
  <c r="A18" s="1"/>
  <c r="A19" s="1"/>
  <c r="A7"/>
  <c r="C20" s="1"/>
  <c r="A11" i="19"/>
  <c r="A12" s="1"/>
  <c r="A13" s="1"/>
  <c r="A14" s="1"/>
  <c r="A15" s="1"/>
  <c r="A16" s="1"/>
  <c r="A17" s="1"/>
  <c r="A18" s="1"/>
  <c r="A19" s="1"/>
  <c r="A7"/>
  <c r="C20" s="1"/>
  <c r="A11" i="18"/>
  <c r="A12" s="1"/>
  <c r="A13" s="1"/>
  <c r="A14" s="1"/>
  <c r="A15" s="1"/>
  <c r="A16" s="1"/>
  <c r="A17" s="1"/>
  <c r="A18" s="1"/>
  <c r="A19"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s="1"/>
  <c r="A7" i="34"/>
  <c r="G20" s="1"/>
  <c r="A22"/>
  <c r="H20"/>
  <c r="D28" i="36" s="1"/>
  <c r="A11" i="34"/>
  <c r="A12" s="1"/>
  <c r="A13" s="1"/>
  <c r="A14" s="1"/>
  <c r="A15" s="1"/>
  <c r="A16" s="1"/>
  <c r="A17" s="1"/>
  <c r="A18" s="1"/>
  <c r="A19" s="1"/>
  <c r="A3"/>
  <c r="A2"/>
  <c r="A1"/>
  <c r="A22" i="30"/>
  <c r="A11"/>
  <c r="A12"/>
  <c r="A13" s="1"/>
  <c r="A14" s="1"/>
  <c r="A15" s="1"/>
  <c r="A16" s="1"/>
  <c r="A17" s="1"/>
  <c r="A18" s="1"/>
  <c r="A19" s="1"/>
  <c r="A7"/>
  <c r="G20" s="1"/>
  <c r="A7" i="17"/>
  <c r="G20" s="1"/>
  <c r="A22"/>
  <c r="H20"/>
  <c r="D26" i="36" s="1"/>
  <c r="A11" i="17"/>
  <c r="A12"/>
  <c r="A13" s="1"/>
  <c r="A14" s="1"/>
  <c r="A15" s="1"/>
  <c r="A16" s="1"/>
  <c r="A17" s="1"/>
  <c r="A18" s="1"/>
  <c r="A19" s="1"/>
  <c r="A22" i="16"/>
  <c r="A7"/>
  <c r="G20" s="1"/>
  <c r="A11"/>
  <c r="A12"/>
  <c r="A13" s="1"/>
  <c r="A14" s="1"/>
  <c r="A15" s="1"/>
  <c r="A16" s="1"/>
  <c r="A17" s="1"/>
  <c r="A18" s="1"/>
  <c r="A19" s="1"/>
  <c r="A22" i="15"/>
  <c r="A11"/>
  <c r="A12" s="1"/>
  <c r="A13" s="1"/>
  <c r="A14" s="1"/>
  <c r="A15" s="1"/>
  <c r="A16" s="1"/>
  <c r="A17" s="1"/>
  <c r="A18" s="1"/>
  <c r="A19" s="1"/>
  <c r="A7"/>
  <c r="G20" s="1"/>
  <c r="A11" i="28"/>
  <c r="A12" s="1"/>
  <c r="A13" s="1"/>
  <c r="A14" s="1"/>
  <c r="A7"/>
  <c r="F38" s="1"/>
  <c r="A11" i="29"/>
  <c r="A12"/>
  <c r="A13" s="1"/>
  <c r="A14" s="1"/>
  <c r="A15" s="1"/>
  <c r="A16" s="1"/>
  <c r="A17" s="1"/>
  <c r="A18" s="1"/>
  <c r="A19" s="1"/>
  <c r="A7"/>
  <c r="G20" s="1"/>
  <c r="A11" i="14"/>
  <c r="A12" s="1"/>
  <c r="A13" s="1"/>
  <c r="A14" s="1"/>
  <c r="A15" s="1"/>
  <c r="A16" s="1"/>
  <c r="A17" s="1"/>
  <c r="A18" s="1"/>
  <c r="A19" s="1"/>
  <c r="A7"/>
  <c r="H20" s="1"/>
  <c r="A11" i="13"/>
  <c r="A12"/>
  <c r="A13" s="1"/>
  <c r="A14" s="1"/>
  <c r="A15" s="1"/>
  <c r="A16" s="1"/>
  <c r="A17" s="1"/>
  <c r="A18" s="1"/>
  <c r="A19" s="1"/>
  <c r="A7"/>
  <c r="H20" s="1"/>
  <c r="A11" i="6"/>
  <c r="A12" s="1"/>
  <c r="A13" s="1"/>
  <c r="A14" s="1"/>
  <c r="A15" s="1"/>
  <c r="A16" s="1"/>
  <c r="A17" s="1"/>
  <c r="A18" s="1"/>
  <c r="A19" s="1"/>
  <c r="I20" i="12"/>
  <c r="D19" i="36" s="1"/>
  <c r="A11" i="12"/>
  <c r="A12"/>
  <c r="A13" s="1"/>
  <c r="A14" s="1"/>
  <c r="A15" s="1"/>
  <c r="A16" s="1"/>
  <c r="A17" s="1"/>
  <c r="A18" s="1"/>
  <c r="A19" s="1"/>
  <c r="A7"/>
  <c r="H20" s="1"/>
  <c r="A7" i="11"/>
  <c r="H20" s="1"/>
  <c r="A7" i="10"/>
  <c r="H20" s="1"/>
  <c r="A7" i="9"/>
  <c r="H20" s="1"/>
  <c r="A7" i="8"/>
  <c r="H20" s="1"/>
  <c r="A7" i="7"/>
  <c r="H20" s="1"/>
  <c r="A7" i="6"/>
  <c r="H20"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1" i="7"/>
  <c r="A12"/>
  <c r="A13" s="1"/>
  <c r="A14"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H20"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A15" i="28" l="1"/>
  <c r="A16" s="1"/>
  <c r="A17" s="1"/>
  <c r="A18" s="1"/>
  <c r="A19" s="1"/>
  <c r="A20" s="1"/>
  <c r="A21" s="1"/>
  <c r="A22" s="1"/>
  <c r="A23" s="1"/>
  <c r="A24" s="1"/>
  <c r="A25" s="1"/>
  <c r="A26" s="1"/>
  <c r="D43" i="36"/>
  <c r="D31"/>
  <c r="D42" s="1"/>
  <c r="D11"/>
  <c r="D41" s="1"/>
  <c r="D35"/>
  <c r="A24" i="22" l="1"/>
  <c r="A25" s="1"/>
  <c r="A26" s="1"/>
  <c r="A27" s="1"/>
  <c r="A28" s="1"/>
  <c r="A29" s="1"/>
  <c r="A30" s="1"/>
  <c r="A31" s="1"/>
  <c r="A32" s="1"/>
  <c r="A33" s="1"/>
  <c r="A34" s="1"/>
  <c r="D44" i="36"/>
  <c r="A35" i="22" l="1"/>
  <c r="A36" s="1"/>
  <c r="A37" s="1"/>
  <c r="A38" s="1"/>
  <c r="A39" s="1"/>
  <c r="A40" s="1"/>
  <c r="A41" s="1"/>
  <c r="A42" s="1"/>
  <c r="A43" s="1"/>
  <c r="A44" s="1"/>
</calcChain>
</file>

<file path=xl/sharedStrings.xml><?xml version="1.0" encoding="utf-8"?>
<sst xmlns="http://schemas.openxmlformats.org/spreadsheetml/2006/main" count="902" uniqueCount="453">
  <si>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</si>
  <si>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</si>
  <si>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</si>
  <si>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</si>
  <si>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</si>
  <si>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</si>
  <si>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</si>
  <si>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</si>
  <si>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</si>
  <si>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</si>
  <si>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</si>
  <si>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</si>
  <si>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</si>
  <si>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</si>
  <si>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</si>
  <si>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</si>
  <si>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</si>
  <si>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</si>
  <si>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</si>
  <si>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</si>
  <si>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</si>
  <si>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</si>
  <si>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</si>
  <si>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</si>
  <si>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</si>
  <si>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</si>
  <si>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</si>
  <si>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</si>
  <si>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</si>
  <si>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</si>
  <si>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</si>
  <si>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</si>
  <si>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</si>
  <si>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</si>
  <si>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</si>
  <si>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</si>
  <si>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</si>
  <si>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</si>
  <si>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</si>
  <si>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</si>
  <si>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</si>
  <si>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</si>
  <si>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</si>
  <si>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</si>
  <si>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</si>
  <si>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</si>
  <si>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</si>
  <si>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</si>
  <si>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</si>
  <si>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</si>
  <si>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</si>
  <si>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</si>
  <si>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</si>
  <si>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</si>
  <si>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</si>
  <si>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</si>
  <si>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</si>
  <si>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</si>
  <si>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</si>
  <si>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</si>
  <si>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</si>
  <si>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</si>
  <si>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</si>
  <si>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</si>
  <si>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</si>
  <si>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</si>
  <si>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</si>
  <si>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</si>
  <si>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</si>
  <si>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</si>
  <si>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</si>
  <si>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</si>
  <si>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</si>
  <si>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</si>
  <si>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</si>
  <si>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</si>
  <si>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</si>
  <si>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</si>
  <si>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</si>
  <si>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</si>
  <si>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</si>
  <si>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</si>
  <si>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</si>
  <si>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</si>
  <si>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</si>
  <si>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</si>
  <si>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</si>
  <si>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</si>
  <si>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</si>
  <si>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</si>
  <si>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</si>
  <si>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</si>
  <si>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</si>
  <si>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</si>
  <si>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</si>
  <si>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</si>
  <si>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</si>
  <si>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</si>
  <si>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</si>
  <si>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</si>
  <si>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</si>
  <si>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</si>
  <si>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</si>
  <si>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</si>
  <si>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</si>
  <si>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</si>
  <si>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</si>
  <si>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</si>
  <si>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</si>
  <si>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</si>
  <si>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</si>
  <si>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</si>
  <si>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</si>
  <si>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</si>
  <si>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</si>
  <si>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</si>
  <si>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</si>
  <si>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</si>
  <si>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</si>
  <si>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</si>
  <si>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</si>
  <si>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</si>
  <si>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</si>
  <si>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</si>
  <si>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</si>
  <si>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</si>
  <si>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</si>
  <si>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</si>
  <si>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</si>
  <si>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</si>
  <si>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</si>
  <si>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</si>
  <si>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</si>
  <si>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</si>
  <si>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</si>
  <si>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</si>
  <si>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</si>
  <si>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</si>
  <si>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</si>
  <si>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</si>
  <si>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</si>
  <si>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</si>
  <si>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</si>
  <si>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</si>
  <si>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</si>
  <si>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</si>
  <si>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</si>
  <si>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</si>
  <si>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</si>
  <si>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</si>
  <si>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</si>
  <si>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</si>
  <si>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</si>
  <si>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</si>
  <si>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</si>
  <si>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</si>
  <si>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</si>
  <si>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</si>
  <si>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</si>
  <si>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</si>
  <si>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</si>
  <si>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</si>
  <si>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</si>
  <si>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</si>
  <si>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</si>
  <si>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</si>
  <si>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</si>
  <si>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</si>
  <si>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</si>
  <si>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</si>
  <si>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</si>
  <si>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</si>
  <si>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</si>
  <si>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</si>
  <si>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</si>
  <si>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</si>
  <si>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</si>
  <si>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</si>
  <si>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</si>
  <si>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</si>
  <si>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</si>
  <si>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</si>
  <si>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</si>
  <si>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</si>
  <si>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</si>
  <si>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</si>
  <si>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</si>
  <si>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</si>
  <si>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</si>
  <si>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</si>
  <si>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</si>
  <si>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</si>
  <si>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</si>
  <si>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</si>
  <si>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</si>
  <si>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</si>
  <si>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</si>
  <si>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</si>
  <si>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</si>
  <si>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</si>
  <si>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</si>
  <si>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</si>
  <si>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</si>
  <si>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</si>
  <si>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</si>
  <si>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</si>
  <si>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</si>
  <si>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</si>
  <si>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</si>
  <si>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</si>
  <si>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</si>
  <si>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</si>
  <si>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</si>
  <si>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</si>
  <si>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</si>
  <si>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</si>
  <si>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</si>
  <si>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</si>
  <si>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</si>
  <si>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</si>
  <si>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</si>
  <si>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</si>
  <si>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</si>
  <si>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</si>
  <si>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</si>
  <si>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</si>
  <si>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</si>
  <si>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</si>
  <si>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</si>
  <si>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</si>
  <si>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</si>
  <si>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</si>
  <si>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</si>
  <si>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</si>
  <si>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</si>
  <si>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</si>
  <si>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</si>
  <si>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</si>
  <si>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</si>
  <si>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</si>
  <si>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</si>
  <si>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</si>
  <si>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</si>
  <si>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</si>
  <si>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</si>
  <si>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</si>
  <si>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</si>
  <si>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</si>
  <si>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</si>
  <si>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</si>
  <si>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</si>
  <si>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</si>
  <si>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</si>
  <si>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</si>
  <si>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</si>
  <si>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</si>
  <si>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</si>
  <si>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</si>
  <si>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</si>
  <si>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</si>
  <si>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</si>
  <si>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</si>
  <si>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</si>
  <si>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</si>
  <si>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</si>
  <si>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</si>
  <si>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</si>
  <si>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</si>
  <si>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</si>
  <si>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</si>
  <si>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</si>
  <si>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</si>
  <si>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de Proiectare</t>
  </si>
  <si>
    <t>L43</t>
  </si>
  <si>
    <t>sef lucrari</t>
  </si>
  <si>
    <t>Eftenie Vlad</t>
  </si>
  <si>
    <t xml:space="preserve">“Fotografia ca mijloc de investigare in planul imaginii urbane, instrument de operare in procesul de conceptie-proiectare”, teza de doctorat, unic autor, </t>
  </si>
  <si>
    <t>UAUIM</t>
  </si>
  <si>
    <t>273</t>
  </si>
  <si>
    <t>Vlad Eftenie</t>
  </si>
  <si>
    <t>coord. Constantin Hostiuc</t>
  </si>
  <si>
    <t>Cimitirul Bellu Ortodox şi valorile sale de patrimoniu – Cavouri - volum I</t>
  </si>
  <si>
    <t>UAUIM+CSAU</t>
  </si>
  <si>
    <t xml:space="preserve">ISBN 978-606-638-046-1 </t>
  </si>
  <si>
    <t>Cimitirul Bellu Ortodox şi valorile sale de patrimoniu – Cavouri - volum II</t>
  </si>
  <si>
    <t xml:space="preserve">ISBN 978-606-638-102-4 </t>
  </si>
  <si>
    <t xml:space="preserve">„Bucuresti, spatii reinventate” - capitol „Metoda de investigare in planul imaginii urbane prin fotografie” </t>
  </si>
  <si>
    <t xml:space="preserve">     coord. Constantin Hostiuc</t>
  </si>
  <si>
    <t>„Fascinatia detaliului”</t>
  </si>
  <si>
    <t>Arhitectura</t>
  </si>
  <si>
    <t>“Premise teoretice ale initierii unei metode de investigarea imaginii spatiului arhitectural-urbanistic”</t>
  </si>
  <si>
    <t>“Bucuresti in 48 de pasi”</t>
  </si>
  <si>
    <t>Igloo</t>
  </si>
  <si>
    <t>„Orasul, intre convivialitate si indiferenta”</t>
  </si>
  <si>
    <t>Mariana Eftenie/Vlad Eftenie</t>
  </si>
  <si>
    <t>„Bucuresti, cum descoperim orasul?”</t>
  </si>
  <si>
    <t>Urbanismul</t>
  </si>
  <si>
    <t>Serie de articole (19) privind dezvoltarea teoretica a instrumentului fotografiei in domeniul arhitecturii si urbanismului</t>
  </si>
  <si>
    <t>Chip Foto  - Video, ed. Vogel-Burda</t>
  </si>
  <si>
    <t>2011 2013</t>
  </si>
  <si>
    <t>03/2011 09/2013</t>
  </si>
  <si>
    <t>Fenomenologia instrumentului fotografiei</t>
  </si>
  <si>
    <t>Epublio</t>
  </si>
  <si>
    <t xml:space="preserve">Repad, asoc. Rhabillage,  ghidul de reabilitare a patrimoniului urban  </t>
  </si>
  <si>
    <t>"Being now. Upside-down and inside-out – amplified realities of a known world"</t>
  </si>
  <si>
    <t>„International Conference on Architectural Research - ICAR PROCEEDINGS BOOK"</t>
  </si>
  <si>
    <t>ISSN 2393 - 4425 ISSN-L 2393 – 4425</t>
  </si>
  <si>
    <t>10, iunie</t>
  </si>
  <si>
    <t>"Fotografia ca instrument metodic de studiu in arhitectura"</t>
  </si>
  <si>
    <t>"ICAR PROCEEDINGS BOOK, International Conference on Architectural Research"</t>
  </si>
  <si>
    <t>20, iunie</t>
  </si>
  <si>
    <t>ISSN 1453-7079</t>
  </si>
  <si>
    <t>1.2.3,4</t>
  </si>
  <si>
    <t>2014</t>
  </si>
  <si>
    <t>Arte si meserii</t>
  </si>
  <si>
    <t>ISSN 2247-9198</t>
  </si>
  <si>
    <t>2016</t>
  </si>
  <si>
    <t>1</t>
  </si>
  <si>
    <t>8</t>
  </si>
  <si>
    <t>16</t>
  </si>
  <si>
    <t>mai</t>
  </si>
  <si>
    <t xml:space="preserve">Comunicare stiintifica cu titlul “Particularitatile de utilizare a spatiului public comunitar in cadrul marilor ansambluri de locuit din Romania” </t>
  </si>
  <si>
    <t>Comunicare stiintifica cu titlul  “Targu Jiu- dinamica spiritului comunitar”</t>
  </si>
  <si>
    <t>Conferintele retelei Scolilor de Arhitectura Francofone – REA, Erevan</t>
  </si>
  <si>
    <t xml:space="preserve">Conferintele retelei Scolilor de Arhitectura Francofone – REA, Marsilia </t>
  </si>
  <si>
    <t>Comunicare stiintifica cu titlul “Parcursul Dambovita, traseu urban regulator in orasul Bucuresti”</t>
  </si>
  <si>
    <t>Conferintele retelei Scolilor de Arhitectura Francofone – REA, Rouen</t>
  </si>
  <si>
    <t>Conferintele retelei Scolilor de Arhitectura Francofone – REA, Baku</t>
  </si>
  <si>
    <t>Comunicare stiintifica cu titlul “Tulcea, mutatii ale cadrului arhitectural –urbanistic si social”</t>
  </si>
  <si>
    <t>Comunicare stiintifica cu titlul “Campusul universitar – intre traditie si viitor”</t>
  </si>
  <si>
    <t>Conferintele retelei Scolilor de Arhitectura Francofone – REA, Paris</t>
  </si>
  <si>
    <t>Prelegere  cu tema “Modernismul in arhitectura romaneasca”</t>
  </si>
  <si>
    <t xml:space="preserve"> Bienalei Internationale Arhitectura de la Venetia</t>
  </si>
  <si>
    <t>septembrie</t>
  </si>
  <si>
    <t>Imaginea orasului Bucuresti</t>
  </si>
  <si>
    <t>ICAR, UAUIM</t>
  </si>
  <si>
    <t>iunie</t>
  </si>
  <si>
    <t>Prelegere cu tema "Fotografia ca instrument de lucru metodic in arhitectura"</t>
  </si>
  <si>
    <t xml:space="preserve">"Dimensiunea psiho-socială a fenomenului urban” </t>
  </si>
  <si>
    <t>Conferinta "Arhitectura, cultura, globalizare", UAUIM</t>
  </si>
  <si>
    <t>„Fotografia, instrument metodic de studiu in planul imaginii urbane”</t>
  </si>
  <si>
    <t>BNAB, Bucuresti</t>
  </si>
  <si>
    <t>Prelegere cu tema "Fotografia ca instrument de lucru metodic in studiul orasului"</t>
  </si>
  <si>
    <t>"Saptamana fotografiei", UAP-OAR Nord, Baia Mare</t>
  </si>
  <si>
    <t>„Poetica fotografiei urbane”</t>
  </si>
  <si>
    <t xml:space="preserve">"International Photo Festival", Cluj </t>
  </si>
  <si>
    <t>Festivalul national al studentilor arhitecti, Cluj</t>
  </si>
  <si>
    <t>„Mijloace de extindere in planul perceptiei prin fotografie”</t>
  </si>
  <si>
    <t>“Fotografia ca instrument in studiul de arhitectura”</t>
  </si>
  <si>
    <t xml:space="preserve">"Strategia de dezvoltare urbană integrată a Municipiului București,  Concept Strategic 2035” </t>
  </si>
  <si>
    <t>PMB</t>
  </si>
  <si>
    <t>co-autor</t>
  </si>
  <si>
    <t>studiu</t>
  </si>
  <si>
    <t>PUZ Grivita - Buzesti</t>
  </si>
  <si>
    <t>avizat, realizat</t>
  </si>
  <si>
    <t>coautor</t>
  </si>
  <si>
    <t>PMB, Dual Construct SRL.</t>
  </si>
  <si>
    <t>“Cercetarea calitatii vietii prin reabilitarea marilor ansambluri de locuit in Romania”</t>
  </si>
  <si>
    <t>2004 2007</t>
  </si>
  <si>
    <t xml:space="preserve">contr.38 CCPEC </t>
  </si>
  <si>
    <t xml:space="preserve">CNCSIS Consortiu </t>
  </si>
  <si>
    <t>realizat</t>
  </si>
  <si>
    <t>“Analiza P-ţa Victoriei – concurs de arhitectură, extindere clădire guvern”</t>
  </si>
  <si>
    <t>CCPEC UAUIM</t>
  </si>
  <si>
    <t>contract nr. 10</t>
  </si>
  <si>
    <t>“Fundamentare   teoretica - PIETE  PUBLICE  URBANE”</t>
  </si>
  <si>
    <t xml:space="preserve"> CBRE "Urban Photograper of the Year", Los Angeles, premiu</t>
  </si>
  <si>
    <t>„Proiect pentru un spatiu al artelor nomade”, Montpellier, nominalizare</t>
  </si>
  <si>
    <t>Sony World Photo Awards, cat. Open Low Light, Londra, premiu</t>
  </si>
  <si>
    <t>Nominalizare la sectiunea „Imagine de arhitectura”,  Bienala de Arhitectura, Bucuresti</t>
  </si>
  <si>
    <t>ENSAM, Montpellier</t>
  </si>
  <si>
    <t xml:space="preserve">Practica didactica si cercetare in domeniu </t>
  </si>
  <si>
    <t>1 luna, 2007</t>
  </si>
  <si>
    <t>“Le conte de deux cites“ , ICR, Toulouse</t>
  </si>
  <si>
    <t>autor</t>
  </si>
  <si>
    <t>"Spiritul Venetiei", ICR, Padova</t>
  </si>
  <si>
    <t>“Paris und Bukarest : Eine Geschichte aus zwei Städten” , ICR, Berlin</t>
  </si>
  <si>
    <t>“Paris e Bucareste : Um conto de duas cidades ”, ICR, Lisabona</t>
  </si>
  <si>
    <t>“Regards  européens sur la  France“,  Dublin</t>
  </si>
  <si>
    <t>“Regards  européens sur la  France“, Nicosia</t>
  </si>
  <si>
    <t>“Inspired by Bucharest”, CREART, Venetia</t>
  </si>
  <si>
    <t>“Inspired by Bucharest”, CREART, Viena</t>
  </si>
  <si>
    <t>"Vision of Romania", Ambasada Romaniei. Roma</t>
  </si>
  <si>
    <t>EuroART Photo, Ufficio Stampa, Milano</t>
  </si>
  <si>
    <t>EuroART Photo, Ufficio Stampa, Roma</t>
  </si>
  <si>
    <t>"Salonul Fotogafului Roman", Bucuresti</t>
  </si>
  <si>
    <t>Photo Romania Festival, Cluj</t>
  </si>
  <si>
    <t>"City-bilitate", UAUIM, Bucuresti</t>
  </si>
  <si>
    <t>"Versus dar impreuna", Baia Mare</t>
  </si>
  <si>
    <t>“Bucuresti in 48 de pasi, cotidian si efemer”, Bucuresti</t>
  </si>
  <si>
    <t>“Surexpositions Off” , Timisoara</t>
  </si>
  <si>
    <t>"Amsterdam Experimentalist", Bucuresti</t>
  </si>
  <si>
    <t>“Sous le ciel de Paris ”, Bucuresti</t>
  </si>
  <si>
    <t>“Bucurestiul in alb si negru”, Bucuresti</t>
  </si>
  <si>
    <t>"Expresii ale arhitecturii", lucrari artistice ale cadrelor didactice UAUIM, curator</t>
  </si>
  <si>
    <t>“Centru de reabiliare pentru minori”, proiecte studentesti, cooperare UAUIM-ANPC, curator</t>
  </si>
  <si>
    <t>"Essential city", Bucuresti</t>
  </si>
  <si>
    <t>"Essential city", Piatra Neamt</t>
  </si>
  <si>
    <t>"Conexiuni urbane", Bucuresti, expozitie internationala</t>
  </si>
  <si>
    <t>“Inspired by Bucharest”, CREART, Roma</t>
  </si>
  <si>
    <t>Membru in Juriul de specialitate, sectiunea fotografie de arhitectura, BNAB</t>
  </si>
  <si>
    <t>Workshop de fotografie urbana, organizator/coordonator, Bucuresti</t>
  </si>
  <si>
    <t>Workshop de fotografie urbana, coordonator, Bucuresti</t>
  </si>
  <si>
    <t>Workshop de fotografie urbana, coordonator, Licart, Brasov</t>
  </si>
  <si>
    <t>Workshop de fotografie urbana, coordonator, Constanta</t>
  </si>
  <si>
    <t>Workshop de fotografie de arhitectura, coordonator, Timisoara</t>
  </si>
  <si>
    <t>Workshop de evaluare de fotografie de arhitectura, coordonator, Bucuresti</t>
  </si>
  <si>
    <t>"Love unlimited", festivalul international Sonoro, Bucuresti</t>
  </si>
  <si>
    <t>"Evaluarea patrimoniului construit prin fotografie", coordonator, Bucuresti</t>
  </si>
  <si>
    <t>Workshop de fotografie de arhitectura, coordonator, International Photo Festival, Cluj</t>
  </si>
  <si>
    <t>Masterclass de fotografie urbana, coordonator, Bucuresti</t>
  </si>
  <si>
    <t>ISBN 978-606-638-181-9</t>
  </si>
  <si>
    <t>"Fotografia de arhitectura"</t>
  </si>
  <si>
    <t>"Conexiuni emotionale cu orasul. Bucuresti, un studiu de caz"</t>
  </si>
  <si>
    <t>Conferinta "Psihoarhitectura", UAUIM</t>
  </si>
  <si>
    <t>"Parcul Carol, traseu initiatic si eroul interior"</t>
  </si>
  <si>
    <t>Conferinta "Parcul carol 1", Academia Romana&amp;UAUIM</t>
  </si>
  <si>
    <t>"Bucuresti, intre conflict si convivialitate", Bucuresti</t>
  </si>
  <si>
    <t>"12 fotografi de arhitectura", Bucuresti</t>
  </si>
  <si>
    <t>"Puzzled Bucharest", Anuala de Arhitectura, Bucuresti</t>
  </si>
  <si>
    <t>Membru in Juriul de specialitate, sectiunea fotografie de arhitectura, Anuala de Arhitectura</t>
  </si>
  <si>
    <t>ISBN  978-606-638-041-6</t>
  </si>
  <si>
    <t>coord. Codruta Iana</t>
  </si>
  <si>
    <t>PIM, Iasi</t>
  </si>
  <si>
    <t xml:space="preserve">ISBN 978-606-13-4800-8 </t>
  </si>
  <si>
    <t xml:space="preserve">"Conexiuni emotionale cu orasul", in volumul conferintei "Psiho-arhitectura", vol.2  </t>
  </si>
  <si>
    <t xml:space="preserve">Studiu avand ca subiect metoda de investigare in planul imaginii orasului prin fotografie </t>
  </si>
  <si>
    <t>"Practici de utilizare a spatiului pubic urban"</t>
  </si>
  <si>
    <t>Sesiunea de comunicari stiintifice din cadrul UAUIM</t>
  </si>
  <si>
    <t xml:space="preserve">Sesiune de comunicari organizate de ICR </t>
  </si>
  <si>
    <t>martie</t>
  </si>
  <si>
    <t>"Problematica siturilor industriale dezafectate"</t>
  </si>
  <si>
    <t>"Comunicarea prin imagine"</t>
  </si>
  <si>
    <t>conferintele organizate de EwoPharma AG, Bucuresti, Sinaia, Iasi</t>
  </si>
  <si>
    <t>"Emotia in studiul vizual al spatiului ublic urban"</t>
  </si>
  <si>
    <t>conferintele din cadrul Universitatii Babes Boliay, Cluj</t>
  </si>
  <si>
    <t>"Resorturi teoretice in fotografia urbana"</t>
  </si>
  <si>
    <t>conferintele organizate de UAP si OAR Nord-Vest, Baia Mare</t>
  </si>
  <si>
    <t>"Discursul vizual narativ"</t>
  </si>
  <si>
    <t>festivalul de fotografie "Bucharest Photo Week"</t>
  </si>
  <si>
    <t>"Explorarea urbana"</t>
  </si>
  <si>
    <t>festivalul national Licart</t>
  </si>
  <si>
    <t xml:space="preserve">"Spatii publice, locuri reinventate", coord. Constantin Hostiuc, membru in comitetul stiintific </t>
  </si>
  <si>
    <t>Cercetare doctorala, "Instrumentul metodic de analiza in planul imagini orasului"</t>
  </si>
  <si>
    <t xml:space="preserve">Concurs international pentru reabilitarea liceului Borda, Dax, Franta, premiu 1, castigator </t>
  </si>
  <si>
    <t>Sony World Photo Awards, Londra</t>
  </si>
  <si>
    <t>“Views of Romania” , ambasada Romaniei, Abu-Dhabi</t>
  </si>
  <si>
    <t>Expozitia studentilor cursului "Fotografia ca instrument metodic in arhitectura", UAUIM, curator</t>
  </si>
  <si>
    <t>iunie/2019</t>
  </si>
  <si>
    <t>ISBN 978-606-638-8</t>
  </si>
  <si>
    <t>Evaluare a procesului de jurizare a sectiunii "Fotografie" din cadrul BNA 2018</t>
  </si>
  <si>
    <t xml:space="preserve">BIUAR </t>
  </si>
  <si>
    <t xml:space="preserve">"Parcul Carol, patrimoniu artistic, arhitectural si natural", capitol "Un posibil drum initiatic al eroului interior" </t>
  </si>
</sst>
</file>

<file path=xl/styles.xml><?xml version="1.0" encoding="utf-8"?>
<styleSheet xmlns="http://schemas.openxmlformats.org/spreadsheetml/2006/main">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0">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0" fillId="0" borderId="4" xfId="0" applyBorder="1" applyAlignment="1">
      <alignment horizontal="center" wrapText="1"/>
    </xf>
    <xf numFmtId="0" fontId="0" fillId="0" borderId="0" xfId="0" applyBorder="1" applyAlignment="1">
      <alignment horizontal="center" vertical="center" wrapText="1"/>
    </xf>
    <xf numFmtId="0" fontId="0" fillId="0" borderId="2" xfId="0" applyBorder="1" applyAlignment="1">
      <alignment horizontal="center" wrapText="1"/>
    </xf>
    <xf numFmtId="16" fontId="3" fillId="0" borderId="2" xfId="0" applyNumberFormat="1" applyFont="1" applyBorder="1" applyAlignment="1">
      <alignment horizontal="center" vertical="center" wrapText="1"/>
    </xf>
    <xf numFmtId="0" fontId="1" fillId="0" borderId="18" xfId="0" applyFont="1" applyBorder="1" applyAlignment="1"/>
    <xf numFmtId="0" fontId="1" fillId="0" borderId="18" xfId="0" applyFont="1" applyBorder="1" applyAlignment="1">
      <alignment horizontal="center"/>
    </xf>
    <xf numFmtId="0" fontId="20" fillId="0" borderId="18" xfId="0" applyFont="1" applyBorder="1" applyAlignment="1">
      <alignment horizontal="center"/>
    </xf>
    <xf numFmtId="0" fontId="0" fillId="0" borderId="27" xfId="0" applyFont="1" applyBorder="1" applyAlignment="1">
      <alignment horizontal="center"/>
    </xf>
    <xf numFmtId="0" fontId="14" fillId="0" borderId="47" xfId="0" applyFont="1" applyBorder="1" applyAlignment="1">
      <alignment horizontal="center" vertical="center" wrapText="1"/>
    </xf>
    <xf numFmtId="0" fontId="14" fillId="0" borderId="32" xfId="0" applyFont="1" applyBorder="1" applyAlignment="1">
      <alignment horizontal="center" vertical="center" wrapText="1"/>
    </xf>
    <xf numFmtId="0" fontId="20" fillId="0" borderId="27" xfId="0" applyFont="1" applyBorder="1" applyAlignment="1">
      <alignment horizontal="center"/>
    </xf>
    <xf numFmtId="0" fontId="1" fillId="0" borderId="18" xfId="0" applyFont="1" applyBorder="1" applyAlignment="1">
      <alignment horizontal="left"/>
    </xf>
    <xf numFmtId="0" fontId="14" fillId="0" borderId="2" xfId="0" applyFont="1" applyBorder="1" applyAlignment="1">
      <alignment horizontal="left"/>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4" fontId="3" fillId="0" borderId="48"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2" fontId="3" fillId="0" borderId="48" xfId="0" applyNumberFormat="1" applyFont="1" applyBorder="1" applyAlignment="1">
      <alignment horizontal="center" vertical="center" wrapText="1"/>
    </xf>
    <xf numFmtId="0" fontId="0" fillId="0" borderId="2" xfId="0" applyBorder="1" applyAlignment="1">
      <alignment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topLeftCell="A7" zoomScale="120" zoomScaleNormal="120" workbookViewId="0">
      <selection activeCell="B7" sqref="B7:L7"/>
    </sheetView>
  </sheetViews>
  <sheetFormatPr defaultRowHeight="15"/>
  <cols>
    <col min="1" max="16384" width="9.140625" style="402"/>
  </cols>
  <sheetData>
    <row r="1" spans="2:12" ht="15.75">
      <c r="B1" s="400" t="s">
        <v>180</v>
      </c>
      <c r="C1" s="401"/>
      <c r="D1" s="401"/>
      <c r="E1" s="401"/>
      <c r="F1" s="401"/>
      <c r="G1" s="401"/>
      <c r="H1" s="401"/>
      <c r="I1" s="401"/>
      <c r="J1" s="401"/>
      <c r="K1" s="401"/>
    </row>
    <row r="2" spans="2:12" ht="15.75">
      <c r="B2" s="401"/>
      <c r="C2" s="401"/>
      <c r="D2" s="401"/>
      <c r="E2" s="401"/>
      <c r="F2" s="401"/>
      <c r="G2" s="401"/>
      <c r="H2" s="401"/>
      <c r="I2" s="401"/>
      <c r="J2" s="401"/>
      <c r="K2" s="401"/>
    </row>
    <row r="3" spans="2:12" ht="90" customHeight="1">
      <c r="B3" s="429" t="s">
        <v>184</v>
      </c>
      <c r="C3" s="429"/>
      <c r="D3" s="429"/>
      <c r="E3" s="429"/>
      <c r="F3" s="429"/>
      <c r="G3" s="429"/>
      <c r="H3" s="429"/>
      <c r="I3" s="429"/>
      <c r="J3" s="429"/>
      <c r="K3" s="429"/>
      <c r="L3" s="429"/>
    </row>
    <row r="4" spans="2:12" ht="135" customHeight="1">
      <c r="B4" s="430" t="s">
        <v>269</v>
      </c>
      <c r="C4" s="430"/>
      <c r="D4" s="430"/>
      <c r="E4" s="430"/>
      <c r="F4" s="430"/>
      <c r="G4" s="430"/>
      <c r="H4" s="430"/>
      <c r="I4" s="430"/>
      <c r="J4" s="430"/>
      <c r="K4" s="430"/>
      <c r="L4" s="430"/>
    </row>
    <row r="5" spans="2:12" ht="60" customHeight="1">
      <c r="B5" s="431" t="s">
        <v>270</v>
      </c>
      <c r="C5" s="431"/>
      <c r="D5" s="431"/>
      <c r="E5" s="431"/>
      <c r="F5" s="431"/>
      <c r="G5" s="431"/>
      <c r="H5" s="431"/>
      <c r="I5" s="431"/>
      <c r="J5" s="431"/>
      <c r="K5" s="431"/>
      <c r="L5" s="431"/>
    </row>
    <row r="6" spans="2:12" ht="60" customHeight="1">
      <c r="B6" s="431" t="s">
        <v>181</v>
      </c>
      <c r="C6" s="431"/>
      <c r="D6" s="431"/>
      <c r="E6" s="431"/>
      <c r="F6" s="431"/>
      <c r="G6" s="431"/>
      <c r="H6" s="431"/>
      <c r="I6" s="431"/>
      <c r="J6" s="431"/>
      <c r="K6" s="431"/>
      <c r="L6" s="431"/>
    </row>
    <row r="7" spans="2:12" ht="60" customHeight="1">
      <c r="B7" s="428" t="s">
        <v>185</v>
      </c>
      <c r="C7" s="428"/>
      <c r="D7" s="428"/>
      <c r="E7" s="428"/>
      <c r="F7" s="428"/>
      <c r="G7" s="428"/>
      <c r="H7" s="428"/>
      <c r="I7" s="428"/>
      <c r="J7" s="428"/>
      <c r="K7" s="428"/>
      <c r="L7" s="428"/>
    </row>
    <row r="8" spans="2:12" ht="15.75">
      <c r="B8" s="401"/>
      <c r="C8" s="401"/>
      <c r="D8" s="401"/>
      <c r="E8" s="401"/>
      <c r="F8" s="401"/>
      <c r="G8" s="401"/>
      <c r="H8" s="401"/>
      <c r="I8" s="401"/>
      <c r="J8" s="401"/>
      <c r="K8" s="401"/>
    </row>
    <row r="9" spans="2:12" ht="15.75">
      <c r="B9" s="401"/>
      <c r="C9" s="401"/>
      <c r="D9" s="401"/>
      <c r="E9" s="401"/>
      <c r="F9" s="401"/>
      <c r="G9" s="401"/>
      <c r="H9" s="401"/>
      <c r="I9" s="401"/>
      <c r="J9" s="401"/>
      <c r="K9" s="401"/>
    </row>
    <row r="10" spans="2:12" ht="15.75">
      <c r="B10" s="401"/>
      <c r="C10" s="401"/>
      <c r="D10" s="401"/>
      <c r="E10" s="401"/>
      <c r="F10" s="401"/>
      <c r="G10" s="401"/>
      <c r="H10" s="401"/>
      <c r="I10" s="401"/>
      <c r="J10" s="401"/>
      <c r="K10" s="401"/>
    </row>
    <row r="11" spans="2:12" ht="15.75">
      <c r="B11" s="401"/>
      <c r="C11" s="401"/>
      <c r="D11" s="401"/>
      <c r="E11" s="401"/>
      <c r="F11" s="401"/>
      <c r="G11" s="401"/>
      <c r="H11" s="401"/>
      <c r="I11" s="401"/>
      <c r="J11" s="401"/>
      <c r="K11" s="401"/>
    </row>
    <row r="12" spans="2:12" ht="15.75">
      <c r="B12" s="401"/>
      <c r="C12" s="401"/>
      <c r="D12" s="401"/>
      <c r="E12" s="401"/>
      <c r="F12" s="401"/>
      <c r="G12" s="401"/>
      <c r="H12" s="401"/>
      <c r="I12" s="401"/>
      <c r="J12" s="401"/>
      <c r="K12" s="401"/>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row>
    <row r="7" spans="1:12" ht="35.25" customHeight="1">
      <c r="A7" s="44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8"/>
      <c r="C7" s="448"/>
      <c r="D7" s="448"/>
      <c r="E7" s="448"/>
      <c r="F7" s="448"/>
      <c r="G7" s="448"/>
      <c r="H7" s="448"/>
      <c r="I7" s="448"/>
    </row>
    <row r="8" spans="1:12" ht="15.75" thickBot="1">
      <c r="A8" s="73"/>
      <c r="B8" s="73"/>
      <c r="C8" s="73"/>
      <c r="D8" s="73"/>
      <c r="E8" s="73"/>
      <c r="F8" s="73"/>
      <c r="G8" s="73"/>
      <c r="H8" s="73"/>
      <c r="I8" s="73"/>
    </row>
    <row r="9" spans="1:12" ht="30.75" thickBot="1">
      <c r="A9" s="165" t="s">
        <v>55</v>
      </c>
      <c r="B9" s="166" t="s">
        <v>83</v>
      </c>
      <c r="C9" s="166" t="s">
        <v>52</v>
      </c>
      <c r="D9" s="166" t="s">
        <v>57</v>
      </c>
      <c r="E9" s="166" t="s">
        <v>80</v>
      </c>
      <c r="F9" s="167" t="s">
        <v>87</v>
      </c>
      <c r="G9" s="166" t="s">
        <v>58</v>
      </c>
      <c r="H9" s="166" t="s">
        <v>111</v>
      </c>
      <c r="I9" s="168" t="s">
        <v>90</v>
      </c>
      <c r="K9" s="285" t="s">
        <v>108</v>
      </c>
    </row>
    <row r="10" spans="1:12">
      <c r="A10" s="171">
        <v>1</v>
      </c>
      <c r="B10" s="172"/>
      <c r="C10" s="172"/>
      <c r="D10" s="172"/>
      <c r="E10" s="172"/>
      <c r="F10" s="155"/>
      <c r="G10" s="172"/>
      <c r="H10" s="172"/>
      <c r="I10" s="181"/>
      <c r="K10" s="286">
        <v>10</v>
      </c>
      <c r="L10" s="403" t="s">
        <v>248</v>
      </c>
    </row>
    <row r="11" spans="1:12">
      <c r="A11" s="173">
        <f>A10+1</f>
        <v>2</v>
      </c>
      <c r="B11" s="117"/>
      <c r="C11" s="42"/>
      <c r="D11" s="118"/>
      <c r="E11" s="42"/>
      <c r="F11" s="119"/>
      <c r="G11" s="119"/>
      <c r="H11" s="119"/>
      <c r="I11" s="340"/>
      <c r="K11" s="58"/>
    </row>
    <row r="12" spans="1:12">
      <c r="A12" s="174">
        <f t="shared" ref="A12:A19" si="0">A11+1</f>
        <v>3</v>
      </c>
      <c r="B12" s="175"/>
      <c r="C12" s="176"/>
      <c r="D12" s="118"/>
      <c r="E12" s="176"/>
      <c r="F12" s="164"/>
      <c r="G12" s="176"/>
      <c r="H12" s="164"/>
      <c r="I12" s="340"/>
    </row>
    <row r="13" spans="1:12">
      <c r="A13" s="177">
        <f t="shared" si="0"/>
        <v>4</v>
      </c>
      <c r="B13" s="117"/>
      <c r="C13" s="118"/>
      <c r="D13" s="118"/>
      <c r="E13" s="118"/>
      <c r="F13" s="119"/>
      <c r="G13" s="119"/>
      <c r="H13" s="119"/>
      <c r="I13" s="340"/>
    </row>
    <row r="14" spans="1:12">
      <c r="A14" s="173">
        <f t="shared" si="0"/>
        <v>5</v>
      </c>
      <c r="B14" s="117"/>
      <c r="C14" s="42"/>
      <c r="D14" s="118"/>
      <c r="E14" s="42"/>
      <c r="F14" s="119"/>
      <c r="G14" s="119"/>
      <c r="H14" s="119"/>
      <c r="I14" s="340"/>
    </row>
    <row r="15" spans="1:12">
      <c r="A15" s="177">
        <f t="shared" si="0"/>
        <v>6</v>
      </c>
      <c r="B15" s="117"/>
      <c r="C15" s="118"/>
      <c r="D15" s="118"/>
      <c r="E15" s="118"/>
      <c r="F15" s="119"/>
      <c r="G15" s="119"/>
      <c r="H15" s="119"/>
      <c r="I15" s="340"/>
    </row>
    <row r="16" spans="1:12">
      <c r="A16" s="173">
        <f t="shared" si="0"/>
        <v>7</v>
      </c>
      <c r="B16" s="117"/>
      <c r="C16" s="42"/>
      <c r="D16" s="118"/>
      <c r="E16" s="42"/>
      <c r="F16" s="119"/>
      <c r="G16" s="119"/>
      <c r="H16" s="119"/>
      <c r="I16" s="340"/>
    </row>
    <row r="17" spans="1:9">
      <c r="A17" s="174">
        <f t="shared" si="0"/>
        <v>8</v>
      </c>
      <c r="B17" s="175"/>
      <c r="C17" s="176"/>
      <c r="D17" s="118"/>
      <c r="E17" s="176"/>
      <c r="F17" s="164"/>
      <c r="G17" s="176"/>
      <c r="H17" s="164"/>
      <c r="I17" s="340"/>
    </row>
    <row r="18" spans="1:9">
      <c r="A18" s="177">
        <f t="shared" si="0"/>
        <v>9</v>
      </c>
      <c r="B18" s="117"/>
      <c r="C18" s="118"/>
      <c r="D18" s="118"/>
      <c r="E18" s="118"/>
      <c r="F18" s="119"/>
      <c r="G18" s="119"/>
      <c r="H18" s="119"/>
      <c r="I18" s="340"/>
    </row>
    <row r="19" spans="1:9" ht="15.75" thickBot="1">
      <c r="A19" s="178">
        <f t="shared" si="0"/>
        <v>10</v>
      </c>
      <c r="B19" s="122"/>
      <c r="C19" s="123"/>
      <c r="D19" s="162"/>
      <c r="E19" s="179"/>
      <c r="F19" s="179"/>
      <c r="G19" s="180"/>
      <c r="H19" s="180"/>
      <c r="I19" s="350"/>
    </row>
    <row r="20" spans="1:9" ht="16.5" thickBot="1">
      <c r="A20" s="388"/>
      <c r="H20" s="129" t="str">
        <f>"Total "&amp;LEFT(A7,2)</f>
        <v>Total I5</v>
      </c>
      <c r="I20" s="170">
        <f>SUM(I10:I19)</f>
        <v>0</v>
      </c>
    </row>
    <row r="21" spans="1:9" ht="15.75">
      <c r="A21" s="54"/>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row>
    <row r="7" spans="1:12" ht="15.75">
      <c r="A7" s="448" t="str">
        <f>'Descriere indicatori'!B9&amp;". "&amp;'Descriere indicatori'!C9</f>
        <v xml:space="preserve">I6. Articole in extenso în reviste ştiinţifice indexate ERIH şi clasificate în categoria NAT </v>
      </c>
      <c r="B7" s="448"/>
      <c r="C7" s="448"/>
      <c r="D7" s="448"/>
      <c r="E7" s="448"/>
      <c r="F7" s="448"/>
      <c r="G7" s="448"/>
      <c r="H7" s="448"/>
      <c r="I7" s="448"/>
    </row>
    <row r="8" spans="1:12" ht="15.75" thickBot="1">
      <c r="A8" s="182"/>
      <c r="B8" s="182"/>
      <c r="C8" s="182"/>
      <c r="D8" s="182"/>
      <c r="E8" s="182"/>
      <c r="F8" s="182"/>
      <c r="G8" s="182"/>
      <c r="H8" s="182"/>
      <c r="I8" s="182"/>
    </row>
    <row r="9" spans="1:12" ht="30.75" thickBot="1">
      <c r="A9" s="165" t="s">
        <v>55</v>
      </c>
      <c r="B9" s="166" t="s">
        <v>83</v>
      </c>
      <c r="C9" s="166" t="s">
        <v>52</v>
      </c>
      <c r="D9" s="166" t="s">
        <v>57</v>
      </c>
      <c r="E9" s="166" t="s">
        <v>80</v>
      </c>
      <c r="F9" s="167" t="s">
        <v>87</v>
      </c>
      <c r="G9" s="166" t="s">
        <v>58</v>
      </c>
      <c r="H9" s="166" t="s">
        <v>111</v>
      </c>
      <c r="I9" s="168" t="s">
        <v>90</v>
      </c>
      <c r="K9" s="285" t="s">
        <v>108</v>
      </c>
    </row>
    <row r="10" spans="1:12">
      <c r="A10" s="184">
        <v>1</v>
      </c>
      <c r="B10" s="112"/>
      <c r="C10" s="112"/>
      <c r="D10" s="112"/>
      <c r="E10" s="113"/>
      <c r="F10" s="114"/>
      <c r="G10" s="114"/>
      <c r="H10" s="114"/>
      <c r="I10" s="345"/>
      <c r="K10" s="286">
        <v>5</v>
      </c>
      <c r="L10" s="403" t="s">
        <v>248</v>
      </c>
    </row>
    <row r="11" spans="1:12">
      <c r="A11" s="185">
        <f>A10+1</f>
        <v>2</v>
      </c>
      <c r="B11" s="116"/>
      <c r="C11" s="117"/>
      <c r="D11" s="116"/>
      <c r="E11" s="118"/>
      <c r="F11" s="119"/>
      <c r="G11" s="120"/>
      <c r="H11" s="120"/>
      <c r="I11" s="340"/>
      <c r="K11" s="58"/>
    </row>
    <row r="12" spans="1:12">
      <c r="A12" s="185">
        <f t="shared" ref="A12:A19" si="0">A11+1</f>
        <v>3</v>
      </c>
      <c r="B12" s="117"/>
      <c r="C12" s="117"/>
      <c r="D12" s="117"/>
      <c r="E12" s="118"/>
      <c r="F12" s="119"/>
      <c r="G12" s="120"/>
      <c r="H12" s="120"/>
      <c r="I12" s="340"/>
    </row>
    <row r="13" spans="1:12">
      <c r="A13" s="185">
        <f t="shared" si="0"/>
        <v>4</v>
      </c>
      <c r="B13" s="117"/>
      <c r="C13" s="117"/>
      <c r="D13" s="117"/>
      <c r="E13" s="118"/>
      <c r="F13" s="119"/>
      <c r="G13" s="119"/>
      <c r="H13" s="119"/>
      <c r="I13" s="340"/>
    </row>
    <row r="14" spans="1:12">
      <c r="A14" s="185">
        <f t="shared" si="0"/>
        <v>5</v>
      </c>
      <c r="B14" s="117"/>
      <c r="C14" s="117"/>
      <c r="D14" s="117"/>
      <c r="E14" s="118"/>
      <c r="F14" s="119"/>
      <c r="G14" s="119"/>
      <c r="H14" s="119"/>
      <c r="I14" s="340"/>
    </row>
    <row r="15" spans="1:12">
      <c r="A15" s="185">
        <f t="shared" si="0"/>
        <v>6</v>
      </c>
      <c r="B15" s="117"/>
      <c r="C15" s="117"/>
      <c r="D15" s="117"/>
      <c r="E15" s="118"/>
      <c r="F15" s="119"/>
      <c r="G15" s="119"/>
      <c r="H15" s="119"/>
      <c r="I15" s="340"/>
    </row>
    <row r="16" spans="1:12">
      <c r="A16" s="185">
        <f t="shared" si="0"/>
        <v>7</v>
      </c>
      <c r="B16" s="117"/>
      <c r="C16" s="117"/>
      <c r="D16" s="117"/>
      <c r="E16" s="118"/>
      <c r="F16" s="119"/>
      <c r="G16" s="119"/>
      <c r="H16" s="119"/>
      <c r="I16" s="340"/>
    </row>
    <row r="17" spans="1:9">
      <c r="A17" s="185">
        <f t="shared" si="0"/>
        <v>8</v>
      </c>
      <c r="B17" s="117"/>
      <c r="C17" s="117"/>
      <c r="D17" s="117"/>
      <c r="E17" s="118"/>
      <c r="F17" s="119"/>
      <c r="G17" s="119"/>
      <c r="H17" s="119"/>
      <c r="I17" s="340"/>
    </row>
    <row r="18" spans="1:9">
      <c r="A18" s="185">
        <f t="shared" si="0"/>
        <v>9</v>
      </c>
      <c r="B18" s="117"/>
      <c r="C18" s="117"/>
      <c r="D18" s="117"/>
      <c r="E18" s="118"/>
      <c r="F18" s="119"/>
      <c r="G18" s="119"/>
      <c r="H18" s="119"/>
      <c r="I18" s="340"/>
    </row>
    <row r="19" spans="1:9" ht="15.75" thickBot="1">
      <c r="A19" s="186">
        <f t="shared" si="0"/>
        <v>10</v>
      </c>
      <c r="B19" s="122"/>
      <c r="C19" s="122"/>
      <c r="D19" s="122"/>
      <c r="E19" s="123"/>
      <c r="F19" s="124"/>
      <c r="G19" s="124"/>
      <c r="H19" s="124"/>
      <c r="I19" s="341"/>
    </row>
    <row r="20" spans="1:9" ht="15.75" thickBot="1">
      <c r="A20" s="387"/>
      <c r="B20" s="126"/>
      <c r="C20" s="126"/>
      <c r="D20" s="126"/>
      <c r="E20" s="126"/>
      <c r="F20" s="126"/>
      <c r="G20" s="126"/>
      <c r="H20" s="129" t="str">
        <f>"Total "&amp;LEFT(A7,2)</f>
        <v>Total I6</v>
      </c>
      <c r="I20" s="13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C12" sqref="C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9" t="str">
        <f>'Date initiale'!C3</f>
        <v>Universitatea de Arhitectură și Urbanism "Ion Mincu" București</v>
      </c>
      <c r="B1" s="279"/>
      <c r="C1" s="279"/>
      <c r="D1" s="6"/>
      <c r="E1" s="6"/>
      <c r="F1" s="6"/>
      <c r="G1" s="6"/>
      <c r="H1" s="6"/>
      <c r="I1" s="6"/>
      <c r="J1" s="6"/>
    </row>
    <row r="2" spans="1:12" ht="15.75">
      <c r="A2" s="279" t="str">
        <f>'Date initiale'!B4&amp;" "&amp;'Date initiale'!C4</f>
        <v>Facultatea ARHITECTURA</v>
      </c>
      <c r="B2" s="279"/>
      <c r="C2" s="279"/>
      <c r="D2" s="6"/>
      <c r="E2" s="6"/>
      <c r="F2" s="6"/>
      <c r="G2" s="6"/>
      <c r="H2" s="6"/>
      <c r="I2" s="6"/>
      <c r="J2" s="6"/>
    </row>
    <row r="3" spans="1:12" ht="15.75">
      <c r="A3" s="279" t="str">
        <f>'Date initiale'!B5&amp;" "&amp;'Date initiale'!C5</f>
        <v>Departamentul Sinteza de Proiectare</v>
      </c>
      <c r="B3" s="279"/>
      <c r="C3" s="279"/>
      <c r="D3" s="6"/>
      <c r="E3" s="6"/>
      <c r="F3" s="6"/>
      <c r="G3" s="6"/>
      <c r="H3" s="6"/>
      <c r="I3" s="6"/>
      <c r="J3" s="6"/>
    </row>
    <row r="4" spans="1:12" ht="15.75">
      <c r="A4" s="283" t="str">
        <f>'Date initiale'!C6&amp;", "&amp;'Date initiale'!C7</f>
        <v>Eftenie Vlad, L43</v>
      </c>
      <c r="B4" s="283"/>
      <c r="C4" s="283"/>
      <c r="D4" s="6"/>
      <c r="E4" s="6"/>
      <c r="F4" s="6"/>
      <c r="G4" s="6"/>
      <c r="H4" s="6"/>
      <c r="I4" s="6"/>
      <c r="J4" s="6"/>
    </row>
    <row r="5" spans="1:12" s="197" customFormat="1" ht="15.75">
      <c r="A5" s="283"/>
      <c r="B5" s="283"/>
      <c r="C5" s="283"/>
      <c r="D5" s="6"/>
      <c r="E5" s="6"/>
      <c r="F5" s="6"/>
      <c r="G5" s="6"/>
      <c r="H5" s="6"/>
      <c r="I5" s="6"/>
      <c r="J5" s="6"/>
    </row>
    <row r="6" spans="1:12" ht="15.75">
      <c r="A6" s="449" t="s">
        <v>110</v>
      </c>
      <c r="B6" s="449"/>
      <c r="C6" s="449"/>
      <c r="D6" s="449"/>
      <c r="E6" s="449"/>
      <c r="F6" s="449"/>
      <c r="G6" s="449"/>
      <c r="H6" s="449"/>
      <c r="I6" s="449"/>
      <c r="J6" s="6"/>
    </row>
    <row r="7" spans="1:12" ht="15.75">
      <c r="A7" s="448" t="str">
        <f>'Descriere indicatori'!B10&amp;". "&amp;'Descriere indicatori'!C10</f>
        <v xml:space="preserve">I7. Articole in extenso în reviste ştiinţifice recunoscute în domenii conexe* </v>
      </c>
      <c r="B7" s="448"/>
      <c r="C7" s="448"/>
      <c r="D7" s="448"/>
      <c r="E7" s="448"/>
      <c r="F7" s="448"/>
      <c r="G7" s="448"/>
      <c r="H7" s="448"/>
      <c r="I7" s="448"/>
      <c r="J7" s="6"/>
    </row>
    <row r="8" spans="1:12" ht="16.5" thickBot="1">
      <c r="A8" s="183"/>
      <c r="B8" s="183"/>
      <c r="C8" s="183"/>
      <c r="D8" s="183"/>
      <c r="E8" s="183"/>
      <c r="F8" s="183"/>
      <c r="G8" s="183"/>
      <c r="H8" s="183"/>
      <c r="I8" s="183"/>
      <c r="J8" s="6"/>
    </row>
    <row r="9" spans="1:12" ht="30.75" thickBot="1">
      <c r="A9" s="165" t="s">
        <v>55</v>
      </c>
      <c r="B9" s="166" t="s">
        <v>83</v>
      </c>
      <c r="C9" s="166" t="s">
        <v>52</v>
      </c>
      <c r="D9" s="166" t="s">
        <v>57</v>
      </c>
      <c r="E9" s="166" t="s">
        <v>80</v>
      </c>
      <c r="F9" s="167" t="s">
        <v>87</v>
      </c>
      <c r="G9" s="166" t="s">
        <v>58</v>
      </c>
      <c r="H9" s="166" t="s">
        <v>111</v>
      </c>
      <c r="I9" s="168" t="s">
        <v>90</v>
      </c>
      <c r="J9" s="6"/>
      <c r="K9" s="285" t="s">
        <v>108</v>
      </c>
    </row>
    <row r="10" spans="1:12" ht="15.75">
      <c r="A10" s="188">
        <v>1</v>
      </c>
      <c r="B10" s="189"/>
      <c r="C10" s="154"/>
      <c r="D10" s="154"/>
      <c r="E10" s="154"/>
      <c r="F10" s="155"/>
      <c r="G10" s="154"/>
      <c r="H10" s="190"/>
      <c r="I10" s="345"/>
      <c r="J10" s="6"/>
      <c r="K10" s="286">
        <v>5</v>
      </c>
      <c r="L10" s="403" t="s">
        <v>248</v>
      </c>
    </row>
    <row r="11" spans="1:12" ht="15.75">
      <c r="A11" s="158">
        <f>A10+1</f>
        <v>2</v>
      </c>
      <c r="B11" s="149"/>
      <c r="C11" s="149"/>
      <c r="D11" s="149"/>
      <c r="E11" s="42"/>
      <c r="F11" s="120"/>
      <c r="G11" s="120"/>
      <c r="H11" s="120"/>
      <c r="I11" s="340"/>
      <c r="J11" s="51"/>
      <c r="K11" s="58"/>
    </row>
    <row r="12" spans="1:12" ht="60">
      <c r="A12" s="158">
        <f t="shared" ref="A12:A19" si="0">A11+1</f>
        <v>3</v>
      </c>
      <c r="B12" s="149" t="s">
        <v>279</v>
      </c>
      <c r="C12" s="118" t="s">
        <v>426</v>
      </c>
      <c r="D12" s="149" t="s">
        <v>303</v>
      </c>
      <c r="E12" s="191"/>
      <c r="F12" s="119">
        <v>2013</v>
      </c>
      <c r="G12" s="120">
        <v>1</v>
      </c>
      <c r="H12" s="120"/>
      <c r="I12" s="340">
        <v>5</v>
      </c>
      <c r="J12" s="51"/>
    </row>
    <row r="13" spans="1:12" ht="15.75">
      <c r="A13" s="158">
        <f t="shared" si="0"/>
        <v>4</v>
      </c>
      <c r="B13" s="118"/>
      <c r="C13" s="118"/>
      <c r="D13" s="118"/>
      <c r="E13" s="191"/>
      <c r="F13" s="119"/>
      <c r="G13" s="120"/>
      <c r="H13" s="120"/>
      <c r="I13" s="340"/>
      <c r="J13" s="6"/>
    </row>
    <row r="14" spans="1:12" ht="15.75">
      <c r="A14" s="158">
        <f t="shared" si="0"/>
        <v>5</v>
      </c>
      <c r="B14" s="118"/>
      <c r="C14" s="118"/>
      <c r="D14" s="118"/>
      <c r="E14" s="191"/>
      <c r="F14" s="119"/>
      <c r="G14" s="119"/>
      <c r="H14" s="119"/>
      <c r="I14" s="340"/>
      <c r="J14" s="6"/>
    </row>
    <row r="15" spans="1:12" ht="15.75">
      <c r="A15" s="158">
        <f t="shared" si="0"/>
        <v>6</v>
      </c>
      <c r="B15" s="118"/>
      <c r="C15" s="118"/>
      <c r="D15" s="118"/>
      <c r="E15" s="191"/>
      <c r="F15" s="119"/>
      <c r="G15" s="119"/>
      <c r="H15" s="119"/>
      <c r="I15" s="340"/>
      <c r="J15" s="6"/>
    </row>
    <row r="16" spans="1:12" ht="15.75">
      <c r="A16" s="158">
        <f t="shared" si="0"/>
        <v>7</v>
      </c>
      <c r="B16" s="118"/>
      <c r="C16" s="118"/>
      <c r="D16" s="118"/>
      <c r="E16" s="42"/>
      <c r="F16" s="119"/>
      <c r="G16" s="119"/>
      <c r="H16" s="119"/>
      <c r="I16" s="340"/>
      <c r="J16" s="6"/>
    </row>
    <row r="17" spans="1:10" ht="15.75">
      <c r="A17" s="158">
        <f t="shared" si="0"/>
        <v>8</v>
      </c>
      <c r="B17" s="118"/>
      <c r="C17" s="118"/>
      <c r="D17" s="118"/>
      <c r="E17" s="191"/>
      <c r="F17" s="119"/>
      <c r="G17" s="119"/>
      <c r="H17" s="119"/>
      <c r="I17" s="340"/>
      <c r="J17" s="6"/>
    </row>
    <row r="18" spans="1:10" ht="15.75">
      <c r="A18" s="158">
        <f t="shared" si="0"/>
        <v>9</v>
      </c>
      <c r="B18" s="192"/>
      <c r="C18" s="193"/>
      <c r="D18" s="118"/>
      <c r="E18" s="191"/>
      <c r="F18" s="191"/>
      <c r="G18" s="191"/>
      <c r="H18" s="191"/>
      <c r="I18" s="351"/>
      <c r="J18" s="6"/>
    </row>
    <row r="19" spans="1:10" ht="16.5" thickBot="1">
      <c r="A19" s="187">
        <f t="shared" si="0"/>
        <v>10</v>
      </c>
      <c r="B19" s="123"/>
      <c r="C19" s="123"/>
      <c r="D19" s="123"/>
      <c r="E19" s="194"/>
      <c r="F19" s="124"/>
      <c r="G19" s="124"/>
      <c r="H19" s="124"/>
      <c r="I19" s="341"/>
      <c r="J19" s="6"/>
    </row>
    <row r="20" spans="1:10" ht="16.5" thickBot="1">
      <c r="A20" s="386"/>
      <c r="B20" s="126"/>
      <c r="C20" s="126"/>
      <c r="D20" s="126"/>
      <c r="E20" s="126"/>
      <c r="F20" s="126"/>
      <c r="G20" s="126"/>
      <c r="H20" s="129" t="str">
        <f>"Total "&amp;LEFT(A7,2)</f>
        <v>Total I7</v>
      </c>
      <c r="I20" s="130">
        <f>SUM(I10:I19)</f>
        <v>5</v>
      </c>
      <c r="J20" s="6"/>
    </row>
    <row r="21" spans="1:10">
      <c r="A21" s="44"/>
      <c r="B21" s="44"/>
      <c r="C21" s="44"/>
      <c r="D21" s="44"/>
      <c r="E21" s="44"/>
      <c r="F21" s="44"/>
      <c r="G21" s="44"/>
      <c r="H21" s="44"/>
      <c r="I21" s="45"/>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C10" sqref="C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row>
    <row r="7" spans="1:12" ht="15.75">
      <c r="A7" s="448" t="str">
        <f>'Descriere indicatori'!B11&amp;". "&amp;'Descriere indicatori'!C11</f>
        <v xml:space="preserve">I8. Studii in extenso apărute în volume colective publicate la edituri de prestigiu internaţional* </v>
      </c>
      <c r="B7" s="448"/>
      <c r="C7" s="448"/>
      <c r="D7" s="448"/>
      <c r="E7" s="448"/>
      <c r="F7" s="448"/>
      <c r="G7" s="448"/>
      <c r="H7" s="448"/>
      <c r="I7" s="448"/>
    </row>
    <row r="8" spans="1:12" ht="15.75" thickBot="1">
      <c r="A8" s="182"/>
      <c r="B8" s="182"/>
      <c r="C8" s="182"/>
      <c r="D8" s="182"/>
      <c r="E8" s="182"/>
      <c r="F8" s="182"/>
      <c r="G8" s="182"/>
      <c r="H8" s="182"/>
      <c r="I8" s="182"/>
    </row>
    <row r="9" spans="1:12" ht="30.75" thickBot="1">
      <c r="A9" s="165" t="s">
        <v>55</v>
      </c>
      <c r="B9" s="166" t="s">
        <v>83</v>
      </c>
      <c r="C9" s="166" t="s">
        <v>52</v>
      </c>
      <c r="D9" s="166" t="s">
        <v>57</v>
      </c>
      <c r="E9" s="166" t="s">
        <v>80</v>
      </c>
      <c r="F9" s="167" t="s">
        <v>87</v>
      </c>
      <c r="G9" s="166" t="s">
        <v>58</v>
      </c>
      <c r="H9" s="166" t="s">
        <v>111</v>
      </c>
      <c r="I9" s="168" t="s">
        <v>90</v>
      </c>
      <c r="K9" s="285" t="s">
        <v>108</v>
      </c>
    </row>
    <row r="10" spans="1:12" ht="75">
      <c r="A10" s="111">
        <v>1</v>
      </c>
      <c r="B10" s="112" t="s">
        <v>279</v>
      </c>
      <c r="C10" s="112" t="s">
        <v>297</v>
      </c>
      <c r="D10" s="112" t="s">
        <v>298</v>
      </c>
      <c r="E10" s="113" t="s">
        <v>311</v>
      </c>
      <c r="F10" s="114" t="s">
        <v>299</v>
      </c>
      <c r="G10" s="114" t="s">
        <v>300</v>
      </c>
      <c r="H10" s="114"/>
      <c r="I10" s="345">
        <v>190</v>
      </c>
      <c r="K10" s="286">
        <v>10</v>
      </c>
      <c r="L10" s="403" t="s">
        <v>249</v>
      </c>
    </row>
    <row r="11" spans="1:12">
      <c r="A11" s="177">
        <f>A10+1</f>
        <v>2</v>
      </c>
      <c r="B11" s="175"/>
      <c r="C11" s="117"/>
      <c r="D11" s="175"/>
      <c r="E11" s="118"/>
      <c r="F11" s="119"/>
      <c r="G11" s="119"/>
      <c r="H11" s="119"/>
      <c r="I11" s="340"/>
      <c r="K11" s="58"/>
    </row>
    <row r="12" spans="1:12">
      <c r="A12" s="177">
        <f t="shared" ref="A12:A18" si="0">A11+1</f>
        <v>3</v>
      </c>
      <c r="B12" s="117"/>
      <c r="C12" s="117"/>
      <c r="D12" s="117"/>
      <c r="E12" s="118"/>
      <c r="F12" s="119"/>
      <c r="G12" s="119"/>
      <c r="H12" s="119"/>
      <c r="I12" s="340"/>
    </row>
    <row r="13" spans="1:12">
      <c r="A13" s="177">
        <f t="shared" si="0"/>
        <v>4</v>
      </c>
      <c r="B13" s="117"/>
      <c r="C13" s="117"/>
      <c r="D13" s="117"/>
      <c r="E13" s="118"/>
      <c r="F13" s="119"/>
      <c r="G13" s="119"/>
      <c r="H13" s="119"/>
      <c r="I13" s="340"/>
    </row>
    <row r="14" spans="1:12">
      <c r="A14" s="177">
        <f t="shared" si="0"/>
        <v>5</v>
      </c>
      <c r="B14" s="117"/>
      <c r="C14" s="117"/>
      <c r="D14" s="117"/>
      <c r="E14" s="118"/>
      <c r="F14" s="119"/>
      <c r="G14" s="119"/>
      <c r="H14" s="119"/>
      <c r="I14" s="340"/>
    </row>
    <row r="15" spans="1:12">
      <c r="A15" s="177">
        <f t="shared" si="0"/>
        <v>6</v>
      </c>
      <c r="B15" s="117"/>
      <c r="C15" s="117"/>
      <c r="D15" s="117"/>
      <c r="E15" s="118"/>
      <c r="F15" s="119"/>
      <c r="G15" s="119"/>
      <c r="H15" s="119"/>
      <c r="I15" s="340"/>
    </row>
    <row r="16" spans="1:12">
      <c r="A16" s="177">
        <f t="shared" si="0"/>
        <v>7</v>
      </c>
      <c r="B16" s="117"/>
      <c r="C16" s="117"/>
      <c r="D16" s="117"/>
      <c r="E16" s="118"/>
      <c r="F16" s="119"/>
      <c r="G16" s="119"/>
      <c r="H16" s="119"/>
      <c r="I16" s="340"/>
    </row>
    <row r="17" spans="1:10">
      <c r="A17" s="177">
        <f t="shared" si="0"/>
        <v>8</v>
      </c>
      <c r="B17" s="117"/>
      <c r="C17" s="117"/>
      <c r="D17" s="117"/>
      <c r="E17" s="118"/>
      <c r="F17" s="119"/>
      <c r="G17" s="119"/>
      <c r="H17" s="119"/>
      <c r="I17" s="340"/>
    </row>
    <row r="18" spans="1:10">
      <c r="A18" s="177">
        <f t="shared" si="0"/>
        <v>9</v>
      </c>
      <c r="B18" s="117"/>
      <c r="C18" s="117"/>
      <c r="D18" s="117"/>
      <c r="E18" s="118"/>
      <c r="F18" s="119"/>
      <c r="G18" s="119"/>
      <c r="H18" s="119"/>
      <c r="I18" s="340"/>
    </row>
    <row r="19" spans="1:10" ht="15.75" thickBot="1">
      <c r="A19" s="128">
        <f>A18+1</f>
        <v>10</v>
      </c>
      <c r="B19" s="122"/>
      <c r="C19" s="122"/>
      <c r="D19" s="122"/>
      <c r="E19" s="123"/>
      <c r="F19" s="124"/>
      <c r="G19" s="124"/>
      <c r="H19" s="124"/>
      <c r="I19" s="341"/>
    </row>
    <row r="20" spans="1:10" ht="16.5" thickBot="1">
      <c r="A20" s="386"/>
      <c r="B20" s="126"/>
      <c r="C20" s="126"/>
      <c r="D20" s="126"/>
      <c r="E20" s="126"/>
      <c r="F20" s="126"/>
      <c r="G20" s="126"/>
      <c r="H20" s="129" t="str">
        <f>"Total "&amp;LEFT(A7,2)</f>
        <v>Total I8</v>
      </c>
      <c r="I20" s="130">
        <f>SUM(I10:I19)</f>
        <v>190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7" customWidth="1"/>
    <col min="8" max="8" width="10" customWidth="1"/>
    <col min="9" max="10"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row>
    <row r="7" spans="1:12" ht="15.75" customHeight="1">
      <c r="A7" s="448" t="str">
        <f>'Descriere indicatori'!B12&amp;". "&amp;'Descriere indicatori'!C12</f>
        <v xml:space="preserve">I9. Studii in extenso apărute în volume colective publicate la edituri de prestigiu naţional* </v>
      </c>
      <c r="B7" s="448"/>
      <c r="C7" s="448"/>
      <c r="D7" s="448"/>
      <c r="E7" s="448"/>
      <c r="F7" s="448"/>
      <c r="G7" s="448"/>
      <c r="H7" s="448"/>
      <c r="I7" s="448"/>
      <c r="J7" s="198"/>
    </row>
    <row r="8" spans="1:12" ht="16.5" thickBot="1">
      <c r="A8" s="196"/>
      <c r="B8" s="196"/>
      <c r="C8" s="196"/>
      <c r="D8" s="196"/>
      <c r="E8" s="196"/>
      <c r="F8" s="196"/>
      <c r="G8" s="182"/>
      <c r="H8" s="196"/>
      <c r="I8" s="196"/>
      <c r="J8" s="196"/>
    </row>
    <row r="9" spans="1:12" ht="30.75" thickBot="1">
      <c r="A9" s="165" t="s">
        <v>55</v>
      </c>
      <c r="B9" s="166" t="s">
        <v>83</v>
      </c>
      <c r="C9" s="166" t="s">
        <v>56</v>
      </c>
      <c r="D9" s="166" t="s">
        <v>57</v>
      </c>
      <c r="E9" s="166" t="s">
        <v>80</v>
      </c>
      <c r="F9" s="167" t="s">
        <v>87</v>
      </c>
      <c r="G9" s="166" t="s">
        <v>58</v>
      </c>
      <c r="H9" s="166" t="s">
        <v>111</v>
      </c>
      <c r="I9" s="168" t="s">
        <v>90</v>
      </c>
      <c r="K9" s="285" t="s">
        <v>108</v>
      </c>
    </row>
    <row r="10" spans="1:12">
      <c r="A10" s="199">
        <v>1</v>
      </c>
      <c r="B10" s="189"/>
      <c r="C10" s="189"/>
      <c r="D10" s="189"/>
      <c r="E10" s="154"/>
      <c r="F10" s="155"/>
      <c r="G10" s="114"/>
      <c r="H10" s="155"/>
      <c r="I10" s="345"/>
      <c r="K10" s="286">
        <v>7</v>
      </c>
      <c r="L10" s="403" t="s">
        <v>249</v>
      </c>
    </row>
    <row r="11" spans="1:12">
      <c r="A11" s="200">
        <f>A10+1</f>
        <v>2</v>
      </c>
      <c r="B11" s="175"/>
      <c r="C11" s="175"/>
      <c r="D11" s="175"/>
      <c r="E11" s="191"/>
      <c r="F11" s="119"/>
      <c r="G11" s="119"/>
      <c r="H11" s="119"/>
      <c r="I11" s="340"/>
      <c r="K11" s="58"/>
    </row>
    <row r="12" spans="1:12">
      <c r="A12" s="200">
        <f t="shared" ref="A12:A19" si="0">A11+1</f>
        <v>3</v>
      </c>
      <c r="B12" s="175"/>
      <c r="C12" s="117"/>
      <c r="D12" s="175"/>
      <c r="E12" s="191"/>
      <c r="F12" s="119"/>
      <c r="G12" s="119"/>
      <c r="H12" s="119"/>
      <c r="I12" s="340"/>
    </row>
    <row r="13" spans="1:12">
      <c r="A13" s="200">
        <f t="shared" si="0"/>
        <v>4</v>
      </c>
      <c r="B13" s="175"/>
      <c r="C13" s="117"/>
      <c r="D13" s="175"/>
      <c r="E13" s="191"/>
      <c r="F13" s="119"/>
      <c r="G13" s="119"/>
      <c r="H13" s="119"/>
      <c r="I13" s="340"/>
    </row>
    <row r="14" spans="1:12">
      <c r="A14" s="200">
        <f t="shared" si="0"/>
        <v>5</v>
      </c>
      <c r="B14" s="201"/>
      <c r="C14" s="201"/>
      <c r="D14" s="201"/>
      <c r="E14" s="201"/>
      <c r="F14" s="201"/>
      <c r="G14" s="119"/>
      <c r="H14" s="201"/>
      <c r="I14" s="352"/>
    </row>
    <row r="15" spans="1:12">
      <c r="A15" s="200">
        <f t="shared" si="0"/>
        <v>6</v>
      </c>
      <c r="B15" s="201"/>
      <c r="C15" s="201"/>
      <c r="D15" s="201"/>
      <c r="E15" s="201"/>
      <c r="F15" s="201"/>
      <c r="G15" s="119"/>
      <c r="H15" s="201"/>
      <c r="I15" s="352"/>
    </row>
    <row r="16" spans="1:12">
      <c r="A16" s="200">
        <f t="shared" si="0"/>
        <v>7</v>
      </c>
      <c r="B16" s="201"/>
      <c r="C16" s="201"/>
      <c r="D16" s="201"/>
      <c r="E16" s="201"/>
      <c r="F16" s="201"/>
      <c r="G16" s="119"/>
      <c r="H16" s="201"/>
      <c r="I16" s="352"/>
    </row>
    <row r="17" spans="1:10">
      <c r="A17" s="200">
        <f t="shared" si="0"/>
        <v>8</v>
      </c>
      <c r="B17" s="201"/>
      <c r="C17" s="201"/>
      <c r="D17" s="201"/>
      <c r="E17" s="201"/>
      <c r="F17" s="201"/>
      <c r="G17" s="119"/>
      <c r="H17" s="201"/>
      <c r="I17" s="352"/>
    </row>
    <row r="18" spans="1:10">
      <c r="A18" s="200">
        <f t="shared" si="0"/>
        <v>9</v>
      </c>
      <c r="B18" s="201"/>
      <c r="C18" s="201"/>
      <c r="D18" s="201"/>
      <c r="E18" s="201"/>
      <c r="F18" s="201"/>
      <c r="G18" s="119"/>
      <c r="H18" s="201"/>
      <c r="I18" s="352"/>
    </row>
    <row r="19" spans="1:10" ht="15.75" thickBot="1">
      <c r="A19" s="160">
        <f t="shared" si="0"/>
        <v>10</v>
      </c>
      <c r="B19" s="202"/>
      <c r="C19" s="202"/>
      <c r="D19" s="202"/>
      <c r="E19" s="202"/>
      <c r="F19" s="202"/>
      <c r="G19" s="124"/>
      <c r="H19" s="202"/>
      <c r="I19" s="353"/>
    </row>
    <row r="20" spans="1:10" s="197" customFormat="1" ht="16.5" thickBot="1">
      <c r="A20" s="386"/>
      <c r="B20" s="126"/>
      <c r="C20" s="126"/>
      <c r="D20" s="126"/>
      <c r="E20" s="126"/>
      <c r="F20" s="126"/>
      <c r="G20" s="126"/>
      <c r="H20" s="129" t="str">
        <f>"Total "&amp;LEFT(A7,2)</f>
        <v>Total I9</v>
      </c>
      <c r="I20" s="130">
        <f>SUM(I10:I19)</f>
        <v>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C11" sqref="C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row>
    <row r="7" spans="1:12" ht="39" customHeight="1">
      <c r="A7" s="448" t="str">
        <f>'Descriere indicatori'!B13&amp;". "&amp;'Descriere indicatori'!C13</f>
        <v xml:space="preserve">I10. Studii in extenso apărute în volume colective publicate la edituri recunoscute în domeniu*, precum şi studiile aferente proiectelor* </v>
      </c>
      <c r="B7" s="448"/>
      <c r="C7" s="448"/>
      <c r="D7" s="448"/>
      <c r="E7" s="448"/>
      <c r="F7" s="448"/>
      <c r="G7" s="448"/>
      <c r="H7" s="448"/>
      <c r="I7" s="448"/>
    </row>
    <row r="8" spans="1:12" s="197" customFormat="1" ht="17.25" customHeight="1" thickBot="1">
      <c r="A8" s="39"/>
      <c r="B8" s="196"/>
      <c r="C8" s="196"/>
      <c r="D8" s="196"/>
      <c r="E8" s="196"/>
      <c r="F8" s="196"/>
      <c r="G8" s="196"/>
      <c r="H8" s="196"/>
      <c r="I8" s="196"/>
    </row>
    <row r="9" spans="1:12" ht="30.75" thickBot="1">
      <c r="A9" s="165" t="s">
        <v>55</v>
      </c>
      <c r="B9" s="166" t="s">
        <v>83</v>
      </c>
      <c r="C9" s="166" t="s">
        <v>56</v>
      </c>
      <c r="D9" s="166" t="s">
        <v>57</v>
      </c>
      <c r="E9" s="166" t="s">
        <v>80</v>
      </c>
      <c r="F9" s="167" t="s">
        <v>87</v>
      </c>
      <c r="G9" s="166" t="s">
        <v>58</v>
      </c>
      <c r="H9" s="166" t="s">
        <v>111</v>
      </c>
      <c r="I9" s="168" t="s">
        <v>90</v>
      </c>
      <c r="K9" s="285" t="s">
        <v>108</v>
      </c>
    </row>
    <row r="10" spans="1:12" ht="30">
      <c r="A10" s="199">
        <v>1</v>
      </c>
      <c r="B10" s="113" t="s">
        <v>279</v>
      </c>
      <c r="C10" s="154" t="s">
        <v>301</v>
      </c>
      <c r="D10" s="254" t="s">
        <v>302</v>
      </c>
      <c r="E10" s="255"/>
      <c r="F10" s="154" t="s">
        <v>313</v>
      </c>
      <c r="G10" s="154" t="s">
        <v>312</v>
      </c>
      <c r="H10" s="154" t="s">
        <v>319</v>
      </c>
      <c r="I10" s="354">
        <v>28</v>
      </c>
      <c r="J10" s="211"/>
      <c r="K10" s="286" t="s">
        <v>160</v>
      </c>
      <c r="L10" s="403" t="s">
        <v>250</v>
      </c>
    </row>
    <row r="11" spans="1:12" ht="15.75">
      <c r="A11" s="256">
        <f>A10+1</f>
        <v>2</v>
      </c>
      <c r="B11" s="151" t="s">
        <v>279</v>
      </c>
      <c r="C11" s="176" t="s">
        <v>334</v>
      </c>
      <c r="D11" s="118" t="s">
        <v>314</v>
      </c>
      <c r="E11" s="191" t="s">
        <v>315</v>
      </c>
      <c r="F11" s="176" t="s">
        <v>316</v>
      </c>
      <c r="G11" s="176" t="s">
        <v>317</v>
      </c>
      <c r="H11" s="176" t="s">
        <v>318</v>
      </c>
      <c r="I11" s="346">
        <v>7</v>
      </c>
      <c r="J11" s="211"/>
      <c r="K11" s="58"/>
      <c r="L11" s="403" t="s">
        <v>251</v>
      </c>
    </row>
    <row r="12" spans="1:12">
      <c r="A12" s="256">
        <f t="shared" ref="A12:A19" si="0">A11+1</f>
        <v>3</v>
      </c>
      <c r="B12" s="151"/>
      <c r="C12" s="151"/>
      <c r="D12" s="151"/>
      <c r="E12" s="42"/>
      <c r="F12" s="119"/>
      <c r="G12" s="119"/>
      <c r="H12" s="119"/>
      <c r="I12" s="340"/>
    </row>
    <row r="13" spans="1:12">
      <c r="A13" s="256">
        <f t="shared" si="0"/>
        <v>4</v>
      </c>
      <c r="B13" s="118"/>
      <c r="C13" s="118"/>
      <c r="D13" s="151"/>
      <c r="E13" s="42"/>
      <c r="F13" s="119"/>
      <c r="G13" s="119"/>
      <c r="H13" s="119"/>
      <c r="I13" s="340"/>
    </row>
    <row r="14" spans="1:12">
      <c r="A14" s="256">
        <f t="shared" si="0"/>
        <v>5</v>
      </c>
      <c r="B14" s="151"/>
      <c r="C14" s="118"/>
      <c r="D14" s="118"/>
      <c r="E14" s="191"/>
      <c r="F14" s="119"/>
      <c r="G14" s="119"/>
      <c r="H14" s="119"/>
      <c r="I14" s="340"/>
    </row>
    <row r="15" spans="1:12">
      <c r="A15" s="256">
        <f t="shared" si="0"/>
        <v>6</v>
      </c>
      <c r="B15" s="175"/>
      <c r="C15" s="175"/>
      <c r="D15" s="175"/>
      <c r="E15" s="191"/>
      <c r="F15" s="119"/>
      <c r="G15" s="119"/>
      <c r="H15" s="119"/>
      <c r="I15" s="340"/>
    </row>
    <row r="16" spans="1:12">
      <c r="A16" s="256">
        <f t="shared" si="0"/>
        <v>7</v>
      </c>
      <c r="B16" s="175"/>
      <c r="C16" s="117"/>
      <c r="D16" s="175"/>
      <c r="E16" s="191"/>
      <c r="F16" s="119"/>
      <c r="G16" s="119"/>
      <c r="H16" s="119"/>
      <c r="I16" s="340"/>
    </row>
    <row r="17" spans="1:9">
      <c r="A17" s="256">
        <f t="shared" si="0"/>
        <v>8</v>
      </c>
      <c r="B17" s="175"/>
      <c r="C17" s="117"/>
      <c r="D17" s="175"/>
      <c r="E17" s="191"/>
      <c r="F17" s="119"/>
      <c r="G17" s="119"/>
      <c r="H17" s="119"/>
      <c r="I17" s="340"/>
    </row>
    <row r="18" spans="1:9">
      <c r="A18" s="256">
        <f t="shared" si="0"/>
        <v>9</v>
      </c>
      <c r="B18" s="191"/>
      <c r="C18" s="42"/>
      <c r="D18" s="42"/>
      <c r="E18" s="42"/>
      <c r="F18" s="119"/>
      <c r="G18" s="119"/>
      <c r="H18" s="119"/>
      <c r="I18" s="340"/>
    </row>
    <row r="19" spans="1:9" ht="15.75" thickBot="1">
      <c r="A19" s="257">
        <f t="shared" si="0"/>
        <v>10</v>
      </c>
      <c r="B19" s="161"/>
      <c r="C19" s="123"/>
      <c r="D19" s="123"/>
      <c r="E19" s="194"/>
      <c r="F19" s="124"/>
      <c r="G19" s="124"/>
      <c r="H19" s="124"/>
      <c r="I19" s="341"/>
    </row>
    <row r="20" spans="1:9" ht="15.75" thickBot="1">
      <c r="A20" s="386"/>
      <c r="B20" s="258"/>
      <c r="C20" s="159"/>
      <c r="D20" s="195"/>
      <c r="E20" s="195"/>
      <c r="F20" s="195"/>
      <c r="G20" s="195"/>
      <c r="H20" s="129" t="str">
        <f>"Total "&amp;LEFT(A7,3)</f>
        <v>Total I10</v>
      </c>
      <c r="I20" s="259">
        <f>SUM(I10:I19)</f>
        <v>35</v>
      </c>
    </row>
    <row r="21" spans="1:9">
      <c r="A21" s="22"/>
      <c r="B21" s="16"/>
      <c r="C21" s="18"/>
      <c r="D21" s="22"/>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9" ht="48" customHeight="1">
      <c r="A23"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7"/>
      <c r="C23" s="447"/>
      <c r="D23" s="447"/>
      <c r="E23" s="447"/>
      <c r="F23" s="447"/>
      <c r="G23" s="447"/>
      <c r="H23" s="447"/>
      <c r="I23" s="44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6"/>
  <sheetViews>
    <sheetView workbookViewId="0">
      <selection activeCell="D11" sqref="D11"/>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c r="J6" s="40"/>
    </row>
    <row r="7" spans="1:12" ht="39" customHeight="1">
      <c r="A7" s="44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8"/>
      <c r="C7" s="448"/>
      <c r="D7" s="448"/>
      <c r="E7" s="448"/>
      <c r="F7" s="448"/>
      <c r="G7" s="448"/>
      <c r="H7" s="448"/>
      <c r="I7" s="448"/>
      <c r="J7" s="39"/>
    </row>
    <row r="8" spans="1:12" ht="19.5" customHeight="1" thickBot="1">
      <c r="A8" s="64"/>
      <c r="B8" s="64"/>
      <c r="C8" s="64"/>
      <c r="D8" s="64"/>
      <c r="E8" s="64"/>
      <c r="F8" s="64"/>
      <c r="G8" s="64"/>
      <c r="H8" s="64"/>
      <c r="I8" s="64"/>
      <c r="J8" s="39"/>
    </row>
    <row r="9" spans="1:12" ht="63" customHeight="1" thickBot="1">
      <c r="A9" s="245" t="s">
        <v>55</v>
      </c>
      <c r="B9" s="246" t="s">
        <v>83</v>
      </c>
      <c r="C9" s="247" t="s">
        <v>52</v>
      </c>
      <c r="D9" s="247" t="s">
        <v>134</v>
      </c>
      <c r="E9" s="246" t="s">
        <v>87</v>
      </c>
      <c r="F9" s="247" t="s">
        <v>53</v>
      </c>
      <c r="G9" s="247" t="s">
        <v>79</v>
      </c>
      <c r="H9" s="246" t="s">
        <v>54</v>
      </c>
      <c r="I9" s="253" t="s">
        <v>147</v>
      </c>
      <c r="J9" s="2"/>
      <c r="K9" s="285" t="s">
        <v>108</v>
      </c>
    </row>
    <row r="10" spans="1:12" ht="94.5">
      <c r="A10" s="66">
        <v>1</v>
      </c>
      <c r="B10" s="31" t="s">
        <v>279</v>
      </c>
      <c r="C10" s="53" t="s">
        <v>304</v>
      </c>
      <c r="D10" s="53" t="s">
        <v>305</v>
      </c>
      <c r="E10" s="65">
        <v>2015</v>
      </c>
      <c r="F10" s="65" t="s">
        <v>307</v>
      </c>
      <c r="G10" s="31" t="s">
        <v>306</v>
      </c>
      <c r="H10" s="31">
        <v>2</v>
      </c>
      <c r="I10" s="355">
        <v>15</v>
      </c>
      <c r="K10" s="286" t="s">
        <v>161</v>
      </c>
      <c r="L10" s="403" t="s">
        <v>252</v>
      </c>
    </row>
    <row r="11" spans="1:12" ht="78.75">
      <c r="A11" s="67">
        <f>A10+1</f>
        <v>2</v>
      </c>
      <c r="B11" s="21" t="s">
        <v>279</v>
      </c>
      <c r="C11" s="21" t="s">
        <v>308</v>
      </c>
      <c r="D11" s="21" t="s">
        <v>309</v>
      </c>
      <c r="E11" s="20">
        <v>2012</v>
      </c>
      <c r="F11" s="21" t="s">
        <v>310</v>
      </c>
      <c r="G11" s="21"/>
      <c r="H11" s="20">
        <v>2</v>
      </c>
      <c r="I11" s="356">
        <v>15</v>
      </c>
      <c r="K11" s="58"/>
    </row>
    <row r="12" spans="1:12" ht="15.75">
      <c r="A12" s="67">
        <f t="shared" ref="A12:A19" si="0">A11+1</f>
        <v>3</v>
      </c>
      <c r="B12" s="21"/>
      <c r="C12" s="21"/>
      <c r="D12" s="21"/>
      <c r="E12" s="20"/>
      <c r="F12" s="24"/>
      <c r="G12" s="21"/>
      <c r="H12" s="20"/>
      <c r="I12" s="356"/>
    </row>
    <row r="13" spans="1:12" ht="15.75">
      <c r="A13" s="67">
        <f t="shared" si="0"/>
        <v>4</v>
      </c>
      <c r="B13" s="21"/>
      <c r="C13" s="21"/>
      <c r="D13" s="21"/>
      <c r="E13" s="21"/>
      <c r="F13" s="24"/>
      <c r="G13" s="21"/>
      <c r="H13" s="21"/>
      <c r="I13" s="356"/>
    </row>
    <row r="14" spans="1:12" ht="15.75">
      <c r="A14" s="67">
        <f t="shared" si="0"/>
        <v>5</v>
      </c>
      <c r="B14" s="21"/>
      <c r="C14" s="21"/>
      <c r="D14" s="21"/>
      <c r="E14" s="21"/>
      <c r="F14" s="21"/>
      <c r="G14" s="21"/>
      <c r="H14" s="21"/>
      <c r="I14" s="356"/>
    </row>
    <row r="15" spans="1:12" ht="15.75">
      <c r="A15" s="67">
        <f t="shared" si="0"/>
        <v>6</v>
      </c>
      <c r="B15" s="20"/>
      <c r="C15" s="21"/>
      <c r="D15" s="21"/>
      <c r="E15" s="20"/>
      <c r="F15" s="20"/>
      <c r="G15" s="20"/>
      <c r="H15" s="20"/>
      <c r="I15" s="356"/>
    </row>
    <row r="16" spans="1:12" ht="15.75">
      <c r="A16" s="67">
        <f t="shared" si="0"/>
        <v>7</v>
      </c>
      <c r="B16" s="20"/>
      <c r="C16" s="20"/>
      <c r="D16" s="21"/>
      <c r="E16" s="20"/>
      <c r="F16" s="20"/>
      <c r="G16" s="21"/>
      <c r="H16" s="20"/>
      <c r="I16" s="356"/>
    </row>
    <row r="17" spans="1:10" ht="15.75">
      <c r="A17" s="67">
        <f t="shared" si="0"/>
        <v>8</v>
      </c>
      <c r="B17" s="21"/>
      <c r="C17" s="21"/>
      <c r="D17" s="21"/>
      <c r="E17" s="20"/>
      <c r="F17" s="20"/>
      <c r="G17" s="21"/>
      <c r="H17" s="20"/>
      <c r="I17" s="356"/>
    </row>
    <row r="18" spans="1:10" ht="15.75">
      <c r="A18" s="67">
        <f t="shared" si="0"/>
        <v>9</v>
      </c>
      <c r="B18" s="21"/>
      <c r="C18" s="21"/>
      <c r="D18" s="21"/>
      <c r="E18" s="21"/>
      <c r="F18" s="29"/>
      <c r="G18" s="23"/>
      <c r="H18" s="21"/>
      <c r="I18" s="357"/>
      <c r="J18" s="25"/>
    </row>
    <row r="19" spans="1:10" ht="16.5" thickBot="1">
      <c r="A19" s="68">
        <f t="shared" si="0"/>
        <v>10</v>
      </c>
      <c r="B19" s="52"/>
      <c r="C19" s="69"/>
      <c r="D19" s="52"/>
      <c r="E19" s="52"/>
      <c r="F19" s="69"/>
      <c r="G19" s="69"/>
      <c r="H19" s="69"/>
      <c r="I19" s="358"/>
    </row>
    <row r="20" spans="1:10" ht="16.5" thickBot="1">
      <c r="A20" s="385"/>
      <c r="C20" s="22"/>
      <c r="D20" s="27"/>
      <c r="E20" s="18"/>
      <c r="H20" s="129" t="str">
        <f>"Total "&amp;LEFT(A7,4)</f>
        <v>Total I11a</v>
      </c>
      <c r="I20" s="407">
        <f>SUM(I10:I19)</f>
        <v>30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workbookViewId="0">
      <selection activeCell="M15" sqref="M15"/>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7" customWidth="1"/>
    <col min="8" max="8" width="9.7109375" customWidth="1"/>
  </cols>
  <sheetData>
    <row r="1" spans="1:11" ht="15.75">
      <c r="A1" s="279" t="str">
        <f>'Date initiale'!C3</f>
        <v>Universitatea de Arhitectură și Urbanism "Ion Mincu" București</v>
      </c>
      <c r="B1" s="279"/>
      <c r="C1" s="279"/>
      <c r="D1" s="17"/>
    </row>
    <row r="2" spans="1:11" ht="15.75">
      <c r="A2" s="279" t="str">
        <f>'Date initiale'!B4&amp;" "&amp;'Date initiale'!C4</f>
        <v>Facultatea ARHITECTURA</v>
      </c>
      <c r="B2" s="279"/>
      <c r="C2" s="279"/>
      <c r="D2" s="17"/>
    </row>
    <row r="3" spans="1:11" ht="15.75">
      <c r="A3" s="279" t="str">
        <f>'Date initiale'!B5&amp;" "&amp;'Date initiale'!C5</f>
        <v>Departamentul Sinteza de Proiectare</v>
      </c>
      <c r="B3" s="279"/>
      <c r="C3" s="279"/>
      <c r="D3" s="17"/>
    </row>
    <row r="4" spans="1:11">
      <c r="A4" s="126" t="str">
        <f>'Date initiale'!C6&amp;", "&amp;'Date initiale'!C7</f>
        <v>Eftenie Vlad, L43</v>
      </c>
      <c r="B4" s="126"/>
      <c r="C4" s="126"/>
    </row>
    <row r="5" spans="1:11" s="197" customFormat="1">
      <c r="A5" s="126"/>
      <c r="B5" s="126"/>
      <c r="C5" s="126"/>
    </row>
    <row r="6" spans="1:11" ht="15.75">
      <c r="A6" s="445" t="s">
        <v>110</v>
      </c>
      <c r="B6" s="445"/>
      <c r="C6" s="445"/>
      <c r="D6" s="445"/>
      <c r="E6" s="445"/>
      <c r="F6" s="445"/>
      <c r="G6" s="445"/>
      <c r="H6" s="445"/>
      <c r="I6" s="40"/>
      <c r="J6" s="40"/>
    </row>
    <row r="7" spans="1:11" ht="48" customHeight="1">
      <c r="A7" s="44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8"/>
      <c r="C7" s="448"/>
      <c r="D7" s="448"/>
      <c r="E7" s="448"/>
      <c r="F7" s="448"/>
      <c r="G7" s="448"/>
      <c r="H7" s="448"/>
      <c r="I7" s="198"/>
      <c r="J7" s="198"/>
    </row>
    <row r="8" spans="1:11" ht="21.75" customHeight="1" thickBot="1">
      <c r="A8" s="62"/>
      <c r="B8" s="62"/>
      <c r="C8" s="62"/>
      <c r="D8" s="62"/>
      <c r="E8" s="62"/>
      <c r="F8" s="62"/>
      <c r="G8" s="62"/>
      <c r="H8" s="62"/>
    </row>
    <row r="9" spans="1:11" ht="30.75" thickBot="1">
      <c r="A9" s="165" t="s">
        <v>55</v>
      </c>
      <c r="B9" s="232" t="s">
        <v>83</v>
      </c>
      <c r="C9" s="232" t="s">
        <v>136</v>
      </c>
      <c r="D9" s="232" t="s">
        <v>137</v>
      </c>
      <c r="E9" s="232" t="s">
        <v>75</v>
      </c>
      <c r="F9" s="232" t="s">
        <v>76</v>
      </c>
      <c r="G9" s="248" t="s">
        <v>135</v>
      </c>
      <c r="H9" s="253" t="s">
        <v>147</v>
      </c>
      <c r="J9" s="285" t="s">
        <v>108</v>
      </c>
    </row>
    <row r="10" spans="1:11">
      <c r="A10" s="212">
        <v>1</v>
      </c>
      <c r="B10" s="133"/>
      <c r="C10" s="213"/>
      <c r="D10" s="214"/>
      <c r="E10" s="215"/>
      <c r="F10" s="216"/>
      <c r="G10" s="217"/>
      <c r="H10" s="359"/>
      <c r="J10" s="286" t="s">
        <v>253</v>
      </c>
      <c r="K10" s="403" t="s">
        <v>256</v>
      </c>
    </row>
    <row r="11" spans="1:11">
      <c r="A11" s="218">
        <f>A10+1</f>
        <v>2</v>
      </c>
      <c r="B11" s="138"/>
      <c r="C11" s="138"/>
      <c r="D11" s="138"/>
      <c r="E11" s="138"/>
      <c r="F11" s="219"/>
      <c r="G11" s="220"/>
      <c r="H11" s="346"/>
      <c r="J11" s="286" t="s">
        <v>254</v>
      </c>
    </row>
    <row r="12" spans="1:11" ht="15.75">
      <c r="A12" s="218">
        <f t="shared" ref="A12:A19" si="0">A11+1</f>
        <v>3</v>
      </c>
      <c r="B12" s="222"/>
      <c r="C12" s="222"/>
      <c r="D12" s="222"/>
      <c r="E12" s="222"/>
      <c r="F12" s="223"/>
      <c r="G12" s="224"/>
      <c r="H12" s="360"/>
      <c r="I12" s="26"/>
      <c r="J12" s="286" t="s">
        <v>255</v>
      </c>
    </row>
    <row r="13" spans="1:11" ht="15.75">
      <c r="A13" s="218">
        <f t="shared" si="0"/>
        <v>4</v>
      </c>
      <c r="B13" s="138"/>
      <c r="C13" s="138"/>
      <c r="D13" s="138"/>
      <c r="E13" s="138"/>
      <c r="F13" s="219"/>
      <c r="G13" s="220"/>
      <c r="H13" s="346"/>
      <c r="I13" s="26"/>
    </row>
    <row r="14" spans="1:11" s="197" customFormat="1">
      <c r="A14" s="218">
        <f t="shared" si="0"/>
        <v>5</v>
      </c>
      <c r="B14" s="138"/>
      <c r="C14" s="138"/>
      <c r="D14" s="138"/>
      <c r="E14" s="138"/>
      <c r="F14" s="219"/>
      <c r="G14" s="220"/>
      <c r="H14" s="346"/>
    </row>
    <row r="15" spans="1:11" s="197" customFormat="1" ht="15.75">
      <c r="A15" s="218">
        <f t="shared" si="0"/>
        <v>6</v>
      </c>
      <c r="B15" s="138"/>
      <c r="C15" s="138"/>
      <c r="D15" s="138"/>
      <c r="E15" s="138"/>
      <c r="F15" s="219"/>
      <c r="G15" s="220"/>
      <c r="H15" s="346"/>
      <c r="I15" s="26"/>
    </row>
    <row r="16" spans="1:11" s="197" customFormat="1">
      <c r="A16" s="218">
        <f t="shared" si="0"/>
        <v>7</v>
      </c>
      <c r="B16" s="138"/>
      <c r="C16" s="138"/>
      <c r="D16" s="138"/>
      <c r="E16" s="138"/>
      <c r="F16" s="219"/>
      <c r="G16" s="220"/>
      <c r="H16" s="346"/>
    </row>
    <row r="17" spans="1:9" s="197" customFormat="1" ht="15.75">
      <c r="A17" s="218">
        <f t="shared" si="0"/>
        <v>8</v>
      </c>
      <c r="B17" s="222"/>
      <c r="C17" s="222"/>
      <c r="D17" s="222"/>
      <c r="E17" s="222"/>
      <c r="F17" s="223"/>
      <c r="G17" s="224"/>
      <c r="H17" s="360"/>
      <c r="I17" s="26"/>
    </row>
    <row r="18" spans="1:9" s="197" customFormat="1" ht="15.75">
      <c r="A18" s="218">
        <f t="shared" si="0"/>
        <v>9</v>
      </c>
      <c r="B18" s="138"/>
      <c r="C18" s="138"/>
      <c r="D18" s="138"/>
      <c r="E18" s="138"/>
      <c r="F18" s="219"/>
      <c r="G18" s="220"/>
      <c r="H18" s="346"/>
      <c r="I18" s="26"/>
    </row>
    <row r="19" spans="1:9" ht="15.75" thickBot="1">
      <c r="A19" s="225">
        <f t="shared" si="0"/>
        <v>10</v>
      </c>
      <c r="B19" s="145"/>
      <c r="C19" s="145"/>
      <c r="D19" s="145"/>
      <c r="E19" s="145"/>
      <c r="F19" s="226"/>
      <c r="G19" s="227"/>
      <c r="H19" s="361"/>
    </row>
    <row r="20" spans="1:9" ht="15.75" thickBot="1">
      <c r="A20" s="384"/>
      <c r="B20" s="229"/>
      <c r="C20" s="229"/>
      <c r="D20" s="229"/>
      <c r="E20" s="229"/>
      <c r="F20" s="230"/>
      <c r="G20" s="169" t="str">
        <f>"Total "&amp;LEFT(A7,4)</f>
        <v>Total I11b</v>
      </c>
      <c r="H20" s="294">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44"/>
  <sheetViews>
    <sheetView topLeftCell="A13" workbookViewId="0">
      <selection activeCell="B33" sqref="B33"/>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9" t="str">
        <f>'Date initiale'!C3</f>
        <v>Universitatea de Arhitectură și Urbanism "Ion Mincu" București</v>
      </c>
      <c r="B1" s="279"/>
      <c r="C1" s="279"/>
    </row>
    <row r="2" spans="1:10">
      <c r="A2" s="279" t="str">
        <f>'Date initiale'!B4&amp;" "&amp;'Date initiale'!C4</f>
        <v>Facultatea ARHITECTURA</v>
      </c>
      <c r="B2" s="279"/>
      <c r="C2" s="279"/>
    </row>
    <row r="3" spans="1:10">
      <c r="A3" s="279" t="str">
        <f>'Date initiale'!B5&amp;" "&amp;'Date initiale'!C5</f>
        <v>Departamentul Sinteza de Proiectare</v>
      </c>
      <c r="B3" s="279"/>
      <c r="C3" s="279"/>
    </row>
    <row r="4" spans="1:10">
      <c r="A4" s="126" t="str">
        <f>'Date initiale'!C6&amp;", "&amp;'Date initiale'!C7</f>
        <v>Eftenie Vlad, L43</v>
      </c>
      <c r="B4" s="126"/>
      <c r="C4" s="126"/>
    </row>
    <row r="5" spans="1:10" s="197" customFormat="1">
      <c r="A5" s="126"/>
      <c r="B5" s="126"/>
      <c r="C5" s="126"/>
    </row>
    <row r="6" spans="1:10" ht="15.75">
      <c r="A6" s="450" t="s">
        <v>110</v>
      </c>
      <c r="B6" s="450"/>
      <c r="C6" s="450"/>
      <c r="D6" s="450"/>
      <c r="E6" s="450"/>
      <c r="F6" s="450"/>
      <c r="G6" s="450"/>
    </row>
    <row r="7" spans="1:10" ht="15.75">
      <c r="A7" s="448" t="str">
        <f>'Descriere indicatori'!B14&amp;"c. "&amp;'Descriere indicatori'!C16</f>
        <v>I11c. Susţinere comunicare publică în cadrul conferinţelor, colocviilor, seminariilor internaţionale/naţionale</v>
      </c>
      <c r="B7" s="448"/>
      <c r="C7" s="448"/>
      <c r="D7" s="448"/>
      <c r="E7" s="448"/>
      <c r="F7" s="448"/>
      <c r="G7" s="448"/>
      <c r="H7" s="198"/>
    </row>
    <row r="8" spans="1:10" s="197" customFormat="1" ht="16.5" thickBot="1">
      <c r="A8" s="196"/>
      <c r="B8" s="196"/>
      <c r="C8" s="196"/>
      <c r="D8" s="196"/>
      <c r="E8" s="196"/>
      <c r="F8" s="196"/>
      <c r="G8" s="196"/>
      <c r="H8" s="196"/>
    </row>
    <row r="9" spans="1:10" ht="30.75" thickBot="1">
      <c r="A9" s="165" t="s">
        <v>55</v>
      </c>
      <c r="B9" s="232" t="s">
        <v>83</v>
      </c>
      <c r="C9" s="232" t="s">
        <v>73</v>
      </c>
      <c r="D9" s="232" t="s">
        <v>74</v>
      </c>
      <c r="E9" s="232" t="s">
        <v>75</v>
      </c>
      <c r="F9" s="232" t="s">
        <v>76</v>
      </c>
      <c r="G9" s="253" t="s">
        <v>147</v>
      </c>
      <c r="I9" s="285" t="s">
        <v>108</v>
      </c>
    </row>
    <row r="10" spans="1:10" ht="75">
      <c r="A10" s="234">
        <v>1</v>
      </c>
      <c r="B10" s="213" t="s">
        <v>279</v>
      </c>
      <c r="C10" s="408" t="s">
        <v>321</v>
      </c>
      <c r="D10" s="235" t="s">
        <v>324</v>
      </c>
      <c r="E10" s="215">
        <v>2006</v>
      </c>
      <c r="F10" s="215" t="s">
        <v>320</v>
      </c>
      <c r="G10" s="359">
        <v>5</v>
      </c>
      <c r="I10" s="286" t="s">
        <v>163</v>
      </c>
      <c r="J10" s="403" t="s">
        <v>257</v>
      </c>
    </row>
    <row r="11" spans="1:10" ht="30">
      <c r="A11" s="236">
        <f>A10+1</f>
        <v>2</v>
      </c>
      <c r="B11" s="142" t="s">
        <v>279</v>
      </c>
      <c r="C11" s="409" t="s">
        <v>322</v>
      </c>
      <c r="D11" s="237" t="s">
        <v>323</v>
      </c>
      <c r="E11" s="238">
        <v>2007</v>
      </c>
      <c r="F11" s="239" t="s">
        <v>320</v>
      </c>
      <c r="G11" s="362">
        <v>5</v>
      </c>
    </row>
    <row r="12" spans="1:10" ht="45">
      <c r="A12" s="236">
        <f t="shared" ref="A12:A26" si="0">A11+1</f>
        <v>3</v>
      </c>
      <c r="B12" s="142" t="s">
        <v>279</v>
      </c>
      <c r="C12" s="410" t="s">
        <v>325</v>
      </c>
      <c r="D12" s="238" t="s">
        <v>326</v>
      </c>
      <c r="E12" s="238">
        <v>2008</v>
      </c>
      <c r="F12" s="239" t="s">
        <v>320</v>
      </c>
      <c r="G12" s="362">
        <v>5</v>
      </c>
    </row>
    <row r="13" spans="1:10" ht="45">
      <c r="A13" s="236">
        <f t="shared" si="0"/>
        <v>4</v>
      </c>
      <c r="B13" s="138" t="s">
        <v>279</v>
      </c>
      <c r="C13" s="138" t="s">
        <v>328</v>
      </c>
      <c r="D13" s="138" t="s">
        <v>327</v>
      </c>
      <c r="E13" s="138">
        <v>2009</v>
      </c>
      <c r="F13" s="138" t="s">
        <v>320</v>
      </c>
      <c r="G13" s="346">
        <v>5</v>
      </c>
    </row>
    <row r="14" spans="1:10" ht="45">
      <c r="A14" s="236">
        <f t="shared" si="0"/>
        <v>5</v>
      </c>
      <c r="B14" s="138" t="s">
        <v>279</v>
      </c>
      <c r="C14" s="138" t="s">
        <v>329</v>
      </c>
      <c r="D14" s="138" t="s">
        <v>330</v>
      </c>
      <c r="E14" s="138">
        <v>2010</v>
      </c>
      <c r="F14" s="138" t="s">
        <v>320</v>
      </c>
      <c r="G14" s="346">
        <v>5</v>
      </c>
    </row>
    <row r="15" spans="1:10" ht="30">
      <c r="A15" s="236">
        <f t="shared" si="0"/>
        <v>6</v>
      </c>
      <c r="B15" s="138" t="s">
        <v>279</v>
      </c>
      <c r="C15" s="138" t="s">
        <v>331</v>
      </c>
      <c r="D15" s="138" t="s">
        <v>332</v>
      </c>
      <c r="E15" s="138">
        <v>2014</v>
      </c>
      <c r="F15" s="411" t="s">
        <v>333</v>
      </c>
      <c r="G15" s="346">
        <v>5</v>
      </c>
    </row>
    <row r="16" spans="1:10" s="197" customFormat="1" ht="30">
      <c r="A16" s="236">
        <f>A15+1</f>
        <v>7</v>
      </c>
      <c r="B16" s="138" t="s">
        <v>279</v>
      </c>
      <c r="C16" s="138" t="s">
        <v>338</v>
      </c>
      <c r="D16" s="138" t="s">
        <v>339</v>
      </c>
      <c r="E16" s="138">
        <v>2005</v>
      </c>
      <c r="F16" s="411" t="s">
        <v>336</v>
      </c>
      <c r="G16" s="346">
        <v>3</v>
      </c>
    </row>
    <row r="17" spans="1:7" s="197" customFormat="1" ht="30">
      <c r="A17" s="236">
        <f t="shared" si="0"/>
        <v>8</v>
      </c>
      <c r="B17" s="138" t="s">
        <v>279</v>
      </c>
      <c r="C17" s="138" t="s">
        <v>340</v>
      </c>
      <c r="D17" s="138" t="s">
        <v>341</v>
      </c>
      <c r="E17" s="138">
        <v>2012</v>
      </c>
      <c r="F17" s="411" t="s">
        <v>336</v>
      </c>
      <c r="G17" s="346">
        <v>3</v>
      </c>
    </row>
    <row r="18" spans="1:7" ht="45">
      <c r="A18" s="236">
        <f t="shared" si="0"/>
        <v>9</v>
      </c>
      <c r="B18" s="138" t="s">
        <v>279</v>
      </c>
      <c r="C18" s="138" t="s">
        <v>337</v>
      </c>
      <c r="D18" s="138" t="s">
        <v>335</v>
      </c>
      <c r="E18" s="138">
        <v>2012</v>
      </c>
      <c r="F18" s="138" t="s">
        <v>336</v>
      </c>
      <c r="G18" s="346">
        <v>3</v>
      </c>
    </row>
    <row r="19" spans="1:7" s="197" customFormat="1" ht="45">
      <c r="A19" s="236">
        <f t="shared" si="0"/>
        <v>10</v>
      </c>
      <c r="B19" s="138" t="s">
        <v>279</v>
      </c>
      <c r="C19" s="138" t="s">
        <v>342</v>
      </c>
      <c r="D19" s="138" t="s">
        <v>343</v>
      </c>
      <c r="E19" s="138">
        <v>2013</v>
      </c>
      <c r="F19" s="138" t="s">
        <v>320</v>
      </c>
      <c r="G19" s="346">
        <v>3</v>
      </c>
    </row>
    <row r="20" spans="1:7" s="197" customFormat="1">
      <c r="A20" s="236">
        <f>A19+1</f>
        <v>11</v>
      </c>
      <c r="B20" s="138" t="s">
        <v>279</v>
      </c>
      <c r="C20" s="138" t="s">
        <v>344</v>
      </c>
      <c r="D20" s="138" t="s">
        <v>345</v>
      </c>
      <c r="E20" s="138">
        <v>2013</v>
      </c>
      <c r="F20" s="138" t="s">
        <v>320</v>
      </c>
      <c r="G20" s="346">
        <v>5</v>
      </c>
    </row>
    <row r="21" spans="1:7" s="197" customFormat="1" ht="30">
      <c r="A21" s="236">
        <f>A20+1</f>
        <v>12</v>
      </c>
      <c r="B21" s="138" t="s">
        <v>279</v>
      </c>
      <c r="C21" s="138" t="s">
        <v>347</v>
      </c>
      <c r="D21" s="138" t="s">
        <v>335</v>
      </c>
      <c r="E21" s="138">
        <v>2015</v>
      </c>
      <c r="F21" s="138" t="s">
        <v>336</v>
      </c>
      <c r="G21" s="346">
        <v>5</v>
      </c>
    </row>
    <row r="22" spans="1:7" s="197" customFormat="1" ht="30">
      <c r="A22" s="236">
        <f t="shared" si="0"/>
        <v>13</v>
      </c>
      <c r="B22" s="138" t="s">
        <v>279</v>
      </c>
      <c r="C22" s="138" t="s">
        <v>348</v>
      </c>
      <c r="D22" s="138" t="s">
        <v>346</v>
      </c>
      <c r="E22" s="138">
        <v>2017</v>
      </c>
      <c r="F22" s="138" t="s">
        <v>320</v>
      </c>
      <c r="G22" s="346">
        <v>3</v>
      </c>
    </row>
    <row r="23" spans="1:7" s="197" customFormat="1" ht="30">
      <c r="A23" s="236">
        <f t="shared" si="0"/>
        <v>14</v>
      </c>
      <c r="B23" s="138" t="s">
        <v>279</v>
      </c>
      <c r="C23" s="138" t="s">
        <v>348</v>
      </c>
      <c r="D23" s="138" t="s">
        <v>346</v>
      </c>
      <c r="E23" s="138">
        <v>2018</v>
      </c>
      <c r="F23" s="138" t="s">
        <v>320</v>
      </c>
      <c r="G23" s="346">
        <v>3</v>
      </c>
    </row>
    <row r="24" spans="1:7" s="197" customFormat="1" ht="30">
      <c r="A24" s="236">
        <f t="shared" si="0"/>
        <v>15</v>
      </c>
      <c r="B24" s="138" t="s">
        <v>279</v>
      </c>
      <c r="C24" s="138" t="s">
        <v>413</v>
      </c>
      <c r="D24" s="138" t="s">
        <v>414</v>
      </c>
      <c r="E24" s="138">
        <v>2018</v>
      </c>
      <c r="F24" s="138" t="s">
        <v>320</v>
      </c>
      <c r="G24" s="346">
        <v>3</v>
      </c>
    </row>
    <row r="25" spans="1:7" ht="30">
      <c r="A25" s="236">
        <f t="shared" si="0"/>
        <v>16</v>
      </c>
      <c r="B25" s="138" t="s">
        <v>279</v>
      </c>
      <c r="C25" s="138" t="s">
        <v>415</v>
      </c>
      <c r="D25" s="138" t="s">
        <v>416</v>
      </c>
      <c r="E25" s="138">
        <v>2018</v>
      </c>
      <c r="F25" s="138" t="s">
        <v>336</v>
      </c>
      <c r="G25" s="346">
        <v>3</v>
      </c>
    </row>
    <row r="26" spans="1:7" ht="30">
      <c r="A26" s="236">
        <f t="shared" si="0"/>
        <v>17</v>
      </c>
      <c r="B26" s="138" t="s">
        <v>279</v>
      </c>
      <c r="C26" s="138" t="s">
        <v>427</v>
      </c>
      <c r="D26" s="138" t="s">
        <v>428</v>
      </c>
      <c r="E26" s="138">
        <v>2006</v>
      </c>
      <c r="F26" s="138" t="s">
        <v>336</v>
      </c>
      <c r="G26" s="346">
        <v>3</v>
      </c>
    </row>
    <row r="27" spans="1:7" s="197" customFormat="1" ht="30">
      <c r="A27" s="236">
        <v>18</v>
      </c>
      <c r="B27" s="425" t="s">
        <v>279</v>
      </c>
      <c r="C27" s="425" t="s">
        <v>431</v>
      </c>
      <c r="D27" s="425" t="s">
        <v>429</v>
      </c>
      <c r="E27" s="425">
        <v>2008</v>
      </c>
      <c r="F27" s="425" t="s">
        <v>430</v>
      </c>
      <c r="G27" s="426">
        <v>3</v>
      </c>
    </row>
    <row r="28" spans="1:7" s="197" customFormat="1" ht="30">
      <c r="A28" s="236">
        <v>19</v>
      </c>
      <c r="B28" s="425" t="s">
        <v>279</v>
      </c>
      <c r="C28" s="425" t="s">
        <v>432</v>
      </c>
      <c r="D28" s="425" t="s">
        <v>433</v>
      </c>
      <c r="E28" s="425">
        <v>2011</v>
      </c>
      <c r="F28" s="425" t="s">
        <v>336</v>
      </c>
      <c r="G28" s="426">
        <v>9</v>
      </c>
    </row>
    <row r="29" spans="1:7" s="197" customFormat="1" ht="30">
      <c r="A29" s="236">
        <v>20</v>
      </c>
      <c r="B29" s="425" t="s">
        <v>279</v>
      </c>
      <c r="C29" s="425" t="s">
        <v>434</v>
      </c>
      <c r="D29" s="425" t="s">
        <v>435</v>
      </c>
      <c r="E29" s="425">
        <v>2013</v>
      </c>
      <c r="F29" s="425" t="s">
        <v>320</v>
      </c>
      <c r="G29" s="426">
        <v>3</v>
      </c>
    </row>
    <row r="30" spans="1:7" s="197" customFormat="1" ht="30">
      <c r="A30" s="236">
        <v>21</v>
      </c>
      <c r="B30" s="425" t="s">
        <v>279</v>
      </c>
      <c r="C30" s="425" t="s">
        <v>436</v>
      </c>
      <c r="D30" s="425" t="s">
        <v>437</v>
      </c>
      <c r="E30" s="425">
        <v>2013</v>
      </c>
      <c r="F30" s="425" t="s">
        <v>320</v>
      </c>
      <c r="G30" s="426">
        <v>3</v>
      </c>
    </row>
    <row r="31" spans="1:7" s="197" customFormat="1" ht="30">
      <c r="A31" s="236">
        <v>22</v>
      </c>
      <c r="B31" s="425" t="s">
        <v>279</v>
      </c>
      <c r="C31" s="425" t="s">
        <v>438</v>
      </c>
      <c r="D31" s="425" t="s">
        <v>439</v>
      </c>
      <c r="E31" s="425">
        <v>2014</v>
      </c>
      <c r="F31" s="425" t="s">
        <v>336</v>
      </c>
      <c r="G31" s="426">
        <v>3</v>
      </c>
    </row>
    <row r="32" spans="1:7" s="197" customFormat="1">
      <c r="A32" s="236">
        <v>23</v>
      </c>
      <c r="B32" s="425" t="s">
        <v>279</v>
      </c>
      <c r="C32" s="425" t="s">
        <v>440</v>
      </c>
      <c r="D32" s="425" t="s">
        <v>441</v>
      </c>
      <c r="E32" s="425">
        <v>2014</v>
      </c>
      <c r="F32" s="425" t="s">
        <v>320</v>
      </c>
      <c r="G32" s="426">
        <v>3</v>
      </c>
    </row>
    <row r="33" spans="1:7" s="197" customFormat="1">
      <c r="A33" s="236"/>
      <c r="B33" s="425"/>
      <c r="C33" s="425"/>
      <c r="D33" s="425"/>
      <c r="E33" s="425"/>
      <c r="F33" s="425"/>
      <c r="G33" s="426"/>
    </row>
    <row r="34" spans="1:7" s="197" customFormat="1">
      <c r="A34" s="236"/>
      <c r="B34" s="425"/>
      <c r="C34" s="425"/>
      <c r="D34" s="425"/>
      <c r="E34" s="425"/>
      <c r="F34" s="425"/>
      <c r="G34" s="426"/>
    </row>
    <row r="35" spans="1:7" s="197" customFormat="1">
      <c r="A35" s="236"/>
      <c r="B35" s="425"/>
      <c r="C35" s="425"/>
      <c r="D35" s="425"/>
      <c r="E35" s="425"/>
      <c r="F35" s="425"/>
      <c r="G35" s="426"/>
    </row>
    <row r="36" spans="1:7" s="197" customFormat="1">
      <c r="A36" s="236"/>
      <c r="B36" s="425"/>
      <c r="C36" s="425"/>
      <c r="D36" s="425"/>
      <c r="E36" s="425"/>
      <c r="F36" s="425"/>
      <c r="G36" s="426"/>
    </row>
    <row r="37" spans="1:7" ht="15.75" thickBot="1">
      <c r="A37" s="236"/>
      <c r="B37" s="145"/>
      <c r="C37" s="241"/>
      <c r="D37" s="242"/>
      <c r="E37" s="145"/>
      <c r="F37" s="243"/>
      <c r="G37" s="361"/>
    </row>
    <row r="38" spans="1:7" ht="15.75" thickBot="1">
      <c r="A38" s="379"/>
      <c r="B38" s="230"/>
      <c r="C38" s="230"/>
      <c r="D38" s="244"/>
      <c r="E38" s="230"/>
      <c r="F38" s="169" t="str">
        <f>"Total "&amp;LEFT(A7,4)</f>
        <v>Total I11c</v>
      </c>
      <c r="G38" s="170">
        <f>SUM(G10:G37)</f>
        <v>91</v>
      </c>
    </row>
    <row r="39" spans="1:7">
      <c r="D39" s="35"/>
    </row>
    <row r="40" spans="1:7">
      <c r="D40" s="35"/>
    </row>
    <row r="41" spans="1:7">
      <c r="B41" s="35"/>
      <c r="D41" s="35"/>
    </row>
    <row r="42" spans="1:7">
      <c r="B42" s="35"/>
      <c r="D42" s="35"/>
    </row>
    <row r="43" spans="1:7">
      <c r="B43" s="18"/>
      <c r="D43" s="18"/>
    </row>
    <row r="44" spans="1:7">
      <c r="B44"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79" t="str">
        <f>'Date initiale'!C3</f>
        <v>Universitatea de Arhitectură și Urbanism "Ion Mincu" București</v>
      </c>
      <c r="B1" s="279"/>
      <c r="C1" s="279"/>
      <c r="D1" s="17"/>
      <c r="E1" s="17"/>
      <c r="F1" s="17"/>
    </row>
    <row r="2" spans="1:11" ht="15.75">
      <c r="A2" s="279" t="str">
        <f>'Date initiale'!B4&amp;" "&amp;'Date initiale'!C4</f>
        <v>Facultatea ARHITECTURA</v>
      </c>
      <c r="B2" s="279"/>
      <c r="C2" s="279"/>
      <c r="D2" s="17"/>
      <c r="E2" s="17"/>
      <c r="F2" s="17"/>
    </row>
    <row r="3" spans="1:11" ht="15.75">
      <c r="A3" s="279" t="str">
        <f>'Date initiale'!B5&amp;" "&amp;'Date initiale'!C5</f>
        <v>Departamentul Sinteza de Proiectare</v>
      </c>
      <c r="B3" s="279"/>
      <c r="C3" s="279"/>
      <c r="D3" s="17"/>
      <c r="E3" s="17"/>
      <c r="F3" s="17"/>
    </row>
    <row r="4" spans="1:11" ht="15.75">
      <c r="A4" s="280" t="str">
        <f>'Date initiale'!C6&amp;", "&amp;'Date initiale'!C7</f>
        <v>Eftenie Vlad, L43</v>
      </c>
      <c r="B4" s="280"/>
      <c r="C4" s="280"/>
      <c r="D4" s="17"/>
      <c r="E4" s="17"/>
      <c r="F4" s="17"/>
    </row>
    <row r="5" spans="1:11" s="197" customFormat="1" ht="15.75">
      <c r="A5" s="280"/>
      <c r="B5" s="280"/>
      <c r="C5" s="280"/>
      <c r="D5" s="17"/>
      <c r="E5" s="17"/>
      <c r="F5" s="17"/>
    </row>
    <row r="6" spans="1:11" ht="15.75">
      <c r="A6" s="445" t="s">
        <v>110</v>
      </c>
      <c r="B6" s="445"/>
      <c r="C6" s="445"/>
      <c r="D6" s="445"/>
      <c r="E6" s="445"/>
      <c r="F6" s="445"/>
      <c r="G6" s="445"/>
      <c r="H6" s="445"/>
    </row>
    <row r="7" spans="1:11" ht="50.25" customHeight="1">
      <c r="A7" s="44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8"/>
      <c r="C7" s="448"/>
      <c r="D7" s="448"/>
      <c r="E7" s="448"/>
      <c r="F7" s="448"/>
      <c r="G7" s="448"/>
      <c r="H7" s="448"/>
      <c r="I7" s="33"/>
      <c r="K7" s="33"/>
    </row>
    <row r="8" spans="1:11" ht="16.5" thickBot="1">
      <c r="A8" s="55"/>
      <c r="B8" s="55"/>
      <c r="C8" s="55"/>
      <c r="D8" s="55"/>
      <c r="E8" s="55"/>
      <c r="F8" s="55"/>
      <c r="G8" s="55"/>
      <c r="H8" s="55"/>
    </row>
    <row r="9" spans="1:11" ht="46.5" customHeight="1" thickBot="1">
      <c r="A9" s="203" t="s">
        <v>55</v>
      </c>
      <c r="B9" s="232" t="s">
        <v>72</v>
      </c>
      <c r="C9" s="252" t="s">
        <v>70</v>
      </c>
      <c r="D9" s="252" t="s">
        <v>71</v>
      </c>
      <c r="E9" s="232" t="s">
        <v>139</v>
      </c>
      <c r="F9" s="232" t="s">
        <v>138</v>
      </c>
      <c r="G9" s="252" t="s">
        <v>87</v>
      </c>
      <c r="H9" s="253" t="s">
        <v>147</v>
      </c>
      <c r="J9" s="285" t="s">
        <v>108</v>
      </c>
    </row>
    <row r="10" spans="1:11">
      <c r="A10" s="212">
        <v>1</v>
      </c>
      <c r="B10" s="133"/>
      <c r="C10" s="133"/>
      <c r="D10" s="133"/>
      <c r="E10" s="133"/>
      <c r="F10" s="133"/>
      <c r="G10" s="133"/>
      <c r="H10" s="363"/>
      <c r="J10" s="286" t="s">
        <v>164</v>
      </c>
      <c r="K10" s="403" t="s">
        <v>258</v>
      </c>
    </row>
    <row r="11" spans="1:11">
      <c r="A11" s="250">
        <f>A10+1</f>
        <v>2</v>
      </c>
      <c r="B11" s="138"/>
      <c r="C11" s="138"/>
      <c r="D11" s="138"/>
      <c r="E11" s="138"/>
      <c r="F11" s="138"/>
      <c r="G11" s="138"/>
      <c r="H11" s="346"/>
      <c r="J11" s="58"/>
    </row>
    <row r="12" spans="1:11">
      <c r="A12" s="250">
        <f t="shared" ref="A12:A19" si="0">A11+1</f>
        <v>3</v>
      </c>
      <c r="B12" s="138"/>
      <c r="C12" s="138"/>
      <c r="D12" s="138"/>
      <c r="E12" s="138"/>
      <c r="F12" s="138"/>
      <c r="G12" s="138"/>
      <c r="H12" s="346"/>
    </row>
    <row r="13" spans="1:11">
      <c r="A13" s="250">
        <f t="shared" si="0"/>
        <v>4</v>
      </c>
      <c r="B13" s="219"/>
      <c r="C13" s="138"/>
      <c r="D13" s="138"/>
      <c r="E13" s="138"/>
      <c r="F13" s="138"/>
      <c r="G13" s="138"/>
      <c r="H13" s="346"/>
    </row>
    <row r="14" spans="1:11">
      <c r="A14" s="250">
        <f t="shared" si="0"/>
        <v>5</v>
      </c>
      <c r="B14" s="219"/>
      <c r="C14" s="138"/>
      <c r="D14" s="138"/>
      <c r="E14" s="138"/>
      <c r="F14" s="138"/>
      <c r="G14" s="138"/>
      <c r="H14" s="346"/>
    </row>
    <row r="15" spans="1:11">
      <c r="A15" s="250">
        <f t="shared" si="0"/>
        <v>6</v>
      </c>
      <c r="B15" s="138"/>
      <c r="C15" s="138"/>
      <c r="D15" s="138"/>
      <c r="E15" s="138"/>
      <c r="F15" s="138"/>
      <c r="G15" s="138"/>
      <c r="H15" s="346"/>
    </row>
    <row r="16" spans="1:11" s="197" customFormat="1">
      <c r="A16" s="250">
        <f t="shared" si="0"/>
        <v>7</v>
      </c>
      <c r="B16" s="219"/>
      <c r="C16" s="138"/>
      <c r="D16" s="138"/>
      <c r="E16" s="138"/>
      <c r="F16" s="138"/>
      <c r="G16" s="138"/>
      <c r="H16" s="346"/>
    </row>
    <row r="17" spans="1:8" s="197" customFormat="1">
      <c r="A17" s="250">
        <f t="shared" si="0"/>
        <v>8</v>
      </c>
      <c r="B17" s="138"/>
      <c r="C17" s="138"/>
      <c r="D17" s="138"/>
      <c r="E17" s="138"/>
      <c r="F17" s="138"/>
      <c r="G17" s="138"/>
      <c r="H17" s="346"/>
    </row>
    <row r="18" spans="1:8">
      <c r="A18" s="251">
        <f t="shared" si="0"/>
        <v>9</v>
      </c>
      <c r="B18" s="219"/>
      <c r="C18" s="138"/>
      <c r="D18" s="138"/>
      <c r="E18" s="138"/>
      <c r="F18" s="138"/>
      <c r="G18" s="138"/>
      <c r="H18" s="351"/>
    </row>
    <row r="19" spans="1:8" ht="15.75" thickBot="1">
      <c r="A19" s="240">
        <f t="shared" si="0"/>
        <v>10</v>
      </c>
      <c r="B19" s="243"/>
      <c r="C19" s="241"/>
      <c r="D19" s="145"/>
      <c r="E19" s="145"/>
      <c r="F19" s="145"/>
      <c r="G19" s="145"/>
      <c r="H19" s="361"/>
    </row>
    <row r="20" spans="1:8" ht="15.75" thickBot="1">
      <c r="A20" s="379"/>
      <c r="B20" s="230"/>
      <c r="C20" s="230"/>
      <c r="D20" s="230"/>
      <c r="E20" s="230"/>
      <c r="F20" s="230"/>
      <c r="G20" s="169" t="str">
        <f>"Total "&amp;LEFT(A7,3)</f>
        <v>Total I12</v>
      </c>
      <c r="H20" s="170">
        <f>SUM(H10:H19)</f>
        <v>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9" sqref="C9"/>
    </sheetView>
  </sheetViews>
  <sheetFormatPr defaultRowHeight="15"/>
  <cols>
    <col min="1" max="1" width="9.140625" style="197"/>
    <col min="2" max="2" width="28.5703125" customWidth="1"/>
    <col min="3" max="3" width="39" customWidth="1"/>
  </cols>
  <sheetData>
    <row r="1" spans="2:3">
      <c r="B1" s="91" t="s">
        <v>101</v>
      </c>
    </row>
    <row r="3" spans="2:3" ht="31.5">
      <c r="B3" s="390" t="s">
        <v>91</v>
      </c>
      <c r="C3" s="74" t="s">
        <v>102</v>
      </c>
    </row>
    <row r="4" spans="2:3" ht="15.75">
      <c r="B4" s="390" t="s">
        <v>92</v>
      </c>
      <c r="C4" s="394" t="s">
        <v>51</v>
      </c>
    </row>
    <row r="5" spans="2:3" ht="15.75">
      <c r="B5" s="390" t="s">
        <v>93</v>
      </c>
      <c r="C5" s="394" t="s">
        <v>272</v>
      </c>
    </row>
    <row r="6" spans="2:3" ht="15.75">
      <c r="B6" s="391" t="s">
        <v>96</v>
      </c>
      <c r="C6" s="394" t="s">
        <v>275</v>
      </c>
    </row>
    <row r="7" spans="2:3" ht="15.75">
      <c r="B7" s="390" t="s">
        <v>176</v>
      </c>
      <c r="C7" s="394" t="s">
        <v>273</v>
      </c>
    </row>
    <row r="8" spans="2:3" ht="15.75">
      <c r="B8" s="390" t="s">
        <v>105</v>
      </c>
      <c r="C8" s="394" t="s">
        <v>274</v>
      </c>
    </row>
    <row r="9" spans="2:3" ht="15.75">
      <c r="B9" s="392" t="s">
        <v>95</v>
      </c>
      <c r="C9" s="395" t="s">
        <v>448</v>
      </c>
    </row>
    <row r="10" spans="2:3" ht="15" customHeight="1">
      <c r="B10" s="392" t="s">
        <v>94</v>
      </c>
      <c r="C10" s="396"/>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K22"/>
  <sheetViews>
    <sheetView workbookViewId="0">
      <selection activeCell="K11" sqref="K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79" t="str">
        <f>'Date initiale'!C3</f>
        <v>Universitatea de Arhitectură și Urbanism "Ion Mincu" București</v>
      </c>
      <c r="B1" s="279"/>
      <c r="C1" s="279"/>
      <c r="D1" s="17"/>
    </row>
    <row r="2" spans="1:11" ht="15.75">
      <c r="A2" s="279" t="str">
        <f>'Date initiale'!B4&amp;" "&amp;'Date initiale'!C4</f>
        <v>Facultatea ARHITECTURA</v>
      </c>
      <c r="B2" s="279"/>
      <c r="C2" s="279"/>
      <c r="D2" s="17"/>
    </row>
    <row r="3" spans="1:11" ht="15.75">
      <c r="A3" s="279" t="str">
        <f>'Date initiale'!B5&amp;" "&amp;'Date initiale'!C5</f>
        <v>Departamentul Sinteza de Proiectare</v>
      </c>
      <c r="B3" s="279"/>
      <c r="C3" s="279"/>
      <c r="D3" s="17"/>
    </row>
    <row r="4" spans="1:11">
      <c r="A4" s="126" t="str">
        <f>'Date initiale'!C6&amp;", "&amp;'Date initiale'!C7</f>
        <v>Eftenie Vlad, L43</v>
      </c>
      <c r="B4" s="126"/>
      <c r="C4" s="126"/>
    </row>
    <row r="5" spans="1:11" s="197" customFormat="1">
      <c r="A5" s="126"/>
      <c r="B5" s="126"/>
      <c r="C5" s="126"/>
    </row>
    <row r="6" spans="1:11" ht="15.75">
      <c r="A6" s="451" t="s">
        <v>110</v>
      </c>
      <c r="B6" s="451"/>
      <c r="C6" s="451"/>
      <c r="D6" s="451"/>
      <c r="E6" s="451"/>
      <c r="F6" s="451"/>
      <c r="G6" s="451"/>
      <c r="H6" s="451"/>
    </row>
    <row r="7" spans="1:11" ht="36" customHeight="1">
      <c r="A7" s="44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8"/>
      <c r="C7" s="448"/>
      <c r="D7" s="448"/>
      <c r="E7" s="448"/>
      <c r="F7" s="448"/>
      <c r="G7" s="448"/>
      <c r="H7" s="448"/>
    </row>
    <row r="8" spans="1:11" ht="16.5" thickBot="1">
      <c r="A8" s="55"/>
      <c r="B8" s="55"/>
      <c r="C8" s="55"/>
      <c r="D8" s="55"/>
      <c r="E8" s="55"/>
      <c r="F8" s="55"/>
      <c r="G8" s="55"/>
      <c r="H8" s="55"/>
    </row>
    <row r="9" spans="1:11" ht="54" customHeight="1" thickBot="1">
      <c r="A9" s="203" t="s">
        <v>55</v>
      </c>
      <c r="B9" s="232" t="s">
        <v>72</v>
      </c>
      <c r="C9" s="252" t="s">
        <v>70</v>
      </c>
      <c r="D9" s="252" t="s">
        <v>71</v>
      </c>
      <c r="E9" s="232" t="s">
        <v>139</v>
      </c>
      <c r="F9" s="232" t="s">
        <v>138</v>
      </c>
      <c r="G9" s="252" t="s">
        <v>87</v>
      </c>
      <c r="H9" s="253" t="s">
        <v>147</v>
      </c>
      <c r="J9" s="285" t="s">
        <v>108</v>
      </c>
    </row>
    <row r="10" spans="1:11">
      <c r="A10" s="265">
        <v>1</v>
      </c>
      <c r="B10" s="266"/>
      <c r="C10" s="266"/>
      <c r="D10" s="266"/>
      <c r="E10" s="266"/>
      <c r="F10" s="266"/>
      <c r="G10" s="266"/>
      <c r="H10" s="364"/>
      <c r="J10" s="286" t="s">
        <v>162</v>
      </c>
      <c r="K10" t="s">
        <v>258</v>
      </c>
    </row>
    <row r="11" spans="1:11">
      <c r="A11" s="251">
        <f>A10+1</f>
        <v>2</v>
      </c>
      <c r="B11" s="138"/>
      <c r="C11" s="138"/>
      <c r="D11" s="138"/>
      <c r="E11" s="138"/>
      <c r="F11" s="138"/>
      <c r="G11" s="138"/>
      <c r="H11" s="351"/>
    </row>
    <row r="12" spans="1:11">
      <c r="A12" s="251">
        <f t="shared" ref="A12:A19" si="0">A11+1</f>
        <v>3</v>
      </c>
      <c r="B12" s="138"/>
      <c r="C12" s="138"/>
      <c r="D12" s="138"/>
      <c r="E12" s="138"/>
      <c r="F12" s="138"/>
      <c r="G12" s="138"/>
      <c r="H12" s="351"/>
    </row>
    <row r="13" spans="1:11">
      <c r="A13" s="251">
        <f t="shared" si="0"/>
        <v>4</v>
      </c>
      <c r="B13" s="219"/>
      <c r="C13" s="138"/>
      <c r="D13" s="138"/>
      <c r="E13" s="138"/>
      <c r="F13" s="138"/>
      <c r="G13" s="138"/>
      <c r="H13" s="351"/>
    </row>
    <row r="14" spans="1:11">
      <c r="A14" s="251">
        <f t="shared" si="0"/>
        <v>5</v>
      </c>
      <c r="B14" s="223"/>
      <c r="C14" s="222"/>
      <c r="D14" s="138"/>
      <c r="E14" s="138"/>
      <c r="F14" s="138"/>
      <c r="G14" s="138"/>
      <c r="H14" s="351"/>
    </row>
    <row r="15" spans="1:11">
      <c r="A15" s="251">
        <f t="shared" si="0"/>
        <v>6</v>
      </c>
      <c r="B15" s="219"/>
      <c r="C15" s="138"/>
      <c r="D15" s="138"/>
      <c r="E15" s="138"/>
      <c r="F15" s="138"/>
      <c r="G15" s="138"/>
      <c r="H15" s="351"/>
    </row>
    <row r="16" spans="1:11">
      <c r="A16" s="251">
        <f t="shared" si="0"/>
        <v>7</v>
      </c>
      <c r="B16" s="219"/>
      <c r="C16" s="138"/>
      <c r="D16" s="138"/>
      <c r="E16" s="138"/>
      <c r="F16" s="138"/>
      <c r="G16" s="138"/>
      <c r="H16" s="351"/>
    </row>
    <row r="17" spans="1:8">
      <c r="A17" s="251">
        <f t="shared" si="0"/>
        <v>8</v>
      </c>
      <c r="B17" s="223"/>
      <c r="C17" s="222"/>
      <c r="D17" s="222"/>
      <c r="E17" s="222"/>
      <c r="F17" s="222"/>
      <c r="G17" s="222"/>
      <c r="H17" s="351"/>
    </row>
    <row r="18" spans="1:8">
      <c r="A18" s="251">
        <f t="shared" si="0"/>
        <v>9</v>
      </c>
      <c r="B18" s="222"/>
      <c r="C18" s="222"/>
      <c r="D18" s="222"/>
      <c r="E18" s="222"/>
      <c r="F18" s="222"/>
      <c r="G18" s="222"/>
      <c r="H18" s="360"/>
    </row>
    <row r="19" spans="1:8" s="63" customFormat="1" ht="15.75" thickBot="1">
      <c r="A19" s="264">
        <f t="shared" si="0"/>
        <v>10</v>
      </c>
      <c r="B19" s="71"/>
      <c r="C19" s="261"/>
      <c r="D19" s="262"/>
      <c r="E19" s="262"/>
      <c r="F19" s="262"/>
      <c r="G19" s="262"/>
      <c r="H19" s="365"/>
    </row>
    <row r="20" spans="1:8" ht="15.75" thickBot="1">
      <c r="A20" s="382"/>
      <c r="B20" s="263"/>
      <c r="C20" s="230"/>
      <c r="D20" s="230"/>
      <c r="E20" s="230"/>
      <c r="F20" s="230"/>
      <c r="G20" s="169" t="str">
        <f>"Total "&amp;LEFT(A7,3)</f>
        <v>Total I13</v>
      </c>
      <c r="H20" s="170">
        <f>SUM(H10:H19)</f>
        <v>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C10" sqref="C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 min="10" max="10" width="10.42578125" customWidth="1"/>
  </cols>
  <sheetData>
    <row r="1" spans="1:11" ht="15.75">
      <c r="A1" s="279" t="str">
        <f>'Date initiale'!C3</f>
        <v>Universitatea de Arhitectură și Urbanism "Ion Mincu" București</v>
      </c>
      <c r="B1" s="279"/>
      <c r="C1" s="279"/>
      <c r="D1" s="17"/>
      <c r="E1" s="17"/>
      <c r="F1" s="17"/>
    </row>
    <row r="2" spans="1:11" ht="15.75">
      <c r="A2" s="279" t="str">
        <f>'Date initiale'!B4&amp;" "&amp;'Date initiale'!C4</f>
        <v>Facultatea ARHITECTURA</v>
      </c>
      <c r="B2" s="279"/>
      <c r="C2" s="279"/>
      <c r="D2" s="17"/>
      <c r="E2" s="17"/>
      <c r="F2" s="17"/>
    </row>
    <row r="3" spans="1:11" ht="15.75">
      <c r="A3" s="279" t="str">
        <f>'Date initiale'!B5&amp;" "&amp;'Date initiale'!C5</f>
        <v>Departamentul Sinteza de Proiectare</v>
      </c>
      <c r="B3" s="279"/>
      <c r="C3" s="279"/>
      <c r="D3" s="17"/>
      <c r="E3" s="17"/>
      <c r="F3" s="17"/>
    </row>
    <row r="4" spans="1:11" ht="15.75">
      <c r="A4" s="280" t="str">
        <f>'Date initiale'!C6&amp;", "&amp;'Date initiale'!C7</f>
        <v>Eftenie Vlad, L43</v>
      </c>
      <c r="B4" s="280"/>
      <c r="C4" s="280"/>
      <c r="D4" s="17"/>
      <c r="E4" s="17"/>
      <c r="F4" s="17"/>
    </row>
    <row r="5" spans="1:11" s="197" customFormat="1" ht="15.75">
      <c r="A5" s="280"/>
      <c r="B5" s="280"/>
      <c r="C5" s="280"/>
      <c r="D5" s="17"/>
      <c r="E5" s="17"/>
      <c r="F5" s="17"/>
    </row>
    <row r="6" spans="1:11" ht="15.75">
      <c r="A6" s="445" t="s">
        <v>110</v>
      </c>
      <c r="B6" s="445"/>
      <c r="C6" s="445"/>
      <c r="D6" s="445"/>
      <c r="E6" s="445"/>
      <c r="F6" s="445"/>
      <c r="G6" s="445"/>
      <c r="H6" s="445"/>
    </row>
    <row r="7" spans="1:11" ht="54" customHeight="1">
      <c r="A7" s="44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8"/>
      <c r="C7" s="448"/>
      <c r="D7" s="448"/>
      <c r="E7" s="448"/>
      <c r="F7" s="448"/>
      <c r="G7" s="448"/>
      <c r="H7" s="448"/>
    </row>
    <row r="8" spans="1:11" s="197" customFormat="1" ht="16.5" thickBot="1">
      <c r="A8" s="60"/>
      <c r="B8" s="60"/>
      <c r="C8" s="60"/>
      <c r="D8" s="60"/>
      <c r="E8" s="60"/>
      <c r="F8" s="75"/>
      <c r="G8" s="75"/>
      <c r="H8" s="75"/>
    </row>
    <row r="9" spans="1:11" ht="60.75" thickBot="1">
      <c r="A9" s="203" t="s">
        <v>55</v>
      </c>
      <c r="B9" s="232" t="s">
        <v>72</v>
      </c>
      <c r="C9" s="252" t="s">
        <v>70</v>
      </c>
      <c r="D9" s="252" t="s">
        <v>71</v>
      </c>
      <c r="E9" s="232" t="s">
        <v>140</v>
      </c>
      <c r="F9" s="232" t="s">
        <v>138</v>
      </c>
      <c r="G9" s="252" t="s">
        <v>87</v>
      </c>
      <c r="H9" s="253" t="s">
        <v>147</v>
      </c>
      <c r="J9" s="285" t="s">
        <v>108</v>
      </c>
    </row>
    <row r="10" spans="1:11">
      <c r="A10" s="269">
        <v>1</v>
      </c>
      <c r="B10" s="270"/>
      <c r="C10" s="270" t="s">
        <v>349</v>
      </c>
      <c r="D10" s="270" t="s">
        <v>350</v>
      </c>
      <c r="E10" s="270" t="s">
        <v>352</v>
      </c>
      <c r="F10" s="270" t="s">
        <v>351</v>
      </c>
      <c r="G10" s="270">
        <v>2013</v>
      </c>
      <c r="H10" s="271">
        <v>10</v>
      </c>
      <c r="J10" s="286" t="s">
        <v>165</v>
      </c>
      <c r="K10" s="403" t="s">
        <v>258</v>
      </c>
    </row>
    <row r="11" spans="1:11">
      <c r="A11" s="250">
        <f>A10+1</f>
        <v>2</v>
      </c>
      <c r="B11" s="267"/>
      <c r="C11" s="238"/>
      <c r="D11" s="238"/>
      <c r="E11" s="268"/>
      <c r="F11" s="268"/>
      <c r="G11" s="238"/>
      <c r="H11" s="221"/>
      <c r="J11" s="58"/>
    </row>
    <row r="12" spans="1:11">
      <c r="A12" s="250">
        <f t="shared" ref="A12:A19" si="0">A11+1</f>
        <v>3</v>
      </c>
      <c r="B12" s="219"/>
      <c r="C12" s="138"/>
      <c r="D12" s="138"/>
      <c r="E12" s="138"/>
      <c r="F12" s="138"/>
      <c r="G12" s="138"/>
      <c r="H12" s="221"/>
    </row>
    <row r="13" spans="1:11">
      <c r="A13" s="250">
        <f t="shared" si="0"/>
        <v>4</v>
      </c>
      <c r="B13" s="138"/>
      <c r="C13" s="138"/>
      <c r="D13" s="138"/>
      <c r="E13" s="138"/>
      <c r="F13" s="138"/>
      <c r="G13" s="138"/>
      <c r="H13" s="221"/>
    </row>
    <row r="14" spans="1:11" s="197" customFormat="1">
      <c r="A14" s="250">
        <f t="shared" si="0"/>
        <v>5</v>
      </c>
      <c r="B14" s="219"/>
      <c r="C14" s="138"/>
      <c r="D14" s="138"/>
      <c r="E14" s="138"/>
      <c r="F14" s="138"/>
      <c r="G14" s="138"/>
      <c r="H14" s="221"/>
    </row>
    <row r="15" spans="1:11" s="197" customFormat="1">
      <c r="A15" s="250">
        <f t="shared" si="0"/>
        <v>6</v>
      </c>
      <c r="B15" s="138"/>
      <c r="C15" s="138"/>
      <c r="D15" s="138"/>
      <c r="E15" s="138"/>
      <c r="F15" s="138"/>
      <c r="G15" s="138"/>
      <c r="H15" s="221"/>
    </row>
    <row r="16" spans="1:11" s="197" customFormat="1">
      <c r="A16" s="250">
        <f t="shared" si="0"/>
        <v>7</v>
      </c>
      <c r="B16" s="219"/>
      <c r="C16" s="138"/>
      <c r="D16" s="138"/>
      <c r="E16" s="138"/>
      <c r="F16" s="138"/>
      <c r="G16" s="138"/>
      <c r="H16" s="221"/>
    </row>
    <row r="17" spans="1:8" s="197" customFormat="1">
      <c r="A17" s="250">
        <f t="shared" si="0"/>
        <v>8</v>
      </c>
      <c r="B17" s="138"/>
      <c r="C17" s="138"/>
      <c r="D17" s="138"/>
      <c r="E17" s="138"/>
      <c r="F17" s="138"/>
      <c r="G17" s="138"/>
      <c r="H17" s="221"/>
    </row>
    <row r="18" spans="1:8" s="197" customFormat="1">
      <c r="A18" s="250">
        <f t="shared" si="0"/>
        <v>9</v>
      </c>
      <c r="B18" s="219"/>
      <c r="C18" s="138"/>
      <c r="D18" s="138"/>
      <c r="E18" s="138"/>
      <c r="F18" s="138"/>
      <c r="G18" s="138"/>
      <c r="H18" s="221"/>
    </row>
    <row r="19" spans="1:8" s="197" customFormat="1" ht="15.75" thickBot="1">
      <c r="A19" s="272">
        <f t="shared" si="0"/>
        <v>10</v>
      </c>
      <c r="B19" s="145"/>
      <c r="C19" s="145"/>
      <c r="D19" s="145"/>
      <c r="E19" s="145"/>
      <c r="F19" s="145"/>
      <c r="G19" s="145"/>
      <c r="H19" s="228"/>
    </row>
    <row r="20" spans="1:8" s="197" customFormat="1" ht="15.75" thickBot="1">
      <c r="A20" s="382"/>
      <c r="B20" s="263"/>
      <c r="C20" s="230"/>
      <c r="D20" s="230"/>
      <c r="E20" s="230"/>
      <c r="F20" s="230"/>
      <c r="G20" s="169" t="str">
        <f>"Total "&amp;LEFT(A7,4)</f>
        <v>Total I14a</v>
      </c>
      <c r="H20" s="170">
        <f>SUM(H10:H19)</f>
        <v>10</v>
      </c>
    </row>
    <row r="21" spans="1:8" s="197" customFormat="1"/>
    <row r="22" spans="1:8" s="197" customFormat="1"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s="197" customFormat="1" ht="54" customHeight="1" thickBot="1">
      <c r="A41" s="231" t="s">
        <v>69</v>
      </c>
      <c r="B41" s="232" t="s">
        <v>72</v>
      </c>
      <c r="C41" s="252" t="s">
        <v>70</v>
      </c>
      <c r="D41" s="252" t="s">
        <v>71</v>
      </c>
      <c r="E41" s="232" t="s">
        <v>139</v>
      </c>
      <c r="F41" s="232" t="s">
        <v>139</v>
      </c>
      <c r="G41" s="232" t="s">
        <v>138</v>
      </c>
      <c r="H41" s="252" t="s">
        <v>87</v>
      </c>
      <c r="I41" s="253"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topLeftCell="A4" workbookViewId="0">
      <selection activeCell="D10" sqref="D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82" t="str">
        <f>'Date initiale'!C3</f>
        <v>Universitatea de Arhitectură și Urbanism "Ion Mincu" București</v>
      </c>
      <c r="B1" s="282"/>
      <c r="C1" s="282"/>
      <c r="D1" s="47"/>
      <c r="E1" s="47"/>
      <c r="F1" s="47"/>
      <c r="G1" s="47"/>
      <c r="H1" s="47"/>
    </row>
    <row r="2" spans="1:11" ht="15.75">
      <c r="A2" s="282" t="str">
        <f>'Date initiale'!B4&amp;" "&amp;'Date initiale'!C4</f>
        <v>Facultatea ARHITECTURA</v>
      </c>
      <c r="B2" s="282"/>
      <c r="C2" s="282"/>
      <c r="D2" s="47"/>
      <c r="E2" s="47"/>
      <c r="F2" s="47"/>
      <c r="G2" s="47"/>
      <c r="H2" s="47"/>
    </row>
    <row r="3" spans="1:11" ht="15.75">
      <c r="A3" s="282" t="str">
        <f>'Date initiale'!B5&amp;" "&amp;'Date initiale'!C5</f>
        <v>Departamentul Sinteza de Proiectare</v>
      </c>
      <c r="B3" s="282"/>
      <c r="C3" s="282"/>
      <c r="D3" s="47"/>
      <c r="E3" s="47"/>
      <c r="F3" s="47"/>
      <c r="G3" s="47"/>
      <c r="H3" s="47"/>
    </row>
    <row r="4" spans="1:11" ht="15.75">
      <c r="A4" s="283" t="str">
        <f>'Date initiale'!C6&amp;", "&amp;'Date initiale'!C7</f>
        <v>Eftenie Vlad, L43</v>
      </c>
      <c r="B4" s="283"/>
      <c r="C4" s="283"/>
      <c r="D4" s="47"/>
      <c r="E4" s="47"/>
      <c r="F4" s="47"/>
      <c r="G4" s="47"/>
      <c r="H4" s="47"/>
    </row>
    <row r="5" spans="1:11" s="197" customFormat="1" ht="15.75">
      <c r="A5" s="283"/>
      <c r="B5" s="283"/>
      <c r="C5" s="283"/>
      <c r="D5" s="47"/>
      <c r="E5" s="47"/>
      <c r="F5" s="47"/>
      <c r="G5" s="47"/>
      <c r="H5" s="47"/>
    </row>
    <row r="6" spans="1:11" ht="15.75">
      <c r="A6" s="452" t="s">
        <v>110</v>
      </c>
      <c r="B6" s="452"/>
      <c r="C6" s="452"/>
      <c r="D6" s="452"/>
      <c r="E6" s="452"/>
      <c r="F6" s="452"/>
      <c r="G6" s="452"/>
      <c r="H6" s="452"/>
    </row>
    <row r="7" spans="1:11" ht="36.75" customHeight="1">
      <c r="A7" s="448" t="str">
        <f>'Descriere indicatori'!B19&amp;"b. "&amp;'Descriere indicatori'!C20</f>
        <v xml:space="preserve">I14b. Proiect urbanistic şi peisagistic la nivelul Planurilor Generale / Zonale ale Localităţilor (inclusiv studii de fundamentare, de inserţie, de oportunitate) avizate** </v>
      </c>
      <c r="B7" s="448"/>
      <c r="C7" s="448"/>
      <c r="D7" s="448"/>
      <c r="E7" s="448"/>
      <c r="F7" s="448"/>
      <c r="G7" s="448"/>
      <c r="H7" s="448"/>
    </row>
    <row r="8" spans="1:11" ht="19.5" customHeight="1" thickBot="1">
      <c r="A8" s="61"/>
      <c r="B8" s="61"/>
      <c r="C8" s="61"/>
      <c r="D8" s="61"/>
      <c r="E8" s="61"/>
      <c r="F8" s="61"/>
      <c r="G8" s="61"/>
      <c r="H8" s="61"/>
    </row>
    <row r="9" spans="1:11" ht="60.75" thickBot="1">
      <c r="A9" s="165" t="s">
        <v>55</v>
      </c>
      <c r="B9" s="232" t="s">
        <v>72</v>
      </c>
      <c r="C9" s="252" t="s">
        <v>70</v>
      </c>
      <c r="D9" s="252" t="s">
        <v>71</v>
      </c>
      <c r="E9" s="232" t="s">
        <v>140</v>
      </c>
      <c r="F9" s="232" t="s">
        <v>138</v>
      </c>
      <c r="G9" s="252" t="s">
        <v>87</v>
      </c>
      <c r="H9" s="253" t="s">
        <v>147</v>
      </c>
      <c r="J9" s="285" t="s">
        <v>108</v>
      </c>
    </row>
    <row r="10" spans="1:11">
      <c r="A10" s="273">
        <v>1</v>
      </c>
      <c r="B10" s="274"/>
      <c r="C10" s="275" t="s">
        <v>353</v>
      </c>
      <c r="D10" s="215" t="s">
        <v>356</v>
      </c>
      <c r="E10" s="134" t="s">
        <v>354</v>
      </c>
      <c r="F10" s="134" t="s">
        <v>355</v>
      </c>
      <c r="G10" s="215">
        <v>2010</v>
      </c>
      <c r="H10" s="363">
        <v>15</v>
      </c>
      <c r="J10" s="286" t="s">
        <v>166</v>
      </c>
      <c r="K10" s="403" t="s">
        <v>258</v>
      </c>
    </row>
    <row r="11" spans="1:11" s="197" customFormat="1">
      <c r="A11" s="218">
        <f>A10+1</f>
        <v>2</v>
      </c>
      <c r="B11" s="219"/>
      <c r="C11" s="260"/>
      <c r="D11" s="138"/>
      <c r="E11" s="138"/>
      <c r="F11" s="138"/>
      <c r="G11" s="229"/>
      <c r="H11" s="346"/>
    </row>
    <row r="12" spans="1:11" s="197" customFormat="1">
      <c r="A12" s="218">
        <f t="shared" ref="A12:A19" si="0">A11+1</f>
        <v>3</v>
      </c>
      <c r="B12" s="219"/>
      <c r="C12" s="276"/>
      <c r="D12" s="138"/>
      <c r="E12" s="277"/>
      <c r="F12" s="277"/>
      <c r="G12" s="277"/>
      <c r="H12" s="346"/>
    </row>
    <row r="13" spans="1:11" s="197" customFormat="1">
      <c r="A13" s="218">
        <f t="shared" si="0"/>
        <v>4</v>
      </c>
      <c r="B13" s="219"/>
      <c r="C13" s="260"/>
      <c r="D13" s="138"/>
      <c r="E13" s="138"/>
      <c r="F13" s="138"/>
      <c r="G13" s="229"/>
      <c r="H13" s="346"/>
    </row>
    <row r="14" spans="1:11" s="197" customFormat="1">
      <c r="A14" s="218">
        <f t="shared" si="0"/>
        <v>5</v>
      </c>
      <c r="B14" s="219"/>
      <c r="C14" s="276"/>
      <c r="D14" s="138"/>
      <c r="E14" s="277"/>
      <c r="F14" s="277"/>
      <c r="G14" s="277"/>
      <c r="H14" s="346"/>
    </row>
    <row r="15" spans="1:11" s="197" customFormat="1">
      <c r="A15" s="218">
        <f t="shared" si="0"/>
        <v>6</v>
      </c>
      <c r="B15" s="219"/>
      <c r="C15" s="276"/>
      <c r="D15" s="138"/>
      <c r="E15" s="277"/>
      <c r="F15" s="277"/>
      <c r="G15" s="277"/>
      <c r="H15" s="346"/>
    </row>
    <row r="16" spans="1:11">
      <c r="A16" s="218">
        <f t="shared" si="0"/>
        <v>7</v>
      </c>
      <c r="B16" s="219"/>
      <c r="C16" s="260"/>
      <c r="D16" s="138"/>
      <c r="E16" s="138"/>
      <c r="F16" s="138"/>
      <c r="G16" s="229"/>
      <c r="H16" s="346"/>
    </row>
    <row r="17" spans="1:8">
      <c r="A17" s="218">
        <f t="shared" si="0"/>
        <v>8</v>
      </c>
      <c r="B17" s="219"/>
      <c r="C17" s="276"/>
      <c r="D17" s="138"/>
      <c r="E17" s="277"/>
      <c r="F17" s="277"/>
      <c r="G17" s="277"/>
      <c r="H17" s="346"/>
    </row>
    <row r="18" spans="1:8">
      <c r="A18" s="218">
        <f t="shared" si="0"/>
        <v>9</v>
      </c>
      <c r="B18" s="219"/>
      <c r="C18" s="276"/>
      <c r="D18" s="138"/>
      <c r="E18" s="277"/>
      <c r="F18" s="277"/>
      <c r="G18" s="277"/>
      <c r="H18" s="346"/>
    </row>
    <row r="19" spans="1:8" ht="15.75" thickBot="1">
      <c r="A19" s="225">
        <f t="shared" si="0"/>
        <v>10</v>
      </c>
      <c r="B19" s="145"/>
      <c r="C19" s="278"/>
      <c r="D19" s="145"/>
      <c r="E19" s="145"/>
      <c r="F19" s="145"/>
      <c r="G19" s="145"/>
      <c r="H19" s="361"/>
    </row>
    <row r="20" spans="1:8" ht="16.5" thickBot="1">
      <c r="A20" s="383"/>
      <c r="G20" s="169" t="str">
        <f>"Total "&amp;LEFT(A7,4)</f>
        <v>Total I14b</v>
      </c>
      <c r="H20" s="297">
        <f>SUM(H10:H19)</f>
        <v>15</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1"/>
  <sheetViews>
    <sheetView workbookViewId="0">
      <selection activeCell="C15" sqref="C15"/>
    </sheetView>
  </sheetViews>
  <sheetFormatPr defaultColWidth="9.140625" defaultRowHeight="15"/>
  <cols>
    <col min="1" max="1" width="5.140625" style="197" customWidth="1"/>
    <col min="2" max="2" width="10.5703125" style="197" customWidth="1"/>
    <col min="3" max="3" width="43.140625" style="197" customWidth="1"/>
    <col min="4" max="4" width="24" style="197" customWidth="1"/>
    <col min="5" max="5" width="14.28515625" style="197" customWidth="1"/>
    <col min="6" max="6" width="11.85546875" style="197" customWidth="1"/>
    <col min="7" max="7" width="10" style="197" customWidth="1"/>
    <col min="8" max="8" width="9.7109375" style="197" customWidth="1"/>
    <col min="9" max="9" width="9.140625" style="197"/>
    <col min="10" max="10" width="10.28515625" style="197" customWidth="1"/>
    <col min="11" max="16384" width="9.140625" style="197"/>
  </cols>
  <sheetData>
    <row r="1" spans="1:11" ht="15.75">
      <c r="A1" s="279" t="str">
        <f>'Date initiale'!C3</f>
        <v>Universitatea de Arhitectură și Urbanism "Ion Mincu" București</v>
      </c>
      <c r="B1" s="279"/>
      <c r="C1" s="279"/>
      <c r="D1" s="17"/>
      <c r="E1" s="17"/>
      <c r="F1" s="17"/>
    </row>
    <row r="2" spans="1:11" ht="15.75">
      <c r="A2" s="279" t="str">
        <f>'Date initiale'!B4&amp;" "&amp;'Date initiale'!C4</f>
        <v>Facultatea ARHITECTURA</v>
      </c>
      <c r="B2" s="279"/>
      <c r="C2" s="279"/>
      <c r="D2" s="17"/>
      <c r="E2" s="17"/>
      <c r="F2" s="17"/>
    </row>
    <row r="3" spans="1:11" ht="15.75">
      <c r="A3" s="279" t="str">
        <f>'Date initiale'!B5&amp;" "&amp;'Date initiale'!C5</f>
        <v>Departamentul Sinteza de Proiectare</v>
      </c>
      <c r="B3" s="279"/>
      <c r="C3" s="279"/>
      <c r="D3" s="17"/>
      <c r="E3" s="17"/>
      <c r="F3" s="17"/>
    </row>
    <row r="4" spans="1:11" ht="15.75">
      <c r="A4" s="280" t="str">
        <f>'Date initiale'!C6&amp;", "&amp;'Date initiale'!C7</f>
        <v>Eftenie Vlad, L43</v>
      </c>
      <c r="B4" s="280"/>
      <c r="C4" s="280"/>
      <c r="D4" s="17"/>
      <c r="E4" s="17"/>
      <c r="F4" s="17"/>
    </row>
    <row r="5" spans="1:11" ht="15.75">
      <c r="A5" s="280"/>
      <c r="B5" s="280"/>
      <c r="C5" s="280"/>
      <c r="D5" s="17"/>
      <c r="E5" s="17"/>
      <c r="F5" s="17"/>
    </row>
    <row r="6" spans="1:11" ht="15.75">
      <c r="A6" s="445" t="s">
        <v>110</v>
      </c>
      <c r="B6" s="445"/>
      <c r="C6" s="445"/>
      <c r="D6" s="445"/>
      <c r="E6" s="445"/>
      <c r="F6" s="445"/>
      <c r="G6" s="445"/>
      <c r="H6" s="445"/>
    </row>
    <row r="7" spans="1:11" ht="52.5" customHeight="1">
      <c r="A7" s="44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8"/>
      <c r="C7" s="448"/>
      <c r="D7" s="448"/>
      <c r="E7" s="448"/>
      <c r="F7" s="448"/>
      <c r="G7" s="448"/>
      <c r="H7" s="448"/>
    </row>
    <row r="8" spans="1:11" ht="16.5" thickBot="1">
      <c r="A8" s="60"/>
      <c r="B8" s="60"/>
      <c r="C8" s="60"/>
      <c r="D8" s="60"/>
      <c r="E8" s="60"/>
      <c r="F8" s="75"/>
      <c r="G8" s="75"/>
      <c r="H8" s="75"/>
    </row>
    <row r="9" spans="1:11" ht="60.75" thickBot="1">
      <c r="A9" s="203" t="s">
        <v>55</v>
      </c>
      <c r="B9" s="232" t="s">
        <v>72</v>
      </c>
      <c r="C9" s="252" t="s">
        <v>141</v>
      </c>
      <c r="D9" s="252" t="s">
        <v>71</v>
      </c>
      <c r="E9" s="232" t="s">
        <v>140</v>
      </c>
      <c r="F9" s="232" t="s">
        <v>138</v>
      </c>
      <c r="G9" s="252" t="s">
        <v>87</v>
      </c>
      <c r="H9" s="253" t="s">
        <v>147</v>
      </c>
      <c r="J9" s="285" t="s">
        <v>108</v>
      </c>
    </row>
    <row r="10" spans="1:11">
      <c r="A10" s="269">
        <v>1</v>
      </c>
      <c r="B10" s="270" t="s">
        <v>359</v>
      </c>
      <c r="C10" s="270" t="s">
        <v>357</v>
      </c>
      <c r="D10" s="270" t="s">
        <v>360</v>
      </c>
      <c r="E10" s="270" t="s">
        <v>361</v>
      </c>
      <c r="F10" s="270" t="s">
        <v>355</v>
      </c>
      <c r="G10" s="270" t="s">
        <v>358</v>
      </c>
      <c r="H10" s="271">
        <v>15</v>
      </c>
      <c r="J10" s="286" t="s">
        <v>167</v>
      </c>
      <c r="K10" s="403" t="s">
        <v>258</v>
      </c>
    </row>
    <row r="11" spans="1:11">
      <c r="A11" s="250">
        <f>A10+1</f>
        <v>2</v>
      </c>
      <c r="B11" s="238" t="s">
        <v>364</v>
      </c>
      <c r="C11" s="238" t="s">
        <v>362</v>
      </c>
      <c r="D11" s="238" t="s">
        <v>363</v>
      </c>
      <c r="E11" s="268" t="s">
        <v>361</v>
      </c>
      <c r="F11" s="268" t="s">
        <v>355</v>
      </c>
      <c r="G11" s="238">
        <v>2005</v>
      </c>
      <c r="H11" s="346">
        <v>15</v>
      </c>
    </row>
    <row r="12" spans="1:11" ht="30">
      <c r="A12" s="250">
        <f t="shared" ref="A12:A19" si="0">A11+1</f>
        <v>3</v>
      </c>
      <c r="B12" s="138" t="s">
        <v>364</v>
      </c>
      <c r="C12" s="138" t="s">
        <v>365</v>
      </c>
      <c r="D12" s="138" t="s">
        <v>363</v>
      </c>
      <c r="E12" s="138" t="s">
        <v>361</v>
      </c>
      <c r="F12" s="138" t="s">
        <v>355</v>
      </c>
      <c r="G12" s="138">
        <v>2006</v>
      </c>
      <c r="H12" s="346">
        <v>15</v>
      </c>
    </row>
    <row r="13" spans="1:11" ht="45">
      <c r="A13" s="250">
        <f t="shared" si="0"/>
        <v>4</v>
      </c>
      <c r="B13" s="138"/>
      <c r="C13" s="138" t="s">
        <v>442</v>
      </c>
      <c r="D13" s="138" t="s">
        <v>277</v>
      </c>
      <c r="E13" s="138" t="s">
        <v>361</v>
      </c>
      <c r="F13" s="138" t="s">
        <v>374</v>
      </c>
      <c r="G13" s="138">
        <v>2014</v>
      </c>
      <c r="H13" s="346">
        <v>10</v>
      </c>
    </row>
    <row r="14" spans="1:11" ht="30">
      <c r="A14" s="250">
        <f t="shared" si="0"/>
        <v>5</v>
      </c>
      <c r="B14" s="219"/>
      <c r="C14" s="138" t="s">
        <v>443</v>
      </c>
      <c r="D14" s="138" t="s">
        <v>277</v>
      </c>
      <c r="E14" s="138" t="s">
        <v>361</v>
      </c>
      <c r="F14" s="138" t="s">
        <v>374</v>
      </c>
      <c r="G14" s="138">
        <v>2010</v>
      </c>
      <c r="H14" s="346">
        <v>10</v>
      </c>
    </row>
    <row r="15" spans="1:11">
      <c r="A15" s="250">
        <f t="shared" si="0"/>
        <v>6</v>
      </c>
      <c r="B15" s="138"/>
      <c r="C15" s="138"/>
      <c r="D15" s="138"/>
      <c r="E15" s="138"/>
      <c r="F15" s="138"/>
      <c r="G15" s="138"/>
      <c r="H15" s="346"/>
    </row>
    <row r="16" spans="1:11">
      <c r="A16" s="250">
        <f t="shared" si="0"/>
        <v>7</v>
      </c>
      <c r="B16" s="219"/>
      <c r="C16" s="138"/>
      <c r="D16" s="138"/>
      <c r="E16" s="138"/>
      <c r="F16" s="138"/>
      <c r="G16" s="138"/>
      <c r="H16" s="346"/>
    </row>
    <row r="17" spans="1:8">
      <c r="A17" s="250">
        <f t="shared" si="0"/>
        <v>8</v>
      </c>
      <c r="B17" s="138"/>
      <c r="C17" s="138"/>
      <c r="D17" s="138"/>
      <c r="E17" s="138"/>
      <c r="F17" s="138"/>
      <c r="G17" s="138"/>
      <c r="H17" s="346"/>
    </row>
    <row r="18" spans="1:8">
      <c r="A18" s="250">
        <f t="shared" si="0"/>
        <v>9</v>
      </c>
      <c r="B18" s="219"/>
      <c r="C18" s="138"/>
      <c r="D18" s="138"/>
      <c r="E18" s="138"/>
      <c r="F18" s="138"/>
      <c r="G18" s="138"/>
      <c r="H18" s="346"/>
    </row>
    <row r="19" spans="1:8" ht="15.75" thickBot="1">
      <c r="A19" s="272">
        <f t="shared" si="0"/>
        <v>10</v>
      </c>
      <c r="B19" s="145"/>
      <c r="C19" s="145"/>
      <c r="D19" s="145"/>
      <c r="E19" s="145"/>
      <c r="F19" s="145"/>
      <c r="G19" s="145"/>
      <c r="H19" s="361"/>
    </row>
    <row r="20" spans="1:8" ht="15.75" thickBot="1">
      <c r="A20" s="382"/>
      <c r="B20" s="263"/>
      <c r="C20" s="230"/>
      <c r="D20" s="230"/>
      <c r="E20" s="230"/>
      <c r="F20" s="230"/>
      <c r="G20" s="169" t="str">
        <f>"Total "&amp;LEFT(A7,4)</f>
        <v>Total I14c</v>
      </c>
      <c r="H20" s="170">
        <f>SUM(H10:H19)</f>
        <v>65</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ht="54" customHeight="1" thickBot="1">
      <c r="A41" s="231" t="s">
        <v>69</v>
      </c>
      <c r="B41" s="232" t="s">
        <v>72</v>
      </c>
      <c r="C41" s="252" t="s">
        <v>70</v>
      </c>
      <c r="D41" s="252" t="s">
        <v>71</v>
      </c>
      <c r="E41" s="232" t="s">
        <v>139</v>
      </c>
      <c r="F41" s="232" t="s">
        <v>139</v>
      </c>
      <c r="G41" s="232" t="s">
        <v>138</v>
      </c>
      <c r="H41" s="252" t="s">
        <v>87</v>
      </c>
      <c r="I41" s="25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M18" sqref="M18"/>
    </sheetView>
  </sheetViews>
  <sheetFormatPr defaultColWidth="9.140625" defaultRowHeight="15"/>
  <cols>
    <col min="1" max="1" width="5.140625" style="197" customWidth="1"/>
    <col min="2" max="2" width="10.5703125" style="197" customWidth="1"/>
    <col min="3" max="3" width="43.140625" style="197" customWidth="1"/>
    <col min="4" max="4" width="24" style="197" customWidth="1"/>
    <col min="5" max="5" width="14.28515625" style="197" customWidth="1"/>
    <col min="6" max="6" width="11.85546875" style="197" customWidth="1"/>
    <col min="7" max="7" width="10" style="197" customWidth="1"/>
    <col min="8" max="8" width="9.7109375" style="197" customWidth="1"/>
    <col min="9" max="9" width="9.140625" style="197"/>
    <col min="10" max="10" width="10.28515625" style="197" customWidth="1"/>
    <col min="11" max="16384" width="9.140625" style="197"/>
  </cols>
  <sheetData>
    <row r="1" spans="1:11" ht="15.75">
      <c r="A1" s="279" t="str">
        <f>'Date initiale'!C3</f>
        <v>Universitatea de Arhitectură și Urbanism "Ion Mincu" București</v>
      </c>
      <c r="B1" s="279"/>
      <c r="C1" s="279"/>
      <c r="D1" s="399"/>
      <c r="E1" s="399"/>
      <c r="F1" s="399"/>
    </row>
    <row r="2" spans="1:11" ht="15.75">
      <c r="A2" s="279" t="str">
        <f>'Date initiale'!B4&amp;" "&amp;'Date initiale'!C4</f>
        <v>Facultatea ARHITECTURA</v>
      </c>
      <c r="B2" s="279"/>
      <c r="C2" s="279"/>
      <c r="D2" s="399"/>
      <c r="E2" s="399"/>
      <c r="F2" s="399"/>
    </row>
    <row r="3" spans="1:11" ht="15.75">
      <c r="A3" s="279" t="str">
        <f>'Date initiale'!B5&amp;" "&amp;'Date initiale'!C5</f>
        <v>Departamentul Sinteza de Proiectare</v>
      </c>
      <c r="B3" s="279"/>
      <c r="C3" s="279"/>
      <c r="D3" s="399"/>
      <c r="E3" s="399"/>
      <c r="F3" s="399"/>
    </row>
    <row r="4" spans="1:11" ht="15.75">
      <c r="A4" s="398" t="str">
        <f>'Date initiale'!C6&amp;", "&amp;'Date initiale'!C7</f>
        <v>Eftenie Vlad, L43</v>
      </c>
      <c r="B4" s="398"/>
      <c r="C4" s="398"/>
      <c r="D4" s="399"/>
      <c r="E4" s="399"/>
      <c r="F4" s="399"/>
    </row>
    <row r="5" spans="1:11" ht="15.75">
      <c r="A5" s="398"/>
      <c r="B5" s="398"/>
      <c r="C5" s="398"/>
      <c r="D5" s="399"/>
      <c r="E5" s="399"/>
      <c r="F5" s="399"/>
    </row>
    <row r="6" spans="1:11" ht="15.75">
      <c r="A6" s="445" t="s">
        <v>110</v>
      </c>
      <c r="B6" s="445"/>
      <c r="C6" s="445"/>
      <c r="D6" s="445"/>
      <c r="E6" s="445"/>
      <c r="F6" s="445"/>
      <c r="G6" s="445"/>
      <c r="H6" s="445"/>
    </row>
    <row r="7" spans="1:11" ht="52.5" customHeight="1">
      <c r="A7" s="44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8"/>
      <c r="C7" s="448"/>
      <c r="D7" s="448"/>
      <c r="E7" s="448"/>
      <c r="F7" s="448"/>
      <c r="G7" s="448"/>
      <c r="H7" s="448"/>
    </row>
    <row r="8" spans="1:11" ht="16.5" thickBot="1">
      <c r="A8" s="60"/>
      <c r="B8" s="60"/>
      <c r="C8" s="60"/>
      <c r="D8" s="60"/>
      <c r="E8" s="60"/>
      <c r="F8" s="75"/>
      <c r="G8" s="75"/>
      <c r="H8" s="75"/>
    </row>
    <row r="9" spans="1:11" ht="60.75" thickBot="1">
      <c r="A9" s="203" t="s">
        <v>55</v>
      </c>
      <c r="B9" s="232" t="s">
        <v>72</v>
      </c>
      <c r="C9" s="252" t="s">
        <v>141</v>
      </c>
      <c r="D9" s="252" t="s">
        <v>71</v>
      </c>
      <c r="E9" s="232" t="s">
        <v>140</v>
      </c>
      <c r="F9" s="232" t="s">
        <v>138</v>
      </c>
      <c r="G9" s="252" t="s">
        <v>87</v>
      </c>
      <c r="H9" s="253" t="s">
        <v>147</v>
      </c>
      <c r="J9" s="285" t="s">
        <v>108</v>
      </c>
    </row>
    <row r="10" spans="1:11">
      <c r="A10" s="269">
        <v>1</v>
      </c>
      <c r="B10" s="270"/>
      <c r="C10" s="270"/>
      <c r="D10" s="270"/>
      <c r="E10" s="270"/>
      <c r="F10" s="270"/>
      <c r="G10" s="270"/>
      <c r="H10" s="271"/>
      <c r="J10" s="286">
        <v>20</v>
      </c>
      <c r="K10" s="403" t="s">
        <v>258</v>
      </c>
    </row>
    <row r="11" spans="1:11">
      <c r="A11" s="250">
        <f>A10+1</f>
        <v>2</v>
      </c>
      <c r="B11" s="267"/>
      <c r="C11" s="238"/>
      <c r="D11" s="238"/>
      <c r="E11" s="268"/>
      <c r="F11" s="268"/>
      <c r="G11" s="238"/>
      <c r="H11" s="346"/>
    </row>
    <row r="12" spans="1:11">
      <c r="A12" s="250">
        <f t="shared" ref="A12:A19" si="0">A11+1</f>
        <v>3</v>
      </c>
      <c r="B12" s="219"/>
      <c r="C12" s="138"/>
      <c r="D12" s="138"/>
      <c r="E12" s="138"/>
      <c r="F12" s="138"/>
      <c r="G12" s="138"/>
      <c r="H12" s="346"/>
    </row>
    <row r="13" spans="1:11">
      <c r="A13" s="250">
        <f t="shared" si="0"/>
        <v>4</v>
      </c>
      <c r="B13" s="138"/>
      <c r="C13" s="138"/>
      <c r="D13" s="138"/>
      <c r="E13" s="138"/>
      <c r="F13" s="138"/>
      <c r="G13" s="138"/>
      <c r="H13" s="346"/>
    </row>
    <row r="14" spans="1:11">
      <c r="A14" s="250">
        <f t="shared" si="0"/>
        <v>5</v>
      </c>
      <c r="B14" s="219"/>
      <c r="C14" s="138"/>
      <c r="D14" s="138"/>
      <c r="E14" s="138"/>
      <c r="F14" s="138"/>
      <c r="G14" s="138"/>
      <c r="H14" s="346"/>
    </row>
    <row r="15" spans="1:11">
      <c r="A15" s="250">
        <f t="shared" si="0"/>
        <v>6</v>
      </c>
      <c r="B15" s="138"/>
      <c r="C15" s="138"/>
      <c r="D15" s="138"/>
      <c r="E15" s="138"/>
      <c r="F15" s="138"/>
      <c r="G15" s="138"/>
      <c r="H15" s="346"/>
    </row>
    <row r="16" spans="1:11">
      <c r="A16" s="250">
        <f t="shared" si="0"/>
        <v>7</v>
      </c>
      <c r="B16" s="219"/>
      <c r="C16" s="138"/>
      <c r="D16" s="138"/>
      <c r="E16" s="138"/>
      <c r="F16" s="138"/>
      <c r="G16" s="138"/>
      <c r="H16" s="346"/>
    </row>
    <row r="17" spans="1:8">
      <c r="A17" s="250">
        <f t="shared" si="0"/>
        <v>8</v>
      </c>
      <c r="B17" s="138"/>
      <c r="C17" s="138"/>
      <c r="D17" s="138"/>
      <c r="E17" s="138"/>
      <c r="F17" s="138"/>
      <c r="G17" s="138"/>
      <c r="H17" s="346"/>
    </row>
    <row r="18" spans="1:8">
      <c r="A18" s="250">
        <f t="shared" si="0"/>
        <v>9</v>
      </c>
      <c r="B18" s="219"/>
      <c r="C18" s="138"/>
      <c r="D18" s="138"/>
      <c r="E18" s="138"/>
      <c r="F18" s="138"/>
      <c r="G18" s="138"/>
      <c r="H18" s="346"/>
    </row>
    <row r="19" spans="1:8" ht="15.75" thickBot="1">
      <c r="A19" s="272">
        <f t="shared" si="0"/>
        <v>10</v>
      </c>
      <c r="B19" s="145"/>
      <c r="C19" s="145"/>
      <c r="D19" s="145"/>
      <c r="E19" s="145"/>
      <c r="F19" s="145"/>
      <c r="G19" s="145"/>
      <c r="H19" s="361"/>
    </row>
    <row r="20" spans="1:8" ht="15.75" thickBot="1">
      <c r="A20" s="382"/>
      <c r="B20" s="263"/>
      <c r="C20" s="230"/>
      <c r="D20" s="230"/>
      <c r="E20" s="230"/>
      <c r="F20" s="230"/>
      <c r="G20" s="169" t="str">
        <f>"Total "&amp;LEFT(A7,4)</f>
        <v>Total I15.</v>
      </c>
      <c r="H20" s="170">
        <f>SUM(H10:H19)</f>
        <v>0</v>
      </c>
    </row>
    <row r="22" spans="1:8" ht="53.25" customHeight="1">
      <c r="A22" s="44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7"/>
      <c r="C22" s="447"/>
      <c r="D22" s="447"/>
      <c r="E22" s="447"/>
      <c r="F22" s="447"/>
      <c r="G22" s="447"/>
      <c r="H22" s="447"/>
    </row>
    <row r="40" spans="1:9" ht="15.75" thickBot="1"/>
    <row r="41" spans="1:9" ht="54" customHeight="1" thickBot="1">
      <c r="A41" s="231" t="s">
        <v>69</v>
      </c>
      <c r="B41" s="232" t="s">
        <v>72</v>
      </c>
      <c r="C41" s="252" t="s">
        <v>70</v>
      </c>
      <c r="D41" s="252" t="s">
        <v>71</v>
      </c>
      <c r="E41" s="232" t="s">
        <v>139</v>
      </c>
      <c r="F41" s="232" t="s">
        <v>139</v>
      </c>
      <c r="G41" s="232" t="s">
        <v>138</v>
      </c>
      <c r="H41" s="252" t="s">
        <v>87</v>
      </c>
      <c r="I41" s="25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9" t="str">
        <f>'Date initiale'!C3</f>
        <v>Universitatea de Arhitectură și Urbanism "Ion Mincu" București</v>
      </c>
      <c r="B1" s="279"/>
      <c r="C1" s="279"/>
      <c r="D1" s="17"/>
      <c r="E1" s="43"/>
    </row>
    <row r="2" spans="1:8" ht="15.75">
      <c r="A2" s="279" t="str">
        <f>'Date initiale'!B4&amp;" "&amp;'Date initiale'!C4</f>
        <v>Facultatea ARHITECTURA</v>
      </c>
      <c r="B2" s="279"/>
      <c r="C2" s="279"/>
      <c r="D2" s="2"/>
      <c r="E2" s="43"/>
    </row>
    <row r="3" spans="1:8" ht="15.75">
      <c r="A3" s="279" t="str">
        <f>'Date initiale'!B5&amp;" "&amp;'Date initiale'!C5</f>
        <v>Departamentul Sinteza de Proiectare</v>
      </c>
      <c r="B3" s="279"/>
      <c r="C3" s="279"/>
      <c r="D3" s="17"/>
      <c r="E3" s="43"/>
    </row>
    <row r="4" spans="1:8">
      <c r="A4" s="126" t="str">
        <f>'Date initiale'!C6&amp;", "&amp;'Date initiale'!C7</f>
        <v>Eftenie Vlad, L43</v>
      </c>
      <c r="B4" s="126"/>
      <c r="C4" s="126"/>
    </row>
    <row r="5" spans="1:8" s="197" customFormat="1">
      <c r="A5" s="126"/>
      <c r="B5" s="126"/>
      <c r="C5" s="126"/>
    </row>
    <row r="6" spans="1:8" ht="15.75">
      <c r="A6" s="453" t="s">
        <v>110</v>
      </c>
      <c r="B6" s="453"/>
      <c r="C6" s="453"/>
      <c r="D6" s="453"/>
    </row>
    <row r="7" spans="1:8" s="197" customFormat="1" ht="90.75" customHeight="1">
      <c r="A7" s="44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8"/>
      <c r="C7" s="448"/>
      <c r="D7" s="448"/>
      <c r="E7" s="198"/>
      <c r="F7" s="198"/>
      <c r="G7" s="198"/>
      <c r="H7" s="198"/>
    </row>
    <row r="8" spans="1:8" ht="18.75" customHeight="1" thickBot="1">
      <c r="A8" s="73"/>
      <c r="B8" s="73"/>
      <c r="C8" s="73"/>
      <c r="D8" s="73"/>
    </row>
    <row r="9" spans="1:8" ht="45.75" customHeight="1" thickBot="1">
      <c r="A9" s="203" t="s">
        <v>55</v>
      </c>
      <c r="B9" s="232" t="s">
        <v>77</v>
      </c>
      <c r="C9" s="232" t="s">
        <v>87</v>
      </c>
      <c r="D9" s="233" t="s">
        <v>147</v>
      </c>
      <c r="E9" s="34"/>
      <c r="F9" s="285" t="s">
        <v>108</v>
      </c>
    </row>
    <row r="10" spans="1:8">
      <c r="A10" s="269">
        <v>1</v>
      </c>
      <c r="B10" s="291" t="s">
        <v>367</v>
      </c>
      <c r="C10" s="292">
        <v>2005</v>
      </c>
      <c r="D10" s="366">
        <v>30</v>
      </c>
      <c r="F10" s="286" t="s">
        <v>168</v>
      </c>
      <c r="G10" s="403" t="s">
        <v>259</v>
      </c>
    </row>
    <row r="11" spans="1:8">
      <c r="A11" s="250">
        <f>A10+1</f>
        <v>2</v>
      </c>
      <c r="B11" s="289" t="s">
        <v>366</v>
      </c>
      <c r="C11" s="238">
        <v>2011</v>
      </c>
      <c r="D11" s="362">
        <v>50</v>
      </c>
    </row>
    <row r="12" spans="1:8" s="197" customFormat="1">
      <c r="A12" s="250">
        <f t="shared" ref="A12:A19" si="0">A11+1</f>
        <v>3</v>
      </c>
      <c r="B12" s="260" t="s">
        <v>368</v>
      </c>
      <c r="C12" s="138">
        <v>2014</v>
      </c>
      <c r="D12" s="346">
        <v>50</v>
      </c>
    </row>
    <row r="13" spans="1:8" s="197" customFormat="1">
      <c r="A13" s="250">
        <f t="shared" si="0"/>
        <v>4</v>
      </c>
      <c r="B13" s="427" t="s">
        <v>444</v>
      </c>
      <c r="C13" s="138">
        <v>2005</v>
      </c>
      <c r="D13" s="346">
        <v>50</v>
      </c>
    </row>
    <row r="14" spans="1:8" s="197" customFormat="1">
      <c r="A14" s="250">
        <f t="shared" si="0"/>
        <v>5</v>
      </c>
      <c r="B14" s="290"/>
      <c r="C14" s="138"/>
      <c r="D14" s="346"/>
    </row>
    <row r="15" spans="1:8">
      <c r="A15" s="250">
        <f t="shared" si="0"/>
        <v>6</v>
      </c>
      <c r="B15" s="260"/>
      <c r="C15" s="138"/>
      <c r="D15" s="346"/>
    </row>
    <row r="16" spans="1:8">
      <c r="A16" s="250">
        <f t="shared" si="0"/>
        <v>7</v>
      </c>
      <c r="B16" s="290"/>
      <c r="C16" s="138"/>
      <c r="D16" s="346"/>
    </row>
    <row r="17" spans="1:4">
      <c r="A17" s="250">
        <f t="shared" si="0"/>
        <v>8</v>
      </c>
      <c r="B17" s="290"/>
      <c r="C17" s="138"/>
      <c r="D17" s="346"/>
    </row>
    <row r="18" spans="1:4">
      <c r="A18" s="250">
        <f t="shared" si="0"/>
        <v>9</v>
      </c>
      <c r="B18" s="290"/>
      <c r="C18" s="138"/>
      <c r="D18" s="346"/>
    </row>
    <row r="19" spans="1:4" ht="15.75" thickBot="1">
      <c r="A19" s="272">
        <f t="shared" si="0"/>
        <v>10</v>
      </c>
      <c r="B19" s="293"/>
      <c r="C19" s="145"/>
      <c r="D19" s="361"/>
    </row>
    <row r="20" spans="1:4" ht="15.75" thickBot="1">
      <c r="A20" s="381"/>
      <c r="B20" s="229"/>
      <c r="C20" s="169" t="str">
        <f>"Total "&amp;LEFT(A7,3)</f>
        <v>Total I16</v>
      </c>
      <c r="D20" s="294">
        <f>SUM(D10:D19)</f>
        <v>180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9" t="str">
        <f>'Date initiale'!C3</f>
        <v>Universitatea de Arhitectură și Urbanism "Ion Mincu" București</v>
      </c>
      <c r="B1" s="279"/>
      <c r="C1" s="279"/>
      <c r="D1" s="17"/>
    </row>
    <row r="2" spans="1:11" ht="15.75">
      <c r="A2" s="279" t="str">
        <f>'Date initiale'!B4&amp;" "&amp;'Date initiale'!C4</f>
        <v>Facultatea ARHITECTURA</v>
      </c>
      <c r="B2" s="279"/>
      <c r="C2" s="279"/>
      <c r="D2" s="2"/>
    </row>
    <row r="3" spans="1:11" ht="15.75">
      <c r="A3" s="279" t="str">
        <f>'Date initiale'!B5&amp;" "&amp;'Date initiale'!C5</f>
        <v>Departamentul Sinteza de Proiectare</v>
      </c>
      <c r="B3" s="279"/>
      <c r="C3" s="279"/>
      <c r="D3" s="17"/>
    </row>
    <row r="4" spans="1:11">
      <c r="A4" s="126" t="str">
        <f>'Date initiale'!C6&amp;", "&amp;'Date initiale'!C7</f>
        <v>Eftenie Vlad, L43</v>
      </c>
      <c r="B4" s="126"/>
      <c r="C4" s="126"/>
    </row>
    <row r="5" spans="1:11" s="197" customFormat="1">
      <c r="A5" s="126"/>
      <c r="B5" s="126"/>
      <c r="C5" s="126"/>
    </row>
    <row r="6" spans="1:11">
      <c r="A6" s="454" t="s">
        <v>110</v>
      </c>
      <c r="B6" s="454"/>
      <c r="C6" s="454"/>
      <c r="D6" s="454"/>
    </row>
    <row r="7" spans="1:11" s="197" customFormat="1" ht="40.5" customHeight="1">
      <c r="A7" s="455"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5"/>
      <c r="C7" s="455"/>
      <c r="D7" s="455"/>
    </row>
    <row r="8" spans="1:11" ht="15.75" thickBot="1"/>
    <row r="9" spans="1:11" ht="48.75" customHeight="1" thickBot="1">
      <c r="A9" s="203" t="s">
        <v>55</v>
      </c>
      <c r="B9" s="166" t="s">
        <v>77</v>
      </c>
      <c r="C9" s="166" t="s">
        <v>87</v>
      </c>
      <c r="D9" s="308" t="s">
        <v>147</v>
      </c>
      <c r="F9" s="285" t="s">
        <v>108</v>
      </c>
    </row>
    <row r="10" spans="1:11">
      <c r="A10" s="333">
        <v>1</v>
      </c>
      <c r="B10" s="326"/>
      <c r="C10" s="172"/>
      <c r="D10" s="367"/>
      <c r="F10" s="286" t="s">
        <v>169</v>
      </c>
      <c r="G10" s="403" t="s">
        <v>260</v>
      </c>
      <c r="K10" s="22"/>
    </row>
    <row r="11" spans="1:11" s="197" customFormat="1">
      <c r="A11" s="334">
        <f>A10+1</f>
        <v>2</v>
      </c>
      <c r="B11" s="315"/>
      <c r="C11" s="42"/>
      <c r="D11" s="360"/>
      <c r="K11" s="22"/>
    </row>
    <row r="12" spans="1:11" s="197" customFormat="1">
      <c r="A12" s="334">
        <f t="shared" ref="A12:A19" si="0">A11+1</f>
        <v>3</v>
      </c>
      <c r="B12" s="315"/>
      <c r="C12" s="42"/>
      <c r="D12" s="360"/>
      <c r="K12" s="22"/>
    </row>
    <row r="13" spans="1:11" s="197" customFormat="1">
      <c r="A13" s="334">
        <f t="shared" si="0"/>
        <v>4</v>
      </c>
      <c r="B13" s="315"/>
      <c r="C13" s="42"/>
      <c r="D13" s="360"/>
      <c r="K13" s="22"/>
    </row>
    <row r="14" spans="1:11" s="197" customFormat="1">
      <c r="A14" s="334">
        <f t="shared" si="0"/>
        <v>5</v>
      </c>
      <c r="B14" s="315"/>
      <c r="C14" s="42"/>
      <c r="D14" s="360"/>
      <c r="K14" s="22"/>
    </row>
    <row r="15" spans="1:11" s="197" customFormat="1">
      <c r="A15" s="334">
        <f t="shared" si="0"/>
        <v>6</v>
      </c>
      <c r="B15" s="315"/>
      <c r="C15" s="42"/>
      <c r="D15" s="360"/>
      <c r="K15" s="22"/>
    </row>
    <row r="16" spans="1:11" s="197" customFormat="1">
      <c r="A16" s="334">
        <f t="shared" si="0"/>
        <v>7</v>
      </c>
      <c r="B16" s="315"/>
      <c r="C16" s="42"/>
      <c r="D16" s="360"/>
      <c r="K16" s="22"/>
    </row>
    <row r="17" spans="1:11" s="197" customFormat="1">
      <c r="A17" s="334">
        <f t="shared" si="0"/>
        <v>8</v>
      </c>
      <c r="B17" s="315"/>
      <c r="C17" s="42"/>
      <c r="D17" s="360"/>
      <c r="K17" s="22"/>
    </row>
    <row r="18" spans="1:11" s="197" customFormat="1">
      <c r="A18" s="334">
        <f t="shared" si="0"/>
        <v>9</v>
      </c>
      <c r="B18" s="315"/>
      <c r="C18" s="42"/>
      <c r="D18" s="360"/>
      <c r="K18" s="22"/>
    </row>
    <row r="19" spans="1:11" ht="15.75" thickBot="1">
      <c r="A19" s="335">
        <f t="shared" si="0"/>
        <v>10</v>
      </c>
      <c r="B19" s="329"/>
      <c r="C19" s="162"/>
      <c r="D19" s="365"/>
      <c r="K19" s="22"/>
    </row>
    <row r="20" spans="1:11" ht="15.75" thickBot="1">
      <c r="A20" s="377"/>
      <c r="B20" s="126"/>
      <c r="C20" s="129" t="str">
        <f>"Total "&amp;LEFT(A7,3)</f>
        <v>Total I17</v>
      </c>
      <c r="D20" s="130">
        <f>SUM(D10:D19)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workbookViewId="0">
      <selection activeCell="D11" sqref="D11"/>
    </sheetView>
  </sheetViews>
  <sheetFormatPr defaultRowHeight="15"/>
  <cols>
    <col min="1" max="1" width="5.140625" customWidth="1"/>
    <col min="2" max="2" width="103.140625" customWidth="1"/>
    <col min="3" max="3" width="10.5703125" customWidth="1"/>
    <col min="4" max="4" width="9.7109375" customWidth="1"/>
  </cols>
  <sheetData>
    <row r="1" spans="1:11" ht="15.75">
      <c r="A1" s="279" t="str">
        <f>'Date initiale'!C3</f>
        <v>Universitatea de Arhitectură și Urbanism "Ion Mincu" București</v>
      </c>
      <c r="B1" s="279"/>
      <c r="C1" s="279"/>
      <c r="D1" s="17"/>
      <c r="E1" s="43"/>
    </row>
    <row r="2" spans="1:11" ht="15.75">
      <c r="A2" s="279" t="str">
        <f>'Date initiale'!B4&amp;" "&amp;'Date initiale'!C4</f>
        <v>Facultatea ARHITECTURA</v>
      </c>
      <c r="B2" s="279"/>
      <c r="C2" s="279"/>
      <c r="D2" s="43"/>
      <c r="E2" s="43"/>
    </row>
    <row r="3" spans="1:11" ht="15.75">
      <c r="A3" s="279" t="str">
        <f>'Date initiale'!B5&amp;" "&amp;'Date initiale'!C5</f>
        <v>Departamentul Sinteza de Proiectare</v>
      </c>
      <c r="B3" s="279"/>
      <c r="C3" s="279"/>
      <c r="D3" s="17"/>
      <c r="E3" s="43"/>
    </row>
    <row r="4" spans="1:11">
      <c r="A4" s="126" t="str">
        <f>'Date initiale'!C6&amp;", "&amp;'Date initiale'!C7</f>
        <v>Eftenie Vlad, L43</v>
      </c>
      <c r="B4" s="126"/>
      <c r="C4" s="126"/>
    </row>
    <row r="5" spans="1:11" s="197" customFormat="1">
      <c r="A5" s="126"/>
      <c r="B5" s="126"/>
      <c r="C5" s="126"/>
    </row>
    <row r="6" spans="1:11" ht="34.5" customHeight="1">
      <c r="A6" s="453" t="s">
        <v>110</v>
      </c>
      <c r="B6" s="453"/>
      <c r="C6" s="453"/>
      <c r="D6" s="453"/>
    </row>
    <row r="7" spans="1:11" s="197" customFormat="1" ht="34.5" customHeight="1">
      <c r="A7" s="455"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5"/>
      <c r="C7" s="455"/>
      <c r="D7" s="455"/>
    </row>
    <row r="8" spans="1:11" ht="16.5" customHeight="1" thickBot="1">
      <c r="A8" s="61"/>
      <c r="B8" s="61"/>
      <c r="C8" s="61"/>
      <c r="D8" s="61"/>
    </row>
    <row r="9" spans="1:11" ht="42.75" customHeight="1" thickBot="1">
      <c r="A9" s="203" t="s">
        <v>55</v>
      </c>
      <c r="B9" s="166" t="s">
        <v>77</v>
      </c>
      <c r="C9" s="166" t="s">
        <v>87</v>
      </c>
      <c r="D9" s="308" t="s">
        <v>78</v>
      </c>
      <c r="E9" s="34"/>
      <c r="F9" s="285" t="s">
        <v>108</v>
      </c>
    </row>
    <row r="10" spans="1:11">
      <c r="A10" s="171">
        <v>1</v>
      </c>
      <c r="B10" s="336" t="s">
        <v>369</v>
      </c>
      <c r="C10" s="172">
        <v>2006</v>
      </c>
      <c r="D10" s="354">
        <v>5</v>
      </c>
      <c r="E10" s="34"/>
      <c r="F10" s="286" t="s">
        <v>170</v>
      </c>
      <c r="G10" s="403" t="s">
        <v>261</v>
      </c>
      <c r="K10" s="22"/>
    </row>
    <row r="11" spans="1:11">
      <c r="A11" s="173">
        <f>A10+1</f>
        <v>2</v>
      </c>
      <c r="B11" s="315"/>
      <c r="C11" s="42"/>
      <c r="D11" s="346"/>
      <c r="K11" s="22"/>
    </row>
    <row r="12" spans="1:11">
      <c r="A12" s="173">
        <f t="shared" ref="A12:A19" si="0">A11+1</f>
        <v>3</v>
      </c>
      <c r="B12" s="315"/>
      <c r="C12" s="42"/>
      <c r="D12" s="346"/>
      <c r="K12" s="58"/>
    </row>
    <row r="13" spans="1:11">
      <c r="A13" s="173">
        <f t="shared" si="0"/>
        <v>4</v>
      </c>
      <c r="B13" s="315"/>
      <c r="C13" s="42"/>
      <c r="D13" s="346"/>
    </row>
    <row r="14" spans="1:11">
      <c r="A14" s="173">
        <f t="shared" si="0"/>
        <v>5</v>
      </c>
      <c r="B14" s="315"/>
      <c r="C14" s="42"/>
      <c r="D14" s="346"/>
    </row>
    <row r="15" spans="1:11">
      <c r="A15" s="173">
        <f t="shared" si="0"/>
        <v>6</v>
      </c>
      <c r="B15" s="315"/>
      <c r="C15" s="42"/>
      <c r="D15" s="346"/>
    </row>
    <row r="16" spans="1:11">
      <c r="A16" s="173">
        <f t="shared" si="0"/>
        <v>7</v>
      </c>
      <c r="B16" s="315"/>
      <c r="C16" s="42"/>
      <c r="D16" s="346"/>
    </row>
    <row r="17" spans="1:8" s="38" customFormat="1">
      <c r="A17" s="173">
        <f t="shared" si="0"/>
        <v>8</v>
      </c>
      <c r="B17" s="315"/>
      <c r="C17" s="42"/>
      <c r="D17" s="346"/>
    </row>
    <row r="18" spans="1:8">
      <c r="A18" s="173">
        <f t="shared" si="0"/>
        <v>9</v>
      </c>
      <c r="B18" s="315"/>
      <c r="C18" s="42"/>
      <c r="D18" s="346"/>
    </row>
    <row r="19" spans="1:8" ht="15.75" thickBot="1">
      <c r="A19" s="328">
        <f t="shared" si="0"/>
        <v>10</v>
      </c>
      <c r="B19" s="329"/>
      <c r="C19" s="162"/>
      <c r="D19" s="361"/>
    </row>
    <row r="20" spans="1:8" s="22" customFormat="1" ht="15.75" thickBot="1">
      <c r="A20" s="380"/>
      <c r="B20" s="337"/>
      <c r="C20" s="129" t="str">
        <f>"Total "&amp;LEFT(A7,3)</f>
        <v>Total I18</v>
      </c>
      <c r="D20" s="338">
        <f>SUM(D10:D19)</f>
        <v>5</v>
      </c>
    </row>
    <row r="21" spans="1:8">
      <c r="B21" s="18"/>
    </row>
    <row r="22" spans="1:8" ht="53.25" customHeight="1">
      <c r="A22" s="44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7"/>
      <c r="C22" s="447"/>
      <c r="D22" s="447"/>
      <c r="E22" s="288"/>
      <c r="F22" s="288"/>
      <c r="G22" s="288"/>
      <c r="H22" s="288"/>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E11" sqref="E11"/>
    </sheetView>
  </sheetViews>
  <sheetFormatPr defaultRowHeight="15"/>
  <cols>
    <col min="1" max="1" width="5.140625" customWidth="1"/>
    <col min="2" max="2" width="27.140625" customWidth="1"/>
    <col min="3" max="3" width="75.7109375" customWidth="1"/>
    <col min="4" max="4" width="10.5703125" style="197" customWidth="1"/>
    <col min="5" max="5" width="9.7109375" customWidth="1"/>
    <col min="7" max="7" width="14.140625" customWidth="1"/>
  </cols>
  <sheetData>
    <row r="1" spans="1:11">
      <c r="A1" s="281" t="str">
        <f>'Date initiale'!C3</f>
        <v>Universitatea de Arhitectură și Urbanism "Ion Mincu" București</v>
      </c>
      <c r="B1" s="281"/>
      <c r="D1" s="281"/>
    </row>
    <row r="2" spans="1:11" ht="15.75">
      <c r="A2" s="279" t="str">
        <f>'Date initiale'!B4&amp;" "&amp;'Date initiale'!C4</f>
        <v>Facultatea ARHITECTURA</v>
      </c>
      <c r="B2" s="279"/>
      <c r="C2" s="17"/>
      <c r="D2" s="279"/>
      <c r="E2" s="17"/>
    </row>
    <row r="3" spans="1:11" ht="15.75">
      <c r="A3" s="279" t="str">
        <f>'Date initiale'!B5&amp;" "&amp;'Date initiale'!C5</f>
        <v>Departamentul Sinteza de Proiectare</v>
      </c>
      <c r="B3" s="279"/>
      <c r="C3" s="17"/>
      <c r="D3" s="279"/>
      <c r="E3" s="17"/>
    </row>
    <row r="4" spans="1:11" ht="15.75">
      <c r="A4" s="446" t="str">
        <f>'Date initiale'!C6&amp;", "&amp;'Date initiale'!C7</f>
        <v>Eftenie Vlad, L43</v>
      </c>
      <c r="B4" s="446"/>
      <c r="C4" s="456"/>
      <c r="D4" s="456"/>
      <c r="E4" s="456"/>
    </row>
    <row r="5" spans="1:11" s="197" customFormat="1" ht="15.75">
      <c r="A5" s="280"/>
      <c r="B5" s="280"/>
      <c r="C5" s="17"/>
      <c r="D5" s="280"/>
      <c r="E5" s="17"/>
    </row>
    <row r="6" spans="1:11" ht="15.75">
      <c r="A6" s="451" t="s">
        <v>110</v>
      </c>
      <c r="B6" s="451"/>
      <c r="C6" s="451"/>
      <c r="D6" s="451"/>
      <c r="E6" s="451"/>
    </row>
    <row r="7" spans="1:11" ht="67.5" customHeight="1">
      <c r="A7" s="455"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5"/>
      <c r="C7" s="455"/>
      <c r="D7" s="455"/>
      <c r="E7" s="455"/>
      <c r="F7" s="41"/>
      <c r="G7" s="41"/>
      <c r="H7" s="41"/>
      <c r="I7" s="41"/>
    </row>
    <row r="8" spans="1:11" s="22" customFormat="1" ht="20.25" customHeight="1" thickBot="1">
      <c r="A8" s="61"/>
      <c r="B8" s="61"/>
      <c r="C8" s="61"/>
      <c r="D8" s="61"/>
      <c r="E8" s="61"/>
      <c r="F8" s="70"/>
      <c r="G8" s="70"/>
      <c r="H8" s="70"/>
      <c r="I8" s="70"/>
    </row>
    <row r="9" spans="1:11" ht="30.75" thickBot="1">
      <c r="A9" s="165" t="s">
        <v>55</v>
      </c>
      <c r="B9" s="232" t="s">
        <v>150</v>
      </c>
      <c r="C9" s="232" t="s">
        <v>82</v>
      </c>
      <c r="D9" s="232" t="s">
        <v>81</v>
      </c>
      <c r="E9" s="253" t="s">
        <v>147</v>
      </c>
      <c r="G9" s="285" t="s">
        <v>108</v>
      </c>
      <c r="K9" s="22"/>
    </row>
    <row r="10" spans="1:11" s="197" customFormat="1" ht="30">
      <c r="A10" s="302">
        <v>1</v>
      </c>
      <c r="B10" s="303" t="s">
        <v>370</v>
      </c>
      <c r="C10" s="304" t="s">
        <v>371</v>
      </c>
      <c r="D10" s="266" t="s">
        <v>372</v>
      </c>
      <c r="E10" s="354">
        <v>5</v>
      </c>
      <c r="G10" s="286" t="s">
        <v>171</v>
      </c>
      <c r="H10" s="403" t="s">
        <v>262</v>
      </c>
      <c r="K10" s="22"/>
    </row>
    <row r="11" spans="1:11" s="197" customFormat="1">
      <c r="A11" s="218">
        <f>A10+1</f>
        <v>2</v>
      </c>
      <c r="B11" s="260"/>
      <c r="C11" s="300"/>
      <c r="D11" s="138"/>
      <c r="E11" s="346"/>
      <c r="K11" s="22"/>
    </row>
    <row r="12" spans="1:11" s="197" customFormat="1">
      <c r="A12" s="218">
        <f t="shared" ref="A12:A19" si="0">A11+1</f>
        <v>3</v>
      </c>
      <c r="B12" s="260"/>
      <c r="C12" s="300"/>
      <c r="D12" s="138"/>
      <c r="E12" s="346"/>
      <c r="K12" s="22"/>
    </row>
    <row r="13" spans="1:11" s="197" customFormat="1">
      <c r="A13" s="218">
        <f t="shared" si="0"/>
        <v>4</v>
      </c>
      <c r="B13" s="260"/>
      <c r="C13" s="300"/>
      <c r="D13" s="138"/>
      <c r="E13" s="346"/>
      <c r="K13" s="22"/>
    </row>
    <row r="14" spans="1:11">
      <c r="A14" s="218">
        <f t="shared" si="0"/>
        <v>5</v>
      </c>
      <c r="B14" s="260"/>
      <c r="C14" s="300"/>
      <c r="D14" s="138"/>
      <c r="E14" s="346"/>
      <c r="K14" s="22"/>
    </row>
    <row r="15" spans="1:11" s="197" customFormat="1">
      <c r="A15" s="218">
        <f t="shared" si="0"/>
        <v>6</v>
      </c>
      <c r="B15" s="260"/>
      <c r="C15" s="300"/>
      <c r="D15" s="138"/>
      <c r="E15" s="346"/>
      <c r="K15" s="22"/>
    </row>
    <row r="16" spans="1:11" s="197" customFormat="1">
      <c r="A16" s="218">
        <f t="shared" si="0"/>
        <v>7</v>
      </c>
      <c r="B16" s="260"/>
      <c r="C16" s="300"/>
      <c r="D16" s="138"/>
      <c r="E16" s="346"/>
      <c r="K16" s="22"/>
    </row>
    <row r="17" spans="1:11" s="197" customFormat="1">
      <c r="A17" s="218">
        <f t="shared" si="0"/>
        <v>8</v>
      </c>
      <c r="B17" s="260"/>
      <c r="C17" s="300"/>
      <c r="D17" s="138"/>
      <c r="E17" s="346"/>
      <c r="K17" s="22"/>
    </row>
    <row r="18" spans="1:11" s="197" customFormat="1">
      <c r="A18" s="218">
        <f t="shared" si="0"/>
        <v>9</v>
      </c>
      <c r="B18" s="260"/>
      <c r="C18" s="300"/>
      <c r="D18" s="138"/>
      <c r="E18" s="346"/>
      <c r="K18" s="22"/>
    </row>
    <row r="19" spans="1:11" s="197" customFormat="1" ht="15.75" thickBot="1">
      <c r="A19" s="225">
        <f t="shared" si="0"/>
        <v>10</v>
      </c>
      <c r="B19" s="305"/>
      <c r="C19" s="306"/>
      <c r="D19" s="145"/>
      <c r="E19" s="361"/>
      <c r="K19" s="22"/>
    </row>
    <row r="20" spans="1:11" ht="15.75" thickBot="1">
      <c r="A20" s="379"/>
      <c r="B20" s="230"/>
      <c r="C20" s="301"/>
      <c r="D20" s="169" t="str">
        <f>"Total "&amp;LEFT(A7,3)</f>
        <v>Total I19</v>
      </c>
      <c r="E20" s="170">
        <f>SUM(E10:E19)</f>
        <v>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50"/>
  <sheetViews>
    <sheetView workbookViewId="0">
      <selection activeCell="B39" sqref="B39"/>
    </sheetView>
  </sheetViews>
  <sheetFormatPr defaultRowHeight="15"/>
  <cols>
    <col min="1" max="1" width="5.140625" customWidth="1"/>
    <col min="2" max="2" width="86.28515625" customWidth="1"/>
    <col min="3" max="3" width="17.140625" style="197" customWidth="1"/>
    <col min="4" max="4" width="10.5703125" customWidth="1"/>
    <col min="5" max="5" width="9.7109375" customWidth="1"/>
    <col min="7" max="7" width="13.42578125" customWidth="1"/>
  </cols>
  <sheetData>
    <row r="1" spans="1:8" ht="15.75">
      <c r="A1" s="279" t="str">
        <f>'Date initiale'!C3</f>
        <v>Universitatea de Arhitectură și Urbanism "Ion Mincu" București</v>
      </c>
      <c r="B1" s="279"/>
      <c r="C1" s="279"/>
      <c r="D1" s="279"/>
      <c r="E1" s="17"/>
    </row>
    <row r="2" spans="1:8" ht="15.75">
      <c r="A2" s="279" t="str">
        <f>'Date initiale'!B4&amp;" "&amp;'Date initiale'!C4</f>
        <v>Facultatea ARHITECTURA</v>
      </c>
      <c r="B2" s="279"/>
      <c r="C2" s="279"/>
      <c r="D2" s="279"/>
      <c r="E2" s="17"/>
    </row>
    <row r="3" spans="1:8" ht="15.75">
      <c r="A3" s="279" t="str">
        <f>'Date initiale'!B5&amp;" "&amp;'Date initiale'!C5</f>
        <v>Departamentul Sinteza de Proiectare</v>
      </c>
      <c r="B3" s="279"/>
      <c r="C3" s="279"/>
      <c r="D3" s="279"/>
      <c r="E3" s="17"/>
    </row>
    <row r="4" spans="1:8">
      <c r="A4" s="126" t="str">
        <f>'Date initiale'!C6&amp;", "&amp;'Date initiale'!C7</f>
        <v>Eftenie Vlad, L43</v>
      </c>
      <c r="B4" s="126"/>
      <c r="C4" s="126"/>
      <c r="D4" s="126"/>
    </row>
    <row r="5" spans="1:8" s="197" customFormat="1">
      <c r="A5" s="126"/>
      <c r="B5" s="126"/>
      <c r="C5" s="126"/>
      <c r="D5" s="126"/>
    </row>
    <row r="6" spans="1:8" ht="15.75">
      <c r="A6" s="457" t="s">
        <v>110</v>
      </c>
      <c r="B6" s="458"/>
      <c r="C6" s="458"/>
      <c r="D6" s="458"/>
      <c r="E6" s="459"/>
    </row>
    <row r="7" spans="1:8" s="197" customFormat="1" ht="15.75">
      <c r="A7" s="455" t="str">
        <f>'Descriere indicatori'!B27&amp;". "&amp;'Descriere indicatori'!C27</f>
        <v xml:space="preserve">I20. Expoziţii profesionale în domeniu organizate la nivel internaţional / naţional sau local în calitate de autor, coautor, curator </v>
      </c>
      <c r="B7" s="455"/>
      <c r="C7" s="455"/>
      <c r="D7" s="455"/>
      <c r="E7" s="455"/>
      <c r="F7" s="299"/>
    </row>
    <row r="8" spans="1:8" s="197" customFormat="1" ht="32.25" customHeight="1" thickBot="1">
      <c r="A8" s="60"/>
      <c r="B8" s="60"/>
      <c r="C8" s="60"/>
      <c r="D8" s="60"/>
      <c r="E8" s="60"/>
    </row>
    <row r="9" spans="1:8" ht="30.75" thickBot="1">
      <c r="A9" s="165" t="s">
        <v>55</v>
      </c>
      <c r="B9" s="307" t="s">
        <v>152</v>
      </c>
      <c r="C9" s="166" t="s">
        <v>151</v>
      </c>
      <c r="D9" s="166" t="s">
        <v>87</v>
      </c>
      <c r="E9" s="308" t="s">
        <v>147</v>
      </c>
      <c r="G9" s="285" t="s">
        <v>108</v>
      </c>
    </row>
    <row r="10" spans="1:8" s="197" customFormat="1" ht="15.75" thickBot="1">
      <c r="A10" s="203"/>
      <c r="B10" s="416"/>
      <c r="C10" s="204"/>
      <c r="D10" s="204"/>
      <c r="E10" s="417"/>
      <c r="G10" s="286"/>
    </row>
    <row r="11" spans="1:8">
      <c r="A11" s="312">
        <v>1</v>
      </c>
      <c r="B11" s="412" t="s">
        <v>373</v>
      </c>
      <c r="C11" s="413" t="s">
        <v>374</v>
      </c>
      <c r="D11" s="414">
        <v>2007</v>
      </c>
      <c r="E11" s="415">
        <v>10</v>
      </c>
      <c r="G11" s="286" t="s">
        <v>170</v>
      </c>
      <c r="H11" s="403" t="s">
        <v>263</v>
      </c>
    </row>
    <row r="12" spans="1:8">
      <c r="A12" s="313">
        <f t="shared" ref="A12:A17" si="0">A11+1</f>
        <v>2</v>
      </c>
      <c r="B12" s="309" t="s">
        <v>375</v>
      </c>
      <c r="C12" s="42" t="s">
        <v>374</v>
      </c>
      <c r="D12" s="42">
        <v>2007</v>
      </c>
      <c r="E12" s="368">
        <v>10</v>
      </c>
      <c r="G12" s="286" t="s">
        <v>172</v>
      </c>
    </row>
    <row r="13" spans="1:8">
      <c r="A13" s="313">
        <f t="shared" si="0"/>
        <v>3</v>
      </c>
      <c r="B13" s="309" t="s">
        <v>376</v>
      </c>
      <c r="C13" s="42" t="s">
        <v>374</v>
      </c>
      <c r="D13" s="42">
        <v>2008</v>
      </c>
      <c r="E13" s="368">
        <v>10</v>
      </c>
      <c r="G13" s="286" t="s">
        <v>173</v>
      </c>
    </row>
    <row r="14" spans="1:8">
      <c r="A14" s="313">
        <f t="shared" si="0"/>
        <v>4</v>
      </c>
      <c r="B14" s="309" t="s">
        <v>377</v>
      </c>
      <c r="C14" s="42" t="s">
        <v>374</v>
      </c>
      <c r="D14" s="42">
        <v>2008</v>
      </c>
      <c r="E14" s="368">
        <v>10</v>
      </c>
    </row>
    <row r="15" spans="1:8" s="197" customFormat="1">
      <c r="A15" s="313">
        <f>A14+1</f>
        <v>5</v>
      </c>
      <c r="B15" s="309" t="s">
        <v>390</v>
      </c>
      <c r="C15" s="42" t="s">
        <v>355</v>
      </c>
      <c r="D15" s="42">
        <v>2006</v>
      </c>
      <c r="E15" s="368">
        <v>5</v>
      </c>
    </row>
    <row r="16" spans="1:8">
      <c r="A16" s="313">
        <f t="shared" si="0"/>
        <v>6</v>
      </c>
      <c r="B16" s="315" t="s">
        <v>378</v>
      </c>
      <c r="C16" s="42" t="s">
        <v>355</v>
      </c>
      <c r="D16" s="42">
        <v>2008</v>
      </c>
      <c r="E16" s="369">
        <v>5</v>
      </c>
    </row>
    <row r="17" spans="1:5" s="197" customFormat="1">
      <c r="A17" s="313">
        <f t="shared" si="0"/>
        <v>7</v>
      </c>
      <c r="B17" s="315" t="s">
        <v>388</v>
      </c>
      <c r="C17" s="42" t="s">
        <v>355</v>
      </c>
      <c r="D17" s="42">
        <v>2010</v>
      </c>
      <c r="E17" s="369">
        <v>3</v>
      </c>
    </row>
    <row r="18" spans="1:5">
      <c r="A18" s="313">
        <f t="shared" ref="A18" si="1">A17+1</f>
        <v>8</v>
      </c>
      <c r="B18" s="315" t="s">
        <v>379</v>
      </c>
      <c r="C18" s="42" t="s">
        <v>355</v>
      </c>
      <c r="D18" s="42">
        <v>2010</v>
      </c>
      <c r="E18" s="369">
        <v>5</v>
      </c>
    </row>
    <row r="19" spans="1:5" s="197" customFormat="1">
      <c r="A19" s="313">
        <f t="shared" ref="A19:A24" si="2">A18+1</f>
        <v>9</v>
      </c>
      <c r="B19" s="315" t="s">
        <v>391</v>
      </c>
      <c r="C19" s="42" t="s">
        <v>374</v>
      </c>
      <c r="D19" s="42">
        <v>2010</v>
      </c>
      <c r="E19" s="369">
        <v>5</v>
      </c>
    </row>
    <row r="20" spans="1:5" s="197" customFormat="1">
      <c r="A20" s="313">
        <f t="shared" si="2"/>
        <v>10</v>
      </c>
      <c r="B20" s="315" t="s">
        <v>407</v>
      </c>
      <c r="C20" s="42" t="s">
        <v>355</v>
      </c>
      <c r="D20" s="42">
        <v>2012</v>
      </c>
      <c r="E20" s="369">
        <v>5</v>
      </c>
    </row>
    <row r="21" spans="1:5" s="197" customFormat="1">
      <c r="A21" s="313">
        <f t="shared" si="2"/>
        <v>11</v>
      </c>
      <c r="B21" s="315" t="s">
        <v>389</v>
      </c>
      <c r="C21" s="42" t="s">
        <v>374</v>
      </c>
      <c r="D21" s="42">
        <v>2012</v>
      </c>
      <c r="E21" s="369">
        <v>5</v>
      </c>
    </row>
    <row r="22" spans="1:5">
      <c r="A22" s="313">
        <f t="shared" si="2"/>
        <v>12</v>
      </c>
      <c r="B22" s="315" t="s">
        <v>380</v>
      </c>
      <c r="C22" s="42" t="s">
        <v>355</v>
      </c>
      <c r="D22" s="42">
        <v>2013</v>
      </c>
      <c r="E22" s="369">
        <v>5</v>
      </c>
    </row>
    <row r="23" spans="1:5" s="197" customFormat="1">
      <c r="A23" s="313">
        <f t="shared" si="2"/>
        <v>13</v>
      </c>
      <c r="B23" s="315" t="s">
        <v>387</v>
      </c>
      <c r="C23" s="42" t="s">
        <v>355</v>
      </c>
      <c r="D23" s="42">
        <v>2013</v>
      </c>
      <c r="E23" s="369">
        <v>3</v>
      </c>
    </row>
    <row r="24" spans="1:5" s="197" customFormat="1">
      <c r="A24" s="313">
        <f t="shared" si="2"/>
        <v>14</v>
      </c>
      <c r="B24" s="315" t="s">
        <v>419</v>
      </c>
      <c r="C24" s="42" t="s">
        <v>374</v>
      </c>
      <c r="D24" s="42">
        <v>2013</v>
      </c>
      <c r="E24" s="369">
        <v>5</v>
      </c>
    </row>
    <row r="25" spans="1:5" s="197" customFormat="1">
      <c r="A25" s="313">
        <f t="shared" ref="A25:A34" si="3">A24+1</f>
        <v>15</v>
      </c>
      <c r="B25" s="315" t="s">
        <v>393</v>
      </c>
      <c r="C25" s="42" t="s">
        <v>355</v>
      </c>
      <c r="D25" s="42">
        <v>2013</v>
      </c>
      <c r="E25" s="369">
        <v>3</v>
      </c>
    </row>
    <row r="26" spans="1:5" s="197" customFormat="1">
      <c r="A26" s="313">
        <f t="shared" si="3"/>
        <v>16</v>
      </c>
      <c r="B26" s="315" t="s">
        <v>386</v>
      </c>
      <c r="C26" s="42" t="s">
        <v>355</v>
      </c>
      <c r="D26" s="42">
        <v>2013</v>
      </c>
      <c r="E26" s="369">
        <v>5</v>
      </c>
    </row>
    <row r="27" spans="1:5" s="197" customFormat="1">
      <c r="A27" s="313">
        <f t="shared" si="3"/>
        <v>17</v>
      </c>
      <c r="B27" s="315" t="s">
        <v>381</v>
      </c>
      <c r="C27" s="42" t="s">
        <v>355</v>
      </c>
      <c r="D27" s="42">
        <v>2014</v>
      </c>
      <c r="E27" s="369">
        <v>5</v>
      </c>
    </row>
    <row r="28" spans="1:5" s="197" customFormat="1">
      <c r="A28" s="313">
        <f t="shared" si="3"/>
        <v>18</v>
      </c>
      <c r="B28" s="315" t="s">
        <v>383</v>
      </c>
      <c r="C28" s="42" t="s">
        <v>374</v>
      </c>
      <c r="D28" s="42">
        <v>2014</v>
      </c>
      <c r="E28" s="369">
        <v>10</v>
      </c>
    </row>
    <row r="29" spans="1:5" s="197" customFormat="1">
      <c r="A29" s="313">
        <f t="shared" si="3"/>
        <v>19</v>
      </c>
      <c r="B29" s="315" t="s">
        <v>382</v>
      </c>
      <c r="C29" s="42" t="s">
        <v>374</v>
      </c>
      <c r="D29" s="42">
        <v>2014</v>
      </c>
      <c r="E29" s="369">
        <v>10</v>
      </c>
    </row>
    <row r="30" spans="1:5" s="197" customFormat="1">
      <c r="A30" s="313">
        <f t="shared" si="3"/>
        <v>20</v>
      </c>
      <c r="B30" s="315" t="s">
        <v>385</v>
      </c>
      <c r="C30" s="42" t="s">
        <v>355</v>
      </c>
      <c r="D30" s="42">
        <v>2014</v>
      </c>
      <c r="E30" s="369">
        <v>3</v>
      </c>
    </row>
    <row r="31" spans="1:5" s="197" customFormat="1">
      <c r="A31" s="313">
        <f t="shared" si="3"/>
        <v>21</v>
      </c>
      <c r="B31" s="315" t="s">
        <v>388</v>
      </c>
      <c r="C31" s="42" t="s">
        <v>355</v>
      </c>
      <c r="D31" s="42">
        <v>2014</v>
      </c>
      <c r="E31" s="369">
        <v>3</v>
      </c>
    </row>
    <row r="32" spans="1:5" s="197" customFormat="1">
      <c r="A32" s="313">
        <f t="shared" si="3"/>
        <v>22</v>
      </c>
      <c r="B32" s="315" t="s">
        <v>392</v>
      </c>
      <c r="C32" s="42" t="s">
        <v>374</v>
      </c>
      <c r="D32" s="42">
        <v>2014</v>
      </c>
      <c r="E32" s="369">
        <v>5</v>
      </c>
    </row>
    <row r="33" spans="1:5" s="197" customFormat="1">
      <c r="A33" s="313">
        <f t="shared" si="3"/>
        <v>23</v>
      </c>
      <c r="B33" s="315" t="s">
        <v>445</v>
      </c>
      <c r="C33" s="42" t="s">
        <v>355</v>
      </c>
      <c r="D33" s="42">
        <v>2014</v>
      </c>
      <c r="E33" s="369">
        <v>5</v>
      </c>
    </row>
    <row r="34" spans="1:5" s="197" customFormat="1">
      <c r="A34" s="313">
        <f t="shared" si="3"/>
        <v>24</v>
      </c>
      <c r="B34" s="315" t="s">
        <v>384</v>
      </c>
      <c r="C34" s="42" t="s">
        <v>374</v>
      </c>
      <c r="D34" s="42">
        <v>2015</v>
      </c>
      <c r="E34" s="369">
        <v>10</v>
      </c>
    </row>
    <row r="35" spans="1:5" s="197" customFormat="1">
      <c r="A35" s="313">
        <f t="shared" ref="A35:A44" si="4">A34+1</f>
        <v>25</v>
      </c>
      <c r="B35" s="315" t="s">
        <v>396</v>
      </c>
      <c r="C35" s="42" t="s">
        <v>374</v>
      </c>
      <c r="D35" s="42">
        <v>2015</v>
      </c>
      <c r="E35" s="369">
        <v>5</v>
      </c>
    </row>
    <row r="36" spans="1:5" s="197" customFormat="1">
      <c r="A36" s="313">
        <f t="shared" si="4"/>
        <v>26</v>
      </c>
      <c r="B36" s="315" t="s">
        <v>397</v>
      </c>
      <c r="C36" s="42" t="s">
        <v>374</v>
      </c>
      <c r="D36" s="42">
        <v>2015</v>
      </c>
      <c r="E36" s="369">
        <v>5</v>
      </c>
    </row>
    <row r="37" spans="1:5" s="197" customFormat="1">
      <c r="A37" s="313">
        <f t="shared" si="4"/>
        <v>27</v>
      </c>
      <c r="B37" s="315" t="s">
        <v>398</v>
      </c>
      <c r="C37" s="42" t="s">
        <v>374</v>
      </c>
      <c r="D37" s="42">
        <v>2015</v>
      </c>
      <c r="E37" s="369">
        <v>10</v>
      </c>
    </row>
    <row r="38" spans="1:5" s="197" customFormat="1">
      <c r="A38" s="313">
        <f t="shared" si="4"/>
        <v>28</v>
      </c>
      <c r="B38" s="315" t="s">
        <v>399</v>
      </c>
      <c r="C38" s="42" t="s">
        <v>355</v>
      </c>
      <c r="D38" s="42">
        <v>2016</v>
      </c>
      <c r="E38" s="369">
        <v>5</v>
      </c>
    </row>
    <row r="39" spans="1:5" s="197" customFormat="1">
      <c r="A39" s="313">
        <f t="shared" si="4"/>
        <v>29</v>
      </c>
      <c r="B39" s="315" t="s">
        <v>446</v>
      </c>
      <c r="C39" s="42" t="s">
        <v>374</v>
      </c>
      <c r="D39" s="42">
        <v>2017</v>
      </c>
      <c r="E39" s="369">
        <v>10</v>
      </c>
    </row>
    <row r="40" spans="1:5" s="197" customFormat="1">
      <c r="A40" s="313">
        <f t="shared" si="4"/>
        <v>30</v>
      </c>
      <c r="B40" s="315" t="s">
        <v>417</v>
      </c>
      <c r="C40" s="42" t="s">
        <v>374</v>
      </c>
      <c r="D40" s="42">
        <v>2018</v>
      </c>
      <c r="E40" s="369">
        <v>5</v>
      </c>
    </row>
    <row r="41" spans="1:5" s="197" customFormat="1">
      <c r="A41" s="313">
        <f t="shared" si="4"/>
        <v>31</v>
      </c>
      <c r="B41" s="315" t="s">
        <v>418</v>
      </c>
      <c r="C41" s="42" t="s">
        <v>355</v>
      </c>
      <c r="D41" s="42">
        <v>2018</v>
      </c>
      <c r="E41" s="369">
        <v>3</v>
      </c>
    </row>
    <row r="42" spans="1:5">
      <c r="A42" s="313">
        <f t="shared" si="4"/>
        <v>32</v>
      </c>
      <c r="B42" s="315"/>
      <c r="C42" s="42"/>
      <c r="D42" s="42"/>
      <c r="E42" s="346"/>
    </row>
    <row r="43" spans="1:5" s="58" customFormat="1">
      <c r="A43" s="313">
        <f t="shared" si="4"/>
        <v>33</v>
      </c>
      <c r="B43" s="317"/>
      <c r="C43" s="192"/>
      <c r="D43" s="192"/>
      <c r="E43" s="370"/>
    </row>
    <row r="44" spans="1:5" s="58" customFormat="1" ht="15.75" thickBot="1">
      <c r="A44" s="313">
        <f t="shared" si="4"/>
        <v>34</v>
      </c>
      <c r="B44" s="320"/>
      <c r="C44" s="321"/>
      <c r="D44" s="321"/>
      <c r="E44" s="371"/>
    </row>
    <row r="45" spans="1:5" ht="15.75" thickBot="1">
      <c r="A45" s="378"/>
      <c r="B45" s="310"/>
      <c r="C45" s="311"/>
      <c r="D45" s="169" t="str">
        <f>"Total "&amp;LEFT(A7,3)</f>
        <v>Total I20</v>
      </c>
      <c r="E45" s="130">
        <f>SUM(E11:E44)</f>
        <v>188</v>
      </c>
    </row>
    <row r="46" spans="1:5">
      <c r="B46" s="18"/>
    </row>
    <row r="47" spans="1:5">
      <c r="B47" s="22"/>
    </row>
    <row r="48" spans="1:5">
      <c r="B48" s="22"/>
    </row>
    <row r="49" spans="2:2">
      <c r="B49" s="22"/>
    </row>
    <row r="50" spans="2:2">
      <c r="B50"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topLeftCell="A31" zoomScale="130" zoomScaleNormal="130" workbookViewId="0">
      <selection activeCell="C37" sqref="C37"/>
    </sheetView>
  </sheetViews>
  <sheetFormatPr defaultRowHeight="15"/>
  <cols>
    <col min="1" max="1" width="4.28515625" style="197" customWidth="1"/>
    <col min="2" max="2" width="8.7109375" customWidth="1"/>
    <col min="3" max="3" width="72" customWidth="1"/>
    <col min="4" max="4" width="7.7109375" customWidth="1"/>
  </cols>
  <sheetData>
    <row r="1" spans="2:4">
      <c r="B1" s="432" t="s">
        <v>102</v>
      </c>
      <c r="C1" s="432"/>
      <c r="D1" s="432"/>
    </row>
    <row r="2" spans="2:4" s="197" customFormat="1">
      <c r="B2" s="393" t="str">
        <f>"Facultatea de "&amp;'Date initiale'!C4</f>
        <v>Facultatea de ARHITECTURA</v>
      </c>
      <c r="C2" s="393"/>
      <c r="D2" s="393"/>
    </row>
    <row r="3" spans="2:4">
      <c r="B3" s="432" t="str">
        <f>"Departamentul "&amp;'Date initiale'!C5</f>
        <v>Departamentul Sinteza de Proiectare</v>
      </c>
      <c r="C3" s="432"/>
      <c r="D3" s="432"/>
    </row>
    <row r="4" spans="2:4">
      <c r="B4" s="393" t="str">
        <f>"Nume și prenume: "&amp;'Date initiale'!C6</f>
        <v>Nume și prenume: Eftenie Vlad</v>
      </c>
      <c r="C4" s="393"/>
      <c r="D4" s="393"/>
    </row>
    <row r="5" spans="2:4" s="197" customFormat="1">
      <c r="B5" s="393" t="str">
        <f>"Post: "&amp;'Date initiale'!C7</f>
        <v>Post: L43</v>
      </c>
      <c r="C5" s="393"/>
      <c r="D5" s="393"/>
    </row>
    <row r="6" spans="2:4">
      <c r="B6" s="393" t="str">
        <f>"Standard de referință: "&amp;'Date initiale'!C8</f>
        <v>Standard de referință: sef lucrari</v>
      </c>
      <c r="C6" s="393"/>
      <c r="D6" s="393"/>
    </row>
    <row r="7" spans="2:4">
      <c r="B7" s="197"/>
      <c r="C7" s="197"/>
      <c r="D7" s="197"/>
    </row>
    <row r="8" spans="2:4" s="197" customFormat="1" ht="15.75">
      <c r="B8" s="435" t="s">
        <v>178</v>
      </c>
      <c r="C8" s="435"/>
      <c r="D8" s="435"/>
    </row>
    <row r="9" spans="2:4" ht="34.5" customHeight="1">
      <c r="B9" s="433" t="s">
        <v>186</v>
      </c>
      <c r="C9" s="434"/>
      <c r="D9" s="434"/>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15</v>
      </c>
    </row>
    <row r="13" spans="2:4">
      <c r="B13" s="97" t="s">
        <v>23</v>
      </c>
      <c r="C13" s="32" t="s">
        <v>24</v>
      </c>
      <c r="D13" s="106">
        <f>'I3'!I20</f>
        <v>50</v>
      </c>
    </row>
    <row r="14" spans="2:4">
      <c r="B14" s="97" t="s">
        <v>26</v>
      </c>
      <c r="C14" s="11" t="s">
        <v>199</v>
      </c>
      <c r="D14" s="106">
        <f>'I4'!I20</f>
        <v>65</v>
      </c>
    </row>
    <row r="15" spans="2:4" ht="45">
      <c r="B15" s="97" t="s">
        <v>28</v>
      </c>
      <c r="C15" s="79" t="s">
        <v>200</v>
      </c>
      <c r="D15" s="106">
        <f>'I5'!I20</f>
        <v>0</v>
      </c>
    </row>
    <row r="16" spans="2:4" ht="15" customHeight="1">
      <c r="B16" s="97" t="s">
        <v>29</v>
      </c>
      <c r="C16" s="15" t="s">
        <v>201</v>
      </c>
      <c r="D16" s="106">
        <f>'I6'!I20</f>
        <v>0</v>
      </c>
    </row>
    <row r="17" spans="2:4" ht="15" customHeight="1">
      <c r="B17" s="97" t="s">
        <v>30</v>
      </c>
      <c r="C17" s="15" t="s">
        <v>203</v>
      </c>
      <c r="D17" s="106">
        <f>'I7'!I20</f>
        <v>5</v>
      </c>
    </row>
    <row r="18" spans="2:4" ht="30">
      <c r="B18" s="97" t="s">
        <v>31</v>
      </c>
      <c r="C18" s="15" t="s">
        <v>204</v>
      </c>
      <c r="D18" s="106">
        <f>'I8'!I20</f>
        <v>190</v>
      </c>
    </row>
    <row r="19" spans="2:4" ht="30">
      <c r="B19" s="97" t="s">
        <v>33</v>
      </c>
      <c r="C19" s="11" t="s">
        <v>205</v>
      </c>
      <c r="D19" s="106">
        <f>'I9'!I20</f>
        <v>0</v>
      </c>
    </row>
    <row r="20" spans="2:4" ht="30">
      <c r="B20" s="97" t="s">
        <v>34</v>
      </c>
      <c r="C20" s="78" t="s">
        <v>207</v>
      </c>
      <c r="D20" s="106">
        <f>'I10'!I20</f>
        <v>35</v>
      </c>
    </row>
    <row r="21" spans="2:4" ht="45">
      <c r="B21" s="98" t="s">
        <v>36</v>
      </c>
      <c r="C21" s="15" t="s">
        <v>209</v>
      </c>
      <c r="D21" s="106">
        <f>I11a!I20</f>
        <v>30</v>
      </c>
    </row>
    <row r="22" spans="2:4" ht="60" customHeight="1">
      <c r="B22" s="99"/>
      <c r="C22" s="15" t="s">
        <v>211</v>
      </c>
      <c r="D22" s="106">
        <f>I11b!H20</f>
        <v>0</v>
      </c>
    </row>
    <row r="23" spans="2:4" ht="30">
      <c r="B23" s="96"/>
      <c r="C23" s="36" t="s">
        <v>213</v>
      </c>
      <c r="D23" s="106">
        <f>I11c!G38</f>
        <v>91</v>
      </c>
    </row>
    <row r="24" spans="2:4" ht="75">
      <c r="B24" s="97" t="s">
        <v>40</v>
      </c>
      <c r="C24" s="15" t="s">
        <v>215</v>
      </c>
      <c r="D24" s="106">
        <f>'I12'!H20</f>
        <v>0</v>
      </c>
    </row>
    <row r="25" spans="2:4" ht="48" customHeight="1">
      <c r="B25" s="97" t="s">
        <v>60</v>
      </c>
      <c r="C25" s="15" t="s">
        <v>217</v>
      </c>
      <c r="D25" s="106">
        <f>'I13'!H20</f>
        <v>0</v>
      </c>
    </row>
    <row r="26" spans="2:4" ht="60">
      <c r="B26" s="98" t="s">
        <v>61</v>
      </c>
      <c r="C26" s="11" t="s">
        <v>219</v>
      </c>
      <c r="D26" s="106">
        <f>I14a!H20</f>
        <v>10</v>
      </c>
    </row>
    <row r="27" spans="2:4" ht="30" customHeight="1">
      <c r="B27" s="96"/>
      <c r="C27" s="11" t="s">
        <v>221</v>
      </c>
      <c r="D27" s="106">
        <f>I14b!H20</f>
        <v>15</v>
      </c>
    </row>
    <row r="28" spans="2:4" ht="45">
      <c r="B28" s="97" t="s">
        <v>61</v>
      </c>
      <c r="C28" s="11" t="s">
        <v>62</v>
      </c>
      <c r="D28" s="106">
        <f>I14c!H20</f>
        <v>65</v>
      </c>
    </row>
    <row r="29" spans="2:4" s="197" customFormat="1" ht="60">
      <c r="B29" s="397" t="s">
        <v>0</v>
      </c>
      <c r="C29" s="11" t="s">
        <v>224</v>
      </c>
      <c r="D29" s="107">
        <f>'I15'!H20</f>
        <v>0</v>
      </c>
    </row>
    <row r="30" spans="2:4" ht="105">
      <c r="B30" s="100" t="s">
        <v>64</v>
      </c>
      <c r="C30" s="86" t="s">
        <v>226</v>
      </c>
      <c r="D30" s="107">
        <f>'I16'!D20</f>
        <v>180</v>
      </c>
    </row>
    <row r="31" spans="2:4" ht="45">
      <c r="B31" s="100" t="s">
        <v>66</v>
      </c>
      <c r="C31" s="72" t="s">
        <v>229</v>
      </c>
      <c r="D31" s="106">
        <f>'I17'!D20</f>
        <v>0</v>
      </c>
    </row>
    <row r="32" spans="2:4" ht="45" customHeight="1">
      <c r="B32" s="96" t="s">
        <v>68</v>
      </c>
      <c r="C32" s="15" t="s">
        <v>231</v>
      </c>
      <c r="D32" s="105">
        <f>'I18'!D20</f>
        <v>5</v>
      </c>
    </row>
    <row r="33" spans="2:4" ht="75" customHeight="1">
      <c r="B33" s="97" t="s">
        <v>42</v>
      </c>
      <c r="C33" s="90" t="s">
        <v>233</v>
      </c>
      <c r="D33" s="106">
        <f>'I19'!E20</f>
        <v>5</v>
      </c>
    </row>
    <row r="34" spans="2:4" ht="30">
      <c r="B34" s="101" t="s">
        <v>44</v>
      </c>
      <c r="C34" s="89" t="s">
        <v>234</v>
      </c>
      <c r="D34" s="106">
        <f>'I20'!E45</f>
        <v>188</v>
      </c>
    </row>
    <row r="35" spans="2:4">
      <c r="B35" s="97" t="s">
        <v>45</v>
      </c>
      <c r="C35" s="81" t="s">
        <v>236</v>
      </c>
      <c r="D35" s="106">
        <f>'I21'!D20</f>
        <v>15</v>
      </c>
    </row>
    <row r="36" spans="2:4" ht="90">
      <c r="B36" s="97" t="s">
        <v>47</v>
      </c>
      <c r="C36" s="80" t="s">
        <v>271</v>
      </c>
      <c r="D36" s="106">
        <f>'I22'!D20</f>
        <v>10</v>
      </c>
    </row>
    <row r="37" spans="2:4" ht="45">
      <c r="B37" s="97" t="s">
        <v>48</v>
      </c>
      <c r="C37" s="79" t="s">
        <v>237</v>
      </c>
      <c r="D37" s="106">
        <f>'I23'!D44</f>
        <v>38</v>
      </c>
    </row>
    <row r="38" spans="2:4">
      <c r="B38" s="97" t="s">
        <v>239</v>
      </c>
      <c r="C38" s="79" t="s">
        <v>49</v>
      </c>
      <c r="D38" s="106">
        <f>'I24'!F20</f>
        <v>0</v>
      </c>
    </row>
    <row r="39" spans="2:4">
      <c r="B39" s="197"/>
      <c r="C39" s="197"/>
      <c r="D39" s="197"/>
    </row>
    <row r="40" spans="2:4">
      <c r="B40" s="295" t="s">
        <v>2</v>
      </c>
      <c r="C40" s="1" t="s">
        <v>104</v>
      </c>
      <c r="D40" s="197"/>
    </row>
    <row r="41" spans="2:4">
      <c r="B41" s="19" t="s">
        <v>5</v>
      </c>
      <c r="C41" s="13" t="s">
        <v>242</v>
      </c>
      <c r="D41" s="108">
        <f>SUM(D11:D20)+SUM(D33:D38)</f>
        <v>616</v>
      </c>
    </row>
    <row r="42" spans="2:4">
      <c r="B42" s="19" t="s">
        <v>6</v>
      </c>
      <c r="C42" s="13" t="s">
        <v>243</v>
      </c>
      <c r="D42" s="108">
        <f>SUM(D24:D33)</f>
        <v>280</v>
      </c>
    </row>
    <row r="43" spans="2:4" ht="15.75" thickBot="1">
      <c r="B43" s="102" t="s">
        <v>7</v>
      </c>
      <c r="C43" s="14" t="s">
        <v>9</v>
      </c>
      <c r="D43" s="109">
        <f>SUM(D21:D23)</f>
        <v>121</v>
      </c>
    </row>
    <row r="44" spans="2:4" ht="16.5" thickTop="1" thickBot="1">
      <c r="B44" s="103" t="s">
        <v>8</v>
      </c>
      <c r="C44" s="104" t="s">
        <v>244</v>
      </c>
      <c r="D44" s="110">
        <f>D41+D42+D43</f>
        <v>1017</v>
      </c>
    </row>
    <row r="45" spans="2:4" ht="15.75" thickTop="1">
      <c r="B45" s="197"/>
      <c r="C45" s="197"/>
      <c r="D45" s="197"/>
    </row>
    <row r="46" spans="2:4">
      <c r="B46" s="296" t="s">
        <v>148</v>
      </c>
      <c r="C46" s="197" t="s">
        <v>149</v>
      </c>
      <c r="D46" s="197"/>
    </row>
    <row r="47" spans="2:4">
      <c r="B47" s="331" t="str">
        <f>'Date initiale'!C9</f>
        <v>iunie/2019</v>
      </c>
      <c r="C47" s="197"/>
      <c r="D47" s="19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B12" sqref="B12"/>
    </sheetView>
  </sheetViews>
  <sheetFormatPr defaultRowHeight="15"/>
  <cols>
    <col min="1" max="1" width="5.140625" customWidth="1"/>
    <col min="2" max="2" width="104.28515625" customWidth="1"/>
    <col min="3" max="3" width="10.5703125" customWidth="1"/>
    <col min="4" max="4" width="9.7109375" customWidth="1"/>
  </cols>
  <sheetData>
    <row r="1" spans="1:10">
      <c r="A1" s="281" t="str">
        <f>'Date initiale'!C3</f>
        <v>Universitatea de Arhitectură și Urbanism "Ion Mincu" București</v>
      </c>
      <c r="B1" s="281"/>
    </row>
    <row r="2" spans="1:10">
      <c r="A2" s="281" t="str">
        <f>'Date initiale'!B4&amp;" "&amp;'Date initiale'!C4</f>
        <v>Facultatea ARHITECTURA</v>
      </c>
      <c r="B2" s="281"/>
    </row>
    <row r="3" spans="1:10">
      <c r="A3" s="281" t="str">
        <f>'Date initiale'!B5&amp;" "&amp;'Date initiale'!C5</f>
        <v>Departamentul Sinteza de Proiectare</v>
      </c>
      <c r="B3" s="281"/>
    </row>
    <row r="4" spans="1:10">
      <c r="A4" s="126" t="str">
        <f>'Date initiale'!C6&amp;", "&amp;'Date initiale'!C7</f>
        <v>Eftenie Vlad, L43</v>
      </c>
      <c r="B4" s="126"/>
    </row>
    <row r="5" spans="1:10" s="197" customFormat="1">
      <c r="A5" s="126"/>
      <c r="B5" s="126"/>
    </row>
    <row r="6" spans="1:10" ht="15.75">
      <c r="A6" s="451" t="s">
        <v>110</v>
      </c>
      <c r="B6" s="451"/>
      <c r="C6" s="451"/>
      <c r="D6" s="451"/>
    </row>
    <row r="7" spans="1:10" ht="24" customHeight="1">
      <c r="A7" s="455" t="str">
        <f>'Descriere indicatori'!B28&amp;". "&amp;'Descriere indicatori'!C28</f>
        <v xml:space="preserve">I21. Organizator / curator expoziţii la nivel internaţional/naţional </v>
      </c>
      <c r="B7" s="455"/>
      <c r="C7" s="455"/>
      <c r="D7" s="455"/>
    </row>
    <row r="8" spans="1:10" ht="15.75" thickBot="1"/>
    <row r="9" spans="1:10" ht="30.75" thickBot="1">
      <c r="A9" s="165" t="s">
        <v>55</v>
      </c>
      <c r="B9" s="307" t="s">
        <v>152</v>
      </c>
      <c r="C9" s="166" t="s">
        <v>87</v>
      </c>
      <c r="D9" s="308" t="s">
        <v>147</v>
      </c>
      <c r="F9" s="285" t="s">
        <v>108</v>
      </c>
      <c r="J9" s="14"/>
    </row>
    <row r="10" spans="1:10">
      <c r="A10" s="312">
        <v>1</v>
      </c>
      <c r="B10" s="419" t="s">
        <v>394</v>
      </c>
      <c r="C10" s="414">
        <v>2010</v>
      </c>
      <c r="D10" s="418">
        <v>5</v>
      </c>
      <c r="F10" s="286" t="s">
        <v>170</v>
      </c>
      <c r="G10" s="403" t="s">
        <v>263</v>
      </c>
      <c r="J10" s="287"/>
    </row>
    <row r="11" spans="1:10">
      <c r="A11" s="313">
        <f>A10+1</f>
        <v>2</v>
      </c>
      <c r="B11" s="420" t="s">
        <v>447</v>
      </c>
      <c r="C11" s="42">
        <v>2012</v>
      </c>
      <c r="D11" s="314">
        <v>5</v>
      </c>
      <c r="J11" s="58"/>
    </row>
    <row r="12" spans="1:10">
      <c r="A12" s="313">
        <f t="shared" ref="A12:A19" si="0">A11+1</f>
        <v>3</v>
      </c>
      <c r="B12" s="420" t="s">
        <v>395</v>
      </c>
      <c r="C12" s="42">
        <v>2014</v>
      </c>
      <c r="D12" s="314">
        <v>5</v>
      </c>
    </row>
    <row r="13" spans="1:10">
      <c r="A13" s="313">
        <f t="shared" si="0"/>
        <v>4</v>
      </c>
      <c r="B13" s="309"/>
      <c r="C13" s="42"/>
      <c r="D13" s="314"/>
    </row>
    <row r="14" spans="1:10">
      <c r="A14" s="313">
        <f t="shared" si="0"/>
        <v>5</v>
      </c>
      <c r="B14" s="315"/>
      <c r="C14" s="42"/>
      <c r="D14" s="316"/>
    </row>
    <row r="15" spans="1:10">
      <c r="A15" s="313">
        <f t="shared" si="0"/>
        <v>6</v>
      </c>
      <c r="B15" s="315"/>
      <c r="C15" s="42"/>
      <c r="D15" s="316"/>
    </row>
    <row r="16" spans="1:10">
      <c r="A16" s="313">
        <f t="shared" si="0"/>
        <v>7</v>
      </c>
      <c r="B16" s="315"/>
      <c r="C16" s="42"/>
      <c r="D16" s="316"/>
    </row>
    <row r="17" spans="1:4">
      <c r="A17" s="313">
        <f t="shared" si="0"/>
        <v>8</v>
      </c>
      <c r="B17" s="315"/>
      <c r="C17" s="42"/>
      <c r="D17" s="157"/>
    </row>
    <row r="18" spans="1:4">
      <c r="A18" s="313">
        <f t="shared" si="0"/>
        <v>9</v>
      </c>
      <c r="B18" s="317"/>
      <c r="C18" s="192"/>
      <c r="D18" s="318"/>
    </row>
    <row r="19" spans="1:4" ht="15.75" thickBot="1">
      <c r="A19" s="319">
        <f t="shared" si="0"/>
        <v>10</v>
      </c>
      <c r="B19" s="320"/>
      <c r="C19" s="321"/>
      <c r="D19" s="322"/>
    </row>
    <row r="20" spans="1:4" ht="15.75" thickBot="1">
      <c r="A20" s="378"/>
      <c r="B20" s="310"/>
      <c r="C20" s="169" t="str">
        <f>"Total "&amp;LEFT(A7,3)</f>
        <v>Total I21</v>
      </c>
      <c r="D20" s="130">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5"/>
  <sheetViews>
    <sheetView workbookViewId="0">
      <selection activeCell="D11" sqref="D11"/>
    </sheetView>
  </sheetViews>
  <sheetFormatPr defaultRowHeight="15"/>
  <cols>
    <col min="1" max="1" width="5.140625" customWidth="1"/>
    <col min="2" max="2" width="98.28515625" customWidth="1"/>
    <col min="3" max="3" width="15.7109375" customWidth="1"/>
    <col min="4" max="4" width="9.7109375" customWidth="1"/>
  </cols>
  <sheetData>
    <row r="1" spans="1:7" ht="15.75">
      <c r="A1" s="279" t="str">
        <f>'Date initiale'!C3</f>
        <v>Universitatea de Arhitectură și Urbanism "Ion Mincu" București</v>
      </c>
      <c r="B1" s="279"/>
      <c r="C1" s="279"/>
      <c r="D1" s="17"/>
    </row>
    <row r="2" spans="1:7" ht="15.75">
      <c r="A2" s="279" t="str">
        <f>'Date initiale'!B4&amp;" "&amp;'Date initiale'!C4</f>
        <v>Facultatea ARHITECTURA</v>
      </c>
      <c r="B2" s="279"/>
      <c r="C2" s="279"/>
      <c r="D2" s="17"/>
    </row>
    <row r="3" spans="1:7" ht="15.75">
      <c r="A3" s="279" t="str">
        <f>'Date initiale'!B5&amp;" "&amp;'Date initiale'!C5</f>
        <v>Departamentul Sinteza de Proiectare</v>
      </c>
      <c r="B3" s="279"/>
      <c r="C3" s="279"/>
      <c r="D3" s="17"/>
    </row>
    <row r="4" spans="1:7">
      <c r="A4" s="126" t="str">
        <f>'Date initiale'!C6&amp;", "&amp;'Date initiale'!C7</f>
        <v>Eftenie Vlad, L43</v>
      </c>
      <c r="B4" s="126"/>
      <c r="C4" s="126"/>
    </row>
    <row r="5" spans="1:7" s="197" customFormat="1">
      <c r="A5" s="126"/>
      <c r="B5" s="126"/>
      <c r="C5" s="126"/>
    </row>
    <row r="6" spans="1:7" ht="15.75">
      <c r="A6" s="453" t="s">
        <v>110</v>
      </c>
      <c r="B6" s="453"/>
      <c r="C6" s="453"/>
      <c r="D6" s="453"/>
    </row>
    <row r="7" spans="1:7" s="197" customFormat="1" ht="66.75" customHeight="1">
      <c r="A7" s="455"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5"/>
      <c r="C7" s="455"/>
      <c r="D7" s="455"/>
    </row>
    <row r="8" spans="1:7" ht="16.5" thickBot="1">
      <c r="A8" s="61"/>
      <c r="B8" s="61"/>
      <c r="C8" s="61"/>
      <c r="D8" s="61"/>
    </row>
    <row r="9" spans="1:7" ht="30.75" thickBot="1">
      <c r="A9" s="165" t="s">
        <v>55</v>
      </c>
      <c r="B9" s="324" t="s">
        <v>158</v>
      </c>
      <c r="C9" s="324" t="s">
        <v>81</v>
      </c>
      <c r="D9" s="325" t="s">
        <v>147</v>
      </c>
      <c r="F9" s="285" t="s">
        <v>108</v>
      </c>
    </row>
    <row r="10" spans="1:7" ht="15.75">
      <c r="A10" s="171">
        <v>1</v>
      </c>
      <c r="B10" s="326" t="s">
        <v>400</v>
      </c>
      <c r="C10" s="327">
        <v>40914</v>
      </c>
      <c r="D10" s="354">
        <v>5</v>
      </c>
      <c r="E10" s="47"/>
      <c r="F10" s="286" t="s">
        <v>174</v>
      </c>
      <c r="G10" s="403" t="s">
        <v>265</v>
      </c>
    </row>
    <row r="11" spans="1:7" ht="15.75">
      <c r="A11" s="173">
        <f>A10+1</f>
        <v>2</v>
      </c>
      <c r="B11" s="310" t="s">
        <v>420</v>
      </c>
      <c r="C11" s="424">
        <v>43106</v>
      </c>
      <c r="D11" s="346">
        <v>5</v>
      </c>
      <c r="E11" s="47"/>
      <c r="F11" s="286" t="s">
        <v>170</v>
      </c>
    </row>
    <row r="12" spans="1:7" ht="15.75">
      <c r="A12" s="173">
        <f t="shared" ref="A12:A19" si="0">A11+1</f>
        <v>3</v>
      </c>
      <c r="B12" s="315"/>
      <c r="C12" s="323"/>
      <c r="D12" s="372"/>
      <c r="E12" s="47"/>
      <c r="F12" s="286" t="s">
        <v>170</v>
      </c>
    </row>
    <row r="13" spans="1:7" ht="15.75">
      <c r="A13" s="173">
        <f t="shared" si="0"/>
        <v>4</v>
      </c>
      <c r="B13" s="315"/>
      <c r="C13" s="42"/>
      <c r="D13" s="372"/>
      <c r="E13" s="47"/>
      <c r="F13" s="286">
        <v>20</v>
      </c>
    </row>
    <row r="14" spans="1:7" ht="15.75">
      <c r="A14" s="173">
        <f t="shared" si="0"/>
        <v>5</v>
      </c>
      <c r="B14" s="315"/>
      <c r="C14" s="42"/>
      <c r="D14" s="372"/>
      <c r="E14" s="47"/>
    </row>
    <row r="15" spans="1:7" ht="15.75">
      <c r="A15" s="173">
        <f t="shared" si="0"/>
        <v>6</v>
      </c>
      <c r="B15" s="315"/>
      <c r="C15" s="42"/>
      <c r="D15" s="372"/>
      <c r="E15" s="47"/>
    </row>
    <row r="16" spans="1:7" ht="15.75">
      <c r="A16" s="173">
        <f t="shared" si="0"/>
        <v>7</v>
      </c>
      <c r="B16" s="315"/>
      <c r="C16" s="42"/>
      <c r="D16" s="372"/>
      <c r="E16" s="47"/>
    </row>
    <row r="17" spans="1:5" ht="15.75">
      <c r="A17" s="173">
        <f t="shared" si="0"/>
        <v>8</v>
      </c>
      <c r="B17" s="315"/>
      <c r="C17" s="42"/>
      <c r="D17" s="372"/>
      <c r="E17" s="47"/>
    </row>
    <row r="18" spans="1:5" ht="15.75">
      <c r="A18" s="173">
        <f t="shared" si="0"/>
        <v>9</v>
      </c>
      <c r="B18" s="315"/>
      <c r="C18" s="42"/>
      <c r="D18" s="372"/>
      <c r="E18" s="47"/>
    </row>
    <row r="19" spans="1:5" ht="16.5" thickBot="1">
      <c r="A19" s="328">
        <f t="shared" si="0"/>
        <v>10</v>
      </c>
      <c r="B19" s="329"/>
      <c r="C19" s="162"/>
      <c r="D19" s="373"/>
      <c r="E19" s="47"/>
    </row>
    <row r="20" spans="1:5" ht="16.5" thickBot="1">
      <c r="A20" s="378"/>
      <c r="B20" s="310"/>
      <c r="C20" s="129" t="str">
        <f>"Total "&amp;LEFT(A7,3)</f>
        <v>Total I22</v>
      </c>
      <c r="D20" s="130">
        <f>SUM(D10:D19)</f>
        <v>10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44"/>
  <sheetViews>
    <sheetView topLeftCell="A6" workbookViewId="0">
      <selection activeCell="D22" sqref="D22"/>
    </sheetView>
  </sheetViews>
  <sheetFormatPr defaultRowHeight="15"/>
  <cols>
    <col min="1" max="1" width="5.140625" customWidth="1"/>
    <col min="2" max="2" width="98.28515625" customWidth="1"/>
    <col min="3" max="3" width="15.7109375" customWidth="1"/>
    <col min="4" max="4" width="9.7109375" customWidth="1"/>
  </cols>
  <sheetData>
    <row r="1" spans="1:7" ht="15.75">
      <c r="A1" s="279" t="str">
        <f>'Date initiale'!C3</f>
        <v>Universitatea de Arhitectură și Urbanism "Ion Mincu" București</v>
      </c>
      <c r="B1" s="279"/>
      <c r="C1" s="279"/>
      <c r="D1" s="43"/>
    </row>
    <row r="2" spans="1:7" ht="15.75">
      <c r="A2" s="279" t="str">
        <f>'Date initiale'!B4&amp;" "&amp;'Date initiale'!C4</f>
        <v>Facultatea ARHITECTURA</v>
      </c>
      <c r="B2" s="279"/>
      <c r="C2" s="279"/>
      <c r="D2" s="17"/>
    </row>
    <row r="3" spans="1:7" ht="15.75">
      <c r="A3" s="279" t="str">
        <f>'Date initiale'!B5&amp;" "&amp;'Date initiale'!C5</f>
        <v>Departamentul Sinteza de Proiectare</v>
      </c>
      <c r="B3" s="279"/>
      <c r="C3" s="279"/>
      <c r="D3" s="17"/>
    </row>
    <row r="4" spans="1:7">
      <c r="A4" s="126" t="str">
        <f>'Date initiale'!C6&amp;", "&amp;'Date initiale'!C7</f>
        <v>Eftenie Vlad, L43</v>
      </c>
      <c r="B4" s="126"/>
      <c r="C4" s="126"/>
    </row>
    <row r="5" spans="1:7" s="197" customFormat="1">
      <c r="A5" s="126"/>
      <c r="B5" s="126"/>
      <c r="C5" s="126"/>
    </row>
    <row r="6" spans="1:7" ht="15.75">
      <c r="A6" s="451" t="s">
        <v>110</v>
      </c>
      <c r="B6" s="451"/>
      <c r="C6" s="451"/>
      <c r="D6" s="451"/>
    </row>
    <row r="7" spans="1:7" ht="39.75" customHeight="1">
      <c r="A7" s="455"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5"/>
      <c r="C7" s="455"/>
      <c r="D7" s="455"/>
    </row>
    <row r="8" spans="1:7" ht="15.75" customHeight="1" thickBot="1">
      <c r="A8" s="61"/>
      <c r="B8" s="61"/>
      <c r="C8" s="61"/>
      <c r="D8" s="61"/>
    </row>
    <row r="9" spans="1:7" ht="30.75" thickBot="1">
      <c r="A9" s="165" t="s">
        <v>55</v>
      </c>
      <c r="B9" s="166" t="s">
        <v>159</v>
      </c>
      <c r="C9" s="166" t="s">
        <v>81</v>
      </c>
      <c r="D9" s="308" t="s">
        <v>147</v>
      </c>
      <c r="F9" s="285" t="s">
        <v>108</v>
      </c>
    </row>
    <row r="10" spans="1:7" s="197" customFormat="1">
      <c r="A10" s="171">
        <v>1</v>
      </c>
      <c r="B10" s="326" t="s">
        <v>401</v>
      </c>
      <c r="C10" s="172">
        <v>2011</v>
      </c>
      <c r="D10" s="374">
        <v>1</v>
      </c>
      <c r="F10" s="286" t="s">
        <v>170</v>
      </c>
      <c r="G10" s="403" t="s">
        <v>262</v>
      </c>
    </row>
    <row r="11" spans="1:7" s="197" customFormat="1">
      <c r="A11" s="173">
        <f>A10+1</f>
        <v>2</v>
      </c>
      <c r="B11" s="315" t="s">
        <v>403</v>
      </c>
      <c r="C11" s="42">
        <v>2012</v>
      </c>
      <c r="D11" s="375">
        <v>1</v>
      </c>
      <c r="F11" s="286" t="s">
        <v>172</v>
      </c>
    </row>
    <row r="12" spans="1:7">
      <c r="A12" s="173">
        <f t="shared" ref="A12:A43" si="0">A11+1</f>
        <v>3</v>
      </c>
      <c r="B12" s="315" t="s">
        <v>404</v>
      </c>
      <c r="C12" s="42">
        <v>2012</v>
      </c>
      <c r="D12" s="375">
        <v>1</v>
      </c>
      <c r="F12" s="286" t="s">
        <v>173</v>
      </c>
    </row>
    <row r="13" spans="1:7" s="197" customFormat="1">
      <c r="A13" s="173">
        <f t="shared" si="0"/>
        <v>4</v>
      </c>
      <c r="B13" s="315" t="s">
        <v>405</v>
      </c>
      <c r="C13" s="42">
        <v>2012</v>
      </c>
      <c r="D13" s="375">
        <v>1</v>
      </c>
    </row>
    <row r="14" spans="1:7" s="197" customFormat="1">
      <c r="A14" s="173">
        <f t="shared" si="0"/>
        <v>5</v>
      </c>
      <c r="B14" s="315" t="s">
        <v>403</v>
      </c>
      <c r="C14" s="42">
        <v>2013</v>
      </c>
      <c r="D14" s="375">
        <v>1</v>
      </c>
    </row>
    <row r="15" spans="1:7" s="197" customFormat="1">
      <c r="A15" s="173">
        <f t="shared" si="0"/>
        <v>6</v>
      </c>
      <c r="B15" s="315" t="s">
        <v>404</v>
      </c>
      <c r="C15" s="42">
        <v>2013</v>
      </c>
      <c r="D15" s="375">
        <v>1</v>
      </c>
    </row>
    <row r="16" spans="1:7" s="197" customFormat="1">
      <c r="A16" s="173">
        <f t="shared" si="0"/>
        <v>7</v>
      </c>
      <c r="B16" s="315" t="s">
        <v>403</v>
      </c>
      <c r="C16" s="42">
        <v>2014</v>
      </c>
      <c r="D16" s="375">
        <v>1</v>
      </c>
    </row>
    <row r="17" spans="1:4" s="197" customFormat="1">
      <c r="A17" s="173">
        <f t="shared" si="0"/>
        <v>8</v>
      </c>
      <c r="B17" s="315" t="s">
        <v>404</v>
      </c>
      <c r="C17" s="42">
        <v>2014</v>
      </c>
      <c r="D17" s="375">
        <v>1</v>
      </c>
    </row>
    <row r="18" spans="1:4" s="197" customFormat="1">
      <c r="A18" s="173">
        <f t="shared" si="0"/>
        <v>9</v>
      </c>
      <c r="B18" s="315" t="s">
        <v>406</v>
      </c>
      <c r="C18" s="42">
        <v>2014</v>
      </c>
      <c r="D18" s="375">
        <v>1</v>
      </c>
    </row>
    <row r="19" spans="1:4" s="197" customFormat="1">
      <c r="A19" s="173">
        <f t="shared" si="0"/>
        <v>10</v>
      </c>
      <c r="B19" s="421" t="s">
        <v>402</v>
      </c>
      <c r="C19" s="422">
        <v>2014</v>
      </c>
      <c r="D19" s="423">
        <v>1</v>
      </c>
    </row>
    <row r="20" spans="1:4" s="197" customFormat="1">
      <c r="A20" s="173">
        <f t="shared" si="0"/>
        <v>11</v>
      </c>
      <c r="B20" s="421" t="s">
        <v>408</v>
      </c>
      <c r="C20" s="422">
        <v>2014</v>
      </c>
      <c r="D20" s="423">
        <v>1</v>
      </c>
    </row>
    <row r="21" spans="1:4" s="197" customFormat="1">
      <c r="A21" s="173">
        <f t="shared" si="0"/>
        <v>12</v>
      </c>
      <c r="B21" s="421" t="s">
        <v>408</v>
      </c>
      <c r="C21" s="422">
        <v>2015</v>
      </c>
      <c r="D21" s="423">
        <v>1</v>
      </c>
    </row>
    <row r="22" spans="1:4" s="197" customFormat="1">
      <c r="A22" s="173">
        <f t="shared" si="0"/>
        <v>13</v>
      </c>
      <c r="B22" s="421" t="s">
        <v>409</v>
      </c>
      <c r="C22" s="422">
        <v>2015</v>
      </c>
      <c r="D22" s="423">
        <v>5</v>
      </c>
    </row>
    <row r="23" spans="1:4" s="197" customFormat="1">
      <c r="A23" s="173">
        <f t="shared" si="0"/>
        <v>14</v>
      </c>
      <c r="B23" s="421" t="s">
        <v>405</v>
      </c>
      <c r="C23" s="422">
        <v>2015</v>
      </c>
      <c r="D23" s="423">
        <v>1</v>
      </c>
    </row>
    <row r="24" spans="1:4" s="197" customFormat="1">
      <c r="A24" s="173">
        <f t="shared" si="0"/>
        <v>15</v>
      </c>
      <c r="B24" s="421" t="s">
        <v>403</v>
      </c>
      <c r="C24" s="422">
        <v>2015</v>
      </c>
      <c r="D24" s="423">
        <v>1</v>
      </c>
    </row>
    <row r="25" spans="1:4" s="197" customFormat="1">
      <c r="A25" s="173">
        <f t="shared" si="0"/>
        <v>16</v>
      </c>
      <c r="B25" s="421" t="s">
        <v>408</v>
      </c>
      <c r="C25" s="422">
        <v>2016</v>
      </c>
      <c r="D25" s="423">
        <v>1</v>
      </c>
    </row>
    <row r="26" spans="1:4" s="197" customFormat="1">
      <c r="A26" s="173">
        <f t="shared" si="0"/>
        <v>17</v>
      </c>
      <c r="B26" s="421" t="s">
        <v>410</v>
      </c>
      <c r="C26" s="422">
        <v>2016</v>
      </c>
      <c r="D26" s="423">
        <v>1</v>
      </c>
    </row>
    <row r="27" spans="1:4" s="197" customFormat="1">
      <c r="A27" s="173">
        <f t="shared" si="0"/>
        <v>18</v>
      </c>
      <c r="B27" s="421" t="s">
        <v>402</v>
      </c>
      <c r="C27" s="422">
        <v>2016</v>
      </c>
      <c r="D27" s="423">
        <v>1</v>
      </c>
    </row>
    <row r="28" spans="1:4" s="197" customFormat="1">
      <c r="A28" s="173">
        <f t="shared" si="0"/>
        <v>19</v>
      </c>
      <c r="B28" s="421" t="s">
        <v>408</v>
      </c>
      <c r="C28" s="422">
        <v>2017</v>
      </c>
      <c r="D28" s="423">
        <v>1</v>
      </c>
    </row>
    <row r="29" spans="1:4" s="197" customFormat="1">
      <c r="A29" s="173">
        <f t="shared" si="0"/>
        <v>20</v>
      </c>
      <c r="B29" s="421" t="s">
        <v>402</v>
      </c>
      <c r="C29" s="422">
        <v>2017</v>
      </c>
      <c r="D29" s="423">
        <v>1</v>
      </c>
    </row>
    <row r="30" spans="1:4" s="197" customFormat="1">
      <c r="A30" s="173">
        <f t="shared" si="0"/>
        <v>21</v>
      </c>
      <c r="B30" s="421" t="s">
        <v>410</v>
      </c>
      <c r="C30" s="422">
        <v>2017</v>
      </c>
      <c r="D30" s="423">
        <v>1</v>
      </c>
    </row>
    <row r="31" spans="1:4" s="197" customFormat="1">
      <c r="A31" s="173">
        <f t="shared" si="0"/>
        <v>22</v>
      </c>
      <c r="B31" s="421" t="s">
        <v>410</v>
      </c>
      <c r="C31" s="422">
        <v>2017</v>
      </c>
      <c r="D31" s="423">
        <v>1</v>
      </c>
    </row>
    <row r="32" spans="1:4" s="197" customFormat="1">
      <c r="A32" s="173">
        <f t="shared" si="0"/>
        <v>23</v>
      </c>
      <c r="B32" s="421" t="s">
        <v>410</v>
      </c>
      <c r="C32" s="422">
        <v>2017</v>
      </c>
      <c r="D32" s="423">
        <v>1</v>
      </c>
    </row>
    <row r="33" spans="1:4" s="197" customFormat="1">
      <c r="A33" s="173">
        <f t="shared" si="0"/>
        <v>24</v>
      </c>
      <c r="B33" s="421" t="s">
        <v>410</v>
      </c>
      <c r="C33" s="422">
        <v>2017</v>
      </c>
      <c r="D33" s="423">
        <v>1</v>
      </c>
    </row>
    <row r="34" spans="1:4" s="197" customFormat="1">
      <c r="A34" s="173">
        <f t="shared" si="0"/>
        <v>25</v>
      </c>
      <c r="B34" s="421" t="s">
        <v>410</v>
      </c>
      <c r="C34" s="422">
        <v>2017</v>
      </c>
      <c r="D34" s="423">
        <v>1</v>
      </c>
    </row>
    <row r="35" spans="1:4" s="197" customFormat="1">
      <c r="A35" s="173">
        <f t="shared" si="0"/>
        <v>26</v>
      </c>
      <c r="B35" s="421" t="s">
        <v>410</v>
      </c>
      <c r="C35" s="422">
        <v>2017</v>
      </c>
      <c r="D35" s="423">
        <v>1</v>
      </c>
    </row>
    <row r="36" spans="1:4" ht="15.75" thickBot="1">
      <c r="A36" s="173">
        <f t="shared" si="0"/>
        <v>27</v>
      </c>
      <c r="B36" s="329" t="s">
        <v>410</v>
      </c>
      <c r="C36" s="162">
        <v>2017</v>
      </c>
      <c r="D36" s="376">
        <v>1</v>
      </c>
    </row>
    <row r="37" spans="1:4" ht="15.75" thickBot="1">
      <c r="A37" s="173">
        <f t="shared" si="0"/>
        <v>28</v>
      </c>
      <c r="B37" s="329" t="s">
        <v>402</v>
      </c>
      <c r="C37" s="162">
        <v>2018</v>
      </c>
      <c r="D37" s="376">
        <v>1</v>
      </c>
    </row>
    <row r="38" spans="1:4" ht="15.75" thickBot="1">
      <c r="A38" s="173">
        <f t="shared" si="0"/>
        <v>29</v>
      </c>
      <c r="B38" s="329" t="s">
        <v>402</v>
      </c>
      <c r="C38" s="162">
        <v>2018</v>
      </c>
      <c r="D38" s="376">
        <v>1</v>
      </c>
    </row>
    <row r="39" spans="1:4" ht="15.75" thickBot="1">
      <c r="A39" s="173">
        <f t="shared" si="0"/>
        <v>30</v>
      </c>
      <c r="B39" s="329" t="s">
        <v>402</v>
      </c>
      <c r="C39" s="162">
        <v>2018</v>
      </c>
      <c r="D39" s="376">
        <v>1</v>
      </c>
    </row>
    <row r="40" spans="1:4" ht="15.75" thickBot="1">
      <c r="A40" s="173">
        <f t="shared" si="0"/>
        <v>31</v>
      </c>
      <c r="B40" s="329" t="s">
        <v>402</v>
      </c>
      <c r="C40" s="162">
        <v>2018</v>
      </c>
      <c r="D40" s="376">
        <v>1</v>
      </c>
    </row>
    <row r="41" spans="1:4" ht="15.75" thickBot="1">
      <c r="A41" s="173">
        <f t="shared" si="0"/>
        <v>32</v>
      </c>
      <c r="B41" s="329" t="s">
        <v>402</v>
      </c>
      <c r="C41" s="162">
        <v>2018</v>
      </c>
      <c r="D41" s="376">
        <v>1</v>
      </c>
    </row>
    <row r="42" spans="1:4" ht="15.75" thickBot="1">
      <c r="A42" s="173">
        <f t="shared" si="0"/>
        <v>33</v>
      </c>
      <c r="B42" s="329" t="s">
        <v>402</v>
      </c>
      <c r="C42" s="162">
        <v>2018</v>
      </c>
      <c r="D42" s="376">
        <v>1</v>
      </c>
    </row>
    <row r="43" spans="1:4" ht="15.75" thickBot="1">
      <c r="A43" s="173">
        <f t="shared" si="0"/>
        <v>34</v>
      </c>
      <c r="B43" s="329" t="s">
        <v>402</v>
      </c>
      <c r="C43" s="162">
        <v>2018</v>
      </c>
      <c r="D43" s="376">
        <v>1</v>
      </c>
    </row>
    <row r="44" spans="1:4" ht="15.75" thickBot="1">
      <c r="C44" s="129" t="str">
        <f>"Total "&amp;LEFT(A7,3)</f>
        <v>Total I23</v>
      </c>
      <c r="D44" s="330">
        <f>SUM(D10:D43)</f>
        <v>38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7" customWidth="1"/>
    <col min="4" max="4" width="30" style="197" customWidth="1"/>
    <col min="5" max="5" width="10.5703125" customWidth="1"/>
    <col min="6" max="6" width="9.7109375" customWidth="1"/>
  </cols>
  <sheetData>
    <row r="1" spans="1:9">
      <c r="A1" s="281" t="str">
        <f>'Date initiale'!C3</f>
        <v>Universitatea de Arhitectură și Urbanism "Ion Mincu" București</v>
      </c>
      <c r="B1" s="281"/>
      <c r="C1" s="281"/>
      <c r="D1" s="281"/>
      <c r="E1" s="281"/>
    </row>
    <row r="2" spans="1:9">
      <c r="A2" s="281" t="str">
        <f>'Date initiale'!B4&amp;" "&amp;'Date initiale'!C4</f>
        <v>Facultatea ARHITECTURA</v>
      </c>
      <c r="B2" s="281"/>
      <c r="C2" s="281"/>
      <c r="D2" s="281"/>
      <c r="E2" s="281"/>
    </row>
    <row r="3" spans="1:9">
      <c r="A3" s="281" t="str">
        <f>'Date initiale'!B5&amp;" "&amp;'Date initiale'!C5</f>
        <v>Departamentul Sinteza de Proiectare</v>
      </c>
      <c r="B3" s="281"/>
      <c r="C3" s="281"/>
      <c r="D3" s="281"/>
      <c r="E3" s="281"/>
    </row>
    <row r="4" spans="1:9">
      <c r="A4" s="126" t="str">
        <f>'Date initiale'!C6&amp;", "&amp;'Date initiale'!C7</f>
        <v>Eftenie Vlad, L43</v>
      </c>
      <c r="B4" s="126"/>
      <c r="C4" s="126"/>
      <c r="D4" s="126"/>
      <c r="E4" s="126"/>
    </row>
    <row r="5" spans="1:9" s="197" customFormat="1">
      <c r="A5" s="126"/>
      <c r="B5" s="126"/>
      <c r="C5" s="126"/>
      <c r="D5" s="126"/>
      <c r="E5" s="126"/>
    </row>
    <row r="6" spans="1:9" ht="15.75">
      <c r="A6" s="298" t="s">
        <v>110</v>
      </c>
    </row>
    <row r="7" spans="1:9" ht="15.75">
      <c r="A7" s="455" t="str">
        <f>'Descriere indicatori'!B31&amp;". "&amp;'Descriere indicatori'!C31</f>
        <v xml:space="preserve">I24. Îndrumare de doctorat sau în co-tutelă la nivel internaţional/naţional </v>
      </c>
      <c r="B7" s="455"/>
      <c r="C7" s="455"/>
      <c r="D7" s="455"/>
      <c r="E7" s="455"/>
      <c r="F7" s="455"/>
    </row>
    <row r="8" spans="1:9" ht="15.75" thickBot="1"/>
    <row r="9" spans="1:9" ht="30.75" thickBot="1">
      <c r="A9" s="165" t="s">
        <v>55</v>
      </c>
      <c r="B9" s="166" t="s">
        <v>153</v>
      </c>
      <c r="C9" s="166" t="s">
        <v>155</v>
      </c>
      <c r="D9" s="166" t="s">
        <v>154</v>
      </c>
      <c r="E9" s="166" t="s">
        <v>81</v>
      </c>
      <c r="F9" s="308" t="s">
        <v>147</v>
      </c>
      <c r="H9" s="285" t="s">
        <v>108</v>
      </c>
    </row>
    <row r="10" spans="1:9">
      <c r="A10" s="171">
        <v>1</v>
      </c>
      <c r="B10" s="326"/>
      <c r="C10" s="326"/>
      <c r="D10" s="326"/>
      <c r="E10" s="172"/>
      <c r="F10" s="374"/>
      <c r="H10" s="286" t="s">
        <v>266</v>
      </c>
      <c r="I10" s="403" t="s">
        <v>267</v>
      </c>
    </row>
    <row r="11" spans="1:9">
      <c r="A11" s="173">
        <f>A10+1</f>
        <v>2</v>
      </c>
      <c r="B11" s="315"/>
      <c r="C11" s="315"/>
      <c r="D11" s="315"/>
      <c r="E11" s="42"/>
      <c r="F11" s="375"/>
      <c r="H11" s="197"/>
      <c r="I11" s="403" t="s">
        <v>268</v>
      </c>
    </row>
    <row r="12" spans="1:9">
      <c r="A12" s="173">
        <f t="shared" ref="A12:A19" si="0">A11+1</f>
        <v>3</v>
      </c>
      <c r="B12" s="315"/>
      <c r="C12" s="315"/>
      <c r="D12" s="315"/>
      <c r="E12" s="42"/>
      <c r="F12" s="375"/>
    </row>
    <row r="13" spans="1:9">
      <c r="A13" s="173">
        <f t="shared" si="0"/>
        <v>4</v>
      </c>
      <c r="B13" s="315"/>
      <c r="C13" s="315"/>
      <c r="D13" s="315"/>
      <c r="E13" s="42"/>
      <c r="F13" s="375"/>
    </row>
    <row r="14" spans="1:9">
      <c r="A14" s="173">
        <f t="shared" si="0"/>
        <v>5</v>
      </c>
      <c r="B14" s="315"/>
      <c r="C14" s="315"/>
      <c r="D14" s="315"/>
      <c r="E14" s="42"/>
      <c r="F14" s="375"/>
    </row>
    <row r="15" spans="1:9">
      <c r="A15" s="173">
        <f t="shared" si="0"/>
        <v>6</v>
      </c>
      <c r="B15" s="315"/>
      <c r="C15" s="315"/>
      <c r="D15" s="315"/>
      <c r="E15" s="42"/>
      <c r="F15" s="375"/>
    </row>
    <row r="16" spans="1:9">
      <c r="A16" s="173">
        <f t="shared" si="0"/>
        <v>7</v>
      </c>
      <c r="B16" s="315"/>
      <c r="C16" s="315"/>
      <c r="D16" s="315"/>
      <c r="E16" s="42"/>
      <c r="F16" s="375"/>
    </row>
    <row r="17" spans="1:6">
      <c r="A17" s="173">
        <f t="shared" si="0"/>
        <v>8</v>
      </c>
      <c r="B17" s="315"/>
      <c r="C17" s="315"/>
      <c r="D17" s="315"/>
      <c r="E17" s="42"/>
      <c r="F17" s="375"/>
    </row>
    <row r="18" spans="1:6">
      <c r="A18" s="173">
        <f t="shared" si="0"/>
        <v>9</v>
      </c>
      <c r="B18" s="315"/>
      <c r="C18" s="315"/>
      <c r="D18" s="315"/>
      <c r="E18" s="42"/>
      <c r="F18" s="375"/>
    </row>
    <row r="19" spans="1:6" ht="15.75" thickBot="1">
      <c r="A19" s="328">
        <f t="shared" si="0"/>
        <v>10</v>
      </c>
      <c r="B19" s="329"/>
      <c r="C19" s="329"/>
      <c r="D19" s="329"/>
      <c r="E19" s="162"/>
      <c r="F19" s="376"/>
    </row>
    <row r="20" spans="1:6" ht="15.75" thickBot="1">
      <c r="A20" s="377"/>
      <c r="B20" s="126"/>
      <c r="C20" s="126"/>
      <c r="D20" s="126"/>
      <c r="E20" s="129" t="str">
        <f>"Total "&amp;LEFT(A7,3)</f>
        <v>Total I24</v>
      </c>
      <c r="F20" s="330">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332"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topLeftCell="A25" zoomScale="115" zoomScaleNormal="115" workbookViewId="0">
      <selection activeCell="C6" sqref="C6"/>
    </sheetView>
  </sheetViews>
  <sheetFormatPr defaultRowHeight="15"/>
  <cols>
    <col min="1" max="1" width="3.85546875" style="197"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7"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36" t="s">
        <v>125</v>
      </c>
      <c r="C19" s="11" t="s">
        <v>219</v>
      </c>
      <c r="D19" s="82" t="s">
        <v>220</v>
      </c>
      <c r="E19" s="79" t="s">
        <v>59</v>
      </c>
    </row>
    <row r="20" spans="2:5" ht="45">
      <c r="B20" s="437"/>
      <c r="C20" s="11" t="s">
        <v>221</v>
      </c>
      <c r="D20" s="82" t="s">
        <v>222</v>
      </c>
      <c r="E20" s="79" t="s">
        <v>59</v>
      </c>
    </row>
    <row r="21" spans="2:5" ht="60">
      <c r="B21" s="249"/>
      <c r="C21" s="11" t="s">
        <v>62</v>
      </c>
      <c r="D21" s="82" t="s">
        <v>223</v>
      </c>
      <c r="E21" s="79" t="s">
        <v>59</v>
      </c>
    </row>
    <row r="22" spans="2:5" s="197"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97" customFormat="1">
      <c r="B33" s="441" t="s">
        <v>193</v>
      </c>
      <c r="C33" s="439"/>
      <c r="D33" s="439"/>
      <c r="E33" s="439"/>
    </row>
    <row r="34" spans="2:5" s="197" customFormat="1">
      <c r="B34" s="439"/>
      <c r="C34" s="439"/>
      <c r="D34" s="439"/>
      <c r="E34" s="439"/>
    </row>
    <row r="35" spans="2:5" s="197" customFormat="1">
      <c r="B35" s="439"/>
      <c r="C35" s="439"/>
      <c r="D35" s="439"/>
      <c r="E35" s="439"/>
    </row>
    <row r="36" spans="2:5" s="197" customFormat="1">
      <c r="B36" s="439"/>
      <c r="C36" s="439"/>
      <c r="D36" s="439"/>
      <c r="E36" s="439"/>
    </row>
    <row r="37" spans="2:5" s="197" customFormat="1">
      <c r="B37" s="439"/>
      <c r="C37" s="439"/>
      <c r="D37" s="439"/>
      <c r="E37" s="439"/>
    </row>
    <row r="38" spans="2:5" s="197" customFormat="1">
      <c r="B38" s="439"/>
      <c r="C38" s="439"/>
      <c r="D38" s="439"/>
      <c r="E38" s="439"/>
    </row>
    <row r="39" spans="2:5" s="197" customFormat="1">
      <c r="B39" s="439"/>
      <c r="C39" s="439"/>
      <c r="D39" s="439"/>
      <c r="E39" s="439"/>
    </row>
    <row r="40" spans="2:5" s="197" customFormat="1" ht="128.25" customHeight="1">
      <c r="B40" s="439"/>
      <c r="C40" s="439"/>
      <c r="D40" s="439"/>
      <c r="E40" s="439"/>
    </row>
    <row r="41" spans="2:5" s="197" customFormat="1">
      <c r="B41" s="440" t="s">
        <v>191</v>
      </c>
      <c r="C41" s="440"/>
      <c r="D41" s="440"/>
      <c r="E41" s="440"/>
    </row>
    <row r="42" spans="2:5" ht="48.75" customHeight="1">
      <c r="B42" s="438" t="s">
        <v>50</v>
      </c>
      <c r="C42" s="438"/>
      <c r="D42" s="438"/>
      <c r="E42" s="438"/>
    </row>
    <row r="43" spans="2:5" ht="64.5" customHeight="1">
      <c r="B43" s="438" t="s">
        <v>188</v>
      </c>
      <c r="C43" s="438"/>
      <c r="D43" s="438"/>
      <c r="E43" s="438"/>
    </row>
    <row r="44" spans="2:5" ht="59.25" customHeight="1">
      <c r="B44" s="438" t="s">
        <v>189</v>
      </c>
      <c r="C44" s="438"/>
      <c r="D44" s="438"/>
      <c r="E44" s="438"/>
    </row>
    <row r="45" spans="2:5" s="197" customFormat="1" ht="46.5" customHeight="1">
      <c r="B45" s="438" t="s">
        <v>190</v>
      </c>
      <c r="C45" s="438"/>
      <c r="D45" s="438"/>
      <c r="E45" s="438"/>
    </row>
    <row r="46" spans="2:5" ht="32.25" customHeight="1">
      <c r="B46" s="439" t="s">
        <v>192</v>
      </c>
      <c r="C46" s="439"/>
      <c r="D46" s="439"/>
      <c r="E46" s="439"/>
    </row>
    <row r="47" spans="2:5">
      <c r="B47" s="444" t="s">
        <v>179</v>
      </c>
      <c r="C47" s="439"/>
      <c r="D47" s="439"/>
      <c r="E47" s="439"/>
    </row>
    <row r="48" spans="2:5">
      <c r="B48" s="439"/>
      <c r="C48" s="439"/>
      <c r="D48" s="439"/>
      <c r="E48" s="439"/>
    </row>
    <row r="49" spans="2:5">
      <c r="B49" s="439"/>
      <c r="C49" s="439"/>
      <c r="D49" s="439"/>
      <c r="E49" s="439"/>
    </row>
    <row r="50" spans="2:5">
      <c r="B50" s="439"/>
      <c r="C50" s="439"/>
      <c r="D50" s="439"/>
      <c r="E50" s="439"/>
    </row>
    <row r="51" spans="2:5">
      <c r="B51" s="439"/>
      <c r="C51" s="439"/>
      <c r="D51" s="439"/>
      <c r="E51" s="439"/>
    </row>
    <row r="52" spans="2:5">
      <c r="B52" s="439"/>
      <c r="C52" s="439"/>
      <c r="D52" s="439"/>
      <c r="E52" s="439"/>
    </row>
    <row r="53" spans="2:5">
      <c r="B53" s="439"/>
      <c r="C53" s="439"/>
      <c r="D53" s="439"/>
      <c r="E53" s="439"/>
    </row>
    <row r="54" spans="2:5" ht="114" customHeight="1">
      <c r="B54" s="439"/>
      <c r="C54" s="439"/>
      <c r="D54" s="439"/>
      <c r="E54" s="439"/>
    </row>
    <row r="56" spans="2:5">
      <c r="B56" s="403" t="s">
        <v>194</v>
      </c>
    </row>
    <row r="57" spans="2:5" ht="63" customHeight="1">
      <c r="B57" s="442" t="s">
        <v>195</v>
      </c>
      <c r="C57" s="443"/>
      <c r="D57" s="443"/>
      <c r="E57" s="44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05" t="s">
        <v>8</v>
      </c>
      <c r="B7" s="404" t="s">
        <v>244</v>
      </c>
      <c r="C7" s="405" t="s">
        <v>12</v>
      </c>
      <c r="D7" s="405"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zoomScale="130" zoomScaleNormal="130"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9" t="str">
        <f>'Date initiale'!C3</f>
        <v>Universitatea de Arhitectură și Urbanism "Ion Mincu" București</v>
      </c>
      <c r="B1" s="279"/>
      <c r="C1" s="279"/>
      <c r="D1" s="2"/>
      <c r="E1" s="2"/>
      <c r="F1" s="3"/>
      <c r="G1" s="3"/>
      <c r="H1" s="3"/>
      <c r="I1" s="3"/>
    </row>
    <row r="2" spans="1:31" ht="15.75">
      <c r="A2" s="279" t="str">
        <f>'Date initiale'!B4&amp;" "&amp;'Date initiale'!C4</f>
        <v>Facultatea ARHITECTURA</v>
      </c>
      <c r="B2" s="279"/>
      <c r="C2" s="279"/>
      <c r="D2" s="2"/>
      <c r="E2" s="2"/>
      <c r="F2" s="3"/>
      <c r="G2" s="3"/>
      <c r="H2" s="3"/>
      <c r="I2" s="3"/>
    </row>
    <row r="3" spans="1:31" ht="15.75">
      <c r="A3" s="279" t="str">
        <f>'Date initiale'!B5&amp;" "&amp;'Date initiale'!C5</f>
        <v>Departamentul Sinteza de Proiectare</v>
      </c>
      <c r="B3" s="279"/>
      <c r="C3" s="279"/>
      <c r="D3" s="2"/>
      <c r="E3" s="2"/>
      <c r="F3" s="2"/>
      <c r="G3" s="2"/>
      <c r="H3" s="2"/>
      <c r="I3" s="2"/>
    </row>
    <row r="4" spans="1:31" ht="15.75">
      <c r="A4" s="446" t="str">
        <f>'Date initiale'!C6&amp;", "&amp;'Date initiale'!C7</f>
        <v>Eftenie Vlad, L43</v>
      </c>
      <c r="B4" s="446"/>
      <c r="C4" s="446"/>
      <c r="D4" s="2"/>
      <c r="E4" s="2"/>
      <c r="F4" s="3"/>
      <c r="G4" s="3"/>
      <c r="H4" s="3"/>
      <c r="I4" s="3"/>
    </row>
    <row r="5" spans="1:31" s="197" customFormat="1" ht="15.75">
      <c r="A5" s="280"/>
      <c r="B5" s="280"/>
      <c r="C5" s="280"/>
      <c r="D5" s="2"/>
      <c r="E5" s="2"/>
      <c r="F5" s="3"/>
      <c r="G5" s="3"/>
      <c r="H5" s="3"/>
      <c r="I5" s="3"/>
    </row>
    <row r="6" spans="1:31" ht="15.75">
      <c r="A6" s="445" t="s">
        <v>110</v>
      </c>
      <c r="B6" s="445"/>
      <c r="C6" s="445"/>
      <c r="D6" s="445"/>
      <c r="E6" s="445"/>
      <c r="F6" s="445"/>
      <c r="G6" s="445"/>
      <c r="H6" s="445"/>
      <c r="I6" s="445"/>
    </row>
    <row r="7" spans="1:31" ht="15.75">
      <c r="A7" s="445" t="str">
        <f>'Descriere indicatori'!B4&amp;". "&amp;'Descriere indicatori'!C4</f>
        <v xml:space="preserve">I1. Cărţi de autor/capitole publicate la edituri cu prestigiu internaţional*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203" t="s">
        <v>55</v>
      </c>
      <c r="B9" s="204" t="s">
        <v>83</v>
      </c>
      <c r="C9" s="204" t="s">
        <v>175</v>
      </c>
      <c r="D9" s="204" t="s">
        <v>85</v>
      </c>
      <c r="E9" s="204" t="s">
        <v>86</v>
      </c>
      <c r="F9" s="205" t="s">
        <v>87</v>
      </c>
      <c r="G9" s="204" t="s">
        <v>88</v>
      </c>
      <c r="H9" s="204" t="s">
        <v>89</v>
      </c>
      <c r="I9" s="206" t="s">
        <v>90</v>
      </c>
      <c r="J9" s="4"/>
      <c r="K9" s="285"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39"/>
      <c r="J10" s="8"/>
      <c r="K10" s="286" t="s">
        <v>109</v>
      </c>
      <c r="L10" s="406"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40"/>
      <c r="J11" s="8"/>
      <c r="K11" s="284"/>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40"/>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40"/>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40"/>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40"/>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40"/>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40"/>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40"/>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8">
        <f t="shared" si="0"/>
        <v>10</v>
      </c>
      <c r="B19" s="122"/>
      <c r="C19" s="122"/>
      <c r="D19" s="122"/>
      <c r="E19" s="123"/>
      <c r="F19" s="124"/>
      <c r="G19" s="125"/>
      <c r="H19" s="125"/>
      <c r="I19" s="341"/>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77"/>
      <c r="B20" s="126"/>
      <c r="C20" s="126"/>
      <c r="D20" s="126"/>
      <c r="E20" s="126"/>
      <c r="F20" s="126"/>
      <c r="G20" s="126"/>
      <c r="H20" s="129" t="str">
        <f>"Total "&amp;LEFT(A7,2)</f>
        <v>Total I1</v>
      </c>
      <c r="I20" s="130">
        <f>SUM(I10:I19)</f>
        <v>0</v>
      </c>
    </row>
    <row r="22" spans="1:3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H10" sqref="H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9" t="str">
        <f>'Date initiale'!C3</f>
        <v>Universitatea de Arhitectură și Urbanism "Ion Mincu" București</v>
      </c>
      <c r="B1" s="279"/>
      <c r="C1" s="279"/>
      <c r="D1" s="2"/>
      <c r="E1" s="2"/>
      <c r="F1" s="3"/>
      <c r="G1" s="3"/>
      <c r="H1" s="3"/>
      <c r="I1" s="3"/>
    </row>
    <row r="2" spans="1:31" ht="15.75">
      <c r="A2" s="279" t="str">
        <f>'Date initiale'!B4&amp;" "&amp;'Date initiale'!C4</f>
        <v>Facultatea ARHITECTURA</v>
      </c>
      <c r="B2" s="279"/>
      <c r="C2" s="279"/>
      <c r="D2" s="2"/>
      <c r="E2" s="2"/>
      <c r="F2" s="3"/>
      <c r="G2" s="3"/>
      <c r="H2" s="3"/>
      <c r="I2" s="3"/>
    </row>
    <row r="3" spans="1:31" ht="15.75">
      <c r="A3" s="279" t="str">
        <f>'Date initiale'!B5&amp;" "&amp;'Date initiale'!C5</f>
        <v>Departamentul Sinteza de Proiectare</v>
      </c>
      <c r="B3" s="279"/>
      <c r="C3" s="279"/>
      <c r="D3" s="2"/>
      <c r="E3" s="2"/>
      <c r="F3" s="2"/>
      <c r="G3" s="2"/>
      <c r="H3" s="2"/>
      <c r="I3" s="2"/>
    </row>
    <row r="4" spans="1:31" ht="15.75">
      <c r="A4" s="446" t="str">
        <f>'Date initiale'!C6&amp;", "&amp;'Date initiale'!C7</f>
        <v>Eftenie Vlad, L43</v>
      </c>
      <c r="B4" s="446"/>
      <c r="C4" s="446"/>
      <c r="D4" s="2"/>
      <c r="E4" s="2"/>
      <c r="F4" s="3"/>
      <c r="G4" s="3"/>
      <c r="H4" s="3"/>
      <c r="I4" s="3"/>
    </row>
    <row r="5" spans="1:31" s="197" customFormat="1" ht="15.75">
      <c r="A5" s="280"/>
      <c r="B5" s="280"/>
      <c r="C5" s="280"/>
      <c r="D5" s="2"/>
      <c r="E5" s="2"/>
      <c r="F5" s="3"/>
      <c r="G5" s="3"/>
      <c r="H5" s="3"/>
      <c r="I5" s="3"/>
    </row>
    <row r="6" spans="1:31" ht="15.75">
      <c r="A6" s="445" t="s">
        <v>110</v>
      </c>
      <c r="B6" s="445"/>
      <c r="C6" s="445"/>
      <c r="D6" s="445"/>
      <c r="E6" s="445"/>
      <c r="F6" s="445"/>
      <c r="G6" s="445"/>
      <c r="H6" s="445"/>
      <c r="I6" s="445"/>
    </row>
    <row r="7" spans="1:31" ht="15.75">
      <c r="A7" s="445" t="str">
        <f>'Descriere indicatori'!B5&amp;". "&amp;'Descriere indicatori'!C5</f>
        <v xml:space="preserve">I2. Cărţi de autor publicate la edituri cu prestigiu 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207" t="s">
        <v>55</v>
      </c>
      <c r="B9" s="208" t="s">
        <v>83</v>
      </c>
      <c r="C9" s="208" t="s">
        <v>84</v>
      </c>
      <c r="D9" s="208" t="s">
        <v>85</v>
      </c>
      <c r="E9" s="208" t="s">
        <v>86</v>
      </c>
      <c r="F9" s="209" t="s">
        <v>87</v>
      </c>
      <c r="G9" s="208" t="s">
        <v>88</v>
      </c>
      <c r="H9" s="208" t="s">
        <v>89</v>
      </c>
      <c r="I9" s="210" t="s">
        <v>90</v>
      </c>
      <c r="J9" s="4"/>
      <c r="K9" s="285" t="s">
        <v>108</v>
      </c>
      <c r="L9" s="5"/>
      <c r="M9" s="5"/>
      <c r="N9" s="5"/>
      <c r="O9" s="5"/>
      <c r="P9" s="5"/>
      <c r="Q9" s="5"/>
      <c r="R9" s="5"/>
      <c r="S9" s="5"/>
      <c r="T9" s="5"/>
      <c r="U9" s="5"/>
      <c r="V9" s="5"/>
      <c r="W9" s="5"/>
      <c r="X9" s="5"/>
      <c r="Y9" s="5"/>
      <c r="Z9" s="5"/>
      <c r="AA9" s="5"/>
      <c r="AB9" s="5"/>
      <c r="AC9" s="5"/>
      <c r="AD9" s="5"/>
      <c r="AE9" s="5"/>
    </row>
    <row r="10" spans="1:31" s="6" customFormat="1" ht="90">
      <c r="A10" s="131">
        <v>1</v>
      </c>
      <c r="B10" s="132" t="s">
        <v>279</v>
      </c>
      <c r="C10" s="133" t="s">
        <v>276</v>
      </c>
      <c r="D10" s="132" t="s">
        <v>277</v>
      </c>
      <c r="E10" s="134" t="s">
        <v>421</v>
      </c>
      <c r="F10" s="135">
        <v>2010</v>
      </c>
      <c r="G10" s="132" t="s">
        <v>278</v>
      </c>
      <c r="H10" s="132" t="s">
        <v>278</v>
      </c>
      <c r="I10" s="342">
        <v>15</v>
      </c>
      <c r="J10" s="7"/>
      <c r="K10" s="286">
        <v>15</v>
      </c>
      <c r="L10" s="7" t="s">
        <v>246</v>
      </c>
      <c r="M10" s="7"/>
      <c r="N10" s="7"/>
      <c r="O10" s="7"/>
      <c r="P10" s="7"/>
      <c r="Q10" s="7"/>
      <c r="R10" s="7"/>
      <c r="S10" s="7"/>
      <c r="T10" s="7"/>
      <c r="U10" s="7"/>
      <c r="V10" s="7"/>
      <c r="W10" s="7"/>
      <c r="X10" s="7"/>
      <c r="Y10" s="7"/>
      <c r="Z10" s="7"/>
      <c r="AA10" s="7"/>
      <c r="AB10" s="7"/>
      <c r="AC10" s="7"/>
      <c r="AD10" s="7"/>
      <c r="AE10" s="7"/>
    </row>
    <row r="11" spans="1:31" s="6" customFormat="1" ht="15.75">
      <c r="A11" s="136">
        <f>A10+1</f>
        <v>2</v>
      </c>
      <c r="B11" s="137"/>
      <c r="C11" s="138"/>
      <c r="D11" s="137"/>
      <c r="E11" s="138"/>
      <c r="F11" s="139"/>
      <c r="G11" s="137"/>
      <c r="H11" s="137"/>
      <c r="I11" s="343"/>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6">
        <f t="shared" ref="A12:A19" si="0">A11+1</f>
        <v>3</v>
      </c>
      <c r="B12" s="138"/>
      <c r="C12" s="138"/>
      <c r="D12" s="137"/>
      <c r="E12" s="138"/>
      <c r="F12" s="139"/>
      <c r="G12" s="140"/>
      <c r="H12" s="137"/>
      <c r="I12" s="343"/>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6">
        <f t="shared" si="0"/>
        <v>4</v>
      </c>
      <c r="B13" s="138"/>
      <c r="C13" s="138"/>
      <c r="D13" s="137"/>
      <c r="E13" s="138"/>
      <c r="F13" s="139"/>
      <c r="G13" s="140"/>
      <c r="H13" s="140"/>
      <c r="I13" s="343"/>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6">
        <f t="shared" si="0"/>
        <v>5</v>
      </c>
      <c r="B14" s="137"/>
      <c r="C14" s="138"/>
      <c r="D14" s="137"/>
      <c r="E14" s="138"/>
      <c r="F14" s="139"/>
      <c r="G14" s="137"/>
      <c r="H14" s="137"/>
      <c r="I14" s="34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6">
        <f t="shared" si="0"/>
        <v>6</v>
      </c>
      <c r="B15" s="138"/>
      <c r="C15" s="138"/>
      <c r="D15" s="137"/>
      <c r="E15" s="138"/>
      <c r="F15" s="139"/>
      <c r="G15" s="140"/>
      <c r="H15" s="137"/>
      <c r="I15" s="34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6">
        <f t="shared" si="0"/>
        <v>7</v>
      </c>
      <c r="B16" s="138"/>
      <c r="C16" s="138"/>
      <c r="D16" s="137"/>
      <c r="E16" s="138"/>
      <c r="F16" s="139"/>
      <c r="G16" s="140"/>
      <c r="H16" s="140"/>
      <c r="I16" s="34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6">
        <f t="shared" si="0"/>
        <v>8</v>
      </c>
      <c r="B17" s="141"/>
      <c r="C17" s="138"/>
      <c r="D17" s="141"/>
      <c r="E17" s="142"/>
      <c r="F17" s="139"/>
      <c r="G17" s="140"/>
      <c r="H17" s="140"/>
      <c r="I17" s="343"/>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6">
        <f t="shared" si="0"/>
        <v>9</v>
      </c>
      <c r="B18" s="141"/>
      <c r="C18" s="138"/>
      <c r="D18" s="141"/>
      <c r="E18" s="142"/>
      <c r="F18" s="139"/>
      <c r="G18" s="140"/>
      <c r="H18" s="140"/>
      <c r="I18" s="34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3">
        <f t="shared" si="0"/>
        <v>10</v>
      </c>
      <c r="B19" s="144"/>
      <c r="C19" s="145"/>
      <c r="D19" s="144"/>
      <c r="E19" s="145"/>
      <c r="F19" s="146"/>
      <c r="G19" s="146"/>
      <c r="H19" s="146"/>
      <c r="I19" s="344"/>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9"/>
      <c r="B20" s="147"/>
      <c r="C20" s="147"/>
      <c r="D20" s="147"/>
      <c r="E20" s="147"/>
      <c r="F20" s="147"/>
      <c r="G20" s="147"/>
      <c r="H20" s="129" t="str">
        <f>"Total "&amp;LEFT(A7,2)</f>
        <v>Total I2</v>
      </c>
      <c r="I20" s="152">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2"/>
  <sheetViews>
    <sheetView workbookViewId="0">
      <selection activeCell="C14" sqref="C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row>
    <row r="7" spans="1:12" ht="15.75">
      <c r="A7" s="445" t="str">
        <f>'Descriere indicatori'!B6&amp;". "&amp;'Descriere indicatori'!C6</f>
        <v xml:space="preserve">I3. Capitole de autor cuprinse în cărţi publicate la edituri cu prestigiu naţional* </v>
      </c>
      <c r="B7" s="445"/>
      <c r="C7" s="445"/>
      <c r="D7" s="445"/>
      <c r="E7" s="445"/>
      <c r="F7" s="445"/>
      <c r="G7" s="445"/>
      <c r="H7" s="445"/>
      <c r="I7" s="445"/>
    </row>
    <row r="8" spans="1:12" ht="16.5" thickBot="1">
      <c r="A8" s="39"/>
      <c r="B8" s="39"/>
      <c r="C8" s="39"/>
      <c r="D8" s="39"/>
      <c r="E8" s="39"/>
      <c r="F8" s="39"/>
      <c r="G8" s="39"/>
      <c r="H8" s="39"/>
      <c r="I8" s="39"/>
    </row>
    <row r="9" spans="1:12" ht="60.75" thickBot="1">
      <c r="A9" s="203" t="s">
        <v>55</v>
      </c>
      <c r="B9" s="204" t="s">
        <v>83</v>
      </c>
      <c r="C9" s="204" t="s">
        <v>175</v>
      </c>
      <c r="D9" s="204" t="s">
        <v>85</v>
      </c>
      <c r="E9" s="204" t="s">
        <v>86</v>
      </c>
      <c r="F9" s="205" t="s">
        <v>87</v>
      </c>
      <c r="G9" s="204" t="s">
        <v>88</v>
      </c>
      <c r="H9" s="204" t="s">
        <v>89</v>
      </c>
      <c r="I9" s="206" t="s">
        <v>90</v>
      </c>
      <c r="K9" s="285" t="s">
        <v>108</v>
      </c>
    </row>
    <row r="10" spans="1:12" ht="45">
      <c r="A10" s="199">
        <v>1</v>
      </c>
      <c r="B10" s="154" t="s">
        <v>280</v>
      </c>
      <c r="C10" s="154" t="s">
        <v>281</v>
      </c>
      <c r="D10" s="154" t="s">
        <v>282</v>
      </c>
      <c r="E10" s="154" t="s">
        <v>283</v>
      </c>
      <c r="F10" s="155">
        <v>2013</v>
      </c>
      <c r="G10" s="156">
        <v>239</v>
      </c>
      <c r="H10" s="155">
        <v>165</v>
      </c>
      <c r="I10" s="345">
        <v>10</v>
      </c>
      <c r="K10" s="286">
        <v>10</v>
      </c>
      <c r="L10" s="403" t="s">
        <v>247</v>
      </c>
    </row>
    <row r="11" spans="1:12" ht="45">
      <c r="A11" s="115">
        <f>A10+1</f>
        <v>2</v>
      </c>
      <c r="B11" s="42" t="s">
        <v>280</v>
      </c>
      <c r="C11" s="42" t="s">
        <v>284</v>
      </c>
      <c r="D11" s="148" t="s">
        <v>282</v>
      </c>
      <c r="E11" s="42" t="s">
        <v>285</v>
      </c>
      <c r="F11" s="42">
        <v>2014</v>
      </c>
      <c r="G11" s="42">
        <v>219</v>
      </c>
      <c r="H11" s="42">
        <v>193</v>
      </c>
      <c r="I11" s="346">
        <v>10</v>
      </c>
      <c r="K11" s="58"/>
    </row>
    <row r="12" spans="1:12" ht="75">
      <c r="A12" s="158">
        <f t="shared" ref="A12:A19" si="0">A11+1</f>
        <v>3</v>
      </c>
      <c r="B12" s="127" t="s">
        <v>287</v>
      </c>
      <c r="C12" s="150" t="s">
        <v>286</v>
      </c>
      <c r="D12" s="148" t="s">
        <v>282</v>
      </c>
      <c r="E12" s="159" t="s">
        <v>411</v>
      </c>
      <c r="F12" s="120">
        <v>2018</v>
      </c>
      <c r="G12" s="120">
        <v>141</v>
      </c>
      <c r="H12" s="120">
        <v>12</v>
      </c>
      <c r="I12" s="347">
        <v>10</v>
      </c>
    </row>
    <row r="13" spans="1:12" ht="60">
      <c r="A13" s="158">
        <f t="shared" si="0"/>
        <v>4</v>
      </c>
      <c r="B13" s="151" t="s">
        <v>422</v>
      </c>
      <c r="C13" s="42" t="s">
        <v>425</v>
      </c>
      <c r="D13" s="42" t="s">
        <v>423</v>
      </c>
      <c r="E13" s="42" t="s">
        <v>424</v>
      </c>
      <c r="F13" s="119">
        <v>2019</v>
      </c>
      <c r="G13" s="119">
        <v>238</v>
      </c>
      <c r="H13" s="119">
        <v>12</v>
      </c>
      <c r="I13" s="340">
        <v>10</v>
      </c>
    </row>
    <row r="14" spans="1:12" s="197" customFormat="1" ht="75">
      <c r="A14" s="158">
        <f t="shared" si="0"/>
        <v>5</v>
      </c>
      <c r="B14" s="118" t="s">
        <v>280</v>
      </c>
      <c r="C14" s="42" t="s">
        <v>452</v>
      </c>
      <c r="D14" s="42" t="s">
        <v>282</v>
      </c>
      <c r="E14" s="42" t="s">
        <v>449</v>
      </c>
      <c r="F14" s="119">
        <v>2019</v>
      </c>
      <c r="G14" s="119">
        <v>96</v>
      </c>
      <c r="H14" s="119">
        <v>4</v>
      </c>
      <c r="I14" s="348">
        <v>10</v>
      </c>
    </row>
    <row r="15" spans="1:12" s="197" customFormat="1">
      <c r="A15" s="158">
        <f t="shared" si="0"/>
        <v>6</v>
      </c>
      <c r="B15" s="151"/>
      <c r="C15" s="42"/>
      <c r="D15" s="42"/>
      <c r="E15" s="118"/>
      <c r="F15" s="119"/>
      <c r="G15" s="119"/>
      <c r="H15" s="119"/>
      <c r="I15" s="340"/>
    </row>
    <row r="16" spans="1:12">
      <c r="A16" s="158">
        <f t="shared" si="0"/>
        <v>7</v>
      </c>
      <c r="B16" s="118"/>
      <c r="C16" s="42"/>
      <c r="D16" s="42"/>
      <c r="E16" s="42"/>
      <c r="F16" s="119"/>
      <c r="G16" s="119"/>
      <c r="H16" s="119"/>
      <c r="I16" s="348"/>
    </row>
    <row r="17" spans="1:9">
      <c r="A17" s="158">
        <f t="shared" si="0"/>
        <v>8</v>
      </c>
      <c r="B17" s="151"/>
      <c r="C17" s="42"/>
      <c r="D17" s="42"/>
      <c r="E17" s="118"/>
      <c r="F17" s="119"/>
      <c r="G17" s="119"/>
      <c r="H17" s="119"/>
      <c r="I17" s="340"/>
    </row>
    <row r="18" spans="1:9">
      <c r="A18" s="158">
        <f t="shared" si="0"/>
        <v>9</v>
      </c>
      <c r="B18" s="149"/>
      <c r="C18" s="159"/>
      <c r="D18" s="148"/>
      <c r="E18" s="153"/>
      <c r="F18" s="120"/>
      <c r="G18" s="120"/>
      <c r="H18" s="120"/>
      <c r="I18" s="340"/>
    </row>
    <row r="19" spans="1:9" ht="15.75" thickBot="1">
      <c r="A19" s="160">
        <f t="shared" si="0"/>
        <v>10</v>
      </c>
      <c r="B19" s="161"/>
      <c r="C19" s="162"/>
      <c r="D19" s="162"/>
      <c r="E19" s="162"/>
      <c r="F19" s="124"/>
      <c r="G19" s="124"/>
      <c r="H19" s="124"/>
      <c r="I19" s="341"/>
    </row>
    <row r="20" spans="1:9" ht="15.75" thickBot="1">
      <c r="A20" s="377"/>
      <c r="B20" s="126"/>
      <c r="C20" s="126"/>
      <c r="D20" s="126"/>
      <c r="E20" s="126"/>
      <c r="F20" s="126"/>
      <c r="G20" s="126"/>
      <c r="H20" s="129" t="str">
        <f>"Total "&amp;LEFT(A7,2)</f>
        <v>Total I3</v>
      </c>
      <c r="I20" s="130">
        <f>SUM(I10:I19)</f>
        <v>50</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2"/>
  <sheetViews>
    <sheetView topLeftCell="A4" workbookViewId="0">
      <selection activeCell="C16" sqref="C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L43</v>
      </c>
      <c r="B4" s="126"/>
      <c r="C4" s="126"/>
    </row>
    <row r="5" spans="1:12" s="197" customFormat="1">
      <c r="A5" s="126"/>
      <c r="B5" s="126"/>
      <c r="C5" s="126"/>
    </row>
    <row r="6" spans="1:12" ht="15.75">
      <c r="A6" s="445" t="s">
        <v>110</v>
      </c>
      <c r="B6" s="445"/>
      <c r="C6" s="445"/>
      <c r="D6" s="445"/>
      <c r="E6" s="445"/>
      <c r="F6" s="445"/>
      <c r="G6" s="445"/>
      <c r="H6" s="445"/>
      <c r="I6" s="445"/>
    </row>
    <row r="7" spans="1:12" ht="15.75">
      <c r="A7" s="445" t="str">
        <f>'Descriere indicatori'!B7&amp;". "&amp;'Descriere indicatori'!C7</f>
        <v xml:space="preserve">I4. Articole in extenso în reviste ştiinţifice de specialitate* </v>
      </c>
      <c r="B7" s="445"/>
      <c r="C7" s="445"/>
      <c r="D7" s="445"/>
      <c r="E7" s="445"/>
      <c r="F7" s="445"/>
      <c r="G7" s="445"/>
      <c r="H7" s="445"/>
      <c r="I7" s="445"/>
    </row>
    <row r="8" spans="1:12" ht="15.75" thickBot="1">
      <c r="A8" s="163"/>
      <c r="B8" s="163"/>
      <c r="C8" s="163"/>
      <c r="D8" s="163"/>
      <c r="E8" s="163"/>
      <c r="F8" s="163"/>
      <c r="G8" s="163"/>
      <c r="H8" s="163"/>
      <c r="I8" s="163"/>
    </row>
    <row r="9" spans="1:12" ht="30.75" thickBot="1">
      <c r="A9" s="203" t="s">
        <v>55</v>
      </c>
      <c r="B9" s="166" t="s">
        <v>83</v>
      </c>
      <c r="C9" s="166" t="s">
        <v>56</v>
      </c>
      <c r="D9" s="166" t="s">
        <v>57</v>
      </c>
      <c r="E9" s="166" t="s">
        <v>80</v>
      </c>
      <c r="F9" s="167" t="s">
        <v>87</v>
      </c>
      <c r="G9" s="166" t="s">
        <v>58</v>
      </c>
      <c r="H9" s="166" t="s">
        <v>111</v>
      </c>
      <c r="I9" s="168" t="s">
        <v>90</v>
      </c>
      <c r="K9" s="285" t="s">
        <v>108</v>
      </c>
    </row>
    <row r="10" spans="1:12">
      <c r="A10" s="111">
        <v>1</v>
      </c>
      <c r="B10" s="112" t="s">
        <v>279</v>
      </c>
      <c r="C10" s="112" t="s">
        <v>288</v>
      </c>
      <c r="D10" s="112" t="s">
        <v>289</v>
      </c>
      <c r="E10" s="113"/>
      <c r="F10" s="114">
        <v>2011</v>
      </c>
      <c r="G10" s="114">
        <v>2</v>
      </c>
      <c r="H10" s="114"/>
      <c r="I10" s="349">
        <v>10</v>
      </c>
      <c r="K10" s="286">
        <v>10</v>
      </c>
      <c r="L10" s="403" t="s">
        <v>248</v>
      </c>
    </row>
    <row r="11" spans="1:12" ht="75">
      <c r="A11" s="115">
        <f>A10+1</f>
        <v>2</v>
      </c>
      <c r="B11" s="116" t="s">
        <v>279</v>
      </c>
      <c r="C11" s="117" t="s">
        <v>290</v>
      </c>
      <c r="D11" s="116" t="s">
        <v>289</v>
      </c>
      <c r="E11" s="118"/>
      <c r="F11" s="119">
        <v>2012</v>
      </c>
      <c r="G11" s="120">
        <v>4</v>
      </c>
      <c r="H11" s="120"/>
      <c r="I11" s="343">
        <v>10</v>
      </c>
      <c r="K11" s="58"/>
    </row>
    <row r="12" spans="1:12">
      <c r="A12" s="115">
        <f t="shared" ref="A12:A17" si="0">A11+1</f>
        <v>3</v>
      </c>
      <c r="B12" s="117" t="s">
        <v>279</v>
      </c>
      <c r="C12" s="117" t="s">
        <v>291</v>
      </c>
      <c r="D12" s="117" t="s">
        <v>292</v>
      </c>
      <c r="E12" s="118"/>
      <c r="F12" s="119">
        <v>2012</v>
      </c>
      <c r="G12" s="120">
        <v>125</v>
      </c>
      <c r="H12" s="120"/>
      <c r="I12" s="343">
        <v>10</v>
      </c>
    </row>
    <row r="13" spans="1:12" ht="30">
      <c r="A13" s="115">
        <f t="shared" si="0"/>
        <v>4</v>
      </c>
      <c r="B13" s="117" t="s">
        <v>294</v>
      </c>
      <c r="C13" s="117" t="s">
        <v>293</v>
      </c>
      <c r="D13" s="117" t="s">
        <v>289</v>
      </c>
      <c r="E13" s="118"/>
      <c r="F13" s="119">
        <v>2014</v>
      </c>
      <c r="G13" s="119">
        <v>4</v>
      </c>
      <c r="H13" s="119"/>
      <c r="I13" s="343">
        <v>5</v>
      </c>
    </row>
    <row r="14" spans="1:12" ht="30">
      <c r="A14" s="115">
        <f t="shared" si="0"/>
        <v>5</v>
      </c>
      <c r="B14" s="117" t="s">
        <v>279</v>
      </c>
      <c r="C14" s="117" t="s">
        <v>295</v>
      </c>
      <c r="D14" s="117" t="s">
        <v>296</v>
      </c>
      <c r="E14" s="118"/>
      <c r="F14" s="119">
        <v>2014</v>
      </c>
      <c r="G14" s="119">
        <v>18</v>
      </c>
      <c r="H14" s="119"/>
      <c r="I14" s="343">
        <v>10</v>
      </c>
    </row>
    <row r="15" spans="1:12">
      <c r="A15" s="115">
        <f>A14+1</f>
        <v>6</v>
      </c>
      <c r="B15" s="117" t="s">
        <v>279</v>
      </c>
      <c r="C15" s="117" t="s">
        <v>412</v>
      </c>
      <c r="D15" s="117" t="s">
        <v>292</v>
      </c>
      <c r="E15" s="118"/>
      <c r="F15" s="119">
        <v>2018</v>
      </c>
      <c r="G15" s="119">
        <v>1</v>
      </c>
      <c r="H15" s="119"/>
      <c r="I15" s="343">
        <v>10</v>
      </c>
    </row>
    <row r="16" spans="1:12" ht="60">
      <c r="A16" s="115">
        <f t="shared" si="0"/>
        <v>7</v>
      </c>
      <c r="B16" s="117" t="s">
        <v>279</v>
      </c>
      <c r="C16" s="117" t="s">
        <v>450</v>
      </c>
      <c r="D16" s="117" t="s">
        <v>451</v>
      </c>
      <c r="E16" s="118"/>
      <c r="F16" s="119">
        <v>2018</v>
      </c>
      <c r="G16" s="119">
        <v>4</v>
      </c>
      <c r="H16" s="119"/>
      <c r="I16" s="343">
        <v>10</v>
      </c>
    </row>
    <row r="17" spans="1:9">
      <c r="A17" s="115">
        <f t="shared" si="0"/>
        <v>8</v>
      </c>
      <c r="B17" s="117"/>
      <c r="C17" s="117"/>
      <c r="D17" s="117"/>
      <c r="E17" s="118"/>
      <c r="F17" s="119"/>
      <c r="G17" s="119"/>
      <c r="H17" s="119"/>
      <c r="I17" s="343"/>
    </row>
    <row r="18" spans="1:9">
      <c r="A18" s="115">
        <f>A17+1</f>
        <v>9</v>
      </c>
      <c r="B18" s="117"/>
      <c r="C18" s="117"/>
      <c r="D18" s="117"/>
      <c r="E18" s="118"/>
      <c r="F18" s="119"/>
      <c r="G18" s="119"/>
      <c r="H18" s="119"/>
      <c r="I18" s="343"/>
    </row>
    <row r="19" spans="1:9" ht="15.75" thickBot="1">
      <c r="A19" s="121">
        <f>A18+1</f>
        <v>10</v>
      </c>
      <c r="B19" s="122"/>
      <c r="C19" s="122"/>
      <c r="D19" s="122"/>
      <c r="E19" s="123"/>
      <c r="F19" s="124"/>
      <c r="G19" s="124"/>
      <c r="H19" s="124"/>
      <c r="I19" s="344"/>
    </row>
    <row r="20" spans="1:9" ht="15.75" thickBot="1">
      <c r="A20" s="387"/>
      <c r="B20" s="126"/>
      <c r="C20" s="126"/>
      <c r="D20" s="126"/>
      <c r="E20" s="126"/>
      <c r="F20" s="126"/>
      <c r="G20" s="126"/>
      <c r="H20" s="129" t="str">
        <f>"Total "&amp;LEFT(A7,2)</f>
        <v>Total I4</v>
      </c>
      <c r="I20" s="170">
        <f>SUM(I10:I19)</f>
        <v>65</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34</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Sheet1</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Vlad</cp:lastModifiedBy>
  <cp:lastPrinted>2017-05-10T06:45:08Z</cp:lastPrinted>
  <dcterms:created xsi:type="dcterms:W3CDTF">2013-01-10T17:13:12Z</dcterms:created>
  <dcterms:modified xsi:type="dcterms:W3CDTF">2019-06-18T21:14:52Z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