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7" rupBuild="9303"/>
  <workbookPr defaultThemeVersion="124226"/>
  <bookViews>
    <workbookView xWindow="120" yWindow="180" windowWidth="19095" windowHeight="8325" tabRatio="928" activeTab="1"/>
  </bookViews>
  <sheets>
    <sheet name="INSTRUCTIUNI" sheetId="35" r:id="rId1"/>
    <sheet name="Date initiale" sheetId="31" r:id="rId2"/>
    <sheet name="Fisa verificare" sheetId="36" r:id="rId3"/>
    <sheet name="Descriere indicatori" sheetId="1" r:id="rId4"/>
    <sheet name="Punctaj necesar" sheetId="3" r:id="rId5"/>
    <sheet name="I1" sheetId="4" r:id="rId6"/>
    <sheet name="I2" sheetId="5" r:id="rId7"/>
    <sheet name="I3" sheetId="6" r:id="rId8"/>
    <sheet name="I4" sheetId="7" r:id="rId9"/>
    <sheet name="I5" sheetId="8" r:id="rId10"/>
    <sheet name="I6" sheetId="9" r:id="rId11"/>
    <sheet name="I7" sheetId="10" r:id="rId12"/>
    <sheet name="I8" sheetId="11" r:id="rId13"/>
    <sheet name="I9" sheetId="12" r:id="rId14"/>
    <sheet name="I10" sheetId="13" r:id="rId15"/>
    <sheet name="I11a" sheetId="14" r:id="rId16"/>
    <sheet name="I11b" sheetId="29" r:id="rId17"/>
    <sheet name="I11c" sheetId="28" r:id="rId18"/>
    <sheet name="I12" sheetId="15" r:id="rId19"/>
    <sheet name="I13" sheetId="16" r:id="rId20"/>
    <sheet name="I14a" sheetId="17" r:id="rId21"/>
    <sheet name="I14b" sheetId="30" r:id="rId22"/>
    <sheet name="I14c" sheetId="34" r:id="rId23"/>
    <sheet name="I15" sheetId="37" r:id="rId24"/>
    <sheet name="I16" sheetId="18" r:id="rId25"/>
    <sheet name="I17" sheetId="19" r:id="rId26"/>
    <sheet name="I18" sheetId="20" r:id="rId27"/>
    <sheet name="I19" sheetId="21" r:id="rId28"/>
    <sheet name="I20" sheetId="22" r:id="rId29"/>
    <sheet name="I21" sheetId="23" r:id="rId30"/>
    <sheet name="I22" sheetId="24" r:id="rId31"/>
    <sheet name="I23" sheetId="25" r:id="rId32"/>
    <sheet name="I24" sheetId="26" r:id="rId33"/>
    <sheet name="liste" sheetId="33" state="hidden" r:id="rId34"/>
  </sheets>
  <externalReferences>
    <externalReference r:id="rId35"/>
    <externalReference r:id="rId36"/>
  </externalReferences>
  <definedNames>
    <definedName name="NUME">'[1]Date initiale'!$B$6</definedName>
    <definedName name="PER_EVAL">'[2]Date initiale'!$B$18</definedName>
    <definedName name="_xlnm.Print_Area" localSheetId="1">'Date initiale'!$B$1:$C$10</definedName>
    <definedName name="_xlnm.Print_Area" localSheetId="3">'Descriere indicatori'!$B$1:$E$57</definedName>
    <definedName name="_xlnm.Print_Area" localSheetId="2">'Fisa verificare'!$B$1:$D$48</definedName>
    <definedName name="_xlnm.Print_Area" localSheetId="5">'I1'!$A$1:$I$22</definedName>
    <definedName name="_xlnm.Print_Area" localSheetId="14">'I10'!$A$1:$I$22</definedName>
    <definedName name="_xlnm.Print_Area" localSheetId="15">I11a!$A$1:$I$20</definedName>
    <definedName name="_xlnm.Print_Area" localSheetId="16">I11b!$A$1:$H$20</definedName>
    <definedName name="_xlnm.Print_Area" localSheetId="17">I11c!$A$1:$G$28</definedName>
    <definedName name="_xlnm.Print_Area" localSheetId="18">'I12'!$A$1:$H$22</definedName>
    <definedName name="_xlnm.Print_Area" localSheetId="19">'I13'!$A$1:$H$25</definedName>
    <definedName name="_xlnm.Print_Area" localSheetId="20">I14a!$A$1:$H$22</definedName>
    <definedName name="_xlnm.Print_Area" localSheetId="21">I14b!$A$1:$H$34</definedName>
    <definedName name="_xlnm.Print_Area" localSheetId="22">I14c!$A$1:$H$22</definedName>
    <definedName name="_xlnm.Print_Area" localSheetId="23">'I15'!$A$1:$H$22</definedName>
    <definedName name="_xlnm.Print_Area" localSheetId="24">'I16'!$A$1:$D$20</definedName>
    <definedName name="_xlnm.Print_Area" localSheetId="25">'I17'!$A$1:$D$20</definedName>
    <definedName name="_xlnm.Print_Area" localSheetId="26">'I18'!$A$1:$D$22</definedName>
    <definedName name="_xlnm.Print_Area" localSheetId="27">'I19'!$A$1:$E$20</definedName>
    <definedName name="_xlnm.Print_Area" localSheetId="6">'I2'!$A$1:$I$22</definedName>
    <definedName name="_xlnm.Print_Area" localSheetId="28">'I20'!$A$1:$E$20</definedName>
    <definedName name="_xlnm.Print_Area" localSheetId="29">'I21'!$A$1:$D$20</definedName>
    <definedName name="_xlnm.Print_Area" localSheetId="30">'I22'!$A$1:$D$24</definedName>
    <definedName name="_xlnm.Print_Area" localSheetId="31">'I23'!$A$1:$D$25</definedName>
    <definedName name="_xlnm.Print_Area" localSheetId="32">'I24'!$A$1:$F$20</definedName>
    <definedName name="_xlnm.Print_Area" localSheetId="7">'I3'!$A$1:$I$22</definedName>
    <definedName name="_xlnm.Print_Area" localSheetId="8">'I4'!$A$1:$I$22</definedName>
    <definedName name="_xlnm.Print_Area" localSheetId="9">'I5'!$A$1:$I$22</definedName>
    <definedName name="_xlnm.Print_Area" localSheetId="10">'I6'!$A$1:$I$20</definedName>
    <definedName name="_xlnm.Print_Area" localSheetId="11">'I7'!$A$1:$I$22</definedName>
    <definedName name="_xlnm.Print_Area" localSheetId="12">'I8'!$A$1:$I$22</definedName>
    <definedName name="_xlnm.Print_Area" localSheetId="13">'I9'!$A$1:$I$22</definedName>
    <definedName name="_xlnm.Print_Area" localSheetId="4">'Punctaj necesar'!$A$1:$D$7</definedName>
    <definedName name="_xlnm.Print_Titles" localSheetId="3">'Descriere indicatori'!$3:$3</definedName>
    <definedName name="_xlnm.Print_Titles" localSheetId="2">'Fisa verificare'!$10:$10</definedName>
  </definedNames>
  <calcPr calcId="145621"/>
</workbook>
</file>

<file path=xl/calcChain.xml><?xml version="1.0" encoding="utf-8"?>
<calcChain xmlns="http://schemas.openxmlformats.org/spreadsheetml/2006/main">
  <c r="A23" i="13" l="1"/>
  <c r="A22" i="37"/>
  <c r="A7" i="37"/>
  <c r="G20" i="37" s="1"/>
  <c r="H20" i="37"/>
  <c r="D29" i="36" s="1"/>
  <c r="A12" i="37"/>
  <c r="A13" i="37" s="1"/>
  <c r="A14" i="37" s="1"/>
  <c r="A15" i="37" s="1"/>
  <c r="A16" i="37" s="1"/>
  <c r="A17" i="37" s="1"/>
  <c r="A18" i="37" s="1"/>
  <c r="A19" i="37" s="1"/>
  <c r="A11" i="37"/>
  <c r="A4" i="37"/>
  <c r="A3" i="37"/>
  <c r="A2" i="37"/>
  <c r="A1" i="37"/>
  <c r="B2" i="36" l="1"/>
  <c r="B4" i="36"/>
  <c r="B6" i="36"/>
  <c r="B5" i="36" l="1"/>
  <c r="B3" i="36"/>
  <c r="B47" i="36"/>
  <c r="D28" i="36"/>
  <c r="D13" i="36"/>
  <c r="E20" i="22"/>
  <c r="D34" i="36" s="1"/>
  <c r="F20" i="26"/>
  <c r="D38" i="36" s="1"/>
  <c r="A11" i="26"/>
  <c r="A12" i="26" s="1"/>
  <c r="A13" i="26" s="1"/>
  <c r="A14" i="26" s="1"/>
  <c r="A15" i="26" s="1"/>
  <c r="A16" i="26" s="1"/>
  <c r="A17" i="26" s="1"/>
  <c r="A18" i="26" s="1"/>
  <c r="A19" i="26" s="1"/>
  <c r="A7" i="26"/>
  <c r="E20" i="26" s="1"/>
  <c r="D25" i="25"/>
  <c r="D37" i="36" s="1"/>
  <c r="A14" i="25"/>
  <c r="A24" i="25" s="1"/>
  <c r="A7" i="25"/>
  <c r="C25" i="25" s="1"/>
  <c r="D20" i="23"/>
  <c r="A11" i="24"/>
  <c r="A12" i="24" s="1"/>
  <c r="A13" i="24" s="1"/>
  <c r="A14" i="24" s="1"/>
  <c r="A15" i="24" s="1"/>
  <c r="A16" i="24" s="1"/>
  <c r="A17" i="24" s="1"/>
  <c r="A7" i="24"/>
  <c r="C24" i="24" s="1"/>
  <c r="A11" i="23"/>
  <c r="A12" i="23"/>
  <c r="A13" i="23" s="1"/>
  <c r="A14" i="23" s="1"/>
  <c r="A15" i="23" s="1"/>
  <c r="A16" i="23" s="1"/>
  <c r="A17" i="23" s="1"/>
  <c r="A18" i="23" s="1"/>
  <c r="A19" i="23" s="1"/>
  <c r="A7" i="23"/>
  <c r="C20" i="23" s="1"/>
  <c r="A11" i="22"/>
  <c r="A12" i="22" s="1"/>
  <c r="A13" i="22" s="1"/>
  <c r="A14" i="22" s="1"/>
  <c r="A15" i="22" s="1"/>
  <c r="A16" i="22" s="1"/>
  <c r="A17" i="22" s="1"/>
  <c r="A18" i="22" s="1"/>
  <c r="A19" i="22" s="1"/>
  <c r="A7" i="22"/>
  <c r="D20" i="22" s="1"/>
  <c r="E20" i="21"/>
  <c r="D33" i="36" s="1"/>
  <c r="A11" i="21"/>
  <c r="A12" i="21" s="1"/>
  <c r="A13" i="21" s="1"/>
  <c r="A14" i="21" s="1"/>
  <c r="A15" i="21" s="1"/>
  <c r="A16" i="21" s="1"/>
  <c r="A17" i="21" s="1"/>
  <c r="A18" i="21" s="1"/>
  <c r="A19" i="21" s="1"/>
  <c r="A7" i="21"/>
  <c r="D20" i="21" s="1"/>
  <c r="A22" i="20"/>
  <c r="A11" i="20"/>
  <c r="A12" i="20" s="1"/>
  <c r="A13" i="20" s="1"/>
  <c r="A14" i="20" s="1"/>
  <c r="A15" i="20" s="1"/>
  <c r="A16" i="20" s="1"/>
  <c r="A17" i="20" s="1"/>
  <c r="A18" i="20" s="1"/>
  <c r="A19" i="20" s="1"/>
  <c r="A7" i="20"/>
  <c r="C20" i="20" s="1"/>
  <c r="A11" i="19"/>
  <c r="A12" i="19" s="1"/>
  <c r="A13" i="19" s="1"/>
  <c r="A14" i="19" s="1"/>
  <c r="A15" i="19" s="1"/>
  <c r="A16" i="19" s="1"/>
  <c r="A17" i="19" s="1"/>
  <c r="A18" i="19" s="1"/>
  <c r="A19" i="19" s="1"/>
  <c r="A7" i="19"/>
  <c r="C20" i="19" s="1"/>
  <c r="A11" i="18"/>
  <c r="A12" i="18" s="1"/>
  <c r="A13" i="18" s="1"/>
  <c r="A14" i="18" s="1"/>
  <c r="A15" i="18" s="1"/>
  <c r="A16" i="18" s="1"/>
  <c r="A17" i="18" s="1"/>
  <c r="A18" i="18" s="1"/>
  <c r="A19" i="18" s="1"/>
  <c r="I20" i="9"/>
  <c r="D16" i="36" s="1"/>
  <c r="I20" i="7"/>
  <c r="D14" i="36" s="1"/>
  <c r="I20" i="8"/>
  <c r="D15" i="36" s="1"/>
  <c r="A22" i="13"/>
  <c r="A22" i="12"/>
  <c r="A22" i="11"/>
  <c r="A22" i="10"/>
  <c r="A22" i="8"/>
  <c r="A22" i="7"/>
  <c r="A22" i="6"/>
  <c r="A22" i="5"/>
  <c r="A22" i="4"/>
  <c r="A4" i="5"/>
  <c r="A4" i="6"/>
  <c r="A4" i="7"/>
  <c r="A4" i="8"/>
  <c r="A4" i="9"/>
  <c r="A4" i="10"/>
  <c r="A4" i="11"/>
  <c r="A4" i="12"/>
  <c r="A4" i="13"/>
  <c r="A4" i="14"/>
  <c r="A4" i="29"/>
  <c r="A4" i="28"/>
  <c r="A4" i="15"/>
  <c r="A4" i="16"/>
  <c r="A4" i="17"/>
  <c r="A4" i="30"/>
  <c r="A4" i="34"/>
  <c r="A4" i="18"/>
  <c r="A4" i="19"/>
  <c r="A4" i="20"/>
  <c r="A4" i="21"/>
  <c r="A4" i="22"/>
  <c r="A4" i="23"/>
  <c r="A4" i="24"/>
  <c r="A4" i="25"/>
  <c r="A4" i="26"/>
  <c r="A4" i="4"/>
  <c r="A7" i="18"/>
  <c r="C20" i="18" s="1"/>
  <c r="A7" i="34"/>
  <c r="G20" i="34" s="1"/>
  <c r="A22" i="34"/>
  <c r="H20" i="34"/>
  <c r="A11" i="34"/>
  <c r="A12" i="34" s="1"/>
  <c r="A13" i="34" s="1"/>
  <c r="A14" i="34" s="1"/>
  <c r="A15" i="34" s="1"/>
  <c r="A16" i="34" s="1"/>
  <c r="A17" i="34" s="1"/>
  <c r="A18" i="34" s="1"/>
  <c r="A19" i="34" s="1"/>
  <c r="A3" i="34"/>
  <c r="A2" i="34"/>
  <c r="A1" i="34"/>
  <c r="A34" i="30"/>
  <c r="A11" i="30"/>
  <c r="A12" i="30" s="1"/>
  <c r="A13" i="30" s="1"/>
  <c r="A14" i="30" s="1"/>
  <c r="A15" i="30" s="1"/>
  <c r="A16" i="30" s="1"/>
  <c r="A17" i="30" s="1"/>
  <c r="A7" i="30"/>
  <c r="G32" i="30" s="1"/>
  <c r="A7" i="17"/>
  <c r="G20" i="17" s="1"/>
  <c r="A22" i="17"/>
  <c r="H20" i="17"/>
  <c r="D26" i="36" s="1"/>
  <c r="A11" i="17"/>
  <c r="A12" i="17"/>
  <c r="A13" i="17" s="1"/>
  <c r="A14" i="17" s="1"/>
  <c r="A15" i="17" s="1"/>
  <c r="A16" i="17" s="1"/>
  <c r="A17" i="17" s="1"/>
  <c r="A18" i="17" s="1"/>
  <c r="A19" i="17" s="1"/>
  <c r="A25" i="16"/>
  <c r="A7" i="16"/>
  <c r="G23" i="16" s="1"/>
  <c r="A11" i="16"/>
  <c r="A12" i="16"/>
  <c r="A13" i="16" s="1"/>
  <c r="A14" i="16" s="1"/>
  <c r="A15" i="16" s="1"/>
  <c r="A16" i="16" s="1"/>
  <c r="A17" i="16" s="1"/>
  <c r="A22" i="15"/>
  <c r="A11" i="15"/>
  <c r="A12" i="15" s="1"/>
  <c r="A13" i="15" s="1"/>
  <c r="A14" i="15" s="1"/>
  <c r="A15" i="15" s="1"/>
  <c r="A16" i="15" s="1"/>
  <c r="A17" i="15" s="1"/>
  <c r="A18" i="15" s="1"/>
  <c r="A19" i="15" s="1"/>
  <c r="A7" i="15"/>
  <c r="G20" i="15" s="1"/>
  <c r="A14" i="28"/>
  <c r="A15" i="28" s="1"/>
  <c r="A7" i="28"/>
  <c r="F28" i="28" s="1"/>
  <c r="A11" i="29"/>
  <c r="A12" i="29" s="1"/>
  <c r="A13" i="29" s="1"/>
  <c r="A14" i="29" s="1"/>
  <c r="A15" i="29" s="1"/>
  <c r="A16" i="29" s="1"/>
  <c r="A17" i="29" s="1"/>
  <c r="A18" i="29" s="1"/>
  <c r="A19" i="29" s="1"/>
  <c r="A7" i="29"/>
  <c r="G20" i="29" s="1"/>
  <c r="A11" i="14"/>
  <c r="A12" i="14" s="1"/>
  <c r="A13" i="14" s="1"/>
  <c r="A14" i="14" s="1"/>
  <c r="A15" i="14" s="1"/>
  <c r="A16" i="14" s="1"/>
  <c r="A17" i="14" s="1"/>
  <c r="A18" i="14" s="1"/>
  <c r="A19" i="14" s="1"/>
  <c r="A7" i="14"/>
  <c r="H20" i="14" s="1"/>
  <c r="A11" i="13"/>
  <c r="A12" i="13"/>
  <c r="A13" i="13" s="1"/>
  <c r="A14" i="13" s="1"/>
  <c r="A15" i="13" s="1"/>
  <c r="A16" i="13" s="1"/>
  <c r="A17" i="13" s="1"/>
  <c r="A18" i="13" s="1"/>
  <c r="A19" i="13" s="1"/>
  <c r="A7" i="13"/>
  <c r="H20" i="13" s="1"/>
  <c r="A11" i="6"/>
  <c r="A12" i="6" s="1"/>
  <c r="A13" i="6" s="1"/>
  <c r="A14" i="6" s="1"/>
  <c r="A15" i="6" s="1"/>
  <c r="A16" i="6" s="1"/>
  <c r="A17" i="6" s="1"/>
  <c r="A18" i="6" s="1"/>
  <c r="A19" i="6" s="1"/>
  <c r="I20" i="12"/>
  <c r="D19" i="36" s="1"/>
  <c r="A11" i="12"/>
  <c r="A12" i="12"/>
  <c r="A13" i="12" s="1"/>
  <c r="A14" i="12" s="1"/>
  <c r="A15" i="12" s="1"/>
  <c r="A16" i="12" s="1"/>
  <c r="A17" i="12" s="1"/>
  <c r="A18" i="12" s="1"/>
  <c r="A19" i="12" s="1"/>
  <c r="A7" i="12"/>
  <c r="H20" i="12" s="1"/>
  <c r="A7" i="11"/>
  <c r="H20" i="11" s="1"/>
  <c r="A7" i="10"/>
  <c r="H20" i="10" s="1"/>
  <c r="A7" i="9"/>
  <c r="H20" i="9" s="1"/>
  <c r="A7" i="8"/>
  <c r="H20" i="8" s="1"/>
  <c r="A7" i="7"/>
  <c r="H20" i="7" s="1"/>
  <c r="A7" i="6"/>
  <c r="H20" i="6" s="1"/>
  <c r="A7" i="5"/>
  <c r="H20" i="5" s="1"/>
  <c r="A7" i="4"/>
  <c r="H20" i="4" s="1"/>
  <c r="I20" i="11"/>
  <c r="D18" i="36" s="1"/>
  <c r="A11" i="11"/>
  <c r="A12" i="11" s="1"/>
  <c r="A13" i="11" s="1"/>
  <c r="A14" i="11" s="1"/>
  <c r="A15" i="11" s="1"/>
  <c r="A16" i="11" s="1"/>
  <c r="A17" i="11" s="1"/>
  <c r="A18" i="11" s="1"/>
  <c r="A19" i="11" s="1"/>
  <c r="A11" i="10"/>
  <c r="A12" i="10"/>
  <c r="A13" i="10" s="1"/>
  <c r="A14" i="10" s="1"/>
  <c r="A15" i="10" s="1"/>
  <c r="A16" i="10" s="1"/>
  <c r="A17" i="10" s="1"/>
  <c r="A18" i="10" s="1"/>
  <c r="A19" i="10" s="1"/>
  <c r="A11" i="9"/>
  <c r="A12" i="9" s="1"/>
  <c r="A13" i="9" s="1"/>
  <c r="A14" i="9" s="1"/>
  <c r="A15" i="9" s="1"/>
  <c r="A16" i="9" s="1"/>
  <c r="A17" i="9" s="1"/>
  <c r="A18" i="9" s="1"/>
  <c r="A19" i="9" s="1"/>
  <c r="A11" i="8"/>
  <c r="A12" i="8"/>
  <c r="A13" i="8" s="1"/>
  <c r="A14" i="8" s="1"/>
  <c r="A15" i="8" s="1"/>
  <c r="A16" i="8" s="1"/>
  <c r="A17" i="8" s="1"/>
  <c r="A18" i="8" s="1"/>
  <c r="A19" i="8" s="1"/>
  <c r="A11" i="7"/>
  <c r="A12" i="7"/>
  <c r="A13" i="7" s="1"/>
  <c r="A14" i="7" s="1"/>
  <c r="A15" i="7" s="1"/>
  <c r="A16" i="7" s="1"/>
  <c r="A17" i="7" s="1"/>
  <c r="A18" i="7" s="1"/>
  <c r="A19" i="7" s="1"/>
  <c r="A11" i="5"/>
  <c r="A12" i="5" s="1"/>
  <c r="A13" i="5" s="1"/>
  <c r="A14" i="5" s="1"/>
  <c r="A15" i="5" s="1"/>
  <c r="A16" i="5" s="1"/>
  <c r="A17" i="5" s="1"/>
  <c r="A18" i="5" s="1"/>
  <c r="A19" i="5" s="1"/>
  <c r="A11" i="4"/>
  <c r="A12" i="4"/>
  <c r="A13" i="4" s="1"/>
  <c r="A14" i="4" s="1"/>
  <c r="A15" i="4" s="1"/>
  <c r="A16" i="4" s="1"/>
  <c r="A17" i="4" s="1"/>
  <c r="A18" i="4" s="1"/>
  <c r="A19" i="4" s="1"/>
  <c r="A2" i="5"/>
  <c r="A2" i="6"/>
  <c r="A2" i="7"/>
  <c r="A2" i="8"/>
  <c r="A2" i="9"/>
  <c r="A2" i="10"/>
  <c r="A2" i="11"/>
  <c r="A2" i="12"/>
  <c r="A2" i="13"/>
  <c r="A2" i="14"/>
  <c r="A2" i="28"/>
  <c r="A2" i="29"/>
  <c r="A2" i="15"/>
  <c r="A2" i="16"/>
  <c r="A2" i="17"/>
  <c r="A2" i="30"/>
  <c r="A2" i="18"/>
  <c r="A2" i="19"/>
  <c r="A2" i="20"/>
  <c r="A2" i="21"/>
  <c r="A2" i="22"/>
  <c r="A2" i="23"/>
  <c r="A2" i="24"/>
  <c r="A2" i="25"/>
  <c r="A2" i="26"/>
  <c r="A2" i="4"/>
  <c r="A3" i="5"/>
  <c r="A3" i="6"/>
  <c r="A3" i="7"/>
  <c r="A3" i="8"/>
  <c r="A3" i="9"/>
  <c r="A3" i="10"/>
  <c r="A3" i="11"/>
  <c r="A3" i="12"/>
  <c r="A3" i="13"/>
  <c r="A3" i="14"/>
  <c r="A3" i="28"/>
  <c r="A3" i="29"/>
  <c r="A3" i="15"/>
  <c r="A3" i="16"/>
  <c r="A3" i="17"/>
  <c r="A3" i="30"/>
  <c r="A3" i="18"/>
  <c r="A3" i="19"/>
  <c r="A3" i="20"/>
  <c r="A3" i="21"/>
  <c r="A3" i="22"/>
  <c r="A3" i="23"/>
  <c r="A3" i="24"/>
  <c r="A3" i="25"/>
  <c r="A3" i="26"/>
  <c r="A3" i="4"/>
  <c r="A1" i="5"/>
  <c r="A1" i="6"/>
  <c r="A1" i="7"/>
  <c r="A1" i="8"/>
  <c r="A1" i="9"/>
  <c r="A1" i="10"/>
  <c r="A1" i="11"/>
  <c r="A1" i="12"/>
  <c r="A1" i="13"/>
  <c r="A1" i="14"/>
  <c r="A1" i="28"/>
  <c r="A1" i="29"/>
  <c r="A1" i="15"/>
  <c r="A1" i="16"/>
  <c r="A1" i="17"/>
  <c r="A1" i="30"/>
  <c r="A1" i="18"/>
  <c r="A1" i="19"/>
  <c r="A1" i="20"/>
  <c r="A1" i="21"/>
  <c r="A1" i="22"/>
  <c r="A1" i="23"/>
  <c r="A1" i="24"/>
  <c r="A1" i="25"/>
  <c r="A1" i="26"/>
  <c r="A1" i="4"/>
  <c r="I20" i="13"/>
  <c r="D20" i="36" s="1"/>
  <c r="G28" i="28"/>
  <c r="D23" i="36" s="1"/>
  <c r="H23" i="16"/>
  <c r="D25" i="36" s="1"/>
  <c r="D24" i="24"/>
  <c r="D36" i="36" s="1"/>
  <c r="D20" i="20"/>
  <c r="D32" i="36" s="1"/>
  <c r="D20" i="18"/>
  <c r="D30" i="36" s="1"/>
  <c r="H32" i="30"/>
  <c r="D27" i="36" s="1"/>
  <c r="H20" i="15"/>
  <c r="D24" i="36" s="1"/>
  <c r="H20" i="29"/>
  <c r="D22" i="36" s="1"/>
  <c r="I20" i="14"/>
  <c r="D21" i="36" s="1"/>
  <c r="I20" i="5"/>
  <c r="D12" i="36" s="1"/>
  <c r="D20" i="19"/>
  <c r="I20" i="10"/>
  <c r="D17" i="36" s="1"/>
  <c r="I20" i="6"/>
  <c r="I20" i="4"/>
  <c r="D43" i="36" l="1"/>
  <c r="D31" i="36"/>
  <c r="D42" i="36" s="1"/>
  <c r="D11" i="36"/>
  <c r="D41" i="36" s="1"/>
  <c r="D35" i="36"/>
  <c r="D44" i="36" l="1"/>
</calcChain>
</file>

<file path=xl/sharedStrings.xml><?xml version="1.0" encoding="utf-8"?>
<sst xmlns="http://schemas.openxmlformats.org/spreadsheetml/2006/main" count="878" uniqueCount="491">
  <si>
    <t>I15</t>
  </si>
  <si>
    <t>DENUMIRE CRITERIU</t>
  </si>
  <si>
    <t>CRITERIU</t>
  </si>
  <si>
    <t>STANDARD PENTRU PROFESOR UNIVERSITAR</t>
  </si>
  <si>
    <t>STANDARD PENTRU CONFERENTIAR UNIVERSITAR</t>
  </si>
  <si>
    <t>C1</t>
  </si>
  <si>
    <t>C2</t>
  </si>
  <si>
    <t>C3</t>
  </si>
  <si>
    <t>C4</t>
  </si>
  <si>
    <t>suma punctajului pentru indicatorul I11</t>
  </si>
  <si>
    <t>&gt;80</t>
  </si>
  <si>
    <t>&gt;40</t>
  </si>
  <si>
    <t>&gt;200</t>
  </si>
  <si>
    <t>&gt;60</t>
  </si>
  <si>
    <t>&gt;30</t>
  </si>
  <si>
    <t>&gt;150</t>
  </si>
  <si>
    <t xml:space="preserve">pe carte </t>
  </si>
  <si>
    <t xml:space="preserve">Tipul activităţilor </t>
  </si>
  <si>
    <t xml:space="preserve">Punctaj indicat </t>
  </si>
  <si>
    <t xml:space="preserve">I1 </t>
  </si>
  <si>
    <t xml:space="preserve">Cărţi de autor/capitole publicate la edituri cu prestigiu internaţional* </t>
  </si>
  <si>
    <t xml:space="preserve">I2 </t>
  </si>
  <si>
    <t xml:space="preserve">Cărţi de autor publicate la edituri cu prestigiu naţional* </t>
  </si>
  <si>
    <t xml:space="preserve">I3 </t>
  </si>
  <si>
    <t xml:space="preserve">Capitole de autor cuprinse în cărţi publicate la edituri cu prestigiu naţional* </t>
  </si>
  <si>
    <t xml:space="preserve">pe capitol </t>
  </si>
  <si>
    <t xml:space="preserve">I4 </t>
  </si>
  <si>
    <t xml:space="preserve">pe articol </t>
  </si>
  <si>
    <t xml:space="preserve">I5 </t>
  </si>
  <si>
    <t xml:space="preserve">I6 </t>
  </si>
  <si>
    <t xml:space="preserve">I7 </t>
  </si>
  <si>
    <t xml:space="preserve">I8 </t>
  </si>
  <si>
    <t xml:space="preserve">pe studiu </t>
  </si>
  <si>
    <t xml:space="preserve">I9 </t>
  </si>
  <si>
    <t xml:space="preserve">I10 </t>
  </si>
  <si>
    <t xml:space="preserve">pe studiu de cercetare prin proiect/studiu aferent proiect </t>
  </si>
  <si>
    <t xml:space="preserve">I11 </t>
  </si>
  <si>
    <t xml:space="preserve">pe publicaţie </t>
  </si>
  <si>
    <t xml:space="preserve">pe publicaţie/ eveniment </t>
  </si>
  <si>
    <t xml:space="preserve">pe susţinere </t>
  </si>
  <si>
    <t xml:space="preserve">I12 </t>
  </si>
  <si>
    <t xml:space="preserve">pe tip de activitate </t>
  </si>
  <si>
    <t xml:space="preserve">I19 </t>
  </si>
  <si>
    <t xml:space="preserve">pe expoziţie </t>
  </si>
  <si>
    <t xml:space="preserve">I20 </t>
  </si>
  <si>
    <t xml:space="preserve">I21 </t>
  </si>
  <si>
    <t xml:space="preserve">pe comisie </t>
  </si>
  <si>
    <t xml:space="preserve">I22 </t>
  </si>
  <si>
    <t xml:space="preserve">I23 </t>
  </si>
  <si>
    <t xml:space="preserve">Îndrumare de doctorat sau în co-tutelă la nivel internaţional/naţional </t>
  </si>
  <si>
    <t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t>
  </si>
  <si>
    <t>ARHITECTURA</t>
  </si>
  <si>
    <t>Titlul lucrării</t>
  </si>
  <si>
    <t>Ziua, luna</t>
  </si>
  <si>
    <t>Pag.</t>
  </si>
  <si>
    <t>Nr. crt.</t>
  </si>
  <si>
    <t>Titlul lucrarii</t>
  </si>
  <si>
    <t>Revista</t>
  </si>
  <si>
    <t>Vol (Nr)</t>
  </si>
  <si>
    <t xml:space="preserve">pe proiect </t>
  </si>
  <si>
    <t xml:space="preserve">I13 </t>
  </si>
  <si>
    <t xml:space="preserve">I14 </t>
  </si>
  <si>
    <t xml:space="preserve">Studii de cercetare, granturi şi proiecte de cercetare internaţionale/ naţionale/locale (MEN, CNCS, CEEX, MDRL), realizate prin centrele de cercetare ale universităţii/alte centre universitare şi/academice)** </t>
  </si>
  <si>
    <t xml:space="preserve">Indicator </t>
  </si>
  <si>
    <t xml:space="preserve">I16 </t>
  </si>
  <si>
    <t xml:space="preserve">pe premiu/ nominalizări/ selecţionări </t>
  </si>
  <si>
    <t xml:space="preserve">I17 </t>
  </si>
  <si>
    <t xml:space="preserve">pe premiu/ pe nominalizare </t>
  </si>
  <si>
    <t xml:space="preserve">I18 </t>
  </si>
  <si>
    <t>Nr. crt</t>
  </si>
  <si>
    <t>Denumire proiect</t>
  </si>
  <si>
    <t>Beneficiar</t>
  </si>
  <si>
    <t>Nr. proiect</t>
  </si>
  <si>
    <t>Denumire conferinta</t>
  </si>
  <si>
    <t>Denumire eveniment</t>
  </si>
  <si>
    <t>An</t>
  </si>
  <si>
    <t>Ziua, Luna</t>
  </si>
  <si>
    <t>Titlul Premiu/Nominalizare/ Selectionare</t>
  </si>
  <si>
    <t>Punctaj obtinut</t>
  </si>
  <si>
    <t>ISBN/ si/ sau ISSN</t>
  </si>
  <si>
    <t>ISBN / ISSN</t>
  </si>
  <si>
    <t>Perioada</t>
  </si>
  <si>
    <t>Program</t>
  </si>
  <si>
    <t>Autori</t>
  </si>
  <si>
    <t>Titlul cărţii</t>
  </si>
  <si>
    <t>Editura</t>
  </si>
  <si>
    <t>ISBN</t>
  </si>
  <si>
    <t>Anul</t>
  </si>
  <si>
    <t>Număr total de pagini</t>
  </si>
  <si>
    <t>Număr de pagini contribuţie proprie</t>
  </si>
  <si>
    <t>Punctaj obţinut</t>
  </si>
  <si>
    <t>Universitatea</t>
  </si>
  <si>
    <t>Facultatea</t>
  </si>
  <si>
    <t>Departamentul</t>
  </si>
  <si>
    <t>Perioada de evaluare (ani)</t>
  </si>
  <si>
    <t>Data (luna/an)</t>
  </si>
  <si>
    <t>Nume şi prenume</t>
  </si>
  <si>
    <t xml:space="preserve">Elementul pt. care se acordă punctajul </t>
  </si>
  <si>
    <t xml:space="preserve">pe carte/ capitol </t>
  </si>
  <si>
    <t xml:space="preserve">5
5
10
20 </t>
  </si>
  <si>
    <t xml:space="preserve">15/10
10/5
10/5
20 </t>
  </si>
  <si>
    <t>INFORMATII GENERALE</t>
  </si>
  <si>
    <t>Universitatea de Arhitectură și Urbanism "Ion Mincu" București</t>
  </si>
  <si>
    <t>PUNCTAJE MINIME NECESARE</t>
  </si>
  <si>
    <t>DENUMIREA CRITERIULUI</t>
  </si>
  <si>
    <t>Standard</t>
  </si>
  <si>
    <t>profesor</t>
  </si>
  <si>
    <t>conferențiar</t>
  </si>
  <si>
    <t>Punctaj</t>
  </si>
  <si>
    <t>20 | 10</t>
  </si>
  <si>
    <t>LISTA DE LUCRĂRI - STANDARDE NAȚIONALE</t>
  </si>
  <si>
    <t>Număr de pagini</t>
  </si>
  <si>
    <t>I1</t>
  </si>
  <si>
    <t>I2</t>
  </si>
  <si>
    <t>I3</t>
  </si>
  <si>
    <t>I4</t>
  </si>
  <si>
    <t>I5</t>
  </si>
  <si>
    <t>I6</t>
  </si>
  <si>
    <t>I7</t>
  </si>
  <si>
    <t>I8</t>
  </si>
  <si>
    <t>I9</t>
  </si>
  <si>
    <t>I10</t>
  </si>
  <si>
    <t>I11</t>
  </si>
  <si>
    <t>I12</t>
  </si>
  <si>
    <t>I13</t>
  </si>
  <si>
    <t>I14</t>
  </si>
  <si>
    <t>I16</t>
  </si>
  <si>
    <t>I17</t>
  </si>
  <si>
    <t>I18</t>
  </si>
  <si>
    <t>I19</t>
  </si>
  <si>
    <t>I20</t>
  </si>
  <si>
    <t>I21</t>
  </si>
  <si>
    <t>I22</t>
  </si>
  <si>
    <t>I23</t>
  </si>
  <si>
    <t>Conferinţa, Simpozionul, Denumirea volumului, Localitatea etc.</t>
  </si>
  <si>
    <t>ISBN/ ISSN</t>
  </si>
  <si>
    <t>Denumire publicație / conferință</t>
  </si>
  <si>
    <t>Editura / 
Denumire eveniment, oraș</t>
  </si>
  <si>
    <t>Calitatea (autor, coautor etc.)</t>
  </si>
  <si>
    <t>Observații (autorizat, executat etc.)</t>
  </si>
  <si>
    <t>Observații (avizat / faza etc.)</t>
  </si>
  <si>
    <t>Denumire proiect / studiu</t>
  </si>
  <si>
    <t>profesor universitar</t>
  </si>
  <si>
    <t>conferențiar universitar</t>
  </si>
  <si>
    <t>lector universitar</t>
  </si>
  <si>
    <t>asistent universitar</t>
  </si>
  <si>
    <t>preparator universitar</t>
  </si>
  <si>
    <t>Punctaj obținut</t>
  </si>
  <si>
    <t>Data</t>
  </si>
  <si>
    <t>Semnătura</t>
  </si>
  <si>
    <t>Instituția</t>
  </si>
  <si>
    <t>Calitate (autor, coautor, curator)</t>
  </si>
  <si>
    <t>Denumire expoziție</t>
  </si>
  <si>
    <t>Tip activitate</t>
  </si>
  <si>
    <t>Student îndrumat</t>
  </si>
  <si>
    <t>Instituție</t>
  </si>
  <si>
    <t>parola este: cercetare</t>
  </si>
  <si>
    <t xml:space="preserve">   </t>
  </si>
  <si>
    <t>Nominalizare comitete/ structuri de conducere, comisii de specialitate, jurii, academii</t>
  </si>
  <si>
    <t>Manifestare</t>
  </si>
  <si>
    <t>7 | 5</t>
  </si>
  <si>
    <t>15 |10 | 5</t>
  </si>
  <si>
    <t>15 |10</t>
  </si>
  <si>
    <t>5 |3</t>
  </si>
  <si>
    <t>30 |20</t>
  </si>
  <si>
    <t>30 |15 | 10</t>
  </si>
  <si>
    <t>20 |15</t>
  </si>
  <si>
    <t>20 |15 | 10</t>
  </si>
  <si>
    <t>50 |30 | 10</t>
  </si>
  <si>
    <t>30 |20 | 10</t>
  </si>
  <si>
    <t>10 | 5</t>
  </si>
  <si>
    <t>5 | 5 | 10 | 20</t>
  </si>
  <si>
    <t>5 | 3</t>
  </si>
  <si>
    <t>3 | 1</t>
  </si>
  <si>
    <t>15 | 10</t>
  </si>
  <si>
    <t>Titlul cărţii / Titlul capitolului</t>
  </si>
  <si>
    <t>Post concurs</t>
  </si>
  <si>
    <t xml:space="preserve">Tipul activităților </t>
  </si>
  <si>
    <t xml:space="preserve">FISA VERIFICARE PRIVIND INDEPLINIREA STANDARDELOR MINIMALE NATIONALE </t>
  </si>
  <si>
    <r>
      <rPr>
        <b/>
        <sz val="11"/>
        <color theme="1"/>
        <rFont val="Calibri"/>
        <family val="2"/>
        <charset val="238"/>
        <scheme val="minor"/>
      </rPr>
      <t>Definiţii şi condiţii</t>
    </r>
    <r>
      <rPr>
        <sz val="11"/>
        <color theme="1"/>
        <rFont val="Calibri"/>
        <family val="2"/>
        <scheme val="minor"/>
      </rPr>
      <t xml:space="preserve">
n reprezintă:
  - numărul de publicaţii - carte/articol/studiu/proiect la care candidatul este autor sau coautor 
  - numărul de activităţi/evenimente
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Lista conferinţelor la nivel mondial sau european de Arhitectură şi Urbanism recunoscute de comisia de specialitate a CNATDCU se stabileşte prin decizie a biroului acestei comisii de specialitate şi se publică pe site-ul web al CNATDCU.
Lista publicaţiilor de prestigiu internaţional şi naţional în domeniile de specialitate şi în cele conexe, recunoscute de comisia de specialitate a CNATDCU se stabileşte prin decizie a acestei comisii de specialitate şi se publică pe site-ul web al CNATDCU.</t>
    </r>
  </si>
  <si>
    <t>Instrucțiuni de completare a Fișei de verificare a punctajului pentru îndeplinirea standardelor naționale</t>
  </si>
  <si>
    <t>Pagina "Punctaj necesar" prezintă informativ punctajele necesare, pe grupe de indicatori și total, pentru îndeplinirea standardelor minimale naționale de conferențiar și profesor universitar.</t>
  </si>
  <si>
    <t>URBANISM</t>
  </si>
  <si>
    <t>ARHITECTURA DE INTERIOR</t>
  </si>
  <si>
    <t>Pagina "Date inițiale" conține câteva informații despre persoana vizată. Acestea trebuie completate în căsuțele corespunzătoare. Nu se completează decât în căsuțele pe fond verde. Pentru Facultate și Standard este disponibilă, după un click în căsuța respectivă, o listă cu opțiuni care se activează din săgeata din dreapta.
Informațiile sunt preluate automat în Fișa de verificare.</t>
  </si>
  <si>
    <t>In pagina "Fișa verificare" nu se completează nimic direct; toate informațiile din această pagină sunt preluate automat din celelalte pagini. Această pagină trebuie printată (format A4, 2 pagini).</t>
  </si>
  <si>
    <t>aprobate prin Ordinul nr. 6129 din 20 decembrie 2016 potrivit art.219 alin. (1) lit. a din  Legea educației naționale nr.1/2011 , pentru ocuparea posturilor de conferențiar/profesor universitar</t>
  </si>
  <si>
    <t>DESCRIERE INDICATORI conform Anexei OM 6129/2016</t>
  </si>
  <si>
    <t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t>
  </si>
  <si>
    <t>***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t>
  </si>
  <si>
    <t>**** Valoarea punctajului variază între 30-50pct/n în funcție de complexitate, importanța la nivel local/național/internațional a proiectului precum și de valoarea sa contractuală. Punctajul obținut este independent de punctajele obținute la rubricile I12-I14</t>
  </si>
  <si>
    <t>Notă explicativă:</t>
  </si>
  <si>
    <t>***** O lucrare: proiect, studiu, publicație etc. - va fi luată în considerație o singură dată, la criteriul corespunzător, cu punctaj maxim (ex. în cazul premiilor la un concurs)</t>
  </si>
  <si>
    <r>
      <rPr>
        <b/>
        <sz val="11"/>
        <color theme="1"/>
        <rFont val="Calibri"/>
        <family val="2"/>
        <charset val="238"/>
        <scheme val="minor"/>
      </rPr>
      <t>Definiţii şi condiţii</t>
    </r>
    <r>
      <rPr>
        <sz val="11"/>
        <color theme="1"/>
        <rFont val="Calibri"/>
        <family val="2"/>
        <scheme val="minor"/>
      </rPr>
      <t xml:space="preserve">
</t>
    </r>
    <r>
      <rPr>
        <b/>
        <sz val="11"/>
        <color theme="1"/>
        <rFont val="Calibri"/>
        <family val="2"/>
        <charset val="238"/>
        <scheme val="minor"/>
      </rPr>
      <t>n</t>
    </r>
    <r>
      <rPr>
        <sz val="11"/>
        <color theme="1"/>
        <rFont val="Calibri"/>
        <family val="2"/>
        <scheme val="minor"/>
      </rPr>
      <t xml:space="preserve"> reprezintă:
  - numărul de publicaţii - carte/articol/studiu/proiect la care candidatul este autor, coautor sau membru în colectiv 
  - numărul de activităţi/evenimente
</t>
    </r>
    <r>
      <rPr>
        <sz val="11"/>
        <color theme="1"/>
        <rFont val="Symbol"/>
        <family val="1"/>
        <charset val="2"/>
      </rPr>
      <t>·</t>
    </r>
    <r>
      <rPr>
        <sz val="12.65"/>
        <color theme="1"/>
        <rFont val="Calibri"/>
        <family val="2"/>
      </rPr>
      <t xml:space="preserve"> </t>
    </r>
    <r>
      <rPr>
        <sz val="11"/>
        <color theme="1"/>
        <rFont val="Calibri"/>
        <family val="2"/>
        <scheme val="minor"/>
      </rPr>
      <t xml:space="preserve">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 xml:space="preserve">Lista conferinţelor la nivel mondial sau european de Arhitectură şi Urbanism recunoscute de comisia de specialitate a CNATDCU se stabileşte prin decizie a biroului acestei comisii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Lista publicaţiilor de prestigiu internaţional şi naţional în domeniile de specialitate şi în cele conexe, recunoscute de comisia de specialitate a CNATDCU se stabileşte prin decizie a acestei comisii de specialitate şi se publică pe site-ul web al CNATDCU.</t>
    </r>
  </si>
  <si>
    <t>ASUMARE ȘI RESPONSABILITATE:</t>
  </si>
  <si>
    <r>
      <rPr>
        <sz val="11"/>
        <color theme="1"/>
        <rFont val="Symbol"/>
        <family val="1"/>
        <charset val="2"/>
      </rPr>
      <t>·</t>
    </r>
    <r>
      <rPr>
        <sz val="11"/>
        <color theme="1"/>
        <rFont val="Calibri"/>
        <family val="2"/>
      </rPr>
      <t xml:space="preserve"> Veridicitatea informațiilor privind valorile standardelor minimale necesare și obligatorii pentru conferirea titlurilor didactice în învățământul superior și gradelor profesionale de cercetare-dezvoltare este asumată prin propria răspundere a autorului.
</t>
    </r>
    <r>
      <rPr>
        <sz val="11"/>
        <color theme="1"/>
        <rFont val="Symbol"/>
        <family val="1"/>
        <charset val="2"/>
      </rPr>
      <t>·</t>
    </r>
    <r>
      <rPr>
        <sz val="11"/>
        <color theme="1"/>
        <rFont val="Calibri"/>
        <family val="2"/>
      </rPr>
      <t xml:space="preserve"> </t>
    </r>
    <r>
      <rPr>
        <sz val="11"/>
        <color theme="1"/>
        <rFont val="Calibri"/>
        <family val="2"/>
        <charset val="238"/>
      </rPr>
      <t>Verificarea autenticității celor declarate intră în competența comisiei de examinare.</t>
    </r>
  </si>
  <si>
    <t xml:space="preserve">20 x n
10 x n </t>
  </si>
  <si>
    <t xml:space="preserve">15 x n </t>
  </si>
  <si>
    <t xml:space="preserve">10 x n </t>
  </si>
  <si>
    <r>
      <t xml:space="preserve">Articole </t>
    </r>
    <r>
      <rPr>
        <i/>
        <sz val="11"/>
        <color theme="1"/>
        <rFont val="Calibri"/>
        <family val="2"/>
        <charset val="238"/>
        <scheme val="minor"/>
      </rPr>
      <t>in extenso</t>
    </r>
    <r>
      <rPr>
        <sz val="11"/>
        <color theme="1"/>
        <rFont val="Calibri"/>
        <family val="2"/>
        <scheme val="minor"/>
      </rPr>
      <t xml:space="preserve"> în reviste ştiinţifice de specialitate* </t>
    </r>
  </si>
  <si>
    <r>
      <t xml:space="preserve">Articole </t>
    </r>
    <r>
      <rPr>
        <i/>
        <sz val="11"/>
        <color theme="1"/>
        <rFont val="Calibri"/>
        <family val="2"/>
        <charset val="238"/>
        <scheme val="minor"/>
      </rPr>
      <t>in extenso</t>
    </r>
    <r>
      <rPr>
        <sz val="11"/>
        <color theme="1"/>
        <rFont val="Calibri"/>
        <family val="2"/>
        <scheme val="minor"/>
      </rPr>
      <t xml:space="preserve"> în reviste ştiinţifice indexate ISI Arts &amp; Humanities </t>
    </r>
    <r>
      <rPr>
        <i/>
        <sz val="11"/>
        <color theme="1"/>
        <rFont val="Calibri"/>
        <family val="2"/>
        <charset val="238"/>
        <scheme val="minor"/>
      </rPr>
      <t>Citation Index</t>
    </r>
    <r>
      <rPr>
        <sz val="11"/>
        <color theme="1"/>
        <rFont val="Calibri"/>
        <family val="2"/>
        <scheme val="minor"/>
      </rPr>
      <t xml:space="preserve">, Scopus-Copernicus, ERIH şi clasificate în categoria INT1 sau INT2 în acest index, sau echivalente în domeniu* </t>
    </r>
  </si>
  <si>
    <r>
      <t xml:space="preserve">Articole </t>
    </r>
    <r>
      <rPr>
        <i/>
        <sz val="11"/>
        <color indexed="8"/>
        <rFont val="Calibri"/>
        <family val="2"/>
        <charset val="238"/>
      </rPr>
      <t xml:space="preserve">in extenso </t>
    </r>
    <r>
      <rPr>
        <sz val="11"/>
        <color indexed="8"/>
        <rFont val="Calibri"/>
        <family val="2"/>
      </rPr>
      <t xml:space="preserve">în reviste ştiinţifice indexate ERIH şi clasificate în categoria NAT </t>
    </r>
  </si>
  <si>
    <t xml:space="preserve">5 x n </t>
  </si>
  <si>
    <r>
      <t xml:space="preserve">Articole </t>
    </r>
    <r>
      <rPr>
        <i/>
        <sz val="11"/>
        <color indexed="8"/>
        <rFont val="Calibri"/>
        <family val="2"/>
        <charset val="238"/>
      </rPr>
      <t>in extenso</t>
    </r>
    <r>
      <rPr>
        <sz val="11"/>
        <color indexed="8"/>
        <rFont val="Calibri"/>
        <family val="2"/>
      </rPr>
      <t xml:space="preserve"> în reviste ştiinţifice recunoscute în domenii conexe* </t>
    </r>
  </si>
  <si>
    <r>
      <t xml:space="preserve">Studii </t>
    </r>
    <r>
      <rPr>
        <i/>
        <sz val="11"/>
        <color indexed="8"/>
        <rFont val="Calibri"/>
        <family val="2"/>
        <charset val="238"/>
      </rPr>
      <t>in extenso</t>
    </r>
    <r>
      <rPr>
        <sz val="11"/>
        <color indexed="8"/>
        <rFont val="Calibri"/>
        <family val="2"/>
      </rPr>
      <t xml:space="preserve"> apărute în volume colective publicate la edituri de prestigiu internaţional* </t>
    </r>
  </si>
  <si>
    <r>
      <t xml:space="preserve">Studii </t>
    </r>
    <r>
      <rPr>
        <i/>
        <sz val="11"/>
        <color theme="1"/>
        <rFont val="Calibri"/>
        <family val="2"/>
        <charset val="238"/>
        <scheme val="minor"/>
      </rPr>
      <t>in extenso</t>
    </r>
    <r>
      <rPr>
        <sz val="11"/>
        <color theme="1"/>
        <rFont val="Calibri"/>
        <family val="2"/>
        <scheme val="minor"/>
      </rPr>
      <t xml:space="preserve"> apărute în volume colective publicate la edituri de prestigiu naţional* </t>
    </r>
  </si>
  <si>
    <t xml:space="preserve">7 x n </t>
  </si>
  <si>
    <r>
      <t xml:space="preserve">Studii </t>
    </r>
    <r>
      <rPr>
        <i/>
        <sz val="11"/>
        <color indexed="8"/>
        <rFont val="Calibri"/>
        <family val="2"/>
        <charset val="238"/>
      </rPr>
      <t xml:space="preserve">in extenso </t>
    </r>
    <r>
      <rPr>
        <sz val="11"/>
        <color indexed="8"/>
        <rFont val="Calibri"/>
        <family val="2"/>
      </rPr>
      <t xml:space="preserve">apărute în volume colective publicate la edituri recunoscute în domeniu*, precum şi studiile aferente proiectelor* </t>
    </r>
  </si>
  <si>
    <t xml:space="preserve">7 x n 
5 x n </t>
  </si>
  <si>
    <r>
      <t xml:space="preserve">Publicaţii </t>
    </r>
    <r>
      <rPr>
        <i/>
        <sz val="11"/>
        <color indexed="8"/>
        <rFont val="Calibri"/>
        <family val="2"/>
        <charset val="238"/>
      </rPr>
      <t>in</t>
    </r>
    <r>
      <rPr>
        <sz val="11"/>
        <color indexed="8"/>
        <rFont val="Calibri"/>
        <family val="2"/>
      </rPr>
      <t xml:space="preserve"> extenso în lucrări ale conferinţelor ştiinţifice de arhitectură, urbanism, peisagistică, design şi restaurare, precum şi ale ştiinţelor conexe - pentru specializări transdisciplinare, la nivel internaţional / naţional / local </t>
    </r>
  </si>
  <si>
    <t xml:space="preserve">15 x n
10 x n
5 x n </t>
  </si>
  <si>
    <t>Coordonator publicaţie/coordonator de ediţie la publicaţii şi edituri internaţionale/naţionale;
keynote speaker la conferinţe şi comunicări ştiinţifice internaţionale/naţionale, review-er la conferințe și comunicări științifice internaționale / naționale</t>
  </si>
  <si>
    <t xml:space="preserve">15/10 x n
10/8 x n
6/3 x n </t>
  </si>
  <si>
    <t>Susţinere comunicare publică în cadrul conferinţelor, colocviilor, seminariilor internaţionale/naţionale</t>
  </si>
  <si>
    <t xml:space="preserve">5 x n
3 x n </t>
  </si>
  <si>
    <t>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t>
  </si>
  <si>
    <t xml:space="preserve">30 x n
20 x n </t>
  </si>
  <si>
    <t>Proiect de arhitectură, restaurare, design, de specialitate, de mare complexitate, la nivel zonal sau local, edificat / autorizat** Cu un grad de complexitate în consecință la nivelul rezolvării arhitecturale tehnice, de amplasament.</t>
  </si>
  <si>
    <t xml:space="preserve">15 x n
10 x n </t>
  </si>
  <si>
    <r>
      <t xml:space="preserve">Proiect de amenajarea teritoriului şi peisaj la nivel macro-teritorial: </t>
    </r>
    <r>
      <rPr>
        <i/>
        <sz val="11"/>
        <color theme="1"/>
        <rFont val="Calibri"/>
        <family val="2"/>
        <charset val="238"/>
        <scheme val="minor"/>
      </rPr>
      <t>naţional, transfrontalier, interjudeţean</t>
    </r>
    <r>
      <rPr>
        <sz val="11"/>
        <color theme="1"/>
        <rFont val="Calibri"/>
        <family val="2"/>
        <scheme val="minor"/>
      </rPr>
      <t xml:space="preserve">/ la nivel mezzo-teritorial: </t>
    </r>
    <r>
      <rPr>
        <i/>
        <sz val="11"/>
        <color theme="1"/>
        <rFont val="Calibri"/>
        <family val="2"/>
        <charset val="238"/>
        <scheme val="minor"/>
      </rPr>
      <t>judeţean, periurban, metropolitan</t>
    </r>
    <r>
      <rPr>
        <sz val="11"/>
        <color theme="1"/>
        <rFont val="Calibri"/>
        <family val="2"/>
        <scheme val="minor"/>
      </rPr>
      <t xml:space="preserve">/ strategii de dezvoltare, studii de fundamentare, planuri de management şi mobilitate) avizate** </t>
    </r>
  </si>
  <si>
    <t xml:space="preserve">30 x n
15 x n
10 x n </t>
  </si>
  <si>
    <t xml:space="preserve">Proiect urbanistic şi peisagistic la nivelul Planurilor Generale / Zonale ale Localităţilor (inclusiv studii de fundamentare, de inserţie, de oportunitate) avizate** </t>
  </si>
  <si>
    <t xml:space="preserve">20 x n
15 x n </t>
  </si>
  <si>
    <t xml:space="preserve">20 x n
15 x n
10 x n </t>
  </si>
  <si>
    <t>Contribuții la activitatea Centrului de cercetare - proiectare al Universității prin atragerea și realizarea de proiecte de urbanism, arhitectură, restaurare, design, proiecte de specialitate, studii cu componentă notabilă de cercetare și complexitate****</t>
  </si>
  <si>
    <t>20 x n</t>
  </si>
  <si>
    <t>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t>
  </si>
  <si>
    <t>50 x n
30 x n
10 x n</t>
  </si>
  <si>
    <t>pe premiu /
nominalizare /
selectionare</t>
  </si>
  <si>
    <t xml:space="preserve">Premii / mențiuni / nominalizări / selecţionări obţinute pentru concursuri naţionale de proiecte (organizate potrivit regulamentului UNESCO-UIA, girate de OAR/UAR/RUR, concursuri RUR - Registrul Urbaniştilor din România) </t>
  </si>
  <si>
    <t xml:space="preserve">30 x n
20 x n
10 x n </t>
  </si>
  <si>
    <t xml:space="preserve">Premii / mențiuni / nominalizări la Bienala, Anuală de Arhitectură Bucureşti ori premii / nominalizări la alte concursuri şi licitaţii publice câştigate la nivel naţional, regional şi/sau local de arhitectură, urbanism, peisagistică şi design*** </t>
  </si>
  <si>
    <t xml:space="preserve">10 x n
5 x n </t>
  </si>
  <si>
    <r>
      <t xml:space="preserve">Profesor asociat, </t>
    </r>
    <r>
      <rPr>
        <i/>
        <sz val="11"/>
        <color indexed="8"/>
        <rFont val="Calibri"/>
        <family val="2"/>
        <charset val="238"/>
      </rPr>
      <t>visiting</t>
    </r>
    <r>
      <rPr>
        <sz val="11"/>
        <color indexed="8"/>
        <rFont val="Calibri"/>
        <family val="2"/>
      </rPr>
      <t xml:space="preserve">/cadru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t>
    </r>
  </si>
  <si>
    <t xml:space="preserve">Expoziţii profesionale în domeniu organizate la nivel internaţional / naţional sau local în calitate de autor, coautor, curator </t>
  </si>
  <si>
    <t xml:space="preserve">10/5 x n
5/3 x n
3/1 x n </t>
  </si>
  <si>
    <t xml:space="preserve">Organizator / curator expoziţii la nivel internaţional/naţional </t>
  </si>
  <si>
    <t xml:space="preserve">Organizator sau coordonator, congrese internaţionale / naţionale, manifestări profesionale cu caracter extracurricular, concursuri de proiecte studenţeşti în străinătate şi / în ţară, workshop-uri şi masterclass, în străinătate / în ţară </t>
  </si>
  <si>
    <t xml:space="preserve">10xn-5xn
5xn-3xn
3xn-1xn </t>
  </si>
  <si>
    <t>I24</t>
  </si>
  <si>
    <t xml:space="preserve">5 x n1
5 x n1
7 x n1 </t>
  </si>
  <si>
    <t>n1 - nr. studenți care au susținut teza în ultimul an univ.</t>
  </si>
  <si>
    <t>suma punctajului pentru indicatorii I1-I10; I19 –I24</t>
  </si>
  <si>
    <t>suma punctajului pentru indicatorii I12-I18</t>
  </si>
  <si>
    <t>suma punctajului pentru indicatorii I1 - I24</t>
  </si>
  <si>
    <t>pe carte / capitol</t>
  </si>
  <si>
    <t>pe carte</t>
  </si>
  <si>
    <t>pe capitol</t>
  </si>
  <si>
    <t>pe articol</t>
  </si>
  <si>
    <t>pe studiu</t>
  </si>
  <si>
    <t>pe studiu de cercetare prin proiect /</t>
  </si>
  <si>
    <t>studiu aferent proiect</t>
  </si>
  <si>
    <t>pe publicație</t>
  </si>
  <si>
    <t xml:space="preserve">15 |10 </t>
  </si>
  <si>
    <t xml:space="preserve">10 |8 </t>
  </si>
  <si>
    <t xml:space="preserve">6 |3 </t>
  </si>
  <si>
    <t>pe publicație / eveniment</t>
  </si>
  <si>
    <t>pe susținere</t>
  </si>
  <si>
    <t>pe proiect</t>
  </si>
  <si>
    <t>pe premiu / nominalizare / selecționare</t>
  </si>
  <si>
    <t>pe premiu / nominalizări / selecționări</t>
  </si>
  <si>
    <t>pe premiu / pe nominalizare</t>
  </si>
  <si>
    <t>pe tip de activitate</t>
  </si>
  <si>
    <t>pe expoziție</t>
  </si>
  <si>
    <t xml:space="preserve">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t>
  </si>
  <si>
    <t>pe comisie</t>
  </si>
  <si>
    <t>5| 5 | 7</t>
  </si>
  <si>
    <t>x n1 - nr. studenți care au susținut teza</t>
  </si>
  <si>
    <t>în ultimul an univ.</t>
  </si>
  <si>
    <t>In paginile I1...I24 trebuie introduse informațiile corespunzătoare indicatorilor din standarde. Fiecare pagină conține un tabel cu 10 linii; la nevoie pot fi introduse linii noi, însă acestea trebuie să fie introduse între linia 1 și linia 10, pentru a păstra corect totalul din ultima linie. Punctajul pentru fiecare indicator este trecut în scop informativ în partea dreaptă (se va alege valoarea corectă în funcție de categoria activității - internațional/ național etc.).
Punctajul total de la fiecare indicator este preluat automat în Fișa de verificare.
Paginile I1...I24 se vor printa ca anexă a Fișei de verificare.</t>
  </si>
  <si>
    <t>Pagina "Descriere indicatori" este informativă. Aceasta conține informațiile preluate direct din Ordinul nr. 6129, prezentate sintetic. Pentru fiecare indicator informațiile se regăsesc în paginile I1...I24.</t>
  </si>
  <si>
    <t xml:space="preserve">Membru în structuri de conducere ale unor asociaţii şi organizaţii profesionale, internaţionale / naţionale (OAR, UAR, RUR)/membru în comisii de specialitate internaţionale / naţionale (MDRAP, MEN, CNCS, ARACIS) / membru în jurii internaţionale, naţionale, locale de arhitectură, urbanism, teorie și istorie a arhitecturii, peisagistică, design, expert internaţional/naţional, membru al academiilor </t>
  </si>
  <si>
    <t>Planificare Urbană și Dezvoltare Teritorială</t>
  </si>
  <si>
    <t>Munteanu Simona Elena</t>
  </si>
  <si>
    <t>„Tipuri de intervenţii de remodelare a spaţiului urban în peisajul oraşelor europene - acţiuni de management şi planificare a peisajului urban ”</t>
  </si>
  <si>
    <t>Munteanu, Simona Elena</t>
  </si>
  <si>
    <t>ISBN 978-973-1884-85-1</t>
  </si>
  <si>
    <t xml:space="preserve">181-194  </t>
  </si>
  <si>
    <t>„Peisaj Cultural si Dezvoltare”</t>
  </si>
  <si>
    <t>„Contextul regenerării urbane în România - dezvoltarea economica si nevoia de politici specifice de protecție si management a peisajului urban - Premisele Regenerării Urbane în România - Dezindustrializarea şi efectele ei aspra oraşului”</t>
  </si>
  <si>
    <t>80-93</t>
  </si>
  <si>
    <t xml:space="preserve">„The value of planning strategies in Romania in the light of the new 2014-2020 instruments” </t>
  </si>
  <si>
    <t>STATUS – Midterm Conference</t>
  </si>
  <si>
    <t xml:space="preserve">decembrie </t>
  </si>
  <si>
    <t>Munteanu Simona Elena, Iugan Florentina</t>
  </si>
  <si>
    <t xml:space="preserve">“Dezvoltarea economica durabila in zonele metropolitane – experiența româneasca” </t>
  </si>
  <si>
    <t xml:space="preserve">septembrie </t>
  </si>
  <si>
    <t>Munteanu Simona Elena, Luncan Traian Andrei</t>
  </si>
  <si>
    <t>septembrie</t>
  </si>
  <si>
    <t>Conferința Internatională ICNW - “Municipalities and Economy in Rural Areas” INTERREG IIIC, Hollabrun/Austria</t>
  </si>
  <si>
    <t>Conferința internaționala ICNW - “Development Strategies for Municipalities”,   INTERREG IIIC, Velden/Austria</t>
  </si>
  <si>
    <t xml:space="preserve">“Strategies for metropolitan development in Romania” </t>
  </si>
  <si>
    <t xml:space="preserve">“Industrial Sites in Ploiești” </t>
  </si>
  <si>
    <t>INTERREG IIIB CADSES - PROSIDE - Atelier de lucru, Stuttgart</t>
  </si>
  <si>
    <t>octombrie</t>
  </si>
  <si>
    <t xml:space="preserve">„Premisele regenerării urbane în România - dezindustrializarea şi efectele acesteia asupra oraşului”  </t>
  </si>
  <si>
    <t xml:space="preserve">Conferința naționala Urban Concept – ediția a VIII a, Poiana Brașov </t>
  </si>
  <si>
    <t xml:space="preserve">noiembrie </t>
  </si>
  <si>
    <t xml:space="preserve">Munteanu Simona Elena </t>
  </si>
  <si>
    <t xml:space="preserve">„Tratarea si prevenirea corupției prin creșterea integrității si eficientei organizației – Studiu de caz, Primăria Municipiului Ploiești – Direcția Generala de Dezvoltare Urbana”  </t>
  </si>
  <si>
    <t>Atelier de lucru organizat de FPDL şi Primăria Municipiului Craiova cu sprijinul financiar al UE prin  Facilitatea de Tranziţie 2007/1934.01.11/AC, Craiova</t>
  </si>
  <si>
    <t xml:space="preserve">“Ce restricţii ale dreptului de proprietate sunt justificate de dezvoltarea urbană durabilă ?” </t>
  </si>
  <si>
    <t>Seminarul “Practica Juridica in Domeniul Urbanismului”- MDRT, organizat de Universitatea București/Facultatea de Drept şi Asociația Franco Română a Juriștilor, București</t>
  </si>
  <si>
    <t>martie</t>
  </si>
  <si>
    <t xml:space="preserve">„Considerati asupra noii generatii de Planuri Urbanistice Generale” </t>
  </si>
  <si>
    <t>Conferința naționala Urban Concept – ediția a V a, Poiana Brașov</t>
  </si>
  <si>
    <t>aprilie</t>
  </si>
  <si>
    <t xml:space="preserve">„Orasele romanesti in cautarea durabilitatii” </t>
  </si>
  <si>
    <t>Conferinta Nationala a Urbanistilor - editia I, Bucuresti</t>
  </si>
  <si>
    <t>Reglementare tehnica a MTCT "Ghidul Arhitectului Şef de Municipiu"</t>
  </si>
  <si>
    <t xml:space="preserve">ISBN 978-973-8328-28-0 </t>
  </si>
  <si>
    <t>2010</t>
  </si>
  <si>
    <t>Andrei Luncan, Simona Munteanu, Raluca Covăcescu, Ruxandra Chiriță, Laura Mărculescu, Magda Nicoară, Ovidiu Corduneanu</t>
  </si>
  <si>
    <t xml:space="preserve">Reglementare tehnica a MTCT “Testarea efectelor existentei Planului urbanistic General asupra rapidității obținerii autorizației de construire si evaluarea costurilor obținerii acesteia in conformitate cu prevederile legale. Metodologie de testare intr-un oraș mare a existentei PUG in obținerea AC”  </t>
  </si>
  <si>
    <t>Simona Munteanu, Andrei Luncan, Radu Radoslav, Radu Drăgan ,Rodica Pandi, Gabriela Mirion, Angela Covaci, Aurora Crișan, Ionel Oancea</t>
  </si>
  <si>
    <t>ISBN 978-973-8328-27-3</t>
  </si>
  <si>
    <t>„The Danube Region – A wonderful network of world mixed heritage areas. entrepreneurial communities and smart tourism development”</t>
  </si>
  <si>
    <t>Conferința internațională SUERD – Strategia Uniunii Europene pentru Regiunea Dunării – București</t>
  </si>
  <si>
    <t>Mihaela Vrabete, Simona Munteanu, Andrei Stefan Sabau</t>
  </si>
  <si>
    <t>„Priorități în optimizarea planificării spațiale în România”</t>
  </si>
  <si>
    <t xml:space="preserve">Forumul administraței publice – Palatul Parlamentului, București </t>
  </si>
  <si>
    <t>iulie</t>
  </si>
  <si>
    <t xml:space="preserve">“Experiența municipiului Ploiești in derularea Proiectului CIVITAS SUCCES “ </t>
  </si>
  <si>
    <t>Seminarul privind Carta Verde Europeana a Transportului Urban - ”Perspective ale mobilității urbane in Romania”, organizat de Ministerul Dezvotarii, Lucrarilor Publice si Locuintei si UAUIM – București</t>
  </si>
  <si>
    <t>Conferința “Intercomunalitate si dezvoltare locala – creșterea gradului de absorbție a fondurilor structurale”, organizata de Ministerul Integrarii Europene si Federatia Autoritatilor Locale din Romania, Brașo</t>
  </si>
  <si>
    <t xml:space="preserve">“Asocierea localităților – variante de creare a zonelor metropolitane: studii de caz Oradea, Ploiești, Timișoara” </t>
  </si>
  <si>
    <t>Munteanu Simona Elena, Luncan Traian Andrei, Radoslav Radu</t>
  </si>
  <si>
    <t xml:space="preserve">“Spațiul public urban in rezervația de arhitectura si urbanism - zona centrala si bulevardul Independentei - municipiul Ploiești” </t>
  </si>
  <si>
    <t>Seminar organizat de Corpul Arhitectilor Sefi de Municipii si Primaria municipiului Alba Iulia, Alba Iulia</t>
  </si>
  <si>
    <t>iunie</t>
  </si>
  <si>
    <t xml:space="preserve">“Parteneriatul Public Privat – factor al dezvoltării economice locale” </t>
  </si>
  <si>
    <t>Forumul Romano Ucrainean organizat de Asociația Municipiilor din Romania, Baia Mare</t>
  </si>
  <si>
    <t xml:space="preserve">“Interoperabilitate GIS - structura aplicației de emitere a Certificatului de Urbanism” </t>
  </si>
  <si>
    <t>Seminar organizat de Corpul Arhitectilor Sefi de Municipii si Primaria municipiului Oradea, Oradea</t>
  </si>
  <si>
    <t xml:space="preserve">“Parcurile industriale in România - reglementări legislative” </t>
  </si>
  <si>
    <t>Seminar organizat de Corpul Arhitectilor Sefi de Municipii si Primaria municipiului Arad, Arad</t>
  </si>
  <si>
    <t xml:space="preserve">“Abordarea zonei metropolitane Ploiești” </t>
  </si>
  <si>
    <t>Seminar organizat de Corpul Arhitectilor Sefi de Municipii si Primaria municipiului Ploiești, Ploieşti</t>
  </si>
  <si>
    <t>Sediu şi depozit de patrimoniu Muzeul National al Satului „Dimitrie Gusti” Bucuresti, sos Kiseleff nr. 28-30</t>
  </si>
  <si>
    <t>1991-1992</t>
  </si>
  <si>
    <t>Muzeul National al Satului „Dimitrie Gusti” Bucuresti</t>
  </si>
  <si>
    <t>executat</t>
  </si>
  <si>
    <t>membru în echipa de proiect între 1991 si 1992</t>
  </si>
  <si>
    <t xml:space="preserve">autor </t>
  </si>
  <si>
    <t>aprobat</t>
  </si>
  <si>
    <t xml:space="preserve">SC TUV Austria Romania SRL </t>
  </si>
  <si>
    <t xml:space="preserve">PUZ schimbare functiune si stabilire indicatori urbanistici/Ploiesti – 1 ha </t>
  </si>
  <si>
    <t xml:space="preserve">PUZ schimbare functiune si stabilirea indicatori urbanistici/ Ploiesti - 4 ha </t>
  </si>
  <si>
    <t xml:space="preserve">SC Artsani Com SRL </t>
  </si>
  <si>
    <t>SC Aprodem SA</t>
  </si>
  <si>
    <t>PUZ reconversie funcțională incintă industrială/ Ploiești - 15 ha</t>
  </si>
  <si>
    <t>Actualizarea Regulamentului privind amplasarea si functionarea spatiilor comerciale cu caracter provizoriu pe terenurile ce apartin domeniului public si privat al Municipiului Ploiesti</t>
  </si>
  <si>
    <t>Primăria municipiului Ploiești</t>
  </si>
  <si>
    <t>șef proiect</t>
  </si>
  <si>
    <t>Actualizarea Regulamentului privind construirea si amplasarea suporturilor pentru firme si reclame pe raza Municipiului Ploiesti</t>
  </si>
  <si>
    <t xml:space="preserve">SC Dyomedica CND SRL </t>
  </si>
  <si>
    <t xml:space="preserve">PUZ schimbare de functiune in subzona mixta – servicii, comert, locuinte, mica productie – M1 si stabilire indicatori urbanistici/ Ploiești - 7 ha </t>
  </si>
  <si>
    <t xml:space="preserve">Planul Urbanistic Zonal pentru schimbare functiune si stabilire indicatori urbanistici/Ploiești -3 ha </t>
  </si>
  <si>
    <t>SC Industrial Montaj SA</t>
  </si>
  <si>
    <t>Planul Urbanistic Zonal pentru realizarea unei baze sportive /Ploiești - 4 ha</t>
  </si>
  <si>
    <t xml:space="preserve">SC Lider Sport SRL </t>
  </si>
  <si>
    <t xml:space="preserve">Planul Urbanistic Zonal „Ridicare restrictie de construire cu modificare indicatori urbanistici maximali si modificare regim de aliniere”/1,3 ha </t>
  </si>
  <si>
    <t>SC Ciocarlia SA</t>
  </si>
  <si>
    <t>Primăria Ploiești și SC Ciocarlia SA</t>
  </si>
  <si>
    <t xml:space="preserve">Planul Urbanistic Zonal „Ridicare restrictie de construire cu modificare indicatori urbanistici maximali si modificare regim de aliniere”/2 ha </t>
  </si>
  <si>
    <t>2012-2014</t>
  </si>
  <si>
    <t>Primăria Oraș Plopeni</t>
  </si>
  <si>
    <t>SC Comat Grup SRL</t>
  </si>
  <si>
    <t>2016-2017</t>
  </si>
  <si>
    <t>Plan Urbanistic Zonal "Parcelare si detaliere reglementari existente Ploiesti - Bdul București"/10 ha</t>
  </si>
  <si>
    <t>Castigator licitatie publica pentru elaborarea „Metodologiei de testare intr-un oras mare a efectelor existentei Planului Urbanistic General asupra rapiditatii obtinerii Autorizatiei de Constructie” - organizată de Ministerul Transporturilor, Construcțiilor și Turismului</t>
  </si>
  <si>
    <t>Castigator licitatie publica pentru elaborarea „Ghidului Arhitectului Sef de Municipiu” - organizată de Ministerul Transporturilor, Construcțiilor și Turismului</t>
  </si>
  <si>
    <t>2004 - 2016</t>
  </si>
  <si>
    <t>Vicepreședinte (2006- 2008)  si apoi Președinte (2008 – 2012) al Asociației Arhitecților Șefi de Municipii din Romania AASMR</t>
  </si>
  <si>
    <t>2006-2012</t>
  </si>
  <si>
    <t xml:space="preserve">Membru in Consiliului National de Conducere al OAR </t>
  </si>
  <si>
    <t>2001-2002</t>
  </si>
  <si>
    <t xml:space="preserve">Membru titular in Comisia Nationala de Dezvoltare Teritoriala CNDT prin Ordinul MDRT 2034 /2010 </t>
  </si>
  <si>
    <t>2010-2016</t>
  </si>
  <si>
    <t>Membru in Grupul de Lucru Interministerial privind procesul de reformare a legislatiei si a procedurilor din domeniul amenajarii teritoriului, urbanismului, arhitecturii si constructiilor / Ministerul Dezvoltarii Regionale si Turismului</t>
  </si>
  <si>
    <t>2010-2011</t>
  </si>
  <si>
    <t xml:space="preserve">Membru  in Comitetul Tehnic de Specialitate CTS 3 - Planificare Teritoriala prin Decizia 73329-nov. 2009 Secretar de stat MDRT </t>
  </si>
  <si>
    <t xml:space="preserve">Membru titular in Comitetul Consultativ privind Coeziunea Teritoriala – MDRT si MAEur </t>
  </si>
  <si>
    <t xml:space="preserve">Membru in Comisia Tehnica de Urbanism si Amenajarea Teritoriului CTUAT a judetului Prahova </t>
  </si>
  <si>
    <t>2006-2016</t>
  </si>
  <si>
    <t xml:space="preserve">Membru in Comisia Tehnica de Urbanism si Amenajarea Teritoriului CTUAT a municipiului Ploiești </t>
  </si>
  <si>
    <t>2001-2017</t>
  </si>
  <si>
    <t xml:space="preserve">Expert international in proiectul STATUS - Strategic Territorial Agendas for "Small and Middle-Sized Towns" Urban Systems </t>
  </si>
  <si>
    <t xml:space="preserve">Expert raportor asupra „Implementarii Strategiei teritoriale transnationale a bazinului Tisa – context naţional - implicaţii pentru activitatea de urbanism şi amenajarea teritoriului” prinvind proiectul Tisa Catchement Area Development –TICAD din cadrul SEE Programul de Cooperare Transnatioanal Sud Estul Europei </t>
  </si>
  <si>
    <t xml:space="preserve">Expert local pentru elaborarea „Strategiei de descentralizare pentru locuintele sociale/proiect pilot – municipiul Ploiesti” - “Creșterea capacitații operaționale pentru descentralizarea administrației publice in Romania” MATRA RO5871 </t>
  </si>
  <si>
    <t>2004-2005</t>
  </si>
  <si>
    <t xml:space="preserve"> 03-05.05.2003</t>
  </si>
  <si>
    <t>Concurs de idei pentru studenti „Amenajare piete in municipiul Medias” - parteneri CASM, Primaria Medias si Universitatea Oradea</t>
  </si>
  <si>
    <t xml:space="preserve"> 05-13.07.2003</t>
  </si>
  <si>
    <t xml:space="preserve"> iunie 2002</t>
  </si>
  <si>
    <t xml:space="preserve">Workshop organizat de CASM/AASMR in parteneriat cu primaria Iasi -„Reabilitarea locuirii colective in Romania” </t>
  </si>
  <si>
    <t xml:space="preserve">Workshop organizat de CASM/AASMR in parteneriat cu primaria Galati - „Orasul si apa” </t>
  </si>
  <si>
    <t>septembrie 2002</t>
  </si>
  <si>
    <t xml:space="preserve">Workshop organizat de CASM/AASMR in parteneriat cu primaria Oradea - „Zona metropolitana – forma de cooperare pentru dezvoltarea durabila” </t>
  </si>
  <si>
    <t>iulie 2002</t>
  </si>
  <si>
    <t xml:space="preserve">Workshop organizat de CASM/AASMR in parteneriat cu primaria Ploiesti - „Constituirea zonelor metropolitane pentru aglomerarile urbane din Romania – oportunitati si metode de implementare” </t>
  </si>
  <si>
    <t>octombrie 2002</t>
  </si>
  <si>
    <t xml:space="preserve">Workshop organizat de CASM/AASMR in parteneriat cu primaria Arad - „Parcurile industriale” </t>
  </si>
  <si>
    <t>iunie 2003</t>
  </si>
  <si>
    <t xml:space="preserve">Workshop organizat de CASM/AASMR in parteneriat cu primaria Vatra Dornei - „Sanse pentru dezvoltarea economica locala pentru orase mici si mijlocii” </t>
  </si>
  <si>
    <t>octombrie 2003</t>
  </si>
  <si>
    <t xml:space="preserve">Workshop organizat de CASM/AASMR in parteneriat cu primaria Oradea - „Interoperabilitate GIS in activitatile de Urbanism si Amenajarea Teritoriului” </t>
  </si>
  <si>
    <t>iunie 2004</t>
  </si>
  <si>
    <t>Tabara studenteasca „Urb’O” – Concurs de idei avand teme alternative „Punerea in valoare a cetatii Oradea si Amenajarea zonelor riverane ale Crisului Repede” – parteneri CASM, Primaria Oradea si Universitatea Oradea</t>
  </si>
  <si>
    <t xml:space="preserve">Workshop organizat de CASM/AASMR in parteneriat cu primaria Alba Iulia - „Spatiul public in zone protejate” </t>
  </si>
  <si>
    <t>iulie 2005</t>
  </si>
  <si>
    <t>Workshop organizat de CASM/AASMR in parteneriat cu primaria Constanta - „Proiecte de regenerare urbana ce sustin dezvoltarea turismului"</t>
  </si>
  <si>
    <t>iulie 2006</t>
  </si>
  <si>
    <t xml:space="preserve">Workshop organizat de CASM/AASMR in parteneriat cu primaria Tg. Mures - „Statutul arhitectului sef de municipiu in contextul integrarii Romaniei in UE” </t>
  </si>
  <si>
    <t>noiembrie 2006</t>
  </si>
  <si>
    <t xml:space="preserve">Workshop organizat de CASM/AASMR in parteneriat cu primaria Sibiu - „Proiecte de regenerare urbana – experiente inationale si nternationale” </t>
  </si>
  <si>
    <t>aprilie 2007</t>
  </si>
  <si>
    <t xml:space="preserve">Workshop organizat de CASM/AASMR in parteneriat cu primaria Ploiesti - „Audit preliminar privind legislatia in domeniul urbanismului in vederea codificarii” </t>
  </si>
  <si>
    <t>noiembrie 2007</t>
  </si>
  <si>
    <t>Adunarile Generale si sedintele Comitetului Director ale Corpului Arhitectilor Sefi de Municipii din Romania in perioada 2002-2004 si ale Asociatiei Arhitectilor Sefi de Municipii din Romania in perioada 2005-2010 – AG CASM: Oradea (11.07.20020, Ploiesti (10.10.2002), Brasov (28.02.2003), Vatra Dornei (24.10.2003), Oradea (23.06.2004), Tg. Mures (17-18.12.2004), CD CASM: Iasi (30.05.20020, Galati (29.08.2002), Arad (20.06.2003), AG AASMR: Sighisoara (12-14.05.2005), Pitesti (12-13.11.2005), Constanta (30.06.2006), Tg. Mures (24.11.2006), Sibiu (27.04.2007), Ploiesti (03.11.2007), Tg. Mures (07-09.11.2008) si CD AASMR: Alba Iulia (30.06.2005), Sibiu (19-21.05.2006), Campulung Moldovenesc (02.12.2007), Tg. Mures (24.10.2009), Bucuresti (11-12.06.2010)</t>
  </si>
  <si>
    <t>2002-2010</t>
  </si>
  <si>
    <t>Expert tehnic judiciar (Ministerul Justitiei) în domeniul urbanism și amenajarea teritoriului</t>
  </si>
  <si>
    <t>Vicepresedinte APUR</t>
  </si>
  <si>
    <t>iunie/2019</t>
  </si>
  <si>
    <t>Mihaela Hărmănescu, Simona Munteanu</t>
  </si>
  <si>
    <t>Facultatea de Urbanism, la 20 ani de la înființare</t>
  </si>
  <si>
    <t>Arhitectura</t>
  </si>
  <si>
    <t>ISSN - 1220-3254</t>
  </si>
  <si>
    <t>Arheologia industrială Nr. 4-5/2017 (670-671)  </t>
  </si>
  <si>
    <t>20-25</t>
  </si>
  <si>
    <t xml:space="preserve">„Tipuri de intervenţii de remodelare a spaţiului urban în peisajul oraşelor europene - acţiuni de management şi planificare a peisajului urban ” </t>
  </si>
  <si>
    <t>ISBN 978-1234567897</t>
  </si>
  <si>
    <t xml:space="preserve">Munteanu, Simona Elena </t>
  </si>
  <si>
    <t xml:space="preserve">  Editura Universitară "Ion Mincu", București</t>
  </si>
  <si>
    <t>98</t>
  </si>
  <si>
    <t>72</t>
  </si>
  <si>
    <t xml:space="preserve">Membru in Consiliul Superior al Registrului Urbaniștiâlor din Romania </t>
  </si>
  <si>
    <t>2017-2019</t>
  </si>
  <si>
    <t>2013-2019</t>
  </si>
  <si>
    <t>2009 -2019</t>
  </si>
  <si>
    <t>în curs de aprobare</t>
  </si>
  <si>
    <t>în curs de avizare</t>
  </si>
  <si>
    <t>2016-2019</t>
  </si>
  <si>
    <t>2014-2018</t>
  </si>
  <si>
    <t>CPS12.03/2012</t>
  </si>
  <si>
    <t>CPS13.07/2013</t>
  </si>
  <si>
    <t>CPS12.05/2012</t>
  </si>
  <si>
    <t>CPS16/2012</t>
  </si>
  <si>
    <t>CPS17/2012</t>
  </si>
  <si>
    <t>CPS13.02/2013</t>
  </si>
  <si>
    <t>CPS20/2013</t>
  </si>
  <si>
    <t>CPS13.06/2013</t>
  </si>
  <si>
    <t>CPS13.03/2014</t>
  </si>
  <si>
    <t>CPS13.04/2014</t>
  </si>
  <si>
    <t>CPS14.08/2014</t>
  </si>
  <si>
    <t>CPS15.06/2015</t>
  </si>
  <si>
    <t>CPS16.02/2017</t>
  </si>
  <si>
    <t>Enea Pavel</t>
  </si>
  <si>
    <t>Popescu Alexandrina</t>
  </si>
  <si>
    <t>SC Mangy Construct SRL/Ploiești</t>
  </si>
  <si>
    <t>SC Total Trans SRL/Ploiești</t>
  </si>
  <si>
    <t>SC Presaly Serv SRL/Ploiești</t>
  </si>
  <si>
    <t>Stroescu Claudiu</t>
  </si>
  <si>
    <t>Dicianu Lavinia</t>
  </si>
  <si>
    <t>Trandafir Iulian</t>
  </si>
  <si>
    <t>2015-2018</t>
  </si>
  <si>
    <t>2015-2016</t>
  </si>
  <si>
    <t>avizat</t>
  </si>
  <si>
    <t>BIA14.07/2014</t>
  </si>
  <si>
    <t>2014-2015</t>
  </si>
  <si>
    <t>BIA15.01/2015</t>
  </si>
  <si>
    <t>BIA15.02/2015</t>
  </si>
  <si>
    <t>CPS15.04/2015</t>
  </si>
  <si>
    <t>BIA16.02/2016</t>
  </si>
  <si>
    <t>BIA16.04/2016</t>
  </si>
  <si>
    <t>BIA16.01/2016</t>
  </si>
  <si>
    <t>BIA17.02/2017</t>
  </si>
  <si>
    <t>SO și PUZ ridicare restricție de construire în vederea realizării unei locuințe cu regim S+P+2 – str. Mărășești nr. 24A Ploiești/1 ha</t>
  </si>
  <si>
    <t>SO și PUZ ridicare restrictiei de construire impuse de PUG pentru insulă urbană în zona centrală Ploiesti/1 ha</t>
  </si>
  <si>
    <t>Plan Urbanuistic Zonal "Ridicare restricție de construire și restructurare urbană – parțial UTR 3 Plopeni "/12 ha</t>
  </si>
  <si>
    <t>SO și PUZ schimbare destinație teren cu funcțiunea Ter în zonă de instituții și servicii/10 ha</t>
  </si>
  <si>
    <t>PUZ Modificare regim de aliniere strada Transilvaniei Ploiesti/1ha</t>
  </si>
  <si>
    <t>SO/PUZ schimbare functiune din industrie nepoluanta In in locuinte si functiuni complementare cu regim mixt de inaltime Lmx si atribuire de indicatori urbanistici/9 ha</t>
  </si>
  <si>
    <t>PUZ pentru schimbare functiune din zona unitati agricole A in zona functiuni industriale nepoluante si atribuire indicatori urbanistici/36 ha</t>
  </si>
  <si>
    <t>PUZ modificare aliniament si atribuire de indicatori urbanistici/1 ha</t>
  </si>
  <si>
    <t>SO/PUZ pentru PUZ Bd. Republicii nr. 34-36-38 Ploiești/7 ha</t>
  </si>
  <si>
    <t>SO și PUZ de atribuire indicatori urbanistici pentru imobilul situat in Bdul Republicii T17 P106/2 și zona adiacentă/20 ha</t>
  </si>
  <si>
    <t>mai</t>
  </si>
  <si>
    <t>autor</t>
  </si>
  <si>
    <t>Bursă RIBA 1990 - câștigătoare a uneia din cele 25 de burse de studiu acordate în urma concursului organizat IAIM și RIBA în martie 1990</t>
  </si>
  <si>
    <t xml:space="preserve">Membru în echipa câștigătoare (International Consulting Expertise SRL) acordului-cadru având ca obiect „Achiziţionarea de servicii de instruire specializată pentru dezvoltarea abilităților tehnice și generale pentru personalul din cadrul Autorității de Management pentru POR, Organismelor Intermediare și instituțiilor beneficiare ale POR”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</si>
</sst>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 _l_e_i"/>
    <numFmt numFmtId="165" formatCode="0.0"/>
    <numFmt numFmtId="166" formatCode="#,##0.0"/>
  </numFmts>
  <fonts count="37">
    <font>
      <sz val="11"/>
      <color theme="1"/>
      <name val="Calibri"/>
      <family val="2"/>
      <scheme val="minor"/>
    </font>
    <font>
      <sz val="11"/>
      <color theme="1"/>
      <name val="Calibri"/>
      <family val="2"/>
      <charset val="238"/>
      <scheme val="minor"/>
    </font>
    <font>
      <sz val="11"/>
      <color theme="1"/>
      <name val="Calibri"/>
      <family val="2"/>
      <charset val="238"/>
      <scheme val="minor"/>
    </font>
    <font>
      <sz val="11"/>
      <color indexed="8"/>
      <name val="Calibri"/>
      <family val="2"/>
    </font>
    <font>
      <sz val="12"/>
      <color indexed="8"/>
      <name val="Calibri"/>
      <family val="2"/>
      <charset val="238"/>
    </font>
    <font>
      <b/>
      <sz val="12"/>
      <color indexed="8"/>
      <name val="Calibri"/>
      <family val="2"/>
      <charset val="238"/>
    </font>
    <font>
      <b/>
      <sz val="11"/>
      <color indexed="8"/>
      <name val="Calibri"/>
      <family val="2"/>
    </font>
    <font>
      <sz val="11"/>
      <color indexed="10"/>
      <name val="Calibri"/>
      <family val="2"/>
    </font>
    <font>
      <sz val="11"/>
      <name val="Calibri"/>
      <family val="2"/>
    </font>
    <font>
      <sz val="11"/>
      <color indexed="8"/>
      <name val="Calibri"/>
      <family val="2"/>
    </font>
    <font>
      <b/>
      <sz val="12"/>
      <color indexed="8"/>
      <name val="Calibri"/>
      <family val="2"/>
    </font>
    <font>
      <sz val="12"/>
      <color indexed="8"/>
      <name val="Calibri"/>
      <family val="2"/>
    </font>
    <font>
      <sz val="12"/>
      <name val="Calibri"/>
      <family val="2"/>
    </font>
    <font>
      <sz val="8"/>
      <name val="Calibri"/>
      <family val="2"/>
    </font>
    <font>
      <sz val="11"/>
      <color indexed="8"/>
      <name val="Calibri"/>
      <family val="2"/>
      <charset val="238"/>
    </font>
    <font>
      <u/>
      <sz val="11"/>
      <color indexed="12"/>
      <name val="Calibri"/>
      <family val="2"/>
    </font>
    <font>
      <sz val="11"/>
      <name val="Calibri"/>
      <family val="2"/>
      <charset val="238"/>
    </font>
    <font>
      <b/>
      <sz val="11"/>
      <color indexed="8"/>
      <name val="Calibri"/>
      <family val="2"/>
      <charset val="238"/>
    </font>
    <font>
      <b/>
      <sz val="11"/>
      <color theme="1"/>
      <name val="Calibri"/>
      <family val="2"/>
      <scheme val="minor"/>
    </font>
    <font>
      <sz val="11"/>
      <color rgb="FFFF0000"/>
      <name val="Calibri"/>
      <family val="2"/>
      <scheme val="minor"/>
    </font>
    <font>
      <sz val="11"/>
      <color theme="1"/>
      <name val="Calibri"/>
      <family val="2"/>
      <charset val="238"/>
      <scheme val="minor"/>
    </font>
    <font>
      <b/>
      <sz val="12"/>
      <color theme="1"/>
      <name val="Calibri"/>
      <family val="2"/>
      <scheme val="minor"/>
    </font>
    <font>
      <b/>
      <sz val="11"/>
      <color theme="1"/>
      <name val="Calibri"/>
      <family val="2"/>
      <charset val="238"/>
      <scheme val="minor"/>
    </font>
    <font>
      <b/>
      <sz val="12"/>
      <color theme="1"/>
      <name val="Calibri"/>
      <family val="2"/>
      <charset val="238"/>
      <scheme val="minor"/>
    </font>
    <font>
      <sz val="10"/>
      <color indexed="8"/>
      <name val="Calibri"/>
      <family val="2"/>
      <charset val="238"/>
    </font>
    <font>
      <b/>
      <sz val="12"/>
      <color theme="1"/>
      <name val="Calibri"/>
      <family val="2"/>
      <charset val="238"/>
      <scheme val="minor"/>
    </font>
    <font>
      <sz val="12"/>
      <color theme="1"/>
      <name val="Calibri"/>
      <family val="2"/>
      <charset val="238"/>
      <scheme val="minor"/>
    </font>
    <font>
      <sz val="11"/>
      <color theme="1"/>
      <name val="Calibri"/>
      <family val="2"/>
      <scheme val="minor"/>
    </font>
    <font>
      <sz val="11"/>
      <color theme="1"/>
      <name val="Calibri"/>
      <family val="2"/>
      <charset val="238"/>
    </font>
    <font>
      <sz val="11"/>
      <color theme="1"/>
      <name val="Symbol"/>
      <family val="1"/>
      <charset val="2"/>
    </font>
    <font>
      <sz val="12.65"/>
      <color theme="1"/>
      <name val="Calibri"/>
      <family val="2"/>
    </font>
    <font>
      <sz val="11"/>
      <color theme="1"/>
      <name val="Calibri"/>
      <family val="1"/>
      <charset val="2"/>
    </font>
    <font>
      <sz val="11"/>
      <color theme="1"/>
      <name val="Calibri"/>
      <family val="2"/>
    </font>
    <font>
      <i/>
      <sz val="11"/>
      <color theme="1"/>
      <name val="Calibri"/>
      <family val="2"/>
      <charset val="238"/>
      <scheme val="minor"/>
    </font>
    <font>
      <i/>
      <sz val="11"/>
      <color indexed="8"/>
      <name val="Calibri"/>
      <family val="2"/>
      <charset val="238"/>
    </font>
    <font>
      <sz val="11"/>
      <color rgb="FF000000"/>
      <name val="Calibri"/>
      <family val="2"/>
      <scheme val="minor"/>
    </font>
    <font>
      <b/>
      <sz val="11"/>
      <color theme="1"/>
      <name val="Calibri"/>
      <family val="2"/>
    </font>
  </fonts>
  <fills count="10">
    <fill>
      <patternFill patternType="none"/>
    </fill>
    <fill>
      <patternFill patternType="gray125"/>
    </fill>
    <fill>
      <patternFill patternType="solid">
        <fgColor theme="4" tint="0.59999389629810485"/>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rgb="FFC8EBB7"/>
        <bgColor indexed="64"/>
      </patternFill>
    </fill>
    <fill>
      <patternFill patternType="solid">
        <fgColor theme="6"/>
        <bgColor indexed="64"/>
      </patternFill>
    </fill>
    <fill>
      <patternFill patternType="solid">
        <fgColor theme="5"/>
        <bgColor indexed="64"/>
      </patternFill>
    </fill>
    <fill>
      <patternFill patternType="solid">
        <fgColor theme="3" tint="0.59999389629810485"/>
        <bgColor indexed="64"/>
      </patternFill>
    </fill>
    <fill>
      <patternFill patternType="solid">
        <fgColor rgb="FFFFFFFF"/>
        <bgColor indexed="64"/>
      </patternFill>
    </fill>
  </fills>
  <borders count="57">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bottom style="thin">
        <color indexed="8"/>
      </bottom>
      <diagonal/>
    </border>
    <border>
      <left/>
      <right/>
      <top/>
      <bottom style="thin">
        <color indexed="64"/>
      </bottom>
      <diagonal/>
    </border>
    <border>
      <left style="thin">
        <color indexed="8"/>
      </left>
      <right style="thin">
        <color indexed="8"/>
      </right>
      <top/>
      <bottom/>
      <diagonal/>
    </border>
    <border>
      <left style="thin">
        <color indexed="64"/>
      </left>
      <right style="thin">
        <color indexed="64"/>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style="thin">
        <color indexed="64"/>
      </left>
      <right style="thin">
        <color indexed="64"/>
      </right>
      <top style="double">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right/>
      <top style="medium">
        <color indexed="64"/>
      </top>
      <bottom style="thin">
        <color indexed="64"/>
      </bottom>
      <diagonal/>
    </border>
    <border>
      <left style="thin">
        <color indexed="64"/>
      </left>
      <right style="medium">
        <color indexed="64"/>
      </right>
      <top/>
      <bottom style="thin">
        <color indexed="64"/>
      </bottom>
      <diagonal/>
    </border>
    <border>
      <left/>
      <right/>
      <top style="medium">
        <color indexed="64"/>
      </top>
      <bottom/>
      <diagonal/>
    </border>
    <border>
      <left/>
      <right/>
      <top/>
      <bottom style="thin">
        <color indexed="8"/>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right/>
      <top style="thin">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medium">
        <color indexed="64"/>
      </right>
      <top/>
      <bottom/>
      <diagonal/>
    </border>
    <border>
      <left style="thin">
        <color indexed="64"/>
      </left>
      <right/>
      <top style="thin">
        <color indexed="64"/>
      </top>
      <bottom/>
      <diagonal/>
    </border>
    <border>
      <left/>
      <right style="medium">
        <color indexed="64"/>
      </right>
      <top style="thin">
        <color indexed="64"/>
      </top>
      <bottom style="thin">
        <color indexed="64"/>
      </bottom>
      <diagonal/>
    </border>
  </borders>
  <cellStyleXfs count="2">
    <xf numFmtId="0" fontId="0" fillId="0" borderId="0"/>
    <xf numFmtId="0" fontId="15" fillId="0" borderId="0" applyNumberFormat="0" applyFill="0" applyBorder="0" applyAlignment="0" applyProtection="0">
      <alignment vertical="top"/>
      <protection locked="0"/>
    </xf>
  </cellStyleXfs>
  <cellXfs count="495">
    <xf numFmtId="0" fontId="0" fillId="0" borderId="0" xfId="0"/>
    <xf numFmtId="0" fontId="6" fillId="0" borderId="0" xfId="0" applyFont="1"/>
    <xf numFmtId="0" fontId="4" fillId="0" borderId="0" xfId="0" applyFont="1" applyAlignment="1" applyProtection="1">
      <alignment horizontal="center" vertical="center"/>
      <protection hidden="1"/>
    </xf>
    <xf numFmtId="1" fontId="4" fillId="0" borderId="0" xfId="0" applyNumberFormat="1" applyFont="1" applyAlignment="1" applyProtection="1">
      <alignment horizontal="center" vertical="center"/>
      <protection hidden="1"/>
    </xf>
    <xf numFmtId="0" fontId="4" fillId="0" borderId="0" xfId="0" applyFont="1" applyBorder="1" applyAlignment="1" applyProtection="1">
      <alignment horizontal="center" vertical="center" wrapText="1"/>
      <protection hidden="1"/>
    </xf>
    <xf numFmtId="0" fontId="4" fillId="0" borderId="0" xfId="0" applyFont="1" applyProtection="1">
      <protection hidden="1"/>
    </xf>
    <xf numFmtId="0" fontId="4" fillId="0" borderId="0" xfId="0" applyFont="1"/>
    <xf numFmtId="2" fontId="5" fillId="0" borderId="0" xfId="0" applyNumberFormat="1" applyFont="1" applyBorder="1" applyAlignment="1" applyProtection="1">
      <alignment horizontal="center" vertical="center" wrapText="1"/>
      <protection hidden="1"/>
    </xf>
    <xf numFmtId="2" fontId="4" fillId="0" borderId="0" xfId="0" applyNumberFormat="1" applyFont="1" applyBorder="1" applyAlignment="1" applyProtection="1">
      <alignment horizontal="center" vertical="center" wrapText="1"/>
      <protection hidden="1"/>
    </xf>
    <xf numFmtId="0" fontId="4" fillId="0" borderId="0" xfId="0" quotePrefix="1" applyFont="1" applyBorder="1" applyProtection="1">
      <protection hidden="1"/>
    </xf>
    <xf numFmtId="0" fontId="4" fillId="0" borderId="0" xfId="0" applyFont="1" applyBorder="1" applyProtection="1">
      <protection hidden="1"/>
    </xf>
    <xf numFmtId="0" fontId="0" fillId="0" borderId="1" xfId="0" applyBorder="1" applyAlignment="1">
      <alignment wrapText="1"/>
    </xf>
    <xf numFmtId="0" fontId="6" fillId="0" borderId="1" xfId="0" applyFont="1" applyBorder="1" applyAlignment="1">
      <alignment wrapText="1"/>
    </xf>
    <xf numFmtId="0" fontId="0" fillId="0" borderId="2" xfId="0" applyBorder="1"/>
    <xf numFmtId="0" fontId="0" fillId="0" borderId="3" xfId="0" applyBorder="1"/>
    <xf numFmtId="0" fontId="3" fillId="0" borderId="1" xfId="0" applyFont="1" applyBorder="1" applyAlignment="1">
      <alignment wrapText="1"/>
    </xf>
    <xf numFmtId="0" fontId="3" fillId="0" borderId="0" xfId="0" applyFont="1" applyBorder="1" applyAlignment="1">
      <alignment wrapText="1"/>
    </xf>
    <xf numFmtId="0" fontId="4" fillId="0" borderId="0" xfId="0" applyFont="1" applyAlignment="1" applyProtection="1">
      <alignment horizontal="left" vertical="center"/>
      <protection hidden="1"/>
    </xf>
    <xf numFmtId="0" fontId="0" fillId="0" borderId="0" xfId="0" applyBorder="1" applyAlignment="1">
      <alignment wrapText="1"/>
    </xf>
    <xf numFmtId="0" fontId="0" fillId="0" borderId="2" xfId="0" applyBorder="1" applyAlignment="1">
      <alignment horizontal="center"/>
    </xf>
    <xf numFmtId="0" fontId="11" fillId="0" borderId="2" xfId="0" applyFont="1" applyBorder="1" applyAlignment="1">
      <alignment horizontal="center" vertical="center"/>
    </xf>
    <xf numFmtId="0" fontId="11" fillId="0" borderId="2" xfId="0" applyFont="1" applyBorder="1" applyAlignment="1">
      <alignment horizontal="center" vertical="center" wrapText="1"/>
    </xf>
    <xf numFmtId="0" fontId="0" fillId="0" borderId="0" xfId="0" applyBorder="1"/>
    <xf numFmtId="0" fontId="11" fillId="0" borderId="2" xfId="0" applyFont="1" applyBorder="1" applyAlignment="1">
      <alignment wrapText="1"/>
    </xf>
    <xf numFmtId="0" fontId="11" fillId="0" borderId="2" xfId="0" quotePrefix="1" applyFont="1" applyBorder="1" applyAlignment="1">
      <alignment horizontal="center" vertical="center"/>
    </xf>
    <xf numFmtId="0" fontId="11" fillId="0" borderId="0" xfId="0" applyFont="1" applyBorder="1" applyAlignment="1">
      <alignment horizontal="center" vertical="center" wrapText="1"/>
    </xf>
    <xf numFmtId="0" fontId="11" fillId="0" borderId="0" xfId="0" applyFont="1" applyFill="1" applyBorder="1" applyAlignment="1">
      <alignment horizontal="center" vertical="center" wrapText="1"/>
    </xf>
    <xf numFmtId="0" fontId="8" fillId="0" borderId="0" xfId="0" applyFont="1" applyBorder="1" applyAlignment="1">
      <alignment wrapText="1"/>
    </xf>
    <xf numFmtId="0" fontId="9" fillId="0" borderId="0" xfId="0" applyFont="1" applyBorder="1" applyAlignment="1">
      <alignment wrapText="1"/>
    </xf>
    <xf numFmtId="0" fontId="11" fillId="0" borderId="2" xfId="0" quotePrefix="1" applyFont="1" applyBorder="1" applyAlignment="1">
      <alignment horizontal="center" vertical="center" wrapText="1"/>
    </xf>
    <xf numFmtId="0" fontId="11" fillId="0" borderId="0" xfId="0" applyFont="1" applyAlignment="1">
      <alignment horizontal="center" vertical="center" wrapText="1"/>
    </xf>
    <xf numFmtId="0" fontId="11" fillId="0" borderId="4" xfId="0" applyFont="1" applyBorder="1" applyAlignment="1">
      <alignment horizontal="center" vertical="center" wrapText="1"/>
    </xf>
    <xf numFmtId="0" fontId="8" fillId="0" borderId="1" xfId="0" applyFont="1" applyBorder="1" applyAlignment="1">
      <alignment wrapText="1"/>
    </xf>
    <xf numFmtId="0" fontId="11" fillId="0" borderId="0" xfId="0" applyFont="1" applyAlignment="1"/>
    <xf numFmtId="0" fontId="0" fillId="0" borderId="0" xfId="0" applyAlignment="1">
      <alignment horizontal="center" vertical="center" wrapText="1"/>
    </xf>
    <xf numFmtId="0" fontId="0" fillId="0" borderId="0" xfId="0" applyFill="1" applyBorder="1" applyAlignment="1">
      <alignment wrapText="1"/>
    </xf>
    <xf numFmtId="0" fontId="3" fillId="0" borderId="5" xfId="0" applyFont="1" applyBorder="1" applyAlignment="1">
      <alignment wrapText="1"/>
    </xf>
    <xf numFmtId="0" fontId="11" fillId="0" borderId="0" xfId="0" applyFont="1" applyBorder="1"/>
    <xf numFmtId="0" fontId="0" fillId="0" borderId="0" xfId="0" applyAlignment="1">
      <alignment horizontal="left"/>
    </xf>
    <xf numFmtId="0" fontId="10" fillId="0" borderId="0" xfId="0" applyFont="1" applyAlignment="1" applyProtection="1">
      <alignment horizontal="center" vertical="center"/>
      <protection hidden="1"/>
    </xf>
    <xf numFmtId="0" fontId="10" fillId="0" borderId="0" xfId="0" applyFont="1" applyAlignment="1" applyProtection="1">
      <alignment vertical="center"/>
      <protection hidden="1"/>
    </xf>
    <xf numFmtId="0" fontId="10" fillId="0" borderId="0" xfId="0" applyFont="1" applyAlignment="1">
      <alignment wrapText="1"/>
    </xf>
    <xf numFmtId="0" fontId="14" fillId="0" borderId="2" xfId="0" applyFont="1" applyBorder="1" applyAlignment="1">
      <alignment horizontal="center" vertical="center" wrapText="1"/>
    </xf>
    <xf numFmtId="0" fontId="4" fillId="0" borderId="0" xfId="0" applyFont="1" applyAlignment="1" applyProtection="1">
      <alignment vertical="center"/>
      <protection hidden="1"/>
    </xf>
    <xf numFmtId="0" fontId="0" fillId="0" borderId="0" xfId="0" applyBorder="1" applyAlignment="1">
      <alignment horizontal="center" vertical="center"/>
    </xf>
    <xf numFmtId="2" fontId="6" fillId="0" borderId="0" xfId="0" applyNumberFormat="1" applyFont="1" applyBorder="1" applyAlignment="1">
      <alignment horizontal="center" vertical="center"/>
    </xf>
    <xf numFmtId="0" fontId="0" fillId="0" borderId="0" xfId="0" applyFill="1" applyBorder="1" applyAlignment="1">
      <alignment horizontal="center" vertical="center"/>
    </xf>
    <xf numFmtId="0" fontId="11" fillId="0" borderId="0" xfId="0" applyFont="1"/>
    <xf numFmtId="0" fontId="11" fillId="0" borderId="0" xfId="0" applyFont="1" applyBorder="1" applyAlignment="1">
      <alignment wrapText="1"/>
    </xf>
    <xf numFmtId="0" fontId="12" fillId="0" borderId="0" xfId="0" applyFont="1" applyBorder="1" applyAlignment="1">
      <alignment wrapText="1"/>
    </xf>
    <xf numFmtId="0" fontId="11" fillId="0" borderId="0" xfId="0" applyFont="1" applyFill="1" applyBorder="1" applyAlignment="1">
      <alignment wrapText="1"/>
    </xf>
    <xf numFmtId="0" fontId="4" fillId="0" borderId="0" xfId="0" applyFont="1" applyAlignment="1">
      <alignment horizontal="center"/>
    </xf>
    <xf numFmtId="0" fontId="11" fillId="0" borderId="6" xfId="0" applyFont="1" applyBorder="1" applyAlignment="1">
      <alignment horizontal="center" vertical="center" wrapText="1"/>
    </xf>
    <xf numFmtId="0" fontId="11" fillId="0" borderId="4" xfId="0" applyFont="1" applyBorder="1" applyAlignment="1">
      <alignment horizontal="center" wrapText="1"/>
    </xf>
    <xf numFmtId="0" fontId="4" fillId="0" borderId="0" xfId="0" applyNumberFormat="1" applyFont="1" applyFill="1" applyBorder="1" applyAlignment="1" applyProtection="1">
      <alignment horizontal="center" vertical="center" wrapText="1"/>
      <protection locked="0"/>
    </xf>
    <xf numFmtId="0" fontId="10" fillId="0" borderId="0" xfId="0" applyFont="1" applyAlignment="1">
      <alignment horizontal="center" vertical="center" wrapText="1"/>
    </xf>
    <xf numFmtId="0" fontId="11" fillId="0" borderId="0" xfId="0" applyFont="1" applyFill="1" applyBorder="1" applyAlignment="1">
      <alignment horizontal="center" vertical="center"/>
    </xf>
    <xf numFmtId="0" fontId="0" fillId="0" borderId="0" xfId="0" applyAlignment="1">
      <alignment wrapText="1"/>
    </xf>
    <xf numFmtId="0" fontId="0" fillId="0" borderId="0" xfId="0" applyFill="1"/>
    <xf numFmtId="0" fontId="0" fillId="0" borderId="0" xfId="0" applyFill="1" applyBorder="1"/>
    <xf numFmtId="0" fontId="10" fillId="0" borderId="0" xfId="0" applyFont="1" applyBorder="1" applyAlignment="1">
      <alignment horizontal="center" vertical="center" wrapText="1"/>
    </xf>
    <xf numFmtId="0" fontId="10" fillId="0" borderId="0" xfId="0" applyFont="1" applyBorder="1" applyAlignment="1">
      <alignment horizontal="center" wrapText="1"/>
    </xf>
    <xf numFmtId="0" fontId="6" fillId="0" borderId="0" xfId="0" applyFont="1" applyAlignment="1">
      <alignment horizontal="center" vertical="center" wrapText="1"/>
    </xf>
    <xf numFmtId="0" fontId="7" fillId="0" borderId="0" xfId="0" applyFont="1"/>
    <xf numFmtId="0" fontId="10" fillId="0" borderId="0" xfId="0" applyFont="1" applyBorder="1" applyAlignment="1" applyProtection="1">
      <alignment horizontal="center" vertical="center" wrapText="1"/>
      <protection hidden="1"/>
    </xf>
    <xf numFmtId="0" fontId="11" fillId="0" borderId="4" xfId="0" applyFont="1" applyBorder="1" applyAlignment="1">
      <alignment horizontal="center" vertical="center"/>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1" fillId="0" borderId="9" xfId="0" applyFont="1" applyBorder="1" applyAlignment="1">
      <alignment horizontal="center" vertical="center"/>
    </xf>
    <xf numFmtId="0" fontId="11" fillId="0" borderId="6" xfId="0" applyFont="1" applyBorder="1" applyAlignment="1">
      <alignment horizontal="center" vertical="center"/>
    </xf>
    <xf numFmtId="0" fontId="10" fillId="0" borderId="0" xfId="0" applyFont="1" applyBorder="1" applyAlignment="1">
      <alignment wrapText="1"/>
    </xf>
    <xf numFmtId="0" fontId="0" fillId="0" borderId="10" xfId="0" applyBorder="1" applyAlignment="1">
      <alignment wrapText="1"/>
    </xf>
    <xf numFmtId="0" fontId="6" fillId="0" borderId="0" xfId="0" applyFont="1" applyBorder="1" applyAlignment="1">
      <alignment horizontal="center" wrapText="1"/>
    </xf>
    <xf numFmtId="0" fontId="4" fillId="0" borderId="2" xfId="0" applyFont="1" applyFill="1" applyBorder="1" applyAlignment="1" applyProtection="1">
      <alignment horizontal="left" vertical="center" wrapText="1"/>
    </xf>
    <xf numFmtId="0" fontId="10" fillId="0" borderId="11" xfId="0" applyFont="1" applyBorder="1" applyAlignment="1">
      <alignment horizontal="center" vertical="center" wrapText="1"/>
    </xf>
    <xf numFmtId="0" fontId="6" fillId="0" borderId="1" xfId="0" applyFont="1" applyBorder="1" applyAlignment="1">
      <alignment horizontal="center" wrapText="1"/>
    </xf>
    <xf numFmtId="0" fontId="0" fillId="0" borderId="0" xfId="0" applyAlignment="1">
      <alignment horizontal="center"/>
    </xf>
    <xf numFmtId="0" fontId="3" fillId="0" borderId="1" xfId="0" applyFont="1" applyBorder="1" applyAlignment="1">
      <alignment vertical="top" wrapText="1"/>
    </xf>
    <xf numFmtId="0" fontId="0" fillId="0" borderId="1" xfId="0" applyBorder="1" applyAlignment="1">
      <alignment vertical="top" wrapText="1"/>
    </xf>
    <xf numFmtId="0" fontId="0" fillId="0" borderId="5" xfId="0" applyBorder="1" applyAlignment="1">
      <alignment vertical="top" wrapText="1"/>
    </xf>
    <xf numFmtId="0" fontId="0" fillId="0" borderId="10" xfId="0" applyBorder="1" applyAlignment="1">
      <alignment vertical="top" wrapText="1"/>
    </xf>
    <xf numFmtId="0" fontId="0" fillId="0" borderId="1" xfId="0" applyBorder="1" applyAlignment="1">
      <alignment horizontal="center" vertical="top"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10" xfId="0" applyBorder="1" applyAlignment="1">
      <alignment horizontal="center" vertical="top" wrapText="1"/>
    </xf>
    <xf numFmtId="0" fontId="0" fillId="0" borderId="13" xfId="0" applyBorder="1" applyAlignment="1">
      <alignment vertical="top" wrapText="1"/>
    </xf>
    <xf numFmtId="0" fontId="0" fillId="0" borderId="13" xfId="0" applyBorder="1" applyAlignment="1">
      <alignment horizontal="center" vertical="top" wrapText="1"/>
    </xf>
    <xf numFmtId="0" fontId="0" fillId="0" borderId="13" xfId="0" applyBorder="1" applyAlignment="1">
      <alignment horizontal="center" vertical="top"/>
    </xf>
    <xf numFmtId="0" fontId="3" fillId="0" borderId="14" xfId="0" applyFont="1" applyBorder="1" applyAlignment="1">
      <alignment vertical="top" wrapText="1"/>
    </xf>
    <xf numFmtId="0" fontId="3" fillId="0" borderId="10" xfId="0" applyFont="1" applyBorder="1" applyAlignment="1">
      <alignment vertical="top" wrapText="1"/>
    </xf>
    <xf numFmtId="0" fontId="18" fillId="0" borderId="0" xfId="0" applyFont="1"/>
    <xf numFmtId="0" fontId="6" fillId="0" borderId="2" xfId="0" applyFont="1" applyBorder="1"/>
    <xf numFmtId="0" fontId="6" fillId="0" borderId="2" xfId="0" applyFont="1" applyBorder="1" applyAlignment="1">
      <alignment horizontal="center"/>
    </xf>
    <xf numFmtId="0" fontId="6" fillId="0" borderId="2" xfId="0" applyFont="1" applyBorder="1" applyAlignment="1">
      <alignment horizontal="center" wrapText="1"/>
    </xf>
    <xf numFmtId="0" fontId="6" fillId="0" borderId="1" xfId="0" applyFont="1" applyBorder="1" applyAlignment="1">
      <alignment horizontal="center" vertical="top" wrapText="1"/>
    </xf>
    <xf numFmtId="0" fontId="3" fillId="0" borderId="10" xfId="0" applyFont="1" applyBorder="1" applyAlignment="1">
      <alignment horizontal="center" vertical="top" wrapText="1"/>
    </xf>
    <xf numFmtId="0" fontId="3" fillId="0" borderId="1" xfId="0" applyFont="1" applyBorder="1" applyAlignment="1">
      <alignment horizontal="center" vertical="top" wrapText="1"/>
    </xf>
    <xf numFmtId="0" fontId="3" fillId="0" borderId="5" xfId="0" applyFont="1" applyBorder="1" applyAlignment="1">
      <alignment horizontal="center" vertical="top" wrapText="1"/>
    </xf>
    <xf numFmtId="0" fontId="3" fillId="0" borderId="12" xfId="0" applyFont="1" applyBorder="1" applyAlignment="1">
      <alignment horizontal="center" vertical="top" wrapText="1"/>
    </xf>
    <xf numFmtId="0" fontId="3" fillId="0" borderId="2" xfId="0" applyFont="1" applyBorder="1" applyAlignment="1">
      <alignment horizontal="center" vertical="top" wrapText="1"/>
    </xf>
    <xf numFmtId="0" fontId="3" fillId="0" borderId="15" xfId="0" applyFont="1" applyBorder="1" applyAlignment="1">
      <alignment horizontal="center" vertical="top" wrapText="1"/>
    </xf>
    <xf numFmtId="0" fontId="0" fillId="0" borderId="3" xfId="0" applyBorder="1" applyAlignment="1">
      <alignment horizontal="center"/>
    </xf>
    <xf numFmtId="0" fontId="0" fillId="0" borderId="16" xfId="0" applyBorder="1" applyAlignment="1">
      <alignment horizontal="center"/>
    </xf>
    <xf numFmtId="0" fontId="0" fillId="0" borderId="16" xfId="0" applyBorder="1"/>
    <xf numFmtId="165" fontId="0" fillId="0" borderId="4" xfId="0" applyNumberFormat="1" applyFont="1" applyBorder="1" applyAlignment="1">
      <alignment horizontal="center" vertical="top"/>
    </xf>
    <xf numFmtId="165" fontId="0" fillId="0" borderId="2" xfId="0" applyNumberFormat="1" applyFont="1" applyBorder="1" applyAlignment="1">
      <alignment horizontal="center" vertical="top"/>
    </xf>
    <xf numFmtId="165" fontId="0" fillId="0" borderId="3" xfId="0" applyNumberFormat="1" applyFont="1" applyBorder="1" applyAlignment="1">
      <alignment horizontal="center" vertical="top"/>
    </xf>
    <xf numFmtId="165" fontId="0" fillId="0" borderId="2" xfId="0" applyNumberFormat="1" applyBorder="1" applyAlignment="1">
      <alignment horizontal="center"/>
    </xf>
    <xf numFmtId="165" fontId="0" fillId="0" borderId="3" xfId="0" applyNumberFormat="1" applyBorder="1" applyAlignment="1">
      <alignment horizontal="center"/>
    </xf>
    <xf numFmtId="165" fontId="18" fillId="0" borderId="16" xfId="0" applyNumberFormat="1" applyFont="1" applyBorder="1" applyAlignment="1">
      <alignment horizontal="center"/>
    </xf>
    <xf numFmtId="0" fontId="14" fillId="0" borderId="17" xfId="0" applyNumberFormat="1" applyFont="1" applyBorder="1" applyAlignment="1" applyProtection="1">
      <alignment horizontal="center" vertical="center" wrapText="1"/>
      <protection locked="0"/>
    </xf>
    <xf numFmtId="49" fontId="14" fillId="0" borderId="18" xfId="0" applyNumberFormat="1" applyFont="1" applyBorder="1" applyAlignment="1" applyProtection="1">
      <alignment horizontal="left" vertical="center" wrapText="1"/>
      <protection locked="0"/>
    </xf>
    <xf numFmtId="49" fontId="14" fillId="0" borderId="18" xfId="0" applyNumberFormat="1" applyFont="1" applyBorder="1" applyAlignment="1" applyProtection="1">
      <alignment horizontal="center" vertical="center" wrapText="1"/>
      <protection locked="0"/>
    </xf>
    <xf numFmtId="1" fontId="14" fillId="0" borderId="18" xfId="0" applyNumberFormat="1" applyFont="1" applyBorder="1" applyAlignment="1" applyProtection="1">
      <alignment horizontal="center" vertical="center" wrapText="1"/>
      <protection locked="0"/>
    </xf>
    <xf numFmtId="0" fontId="14" fillId="0" borderId="7" xfId="0" applyNumberFormat="1" applyFont="1" applyBorder="1" applyAlignment="1" applyProtection="1">
      <alignment horizontal="center" vertical="center" wrapText="1"/>
      <protection locked="0"/>
    </xf>
    <xf numFmtId="49" fontId="14" fillId="0" borderId="4" xfId="0" applyNumberFormat="1" applyFont="1" applyBorder="1" applyAlignment="1" applyProtection="1">
      <alignment horizontal="left" vertical="center" wrapText="1"/>
      <protection locked="0"/>
    </xf>
    <xf numFmtId="0" fontId="14" fillId="0" borderId="2" xfId="0" applyFont="1" applyBorder="1" applyAlignment="1" applyProtection="1">
      <alignment horizontal="left" vertical="center" wrapText="1"/>
      <protection locked="0"/>
    </xf>
    <xf numFmtId="0" fontId="14" fillId="0" borderId="2" xfId="0" applyFont="1" applyBorder="1" applyAlignment="1" applyProtection="1">
      <alignment horizontal="center" vertical="center" wrapText="1"/>
      <protection locked="0"/>
    </xf>
    <xf numFmtId="1" fontId="14" fillId="0" borderId="2" xfId="0" applyNumberFormat="1" applyFont="1" applyBorder="1" applyAlignment="1" applyProtection="1">
      <alignment horizontal="center" vertical="center" wrapText="1"/>
      <protection locked="0"/>
    </xf>
    <xf numFmtId="1" fontId="14" fillId="0" borderId="4" xfId="0" applyNumberFormat="1" applyFont="1" applyBorder="1" applyAlignment="1" applyProtection="1">
      <alignment horizontal="center" vertical="center" wrapText="1"/>
      <protection locked="0"/>
    </xf>
    <xf numFmtId="0" fontId="14" fillId="0" borderId="19" xfId="0" applyNumberFormat="1" applyFont="1" applyBorder="1" applyAlignment="1" applyProtection="1">
      <alignment horizontal="center" vertical="center" wrapText="1"/>
      <protection locked="0"/>
    </xf>
    <xf numFmtId="0" fontId="14" fillId="0" borderId="6" xfId="0" applyFont="1" applyBorder="1" applyAlignment="1" applyProtection="1">
      <alignment horizontal="left" vertical="center" wrapText="1"/>
      <protection locked="0"/>
    </xf>
    <xf numFmtId="0" fontId="14" fillId="0" borderId="6" xfId="0" applyFont="1" applyBorder="1" applyAlignment="1" applyProtection="1">
      <alignment horizontal="center" vertical="center" wrapText="1"/>
      <protection locked="0"/>
    </xf>
    <xf numFmtId="1" fontId="14" fillId="0" borderId="6" xfId="0" applyNumberFormat="1" applyFont="1" applyBorder="1" applyAlignment="1" applyProtection="1">
      <alignment horizontal="center" vertical="center" wrapText="1"/>
      <protection locked="0"/>
    </xf>
    <xf numFmtId="1" fontId="14" fillId="0" borderId="20" xfId="0" applyNumberFormat="1" applyFont="1" applyBorder="1" applyAlignment="1" applyProtection="1">
      <alignment horizontal="center" vertical="center" wrapText="1"/>
      <protection locked="0"/>
    </xf>
    <xf numFmtId="0" fontId="20" fillId="0" borderId="0" xfId="0" applyFont="1"/>
    <xf numFmtId="0" fontId="14" fillId="0" borderId="4" xfId="0" applyFont="1" applyBorder="1" applyAlignment="1" applyProtection="1">
      <alignment horizontal="left" vertical="center" wrapText="1"/>
      <protection locked="0"/>
    </xf>
    <xf numFmtId="0" fontId="14" fillId="0" borderId="9" xfId="0" applyNumberFormat="1" applyFont="1" applyBorder="1" applyAlignment="1" applyProtection="1">
      <alignment horizontal="center" vertical="center" wrapText="1"/>
      <protection locked="0"/>
    </xf>
    <xf numFmtId="0" fontId="17" fillId="0" borderId="21" xfId="0" applyFont="1" applyBorder="1"/>
    <xf numFmtId="165" fontId="17" fillId="0" borderId="22" xfId="0" applyNumberFormat="1" applyFont="1" applyBorder="1" applyAlignment="1">
      <alignment horizontal="center"/>
    </xf>
    <xf numFmtId="0" fontId="3" fillId="0" borderId="7" xfId="0" applyNumberFormat="1" applyFont="1" applyBorder="1" applyAlignment="1" applyProtection="1">
      <alignment horizontal="center" vertical="center" wrapText="1"/>
      <protection locked="0"/>
    </xf>
    <xf numFmtId="49" fontId="3" fillId="0" borderId="4" xfId="0" applyNumberFormat="1" applyFont="1" applyBorder="1" applyAlignment="1">
      <alignment horizontal="center" vertical="center" wrapText="1"/>
    </xf>
    <xf numFmtId="0" fontId="3" fillId="0" borderId="4" xfId="0" applyFont="1" applyBorder="1" applyAlignment="1">
      <alignment horizontal="center" vertical="center" wrapText="1"/>
    </xf>
    <xf numFmtId="0" fontId="3" fillId="0" borderId="4" xfId="0" applyFont="1" applyBorder="1"/>
    <xf numFmtId="1" fontId="3" fillId="0" borderId="4" xfId="0" applyNumberFormat="1" applyFont="1" applyBorder="1" applyAlignment="1">
      <alignment horizontal="center" vertical="center" wrapText="1"/>
    </xf>
    <xf numFmtId="0" fontId="3" fillId="0" borderId="8" xfId="0" applyNumberFormat="1" applyFont="1" applyBorder="1" applyAlignment="1" applyProtection="1">
      <alignment horizontal="center" vertical="center" wrapText="1"/>
      <protection locked="0"/>
    </xf>
    <xf numFmtId="49" fontId="3"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1" fontId="3" fillId="0" borderId="2" xfId="0" applyNumberFormat="1" applyFont="1" applyBorder="1" applyAlignment="1">
      <alignment horizontal="center" vertical="center" wrapText="1"/>
    </xf>
    <xf numFmtId="0" fontId="3" fillId="0" borderId="2" xfId="0" applyNumberFormat="1" applyFont="1" applyBorder="1" applyAlignment="1">
      <alignment horizontal="center" vertical="center" wrapText="1"/>
    </xf>
    <xf numFmtId="49" fontId="3" fillId="0" borderId="2" xfId="0" applyNumberFormat="1" applyFont="1" applyBorder="1" applyAlignment="1" applyProtection="1">
      <alignment horizontal="center" vertical="center" wrapText="1"/>
      <protection locked="0"/>
    </xf>
    <xf numFmtId="0" fontId="3" fillId="0" borderId="2" xfId="0" applyFont="1" applyBorder="1" applyAlignment="1">
      <alignment horizontal="center" vertical="center"/>
    </xf>
    <xf numFmtId="0" fontId="3" fillId="0" borderId="9" xfId="0" applyNumberFormat="1" applyFont="1" applyBorder="1" applyAlignment="1" applyProtection="1">
      <alignment horizontal="center" vertical="center" wrapText="1"/>
      <protection locked="0"/>
    </xf>
    <xf numFmtId="49" fontId="3" fillId="0" borderId="6" xfId="0" applyNumberFormat="1" applyFont="1" applyBorder="1" applyAlignment="1" applyProtection="1">
      <alignment horizontal="center" vertical="center" wrapText="1"/>
      <protection locked="0"/>
    </xf>
    <xf numFmtId="0" fontId="3" fillId="0" borderId="6" xfId="0" applyFont="1" applyBorder="1" applyAlignment="1">
      <alignment horizontal="center" vertical="center" wrapText="1"/>
    </xf>
    <xf numFmtId="1" fontId="3" fillId="0" borderId="6" xfId="0" applyNumberFormat="1" applyFont="1" applyBorder="1" applyAlignment="1" applyProtection="1">
      <alignment horizontal="center" vertical="center" wrapText="1"/>
      <protection locked="0"/>
    </xf>
    <xf numFmtId="0" fontId="3" fillId="0" borderId="0" xfId="0" quotePrefix="1" applyFont="1" applyBorder="1" applyProtection="1">
      <protection hidden="1"/>
    </xf>
    <xf numFmtId="0" fontId="14" fillId="0" borderId="4" xfId="0" applyFont="1" applyBorder="1" applyAlignment="1">
      <alignment horizontal="center" vertical="center" wrapText="1"/>
    </xf>
    <xf numFmtId="49" fontId="14" fillId="0" borderId="4" xfId="0" applyNumberFormat="1" applyFont="1" applyBorder="1" applyAlignment="1" applyProtection="1">
      <alignment horizontal="center" vertical="center" wrapText="1"/>
      <protection locked="0"/>
    </xf>
    <xf numFmtId="0" fontId="14" fillId="0" borderId="4" xfId="0" applyFont="1" applyBorder="1" applyAlignment="1">
      <alignment horizontal="center" wrapText="1"/>
    </xf>
    <xf numFmtId="49" fontId="14" fillId="0" borderId="2" xfId="0" applyNumberFormat="1" applyFont="1" applyBorder="1" applyAlignment="1" applyProtection="1">
      <alignment horizontal="center" vertical="center" wrapText="1"/>
      <protection locked="0"/>
    </xf>
    <xf numFmtId="165" fontId="6" fillId="0" borderId="22" xfId="0" quotePrefix="1" applyNumberFormat="1" applyFont="1" applyBorder="1" applyAlignment="1" applyProtection="1">
      <alignment horizontal="center"/>
      <protection hidden="1"/>
    </xf>
    <xf numFmtId="0" fontId="16" fillId="0" borderId="2" xfId="1" applyFont="1" applyBorder="1" applyAlignment="1" applyProtection="1">
      <alignment horizontal="center" vertical="center" wrapText="1"/>
    </xf>
    <xf numFmtId="49" fontId="14" fillId="0" borderId="18" xfId="0" applyNumberFormat="1" applyFont="1" applyBorder="1" applyAlignment="1">
      <alignment horizontal="center" vertical="center" wrapText="1"/>
    </xf>
    <xf numFmtId="1" fontId="14" fillId="0" borderId="18" xfId="0" applyNumberFormat="1" applyFont="1" applyBorder="1" applyAlignment="1">
      <alignment horizontal="center" vertical="center" wrapText="1"/>
    </xf>
    <xf numFmtId="0" fontId="14" fillId="0" borderId="18" xfId="0" applyNumberFormat="1" applyFont="1" applyBorder="1" applyAlignment="1">
      <alignment horizontal="center" vertical="center" wrapText="1"/>
    </xf>
    <xf numFmtId="2" fontId="17" fillId="0" borderId="23" xfId="0" applyNumberFormat="1" applyFont="1" applyBorder="1" applyAlignment="1">
      <alignment horizontal="center" vertical="center" wrapText="1"/>
    </xf>
    <xf numFmtId="49" fontId="14" fillId="0" borderId="7" xfId="0" applyNumberFormat="1" applyFont="1" applyBorder="1" applyAlignment="1" applyProtection="1">
      <alignment horizontal="center" vertical="center" wrapText="1"/>
      <protection locked="0"/>
    </xf>
    <xf numFmtId="0" fontId="14" fillId="0" borderId="0" xfId="0" applyFont="1" applyBorder="1" applyAlignment="1">
      <alignment horizontal="center" vertical="center" wrapText="1"/>
    </xf>
    <xf numFmtId="49" fontId="14" fillId="0" borderId="9" xfId="0" applyNumberFormat="1" applyFont="1" applyBorder="1" applyAlignment="1" applyProtection="1">
      <alignment horizontal="center" vertical="center" wrapText="1"/>
      <protection locked="0"/>
    </xf>
    <xf numFmtId="49" fontId="14" fillId="0" borderId="6" xfId="0" applyNumberFormat="1" applyFont="1" applyBorder="1" applyAlignment="1" applyProtection="1">
      <alignment horizontal="center" vertical="center" wrapText="1"/>
      <protection locked="0"/>
    </xf>
    <xf numFmtId="0" fontId="14" fillId="0" borderId="6" xfId="0" applyFont="1" applyBorder="1" applyAlignment="1">
      <alignment horizontal="center" vertical="center" wrapText="1"/>
    </xf>
    <xf numFmtId="0" fontId="6" fillId="0" borderId="0" xfId="0" applyFont="1" applyBorder="1" applyAlignment="1">
      <alignment horizontal="center"/>
    </xf>
    <xf numFmtId="1" fontId="14" fillId="0" borderId="2" xfId="0" applyNumberFormat="1" applyFont="1" applyBorder="1" applyAlignment="1">
      <alignment horizontal="center" vertical="center" wrapText="1"/>
    </xf>
    <xf numFmtId="0" fontId="14" fillId="0" borderId="24" xfId="0" applyFont="1" applyBorder="1" applyAlignment="1">
      <alignment horizontal="center" vertical="center" wrapText="1"/>
    </xf>
    <xf numFmtId="0" fontId="14" fillId="0" borderId="25" xfId="0" applyFont="1" applyBorder="1" applyAlignment="1">
      <alignment horizontal="center" vertical="center" wrapText="1"/>
    </xf>
    <xf numFmtId="1" fontId="14" fillId="0" borderId="25" xfId="0" applyNumberFormat="1" applyFont="1" applyBorder="1" applyAlignment="1">
      <alignment horizontal="center" vertical="center" wrapText="1"/>
    </xf>
    <xf numFmtId="0" fontId="14" fillId="0" borderId="26" xfId="0" applyFont="1" applyBorder="1" applyAlignment="1" applyProtection="1">
      <alignment horizontal="center" vertical="center" wrapText="1"/>
      <protection hidden="1"/>
    </xf>
    <xf numFmtId="0" fontId="6" fillId="0" borderId="21" xfId="0" applyFont="1" applyBorder="1"/>
    <xf numFmtId="165" fontId="6" fillId="0" borderId="22" xfId="0" applyNumberFormat="1" applyFont="1" applyBorder="1" applyAlignment="1">
      <alignment horizontal="center"/>
    </xf>
    <xf numFmtId="0" fontId="14" fillId="0" borderId="17"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8" xfId="0" applyFont="1" applyBorder="1" applyAlignment="1">
      <alignment horizontal="center" vertical="center" wrapText="1"/>
    </xf>
    <xf numFmtId="49" fontId="14" fillId="0" borderId="8" xfId="0" applyNumberFormat="1" applyFont="1" applyBorder="1" applyAlignment="1">
      <alignment horizontal="center" vertical="center" wrapText="1"/>
    </xf>
    <xf numFmtId="49" fontId="14" fillId="0" borderId="2" xfId="0" applyNumberFormat="1" applyFont="1" applyBorder="1" applyAlignment="1" applyProtection="1">
      <alignment horizontal="left" vertical="center" wrapText="1"/>
      <protection locked="0"/>
    </xf>
    <xf numFmtId="49" fontId="14" fillId="0" borderId="2" xfId="0" applyNumberFormat="1" applyFont="1" applyBorder="1" applyAlignment="1">
      <alignment horizontal="center" vertical="center" wrapText="1"/>
    </xf>
    <xf numFmtId="0" fontId="14" fillId="0" borderId="8" xfId="0" applyNumberFormat="1" applyFont="1" applyBorder="1" applyAlignment="1" applyProtection="1">
      <alignment horizontal="center" vertical="center" wrapText="1"/>
      <protection locked="0"/>
    </xf>
    <xf numFmtId="0" fontId="14" fillId="0" borderId="9" xfId="0" applyNumberFormat="1" applyFont="1" applyFill="1" applyBorder="1" applyAlignment="1" applyProtection="1">
      <alignment horizontal="center" vertical="center" wrapText="1"/>
      <protection locked="0"/>
    </xf>
    <xf numFmtId="0" fontId="14" fillId="0" borderId="6" xfId="0" applyFont="1" applyBorder="1"/>
    <xf numFmtId="0" fontId="14" fillId="0" borderId="6" xfId="0" applyFont="1" applyBorder="1" applyAlignment="1">
      <alignment horizontal="center"/>
    </xf>
    <xf numFmtId="2" fontId="14" fillId="0" borderId="27" xfId="0" applyNumberFormat="1" applyFont="1" applyBorder="1" applyAlignment="1" applyProtection="1">
      <alignment horizontal="center" vertical="center" wrapText="1"/>
      <protection hidden="1"/>
    </xf>
    <xf numFmtId="0" fontId="0" fillId="0" borderId="0" xfId="0" applyBorder="1" applyAlignment="1">
      <alignment horizontal="center"/>
    </xf>
    <xf numFmtId="0" fontId="5" fillId="0" borderId="0" xfId="0" applyFont="1" applyBorder="1" applyAlignment="1">
      <alignment horizontal="center"/>
    </xf>
    <xf numFmtId="1" fontId="14" fillId="0" borderId="17" xfId="0" applyNumberFormat="1" applyFont="1" applyBorder="1" applyAlignment="1" applyProtection="1">
      <alignment horizontal="center" vertical="center" wrapText="1"/>
      <protection locked="0"/>
    </xf>
    <xf numFmtId="1" fontId="14" fillId="0" borderId="7" xfId="0" applyNumberFormat="1" applyFont="1" applyBorder="1" applyAlignment="1" applyProtection="1">
      <alignment horizontal="center" vertical="center" wrapText="1"/>
      <protection locked="0"/>
    </xf>
    <xf numFmtId="1" fontId="14" fillId="0" borderId="19" xfId="0" applyNumberFormat="1" applyFont="1" applyBorder="1" applyAlignment="1" applyProtection="1">
      <alignment horizontal="center" vertical="center" wrapText="1"/>
      <protection locked="0"/>
    </xf>
    <xf numFmtId="49" fontId="14" fillId="0" borderId="19" xfId="0" applyNumberFormat="1" applyFont="1" applyBorder="1" applyAlignment="1" applyProtection="1">
      <alignment horizontal="center" vertical="center" wrapText="1"/>
      <protection locked="0"/>
    </xf>
    <xf numFmtId="0" fontId="14" fillId="0" borderId="28" xfId="0" applyNumberFormat="1" applyFont="1" applyBorder="1" applyAlignment="1">
      <alignment horizontal="center" vertical="center" wrapText="1"/>
    </xf>
    <xf numFmtId="49" fontId="14" fillId="0" borderId="18" xfId="0" applyNumberFormat="1" applyFont="1" applyBorder="1" applyAlignment="1">
      <alignment horizontal="left" vertical="center" wrapText="1"/>
    </xf>
    <xf numFmtId="1" fontId="14" fillId="0" borderId="29" xfId="0" applyNumberFormat="1" applyFont="1" applyBorder="1" applyAlignment="1">
      <alignment horizontal="center" vertical="center" wrapText="1"/>
    </xf>
    <xf numFmtId="0" fontId="14" fillId="0" borderId="2" xfId="0" applyFont="1" applyBorder="1" applyAlignment="1">
      <alignment horizontal="center" vertical="center"/>
    </xf>
    <xf numFmtId="0" fontId="14" fillId="0" borderId="2" xfId="0" applyFont="1" applyFill="1" applyBorder="1" applyAlignment="1">
      <alignment horizontal="center" vertical="center" wrapText="1"/>
    </xf>
    <xf numFmtId="2" fontId="14" fillId="0" borderId="2" xfId="0" applyNumberFormat="1" applyFont="1" applyBorder="1" applyAlignment="1">
      <alignment horizontal="center" vertical="center" wrapText="1"/>
    </xf>
    <xf numFmtId="0" fontId="14" fillId="0" borderId="6" xfId="0" applyFont="1" applyBorder="1" applyAlignment="1">
      <alignment horizontal="center" vertical="center"/>
    </xf>
    <xf numFmtId="0" fontId="14" fillId="0" borderId="0" xfId="0" applyFont="1" applyBorder="1" applyAlignment="1">
      <alignment horizontal="center" vertical="center"/>
    </xf>
    <xf numFmtId="0" fontId="10" fillId="0" borderId="0" xfId="0" applyFont="1" applyAlignment="1" applyProtection="1">
      <alignment horizontal="center" vertical="center" wrapText="1"/>
      <protection hidden="1"/>
    </xf>
    <xf numFmtId="0" fontId="0" fillId="0" borderId="0" xfId="0"/>
    <xf numFmtId="0" fontId="10" fillId="0" borderId="0" xfId="0" applyFont="1" applyAlignment="1" applyProtection="1">
      <alignment vertical="center" wrapText="1"/>
      <protection hidden="1"/>
    </xf>
    <xf numFmtId="0" fontId="14" fillId="0" borderId="17" xfId="0" applyNumberFormat="1" applyFont="1" applyBorder="1" applyAlignment="1">
      <alignment horizontal="center" vertical="center" wrapText="1"/>
    </xf>
    <xf numFmtId="49" fontId="14" fillId="0" borderId="8" xfId="0" applyNumberFormat="1" applyFont="1" applyBorder="1" applyAlignment="1" applyProtection="1">
      <alignment horizontal="center" vertical="center" wrapText="1"/>
      <protection locked="0"/>
    </xf>
    <xf numFmtId="0" fontId="20" fillId="0" borderId="2" xfId="0" applyFont="1" applyBorder="1"/>
    <xf numFmtId="0" fontId="20" fillId="0" borderId="6" xfId="0" applyFont="1" applyBorder="1"/>
    <xf numFmtId="0" fontId="14" fillId="0" borderId="30" xfId="0" applyFont="1" applyBorder="1" applyAlignment="1">
      <alignment horizontal="center" vertical="center" wrapText="1"/>
    </xf>
    <xf numFmtId="0" fontId="14" fillId="0" borderId="31" xfId="0" applyFont="1" applyBorder="1" applyAlignment="1">
      <alignment horizontal="center" vertical="center" wrapText="1"/>
    </xf>
    <xf numFmtId="1" fontId="14" fillId="0" borderId="31" xfId="0" applyNumberFormat="1" applyFont="1" applyBorder="1" applyAlignment="1">
      <alignment horizontal="center" vertical="center" wrapText="1"/>
    </xf>
    <xf numFmtId="0" fontId="14" fillId="0" borderId="32" xfId="0" applyFont="1" applyBorder="1" applyAlignment="1" applyProtection="1">
      <alignment horizontal="center" vertical="center" wrapText="1"/>
      <protection hidden="1"/>
    </xf>
    <xf numFmtId="0" fontId="8" fillId="0" borderId="24" xfId="0" applyFont="1" applyBorder="1" applyAlignment="1">
      <alignment horizontal="center" vertical="center" wrapText="1"/>
    </xf>
    <xf numFmtId="0" fontId="8" fillId="0" borderId="25" xfId="0" applyFont="1" applyBorder="1" applyAlignment="1">
      <alignment horizontal="center" vertical="center" wrapText="1"/>
    </xf>
    <xf numFmtId="1" fontId="8" fillId="0" borderId="25" xfId="0" applyNumberFormat="1" applyFont="1" applyBorder="1" applyAlignment="1">
      <alignment horizontal="center" vertical="center" wrapText="1"/>
    </xf>
    <xf numFmtId="0" fontId="8" fillId="0" borderId="26" xfId="0" applyFont="1" applyBorder="1" applyAlignment="1" applyProtection="1">
      <alignment horizontal="center" vertical="center" wrapText="1"/>
      <protection hidden="1"/>
    </xf>
    <xf numFmtId="49" fontId="4" fillId="0" borderId="0" xfId="0" applyNumberFormat="1" applyFont="1" applyFill="1" applyBorder="1" applyAlignment="1">
      <alignment horizontal="center" vertical="center" wrapText="1"/>
    </xf>
    <xf numFmtId="0" fontId="3" fillId="0" borderId="7" xfId="0" applyFont="1" applyBorder="1" applyAlignment="1">
      <alignment horizontal="center"/>
    </xf>
    <xf numFmtId="0" fontId="3" fillId="0" borderId="4" xfId="0" applyFont="1" applyBorder="1" applyAlignment="1">
      <alignment horizontal="center" vertical="center"/>
    </xf>
    <xf numFmtId="0" fontId="3" fillId="0" borderId="4" xfId="0" applyFont="1" applyBorder="1" applyAlignment="1">
      <alignment horizontal="center" wrapText="1"/>
    </xf>
    <xf numFmtId="0" fontId="3" fillId="0" borderId="4" xfId="0" applyFont="1" applyBorder="1" applyAlignment="1">
      <alignment horizontal="center"/>
    </xf>
    <xf numFmtId="16" fontId="3" fillId="0" borderId="4" xfId="0" quotePrefix="1" applyNumberFormat="1" applyFont="1" applyBorder="1" applyAlignment="1">
      <alignment horizontal="center"/>
    </xf>
    <xf numFmtId="16" fontId="3" fillId="0" borderId="33" xfId="0" quotePrefix="1" applyNumberFormat="1" applyFont="1" applyBorder="1" applyAlignment="1">
      <alignment horizontal="center"/>
    </xf>
    <xf numFmtId="0" fontId="3" fillId="0" borderId="8" xfId="0" applyFont="1" applyBorder="1" applyAlignment="1">
      <alignment horizontal="center" vertical="center" wrapText="1"/>
    </xf>
    <xf numFmtId="0" fontId="3" fillId="0" borderId="2" xfId="0" quotePrefix="1" applyFont="1" applyBorder="1" applyAlignment="1">
      <alignment horizontal="center" vertical="center" wrapText="1"/>
    </xf>
    <xf numFmtId="0" fontId="3" fillId="0" borderId="34" xfId="0" quotePrefix="1" applyFont="1" applyBorder="1" applyAlignment="1">
      <alignment horizontal="center" vertical="center" wrapText="1"/>
    </xf>
    <xf numFmtId="2" fontId="6" fillId="0" borderId="23"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8" fillId="0" borderId="2" xfId="0" quotePrefix="1" applyFont="1" applyBorder="1" applyAlignment="1">
      <alignment horizontal="center" vertical="center" wrapText="1"/>
    </xf>
    <xf numFmtId="0" fontId="8" fillId="0" borderId="34" xfId="0" quotePrefix="1" applyFont="1" applyBorder="1" applyAlignment="1">
      <alignment horizontal="center" vertical="center" wrapText="1"/>
    </xf>
    <xf numFmtId="0" fontId="3" fillId="0" borderId="9" xfId="0" applyFont="1" applyBorder="1" applyAlignment="1">
      <alignment horizontal="center" vertical="center" wrapText="1"/>
    </xf>
    <xf numFmtId="16" fontId="3" fillId="0" borderId="6" xfId="0" applyNumberFormat="1" applyFont="1" applyBorder="1" applyAlignment="1">
      <alignment horizontal="center" vertical="center" wrapText="1"/>
    </xf>
    <xf numFmtId="16" fontId="3" fillId="0" borderId="35" xfId="0" applyNumberFormat="1" applyFont="1" applyBorder="1" applyAlignment="1">
      <alignment horizontal="center" vertical="center" wrapText="1"/>
    </xf>
    <xf numFmtId="2" fontId="6" fillId="0" borderId="36" xfId="0" applyNumberFormat="1" applyFont="1" applyBorder="1" applyAlignment="1">
      <alignment horizontal="center" vertical="center" wrapText="1"/>
    </xf>
    <xf numFmtId="0" fontId="3" fillId="0" borderId="0" xfId="0" applyFont="1" applyBorder="1" applyAlignment="1">
      <alignment horizontal="center" vertical="center" wrapText="1"/>
    </xf>
    <xf numFmtId="0" fontId="0" fillId="0" borderId="0" xfId="0" applyFont="1"/>
    <xf numFmtId="0" fontId="3" fillId="0" borderId="24"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7" xfId="0" applyFont="1" applyBorder="1" applyAlignment="1">
      <alignment horizontal="center" vertical="center"/>
    </xf>
    <xf numFmtId="0" fontId="0" fillId="0" borderId="4" xfId="0" applyFont="1" applyBorder="1" applyAlignment="1">
      <alignment horizontal="center" wrapText="1"/>
    </xf>
    <xf numFmtId="0" fontId="3" fillId="0" borderId="8" xfId="0" applyFont="1" applyBorder="1" applyAlignment="1">
      <alignment horizontal="center" vertical="center"/>
    </xf>
    <xf numFmtId="0" fontId="0" fillId="0" borderId="0" xfId="0" applyFont="1" applyBorder="1" applyAlignment="1">
      <alignment horizontal="center" vertical="center" wrapText="1"/>
    </xf>
    <xf numFmtId="0" fontId="3" fillId="0" borderId="2" xfId="0" applyFont="1" applyBorder="1" applyAlignment="1">
      <alignment horizontal="center" wrapText="1"/>
    </xf>
    <xf numFmtId="0" fontId="3" fillId="0" borderId="2" xfId="0" applyFont="1" applyBorder="1" applyAlignment="1">
      <alignment horizontal="center"/>
    </xf>
    <xf numFmtId="16" fontId="3" fillId="0" borderId="2" xfId="0" applyNumberFormat="1" applyFont="1" applyBorder="1" applyAlignment="1">
      <alignment horizontal="center"/>
    </xf>
    <xf numFmtId="16" fontId="3" fillId="0" borderId="2" xfId="0" quotePrefix="1" applyNumberFormat="1" applyFont="1" applyBorder="1" applyAlignment="1">
      <alignment horizontal="center" vertical="center" wrapText="1"/>
    </xf>
    <xf numFmtId="0" fontId="3" fillId="0" borderId="9" xfId="0" applyFont="1" applyBorder="1" applyAlignment="1">
      <alignment horizontal="center" vertical="center"/>
    </xf>
    <xf numFmtId="0" fontId="8" fillId="0" borderId="6" xfId="0" applyFont="1" applyBorder="1" applyAlignment="1">
      <alignment horizontal="center" vertical="center" wrapText="1"/>
    </xf>
    <xf numFmtId="0" fontId="3" fillId="0" borderId="6" xfId="0" applyFont="1" applyFill="1" applyBorder="1" applyAlignment="1">
      <alignment horizontal="center" vertical="center" wrapText="1"/>
    </xf>
    <xf numFmtId="0" fontId="3" fillId="0" borderId="6" xfId="0" quotePrefix="1" applyFont="1" applyBorder="1" applyAlignment="1">
      <alignment horizontal="center" vertical="center" wrapText="1"/>
    </xf>
    <xf numFmtId="0" fontId="0" fillId="0" borderId="0" xfId="0" applyFont="1" applyFill="1" applyBorder="1" applyAlignment="1">
      <alignment wrapText="1"/>
    </xf>
    <xf numFmtId="0" fontId="11" fillId="0" borderId="24" xfId="0" applyFont="1" applyBorder="1" applyAlignment="1" applyProtection="1">
      <alignment horizontal="center" vertical="center" wrapText="1"/>
      <protection hidden="1"/>
    </xf>
    <xf numFmtId="0" fontId="11" fillId="0" borderId="25" xfId="0" applyFont="1" applyBorder="1" applyAlignment="1" applyProtection="1">
      <alignment horizontal="center" vertical="center"/>
      <protection hidden="1"/>
    </xf>
    <xf numFmtId="0" fontId="11" fillId="0" borderId="25" xfId="0" applyFont="1" applyBorder="1" applyAlignment="1" applyProtection="1">
      <alignment horizontal="center" vertical="center" wrapText="1"/>
      <protection hidden="1"/>
    </xf>
    <xf numFmtId="0" fontId="3" fillId="0" borderId="25" xfId="0" applyFont="1" applyBorder="1" applyAlignment="1" applyProtection="1">
      <alignment horizontal="center" vertical="center" wrapText="1"/>
      <protection hidden="1"/>
    </xf>
    <xf numFmtId="0" fontId="0" fillId="0" borderId="10" xfId="0" applyBorder="1" applyAlignment="1">
      <alignment horizontal="center" vertical="top" wrapText="1"/>
    </xf>
    <xf numFmtId="0" fontId="3" fillId="0" borderId="8" xfId="0" applyFont="1" applyBorder="1" applyAlignment="1">
      <alignment horizontal="center"/>
    </xf>
    <xf numFmtId="0" fontId="0" fillId="0" borderId="8" xfId="0" applyFont="1" applyBorder="1" applyAlignment="1">
      <alignment horizontal="center" vertical="center" wrapText="1"/>
    </xf>
    <xf numFmtId="0" fontId="3" fillId="0" borderId="25" xfId="0" applyFont="1" applyBorder="1" applyAlignment="1">
      <alignment horizontal="center" vertical="center"/>
    </xf>
    <xf numFmtId="0" fontId="3" fillId="0" borderId="26" xfId="0" applyFont="1" applyFill="1" applyBorder="1" applyAlignment="1">
      <alignment horizontal="center" vertical="center" wrapText="1"/>
    </xf>
    <xf numFmtId="0" fontId="14" fillId="0" borderId="18" xfId="0" applyFont="1" applyBorder="1" applyAlignment="1" applyProtection="1">
      <alignment horizontal="center" vertical="center" wrapText="1"/>
      <protection locked="0"/>
    </xf>
    <xf numFmtId="0" fontId="14" fillId="0" borderId="8" xfId="0" applyNumberFormat="1" applyFont="1" applyBorder="1" applyAlignment="1">
      <alignment horizontal="center" vertical="center" wrapText="1"/>
    </xf>
    <xf numFmtId="0" fontId="14" fillId="0" borderId="9" xfId="0" applyNumberFormat="1" applyFont="1" applyBorder="1" applyAlignment="1">
      <alignment horizontal="center" vertical="center" wrapText="1"/>
    </xf>
    <xf numFmtId="0" fontId="14" fillId="0" borderId="0" xfId="0" applyFont="1" applyFill="1" applyBorder="1" applyAlignment="1">
      <alignment horizontal="center" vertical="center" wrapText="1"/>
    </xf>
    <xf numFmtId="165" fontId="17" fillId="0" borderId="22" xfId="0" applyNumberFormat="1" applyFont="1" applyBorder="1" applyAlignment="1">
      <alignment horizontal="center" vertical="center"/>
    </xf>
    <xf numFmtId="0" fontId="3" fillId="0" borderId="2" xfId="0" applyFont="1" applyBorder="1" applyAlignment="1">
      <alignment horizontal="left" vertical="center" wrapText="1"/>
    </xf>
    <xf numFmtId="0" fontId="0" fillId="0" borderId="0" xfId="0" applyFont="1" applyBorder="1"/>
    <xf numFmtId="0" fontId="0" fillId="0" borderId="17"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2" xfId="0" quotePrefix="1" applyFont="1" applyBorder="1" applyAlignment="1">
      <alignment horizontal="center"/>
    </xf>
    <xf numFmtId="0" fontId="3" fillId="0" borderId="2" xfId="0" applyFont="1" applyBorder="1"/>
    <xf numFmtId="0" fontId="3" fillId="0" borderId="17" xfId="0" applyFont="1" applyBorder="1" applyAlignment="1">
      <alignment horizontal="center"/>
    </xf>
    <xf numFmtId="0" fontId="3" fillId="0" borderId="18" xfId="0" applyFont="1" applyBorder="1" applyAlignment="1"/>
    <xf numFmtId="0" fontId="3" fillId="0" borderId="27" xfId="0" applyFont="1" applyBorder="1" applyAlignment="1"/>
    <xf numFmtId="0" fontId="3" fillId="0" borderId="9" xfId="0" applyFont="1" applyBorder="1" applyAlignment="1">
      <alignment horizontal="center"/>
    </xf>
    <xf numFmtId="0" fontId="3" fillId="0" borderId="7" xfId="0" applyFont="1" applyBorder="1" applyAlignment="1">
      <alignment horizontal="center" vertical="center" wrapText="1"/>
    </xf>
    <xf numFmtId="0" fontId="14" fillId="0" borderId="0" xfId="0" applyFont="1" applyAlignment="1" applyProtection="1">
      <alignment vertical="center"/>
      <protection hidden="1"/>
    </xf>
    <xf numFmtId="0" fontId="14" fillId="0" borderId="0" xfId="0" applyFont="1" applyAlignment="1" applyProtection="1">
      <alignment horizontal="left" vertical="center"/>
      <protection hidden="1"/>
    </xf>
    <xf numFmtId="0" fontId="20" fillId="0" borderId="0" xfId="0" applyFont="1" applyAlignment="1"/>
    <xf numFmtId="0" fontId="14" fillId="0" borderId="0" xfId="0" applyFont="1"/>
    <xf numFmtId="0" fontId="0" fillId="0" borderId="0" xfId="0" applyFill="1" applyAlignment="1">
      <alignment horizontal="center"/>
    </xf>
    <xf numFmtId="0" fontId="0" fillId="2" borderId="2" xfId="0" applyFill="1" applyBorder="1" applyAlignment="1">
      <alignment horizontal="center"/>
    </xf>
    <xf numFmtId="0" fontId="0" fillId="2" borderId="4" xfId="0" applyFill="1" applyBorder="1" applyAlignment="1">
      <alignment horizontal="center"/>
    </xf>
    <xf numFmtId="0" fontId="0" fillId="0" borderId="4" xfId="0" applyBorder="1"/>
    <xf numFmtId="0" fontId="0" fillId="0" borderId="0" xfId="0" applyAlignment="1">
      <alignment vertical="top" wrapText="1"/>
    </xf>
    <xf numFmtId="0" fontId="3" fillId="0" borderId="2" xfId="0" applyFont="1" applyBorder="1" applyAlignment="1">
      <alignment wrapText="1"/>
    </xf>
    <xf numFmtId="0" fontId="0" fillId="0" borderId="2" xfId="0" applyFont="1" applyBorder="1" applyAlignment="1">
      <alignment wrapText="1"/>
    </xf>
    <xf numFmtId="0" fontId="3" fillId="0" borderId="18" xfId="0" applyFont="1" applyBorder="1" applyAlignment="1">
      <alignment wrapText="1"/>
    </xf>
    <xf numFmtId="0" fontId="3" fillId="0" borderId="18" xfId="0" applyFont="1" applyBorder="1" applyAlignment="1">
      <alignment horizontal="center"/>
    </xf>
    <xf numFmtId="0" fontId="0" fillId="0" borderId="6" xfId="0" applyFont="1" applyBorder="1" applyAlignment="1">
      <alignment wrapText="1"/>
    </xf>
    <xf numFmtId="165" fontId="6" fillId="0" borderId="22" xfId="0" applyNumberFormat="1" applyFont="1" applyBorder="1" applyAlignment="1">
      <alignment horizontal="center" vertical="center" wrapText="1"/>
    </xf>
    <xf numFmtId="0" fontId="6" fillId="0" borderId="38" xfId="0" applyFont="1" applyBorder="1" applyAlignment="1">
      <alignment horizontal="center"/>
    </xf>
    <xf numFmtId="0" fontId="0" fillId="0" borderId="0" xfId="0" applyFill="1" applyBorder="1" applyAlignment="1">
      <alignment horizontal="center"/>
    </xf>
    <xf numFmtId="0" fontId="21" fillId="0" borderId="0" xfId="0" applyFont="1"/>
    <xf numFmtId="0" fontId="10" fillId="0" borderId="0" xfId="0" applyFont="1" applyBorder="1" applyAlignment="1" applyProtection="1">
      <alignment vertical="center" wrapText="1"/>
      <protection hidden="1"/>
    </xf>
    <xf numFmtId="0" fontId="3" fillId="0" borderId="2" xfId="0" applyNumberFormat="1" applyFont="1" applyBorder="1" applyAlignment="1">
      <alignment wrapText="1"/>
    </xf>
    <xf numFmtId="0" fontId="0" fillId="0" borderId="0" xfId="0" applyFont="1" applyAlignment="1">
      <alignment horizontal="right"/>
    </xf>
    <xf numFmtId="0" fontId="3" fillId="0" borderId="17" xfId="0" applyFont="1" applyBorder="1" applyAlignment="1">
      <alignment horizontal="center" vertical="center" wrapText="1"/>
    </xf>
    <xf numFmtId="0" fontId="3" fillId="0" borderId="18" xfId="0" applyFont="1" applyBorder="1" applyAlignment="1">
      <alignment horizontal="left" vertical="center" wrapText="1"/>
    </xf>
    <xf numFmtId="0" fontId="3" fillId="0" borderId="18" xfId="0" applyNumberFormat="1" applyFont="1" applyBorder="1" applyAlignment="1">
      <alignment wrapText="1"/>
    </xf>
    <xf numFmtId="0" fontId="3" fillId="0" borderId="6" xfId="0" applyFont="1" applyBorder="1" applyAlignment="1">
      <alignment horizontal="left" vertical="center" wrapText="1"/>
    </xf>
    <xf numFmtId="0" fontId="3" fillId="0" borderId="6" xfId="0" applyNumberFormat="1" applyFont="1" applyBorder="1" applyAlignment="1">
      <alignment wrapText="1"/>
    </xf>
    <xf numFmtId="0" fontId="14" fillId="0" borderId="39" xfId="0" applyFont="1" applyBorder="1" applyAlignment="1">
      <alignment horizontal="center" vertical="center" wrapText="1"/>
    </xf>
    <xf numFmtId="0" fontId="14" fillId="0" borderId="26" xfId="0" applyFont="1" applyBorder="1" applyAlignment="1">
      <alignment horizontal="center" vertical="center" wrapText="1"/>
    </xf>
    <xf numFmtId="0" fontId="14" fillId="0" borderId="2" xfId="0" applyFont="1" applyBorder="1" applyAlignment="1"/>
    <xf numFmtId="0" fontId="14" fillId="0" borderId="0" xfId="0" applyFont="1" applyBorder="1" applyAlignment="1">
      <alignment wrapText="1"/>
    </xf>
    <xf numFmtId="0" fontId="17" fillId="0" borderId="0" xfId="0" applyFont="1"/>
    <xf numFmtId="0" fontId="20" fillId="0" borderId="17" xfId="0" applyFont="1" applyBorder="1" applyAlignment="1">
      <alignment horizontal="center"/>
    </xf>
    <xf numFmtId="0" fontId="20" fillId="0" borderId="18" xfId="0" applyFont="1" applyBorder="1" applyAlignment="1"/>
    <xf numFmtId="0" fontId="20" fillId="0" borderId="27" xfId="0" applyFont="1" applyBorder="1" applyAlignment="1"/>
    <xf numFmtId="0" fontId="20" fillId="0" borderId="8" xfId="0" applyFont="1" applyBorder="1" applyAlignment="1">
      <alignment horizontal="center"/>
    </xf>
    <xf numFmtId="0" fontId="17" fillId="0" borderId="23" xfId="0" applyFont="1" applyBorder="1" applyAlignment="1">
      <alignment horizontal="center"/>
    </xf>
    <xf numFmtId="0" fontId="14" fillId="0" borderId="2" xfId="0" applyFont="1" applyBorder="1" applyAlignment="1">
      <alignment horizontal="left" vertical="center" wrapText="1"/>
    </xf>
    <xf numFmtId="0" fontId="17" fillId="0" borderId="23" xfId="0" applyFont="1" applyBorder="1" applyAlignment="1">
      <alignment horizontal="center" vertical="center" wrapText="1"/>
    </xf>
    <xf numFmtId="0" fontId="14" fillId="0" borderId="2" xfId="0" applyFont="1" applyFill="1" applyBorder="1" applyAlignment="1">
      <alignment horizontal="left" vertical="center" wrapText="1"/>
    </xf>
    <xf numFmtId="0" fontId="17" fillId="0" borderId="23" xfId="0" applyFont="1" applyFill="1" applyBorder="1" applyAlignment="1">
      <alignment horizontal="center" vertical="center" wrapText="1"/>
    </xf>
    <xf numFmtId="0" fontId="20" fillId="0" borderId="9" xfId="0" applyFont="1" applyBorder="1" applyAlignment="1">
      <alignment horizontal="center"/>
    </xf>
    <xf numFmtId="0" fontId="14" fillId="0" borderId="6" xfId="0" applyFont="1" applyFill="1" applyBorder="1" applyAlignment="1">
      <alignment horizontal="left" vertical="center" wrapText="1"/>
    </xf>
    <xf numFmtId="0" fontId="14" fillId="0" borderId="6" xfId="0" applyFont="1" applyFill="1" applyBorder="1" applyAlignment="1">
      <alignment horizontal="center" vertical="center" wrapText="1"/>
    </xf>
    <xf numFmtId="0" fontId="17" fillId="0" borderId="36" xfId="0" applyFont="1" applyFill="1" applyBorder="1" applyAlignment="1">
      <alignment horizontal="center" vertical="center" wrapText="1"/>
    </xf>
    <xf numFmtId="17" fontId="14" fillId="0" borderId="2" xfId="0" quotePrefix="1" applyNumberFormat="1"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14" fillId="0" borderId="18" xfId="0" applyFont="1" applyBorder="1" applyAlignment="1">
      <alignment horizontal="left" vertical="center" wrapText="1"/>
    </xf>
    <xf numFmtId="0" fontId="14" fillId="0" borderId="9" xfId="0" applyFont="1" applyBorder="1" applyAlignment="1">
      <alignment horizontal="center" vertical="center" wrapText="1"/>
    </xf>
    <xf numFmtId="0" fontId="14" fillId="0" borderId="6" xfId="0" applyFont="1" applyBorder="1" applyAlignment="1">
      <alignment horizontal="left" vertical="center" wrapText="1"/>
    </xf>
    <xf numFmtId="166" fontId="17" fillId="0" borderId="22" xfId="0" applyNumberFormat="1" applyFont="1" applyBorder="1" applyAlignment="1">
      <alignment horizontal="center"/>
    </xf>
    <xf numFmtId="49" fontId="0" fillId="0" borderId="0" xfId="0" applyNumberFormat="1"/>
    <xf numFmtId="0" fontId="19" fillId="0" borderId="0" xfId="0" applyFont="1"/>
    <xf numFmtId="0" fontId="20" fillId="0" borderId="17" xfId="0" applyFont="1" applyBorder="1" applyAlignment="1">
      <alignment horizontal="center" vertical="center"/>
    </xf>
    <xf numFmtId="0" fontId="20" fillId="0" borderId="8" xfId="0" applyFont="1" applyBorder="1" applyAlignment="1">
      <alignment horizontal="center" vertical="center"/>
    </xf>
    <xf numFmtId="0" fontId="20" fillId="0" borderId="9" xfId="0" applyFont="1" applyBorder="1" applyAlignment="1">
      <alignment horizontal="center" vertical="center"/>
    </xf>
    <xf numFmtId="0" fontId="14" fillId="0" borderId="40" xfId="0" applyFont="1" applyBorder="1" applyAlignment="1">
      <alignment horizontal="left" vertical="center" wrapText="1"/>
    </xf>
    <xf numFmtId="0" fontId="20" fillId="0" borderId="0" xfId="0" applyFont="1" applyBorder="1" applyAlignment="1">
      <alignment horizontal="left" vertical="center" wrapText="1"/>
    </xf>
    <xf numFmtId="165" fontId="17" fillId="0" borderId="22" xfId="0" applyNumberFormat="1" applyFont="1" applyBorder="1" applyAlignment="1">
      <alignment horizontal="center" vertical="center" wrapText="1"/>
    </xf>
    <xf numFmtId="2" fontId="8"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pplyProtection="1">
      <alignment horizontal="center" vertical="center" wrapText="1"/>
      <protection hidden="1"/>
    </xf>
    <xf numFmtId="2" fontId="3" fillId="0" borderId="36" xfId="0" applyNumberFormat="1" applyFont="1" applyBorder="1" applyAlignment="1" applyProtection="1">
      <alignment horizontal="center" vertical="center" wrapText="1"/>
      <protection hidden="1"/>
    </xf>
    <xf numFmtId="2" fontId="3" fillId="0" borderId="41" xfId="0" applyNumberFormat="1" applyFont="1" applyBorder="1" applyAlignment="1" applyProtection="1">
      <alignment horizontal="center" vertical="center"/>
      <protection hidden="1"/>
    </xf>
    <xf numFmtId="2" fontId="3" fillId="0" borderId="23" xfId="0" applyNumberFormat="1" applyFont="1" applyBorder="1" applyAlignment="1" applyProtection="1">
      <alignment horizontal="center" vertical="center"/>
      <protection hidden="1"/>
    </xf>
    <xf numFmtId="2" fontId="3" fillId="0" borderId="36" xfId="0" applyNumberFormat="1" applyFont="1" applyBorder="1" applyAlignment="1" applyProtection="1">
      <alignment horizontal="center" vertical="center"/>
      <protection hidden="1"/>
    </xf>
    <xf numFmtId="2" fontId="3"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lignment horizontal="center" vertical="center" wrapText="1"/>
    </xf>
    <xf numFmtId="2" fontId="8" fillId="0" borderId="41" xfId="0" applyNumberFormat="1" applyFont="1" applyBorder="1" applyAlignment="1" applyProtection="1">
      <alignment horizontal="center" vertical="center" wrapText="1"/>
      <protection hidden="1"/>
    </xf>
    <xf numFmtId="2" fontId="8" fillId="0" borderId="23" xfId="0" applyNumberFormat="1" applyFont="1" applyBorder="1" applyAlignment="1" applyProtection="1">
      <alignment horizontal="center" vertical="center" wrapText="1"/>
      <protection hidden="1"/>
    </xf>
    <xf numFmtId="2" fontId="3" fillId="0" borderId="36" xfId="0" applyNumberFormat="1" applyFont="1" applyBorder="1" applyAlignment="1">
      <alignment horizontal="center"/>
    </xf>
    <xf numFmtId="2" fontId="3" fillId="0" borderId="23" xfId="0" applyNumberFormat="1" applyFont="1" applyBorder="1" applyAlignment="1">
      <alignment horizontal="center" vertical="center"/>
    </xf>
    <xf numFmtId="0" fontId="0" fillId="0" borderId="23" xfId="0" applyFont="1" applyBorder="1"/>
    <xf numFmtId="0" fontId="0" fillId="0" borderId="36" xfId="0" applyFont="1" applyBorder="1"/>
    <xf numFmtId="2" fontId="3" fillId="0" borderId="27" xfId="0" applyNumberFormat="1" applyFont="1" applyBorder="1" applyAlignment="1">
      <alignment horizontal="center" vertical="center" wrapText="1"/>
    </xf>
    <xf numFmtId="2" fontId="11" fillId="0" borderId="41" xfId="0" applyNumberFormat="1" applyFont="1" applyBorder="1" applyAlignment="1">
      <alignment horizontal="center" vertical="center"/>
    </xf>
    <xf numFmtId="2" fontId="11" fillId="0" borderId="23" xfId="0" applyNumberFormat="1" applyFont="1" applyBorder="1" applyAlignment="1">
      <alignment horizontal="center" vertical="center"/>
    </xf>
    <xf numFmtId="2" fontId="11" fillId="0" borderId="23" xfId="0" applyNumberFormat="1" applyFont="1" applyBorder="1" applyAlignment="1">
      <alignment horizontal="center" vertical="center" wrapText="1"/>
    </xf>
    <xf numFmtId="2" fontId="11" fillId="0" borderId="36" xfId="0" applyNumberFormat="1" applyFont="1" applyBorder="1" applyAlignment="1">
      <alignment horizontal="center" vertical="center"/>
    </xf>
    <xf numFmtId="2" fontId="3" fillId="0" borderId="41" xfId="0" applyNumberFormat="1" applyFont="1" applyBorder="1" applyAlignment="1">
      <alignment horizontal="center"/>
    </xf>
    <xf numFmtId="2" fontId="8" fillId="0" borderId="23" xfId="0" applyNumberFormat="1" applyFont="1" applyBorder="1" applyAlignment="1">
      <alignment horizontal="center" vertical="center" wrapText="1"/>
    </xf>
    <xf numFmtId="2" fontId="3" fillId="0" borderId="36" xfId="0" applyNumberFormat="1" applyFont="1" applyBorder="1" applyAlignment="1">
      <alignment horizontal="center" vertical="center" wrapText="1"/>
    </xf>
    <xf numFmtId="2" fontId="3" fillId="0" borderId="23" xfId="0" applyNumberFormat="1" applyFont="1" applyBorder="1" applyAlignment="1">
      <alignment horizontal="center"/>
    </xf>
    <xf numFmtId="2" fontId="3" fillId="0" borderId="41" xfId="0" applyNumberFormat="1" applyFont="1" applyBorder="1" applyAlignment="1">
      <alignment horizontal="center" vertical="center" wrapText="1"/>
    </xf>
    <xf numFmtId="2" fontId="8" fillId="0" borderId="36" xfId="0" applyNumberFormat="1" applyFont="1" applyBorder="1" applyAlignment="1">
      <alignment horizontal="center" vertical="center" wrapText="1"/>
    </xf>
    <xf numFmtId="2" fontId="3" fillId="0" borderId="27" xfId="0" applyNumberFormat="1" applyFont="1" applyBorder="1" applyAlignment="1">
      <alignment horizontal="center"/>
    </xf>
    <xf numFmtId="2" fontId="8" fillId="0" borderId="27" xfId="0" applyNumberFormat="1" applyFont="1" applyBorder="1" applyAlignment="1">
      <alignment horizontal="center" vertical="center" wrapText="1"/>
    </xf>
    <xf numFmtId="0" fontId="0" fillId="0" borderId="27" xfId="0" applyFont="1" applyBorder="1" applyAlignment="1"/>
    <xf numFmtId="0" fontId="3" fillId="0" borderId="23" xfId="0" applyFont="1" applyBorder="1" applyAlignment="1">
      <alignment horizontal="center"/>
    </xf>
    <xf numFmtId="0" fontId="3" fillId="0" borderId="23" xfId="0" applyFont="1" applyBorder="1" applyAlignment="1">
      <alignment horizontal="center" vertical="center" wrapText="1"/>
    </xf>
    <xf numFmtId="0" fontId="3" fillId="0" borderId="23" xfId="0" applyFont="1" applyFill="1" applyBorder="1" applyAlignment="1">
      <alignment horizontal="center" vertical="center" wrapText="1"/>
    </xf>
    <xf numFmtId="0" fontId="3" fillId="0" borderId="36" xfId="0" applyFont="1" applyFill="1" applyBorder="1" applyAlignment="1">
      <alignment horizontal="center" vertical="center" wrapText="1"/>
    </xf>
    <xf numFmtId="164" fontId="3" fillId="0" borderId="23" xfId="0" applyNumberFormat="1" applyFont="1" applyBorder="1" applyAlignment="1">
      <alignment horizontal="center" vertical="center" wrapText="1"/>
    </xf>
    <xf numFmtId="164" fontId="3" fillId="0" borderId="36" xfId="0" applyNumberFormat="1" applyFont="1" applyBorder="1" applyAlignment="1">
      <alignment horizontal="center" vertical="center" wrapText="1"/>
    </xf>
    <xf numFmtId="4" fontId="3" fillId="0" borderId="27" xfId="0" applyNumberFormat="1" applyFont="1" applyBorder="1" applyAlignment="1">
      <alignment horizontal="center" vertical="center" wrapText="1"/>
    </xf>
    <xf numFmtId="4" fontId="3" fillId="0" borderId="23" xfId="0" applyNumberFormat="1" applyFont="1" applyBorder="1" applyAlignment="1">
      <alignment horizontal="center" vertical="center" wrapText="1"/>
    </xf>
    <xf numFmtId="4" fontId="3" fillId="0" borderId="36" xfId="0" applyNumberFormat="1" applyFont="1" applyBorder="1" applyAlignment="1">
      <alignment horizontal="center" vertical="center" wrapText="1"/>
    </xf>
    <xf numFmtId="0" fontId="20" fillId="0" borderId="42" xfId="0" applyFont="1" applyBorder="1"/>
    <xf numFmtId="0" fontId="14" fillId="0" borderId="42" xfId="0" applyFont="1" applyBorder="1"/>
    <xf numFmtId="0" fontId="0" fillId="0" borderId="42" xfId="0" applyFont="1" applyBorder="1"/>
    <xf numFmtId="0" fontId="20" fillId="0" borderId="42" xfId="0" applyFont="1" applyBorder="1" applyAlignment="1">
      <alignment horizontal="center" vertical="center" wrapText="1"/>
    </xf>
    <xf numFmtId="0" fontId="3" fillId="0" borderId="42" xfId="0" applyFont="1" applyBorder="1"/>
    <xf numFmtId="0" fontId="0" fillId="0" borderId="42" xfId="0" applyFont="1" applyFill="1" applyBorder="1" applyAlignment="1">
      <alignment horizontal="center" vertical="center" wrapText="1"/>
    </xf>
    <xf numFmtId="0" fontId="3" fillId="0" borderId="42" xfId="0" applyFont="1" applyBorder="1" applyAlignment="1">
      <alignment horizontal="center" vertical="center" wrapText="1"/>
    </xf>
    <xf numFmtId="0" fontId="11" fillId="0" borderId="42" xfId="0" applyFont="1" applyFill="1" applyBorder="1" applyAlignment="1">
      <alignment horizontal="center" vertical="center"/>
    </xf>
    <xf numFmtId="0" fontId="14" fillId="0" borderId="42" xfId="0" applyFont="1" applyBorder="1" applyAlignment="1">
      <alignment horizontal="center" vertical="center"/>
    </xf>
    <xf numFmtId="0" fontId="14" fillId="0" borderId="42" xfId="0" applyNumberFormat="1" applyFont="1" applyFill="1" applyBorder="1" applyAlignment="1" applyProtection="1">
      <alignment horizontal="center" vertical="center" wrapText="1"/>
      <protection locked="0"/>
    </xf>
    <xf numFmtId="0" fontId="4" fillId="0" borderId="42" xfId="0" applyNumberFormat="1" applyFont="1" applyFill="1" applyBorder="1" applyAlignment="1" applyProtection="1">
      <alignment horizontal="center" vertical="center" wrapText="1"/>
      <protection locked="0"/>
    </xf>
    <xf numFmtId="2" fontId="3" fillId="0" borderId="42" xfId="0" applyNumberFormat="1" applyFont="1" applyBorder="1" applyAlignment="1" applyProtection="1">
      <alignment horizontal="center" vertical="center" wrapText="1"/>
      <protection hidden="1"/>
    </xf>
    <xf numFmtId="0" fontId="4" fillId="3" borderId="2" xfId="0" applyFont="1" applyFill="1" applyBorder="1" applyAlignment="1" applyProtection="1">
      <alignment horizontal="left" vertical="top"/>
      <protection hidden="1"/>
    </xf>
    <xf numFmtId="0" fontId="4" fillId="3" borderId="2" xfId="0" applyFont="1" applyFill="1" applyBorder="1" applyAlignment="1" applyProtection="1">
      <alignment horizontal="left" vertical="center"/>
      <protection hidden="1"/>
    </xf>
    <xf numFmtId="0" fontId="4" fillId="3" borderId="2" xfId="0" applyFont="1" applyFill="1" applyBorder="1" applyAlignment="1" applyProtection="1">
      <alignment vertical="center"/>
      <protection hidden="1"/>
    </xf>
    <xf numFmtId="0" fontId="24" fillId="0" borderId="0" xfId="0" applyFont="1" applyAlignment="1" applyProtection="1">
      <alignment horizontal="left" vertical="center"/>
      <protection hidden="1"/>
    </xf>
    <xf numFmtId="0" fontId="4" fillId="5" borderId="2" xfId="0" applyFont="1" applyFill="1" applyBorder="1" applyAlignment="1" applyProtection="1">
      <alignment horizontal="left" vertical="center"/>
      <protection locked="0"/>
    </xf>
    <xf numFmtId="49" fontId="4" fillId="5" borderId="2" xfId="0" applyNumberFormat="1" applyFont="1" applyFill="1" applyBorder="1" applyAlignment="1" applyProtection="1">
      <alignment horizontal="left" vertical="center"/>
      <protection locked="0"/>
    </xf>
    <xf numFmtId="0" fontId="4" fillId="5" borderId="2" xfId="0" applyFont="1" applyFill="1" applyBorder="1" applyAlignment="1" applyProtection="1">
      <alignment vertical="center"/>
      <protection locked="0"/>
    </xf>
    <xf numFmtId="0" fontId="3" fillId="0" borderId="45" xfId="0" applyFont="1" applyBorder="1" applyAlignment="1">
      <alignment horizontal="center" vertical="top"/>
    </xf>
    <xf numFmtId="0" fontId="14" fillId="0" borderId="0" xfId="0" applyFont="1" applyAlignment="1" applyProtection="1">
      <alignment horizontal="left" vertical="center"/>
      <protection hidden="1"/>
    </xf>
    <xf numFmtId="0" fontId="4" fillId="0" borderId="0" xfId="0" applyFont="1" applyAlignment="1" applyProtection="1">
      <alignment horizontal="left" vertical="center"/>
      <protection hidden="1"/>
    </xf>
    <xf numFmtId="0" fontId="25" fillId="0" borderId="0" xfId="0" applyFont="1"/>
    <xf numFmtId="0" fontId="26" fillId="0" borderId="0" xfId="0" applyFont="1"/>
    <xf numFmtId="0" fontId="27" fillId="0" borderId="0" xfId="0" applyFont="1"/>
    <xf numFmtId="0" fontId="22" fillId="0" borderId="0" xfId="0" applyFont="1"/>
    <xf numFmtId="0" fontId="22" fillId="0" borderId="2" xfId="0" applyFont="1" applyBorder="1"/>
    <xf numFmtId="0" fontId="22" fillId="0" borderId="2" xfId="0" applyFont="1" applyBorder="1" applyAlignment="1">
      <alignment horizontal="center"/>
    </xf>
    <xf numFmtId="0" fontId="5" fillId="0" borderId="0" xfId="0" quotePrefix="1" applyFont="1" applyBorder="1" applyProtection="1">
      <protection hidden="1"/>
    </xf>
    <xf numFmtId="2" fontId="10" fillId="0" borderId="22" xfId="0" applyNumberFormat="1" applyFont="1" applyBorder="1" applyAlignment="1">
      <alignment horizontal="center"/>
    </xf>
    <xf numFmtId="0" fontId="0" fillId="0" borderId="2" xfId="0" applyFont="1" applyBorder="1" applyAlignment="1">
      <alignment horizontal="center" vertical="top" wrapText="1"/>
    </xf>
    <xf numFmtId="0" fontId="0" fillId="0" borderId="2" xfId="0" applyBorder="1" applyAlignment="1">
      <alignment horizontal="center" wrapText="1"/>
    </xf>
    <xf numFmtId="0" fontId="0" fillId="2" borderId="0" xfId="0" applyFill="1" applyBorder="1" applyAlignment="1">
      <alignment horizontal="center"/>
    </xf>
    <xf numFmtId="0" fontId="0" fillId="0" borderId="34" xfId="0" applyFont="1" applyBorder="1" applyAlignment="1">
      <alignment horizontal="center" wrapText="1"/>
    </xf>
    <xf numFmtId="0" fontId="3" fillId="0" borderId="18" xfId="0" applyFont="1" applyBorder="1" applyAlignment="1">
      <alignment horizontal="center" vertical="center"/>
    </xf>
    <xf numFmtId="0" fontId="8" fillId="0" borderId="0" xfId="0" quotePrefix="1" applyFont="1" applyBorder="1" applyAlignment="1">
      <alignment horizontal="center" vertical="center" wrapText="1"/>
    </xf>
    <xf numFmtId="0" fontId="8" fillId="0" borderId="0" xfId="0" applyFont="1" applyBorder="1" applyAlignment="1">
      <alignment horizontal="center" vertical="center" wrapText="1"/>
    </xf>
    <xf numFmtId="0" fontId="3" fillId="0" borderId="45" xfId="0" applyFont="1" applyBorder="1" applyAlignment="1">
      <alignment horizontal="center" vertical="center" wrapText="1"/>
    </xf>
    <xf numFmtId="0" fontId="8" fillId="0" borderId="9" xfId="0" applyFont="1" applyBorder="1" applyAlignment="1">
      <alignment horizontal="center" vertical="center"/>
    </xf>
    <xf numFmtId="0" fontId="0" fillId="0" borderId="11" xfId="0" applyBorder="1"/>
    <xf numFmtId="0" fontId="3" fillId="0" borderId="31" xfId="0" applyFont="1" applyBorder="1" applyAlignment="1">
      <alignment horizontal="center" vertical="center" wrapText="1"/>
    </xf>
    <xf numFmtId="0" fontId="3" fillId="0" borderId="31" xfId="0" applyFont="1" applyBorder="1" applyAlignment="1">
      <alignment horizontal="center" vertical="center"/>
    </xf>
    <xf numFmtId="0" fontId="3" fillId="0" borderId="32" xfId="0" applyFont="1" applyFill="1" applyBorder="1" applyAlignment="1">
      <alignment horizontal="center" vertical="center" wrapText="1"/>
    </xf>
    <xf numFmtId="2" fontId="3" fillId="0" borderId="2" xfId="0" applyNumberFormat="1" applyFont="1" applyBorder="1" applyAlignment="1">
      <alignment horizontal="center" vertical="center"/>
    </xf>
    <xf numFmtId="0" fontId="0" fillId="0" borderId="38" xfId="0" applyBorder="1"/>
    <xf numFmtId="0" fontId="0" fillId="0" borderId="37" xfId="0" applyBorder="1"/>
    <xf numFmtId="0" fontId="6" fillId="0" borderId="47" xfId="0" applyFont="1" applyBorder="1"/>
    <xf numFmtId="0" fontId="7" fillId="0" borderId="48" xfId="0" applyFont="1" applyBorder="1"/>
    <xf numFmtId="0" fontId="7" fillId="0" borderId="20" xfId="0" applyFont="1" applyBorder="1"/>
    <xf numFmtId="4" fontId="3" fillId="0" borderId="41" xfId="0" applyNumberFormat="1" applyFont="1" applyBorder="1" applyAlignment="1">
      <alignment horizontal="center" vertical="center" wrapText="1"/>
    </xf>
    <xf numFmtId="0" fontId="14" fillId="0" borderId="32" xfId="0" applyFont="1" applyBorder="1" applyAlignment="1">
      <alignment horizontal="center" vertical="center" wrapText="1"/>
    </xf>
    <xf numFmtId="0" fontId="14" fillId="0" borderId="7" xfId="0" applyFont="1" applyBorder="1" applyAlignment="1">
      <alignment horizontal="center" vertical="center" wrapText="1"/>
    </xf>
    <xf numFmtId="0" fontId="8" fillId="9" borderId="37" xfId="0" applyFont="1" applyFill="1" applyBorder="1" applyAlignment="1">
      <alignment horizontal="center" vertical="top" wrapText="1"/>
    </xf>
    <xf numFmtId="0" fontId="35" fillId="0" borderId="0" xfId="0" applyFont="1" applyAlignment="1">
      <alignment vertical="top"/>
    </xf>
    <xf numFmtId="0" fontId="14" fillId="0" borderId="31" xfId="0" applyFont="1" applyBorder="1" applyAlignment="1">
      <alignment horizontal="left" vertical="center" wrapText="1"/>
    </xf>
    <xf numFmtId="14" fontId="14" fillId="0" borderId="31" xfId="0" applyNumberFormat="1" applyFont="1" applyBorder="1" applyAlignment="1">
      <alignment horizontal="center" vertical="center" wrapText="1"/>
    </xf>
    <xf numFmtId="2" fontId="3" fillId="0" borderId="32" xfId="0" applyNumberFormat="1" applyFont="1" applyBorder="1" applyAlignment="1">
      <alignment horizontal="center" vertical="center" wrapText="1"/>
    </xf>
    <xf numFmtId="0" fontId="0" fillId="2" borderId="45" xfId="0" applyFill="1" applyBorder="1" applyAlignment="1">
      <alignment horizontal="center"/>
    </xf>
    <xf numFmtId="0" fontId="14" fillId="0" borderId="49" xfId="0" applyFont="1" applyBorder="1" applyAlignment="1">
      <alignment wrapText="1"/>
    </xf>
    <xf numFmtId="0" fontId="35" fillId="0" borderId="50" xfId="0" applyFont="1" applyBorder="1" applyAlignment="1">
      <alignment vertical="top" wrapText="1"/>
    </xf>
    <xf numFmtId="0" fontId="35" fillId="0" borderId="18" xfId="0" applyFont="1" applyBorder="1" applyAlignment="1">
      <alignment vertical="top" wrapText="1"/>
    </xf>
    <xf numFmtId="0" fontId="35" fillId="0" borderId="18" xfId="0" applyFont="1" applyBorder="1" applyAlignment="1">
      <alignment vertical="top"/>
    </xf>
    <xf numFmtId="0" fontId="35" fillId="0" borderId="50" xfId="0" applyFont="1" applyBorder="1" applyAlignment="1">
      <alignment vertical="top"/>
    </xf>
    <xf numFmtId="0" fontId="0" fillId="0" borderId="51" xfId="0" applyBorder="1"/>
    <xf numFmtId="0" fontId="6" fillId="0" borderId="0" xfId="0" applyFont="1" applyBorder="1" applyAlignment="1">
      <alignment horizontal="center" wrapText="1"/>
    </xf>
    <xf numFmtId="0" fontId="3" fillId="0" borderId="52" xfId="0" applyFont="1" applyBorder="1" applyAlignment="1">
      <alignment horizontal="center" vertical="center" wrapText="1"/>
    </xf>
    <xf numFmtId="0" fontId="8" fillId="0" borderId="3" xfId="0" applyFont="1" applyBorder="1" applyAlignment="1">
      <alignment horizontal="center" vertical="center" wrapText="1"/>
    </xf>
    <xf numFmtId="0" fontId="3" fillId="0" borderId="3"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3" fillId="0" borderId="34" xfId="0" applyFont="1" applyBorder="1" applyAlignment="1">
      <alignment horizontal="center" vertical="center" wrapText="1"/>
    </xf>
    <xf numFmtId="2" fontId="3" fillId="0" borderId="53" xfId="0" applyNumberFormat="1" applyFont="1" applyBorder="1" applyAlignment="1">
      <alignment horizontal="center" vertical="center" wrapText="1"/>
    </xf>
    <xf numFmtId="2" fontId="3" fillId="0" borderId="54" xfId="0" applyNumberFormat="1" applyFont="1" applyBorder="1" applyAlignment="1">
      <alignment horizontal="center" vertical="center" wrapText="1"/>
    </xf>
    <xf numFmtId="0" fontId="3" fillId="0" borderId="0" xfId="0" applyFont="1" applyAlignment="1"/>
    <xf numFmtId="0" fontId="3" fillId="0" borderId="0" xfId="0" applyFont="1"/>
    <xf numFmtId="0" fontId="32" fillId="0" borderId="42" xfId="0" applyFont="1" applyBorder="1"/>
    <xf numFmtId="0" fontId="32" fillId="0" borderId="0" xfId="0" applyFont="1"/>
    <xf numFmtId="0" fontId="8" fillId="0" borderId="55" xfId="0" applyFont="1" applyFill="1" applyBorder="1" applyAlignment="1">
      <alignment horizontal="center" vertical="center" wrapText="1"/>
    </xf>
    <xf numFmtId="2" fontId="3" fillId="0" borderId="56" xfId="0" applyNumberFormat="1" applyFont="1" applyBorder="1" applyAlignment="1">
      <alignment horizontal="center" vertical="center" wrapText="1"/>
    </xf>
    <xf numFmtId="0" fontId="6" fillId="0" borderId="21" xfId="0" applyFont="1" applyBorder="1" applyAlignment="1">
      <alignment horizontal="center"/>
    </xf>
    <xf numFmtId="0" fontId="32" fillId="2" borderId="2" xfId="0" applyFont="1" applyFill="1" applyBorder="1" applyAlignment="1">
      <alignment horizontal="center"/>
    </xf>
    <xf numFmtId="0" fontId="32" fillId="2" borderId="4" xfId="0" applyFont="1" applyFill="1" applyBorder="1" applyAlignment="1">
      <alignment horizontal="center"/>
    </xf>
    <xf numFmtId="0" fontId="36" fillId="0" borderId="0" xfId="0" applyFont="1"/>
    <xf numFmtId="0" fontId="32" fillId="0" borderId="2" xfId="0" applyFont="1" applyBorder="1" applyAlignment="1">
      <alignment horizontal="center" vertical="center" wrapText="1"/>
    </xf>
    <xf numFmtId="0" fontId="32" fillId="0" borderId="0" xfId="0" applyFont="1" applyBorder="1"/>
    <xf numFmtId="0" fontId="32" fillId="0" borderId="0" xfId="0" applyFont="1" applyAlignment="1">
      <alignment horizontal="center"/>
    </xf>
    <xf numFmtId="0" fontId="3" fillId="0" borderId="0" xfId="0" applyFont="1" applyAlignment="1">
      <alignment horizontal="center"/>
    </xf>
    <xf numFmtId="0" fontId="32" fillId="0" borderId="3" xfId="0" applyFont="1" applyBorder="1" applyAlignment="1">
      <alignment horizontal="center" vertical="center" wrapText="1"/>
    </xf>
    <xf numFmtId="0" fontId="32" fillId="0" borderId="34" xfId="0" applyFont="1" applyBorder="1" applyAlignment="1">
      <alignment horizontal="center" vertical="center" wrapText="1"/>
    </xf>
    <xf numFmtId="0" fontId="32" fillId="0" borderId="4" xfId="0" applyFont="1" applyBorder="1" applyAlignment="1">
      <alignment horizontal="center" vertical="center" wrapText="1"/>
    </xf>
    <xf numFmtId="0" fontId="32" fillId="0" borderId="0" xfId="0" applyFont="1" applyBorder="1" applyAlignment="1">
      <alignment horizontal="center"/>
    </xf>
    <xf numFmtId="0" fontId="32" fillId="0" borderId="0" xfId="0" applyFont="1" applyBorder="1" applyAlignment="1">
      <alignment horizontal="center" vertical="center" wrapText="1"/>
    </xf>
    <xf numFmtId="0" fontId="32" fillId="0" borderId="42" xfId="0" applyFont="1" applyBorder="1" applyAlignment="1">
      <alignment horizontal="center"/>
    </xf>
    <xf numFmtId="17" fontId="11" fillId="0" borderId="4" xfId="0" quotePrefix="1" applyNumberFormat="1" applyFont="1" applyBorder="1" applyAlignment="1">
      <alignment horizontal="center" vertical="center"/>
    </xf>
    <xf numFmtId="0" fontId="26" fillId="7" borderId="0" xfId="0" applyFont="1" applyFill="1" applyAlignment="1">
      <alignment horizontal="left" vertical="top" wrapText="1"/>
    </xf>
    <xf numFmtId="0" fontId="26" fillId="4" borderId="0" xfId="0" applyFont="1" applyFill="1" applyAlignment="1">
      <alignment horizontal="left" vertical="top" wrapText="1"/>
    </xf>
    <xf numFmtId="0" fontId="26" fillId="6" borderId="0" xfId="0" applyFont="1" applyFill="1" applyAlignment="1">
      <alignment horizontal="left" vertical="top" wrapText="1"/>
    </xf>
    <xf numFmtId="0" fontId="26" fillId="8" borderId="0" xfId="0" applyFont="1" applyFill="1" applyAlignment="1">
      <alignment horizontal="left" vertical="top" wrapText="1"/>
    </xf>
    <xf numFmtId="0" fontId="24" fillId="0" borderId="0" xfId="0" applyFont="1" applyAlignment="1" applyProtection="1">
      <alignment horizontal="left" vertical="center"/>
      <protection hidden="1"/>
    </xf>
    <xf numFmtId="0" fontId="1" fillId="0" borderId="43" xfId="0" applyFont="1" applyBorder="1" applyAlignment="1">
      <alignment horizontal="center" vertical="top" wrapText="1"/>
    </xf>
    <xf numFmtId="0" fontId="0" fillId="0" borderId="43" xfId="0" applyBorder="1" applyAlignment="1">
      <alignment horizontal="center" vertical="top" wrapText="1"/>
    </xf>
    <xf numFmtId="0" fontId="23" fillId="0" borderId="0" xfId="0" applyFont="1" applyAlignment="1">
      <alignment horizontal="center" vertical="center"/>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0" xfId="0" applyNumberFormat="1" applyAlignment="1">
      <alignment horizontal="left" wrapText="1"/>
    </xf>
    <xf numFmtId="0" fontId="0" fillId="0" borderId="0" xfId="0" applyAlignment="1">
      <alignment horizontal="left" wrapText="1"/>
    </xf>
    <xf numFmtId="0" fontId="22" fillId="0" borderId="0" xfId="0" applyFont="1" applyFill="1" applyBorder="1" applyAlignment="1">
      <alignment horizontal="left" vertical="top"/>
    </xf>
    <xf numFmtId="0" fontId="1" fillId="0" borderId="0" xfId="0" applyFont="1" applyAlignment="1">
      <alignment horizontal="left" wrapText="1"/>
    </xf>
    <xf numFmtId="0" fontId="31" fillId="0" borderId="0" xfId="0" applyFont="1" applyAlignment="1">
      <alignment horizontal="left" wrapText="1"/>
    </xf>
    <xf numFmtId="0" fontId="0" fillId="0" borderId="0" xfId="0" applyFont="1" applyAlignment="1">
      <alignment horizontal="left" wrapText="1"/>
    </xf>
    <xf numFmtId="0" fontId="2" fillId="0" borderId="0" xfId="0" applyFont="1" applyAlignment="1">
      <alignment horizontal="left" wrapText="1"/>
    </xf>
    <xf numFmtId="0" fontId="10" fillId="0" borderId="0" xfId="0" applyFont="1" applyAlignment="1" applyProtection="1">
      <alignment horizontal="center" vertical="center"/>
      <protection hidden="1"/>
    </xf>
    <xf numFmtId="0" fontId="14" fillId="0" borderId="0" xfId="0" applyFont="1" applyAlignment="1" applyProtection="1">
      <alignment horizontal="left" vertical="center"/>
      <protection hidden="1"/>
    </xf>
    <xf numFmtId="0" fontId="0" fillId="0" borderId="0" xfId="0" applyAlignment="1">
      <alignment horizontal="left" vertical="top" wrapText="1"/>
    </xf>
    <xf numFmtId="0" fontId="10" fillId="0" borderId="0" xfId="0" applyFont="1" applyAlignment="1" applyProtection="1">
      <alignment horizontal="center" vertical="center" wrapText="1"/>
      <protection hidden="1"/>
    </xf>
    <xf numFmtId="0" fontId="5" fillId="0" borderId="0" xfId="0" applyFont="1" applyAlignment="1" applyProtection="1">
      <alignment horizontal="center" vertical="center"/>
      <protection hidden="1"/>
    </xf>
    <xf numFmtId="0" fontId="10" fillId="0" borderId="0" xfId="0" applyFont="1" applyAlignment="1">
      <alignment horizontal="center" wrapText="1"/>
    </xf>
    <xf numFmtId="0" fontId="21" fillId="0" borderId="0" xfId="0" applyFont="1" applyAlignment="1">
      <alignment horizontal="center"/>
    </xf>
    <xf numFmtId="0" fontId="6" fillId="0" borderId="0" xfId="0" applyFont="1" applyAlignment="1" applyProtection="1">
      <alignment horizontal="center" vertical="center" wrapText="1"/>
      <protection hidden="1"/>
    </xf>
    <xf numFmtId="0" fontId="6" fillId="0" borderId="0" xfId="0" applyFont="1" applyAlignment="1">
      <alignment horizontal="center"/>
    </xf>
    <xf numFmtId="0" fontId="32" fillId="0" borderId="0" xfId="0" applyFont="1" applyAlignment="1">
      <alignment horizontal="left" vertical="top" wrapText="1"/>
    </xf>
    <xf numFmtId="0" fontId="10" fillId="0" borderId="0" xfId="0" applyFont="1" applyBorder="1" applyAlignment="1">
      <alignment horizontal="center" wrapText="1"/>
    </xf>
    <xf numFmtId="0" fontId="6" fillId="0" borderId="0" xfId="0" applyFont="1" applyBorder="1" applyAlignment="1">
      <alignment horizontal="center" wrapText="1"/>
    </xf>
    <xf numFmtId="0" fontId="10" fillId="0" borderId="0" xfId="0" applyFont="1" applyBorder="1" applyAlignment="1" applyProtection="1">
      <alignment horizontal="center" vertical="center" wrapText="1"/>
      <protection hidden="1"/>
    </xf>
    <xf numFmtId="0" fontId="4" fillId="0" borderId="0" xfId="0" applyFont="1" applyAlignment="1" applyProtection="1">
      <alignment horizontal="left" vertical="center"/>
      <protection hidden="1"/>
    </xf>
    <xf numFmtId="0" fontId="10" fillId="0" borderId="44" xfId="0" applyFont="1" applyBorder="1" applyAlignment="1">
      <alignment horizontal="center" vertical="center" wrapText="1"/>
    </xf>
    <xf numFmtId="0" fontId="10" fillId="0" borderId="45" xfId="0" applyFont="1" applyBorder="1" applyAlignment="1">
      <alignment horizontal="center" vertical="center" wrapText="1"/>
    </xf>
    <xf numFmtId="0" fontId="10" fillId="0" borderId="46" xfId="0" applyFont="1" applyBorder="1" applyAlignment="1">
      <alignment horizontal="center" vertical="center" wrapText="1"/>
    </xf>
  </cellXfs>
  <cellStyles count="2">
    <cellStyle name="Hyperlink" xfId="1" builtinId="8"/>
    <cellStyle name="Normal" xfId="0" builtinId="0"/>
  </cellStyles>
  <dxfs count="0"/>
  <tableStyles count="0" defaultTableStyle="TableStyleMedium9" defaultPivotStyle="PivotStyleLight16"/>
  <colors>
    <mruColors>
      <color rgb="FFC8EBB7"/>
      <color rgb="FFB0E89C"/>
      <color rgb="FFB5F1AD"/>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 Id="rId8" Type="http://schemas.openxmlformats.org/officeDocument/2006/relationships/worksheet" Target="worksheets/sheet8.xml"/><Relationship Id="rId3" Type="http://schemas.openxmlformats.org/officeDocument/2006/relationships/worksheet" Target="worksheets/sheet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Administrator/My%20Documents/Desc&#259;rc&#259;ri/GM_SL_10.12.2012%20-%20Mosoarca%20Mariu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nd\date\Secretariat\GradatiiMerit\GradatiideMerit2013\GM_CONF_20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6">
          <cell r="B6" t="str">
            <v>Mosoarca Marius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18">
          <cell r="B18">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L12"/>
  <sheetViews>
    <sheetView showGridLines="0" showRowColHeaders="0" zoomScale="120" zoomScaleNormal="120" workbookViewId="0">
      <selection activeCell="B7" sqref="B7:L7"/>
    </sheetView>
  </sheetViews>
  <sheetFormatPr defaultRowHeight="15"/>
  <cols>
    <col min="1" max="16384" width="9.140625" style="391"/>
  </cols>
  <sheetData>
    <row r="1" spans="2:12" ht="15.75">
      <c r="B1" s="389" t="s">
        <v>180</v>
      </c>
      <c r="C1" s="390"/>
      <c r="D1" s="390"/>
      <c r="E1" s="390"/>
      <c r="F1" s="390"/>
      <c r="G1" s="390"/>
      <c r="H1" s="390"/>
      <c r="I1" s="390"/>
      <c r="J1" s="390"/>
      <c r="K1" s="390"/>
    </row>
    <row r="2" spans="2:12" ht="15.75">
      <c r="B2" s="390"/>
      <c r="C2" s="390"/>
      <c r="D2" s="390"/>
      <c r="E2" s="390"/>
      <c r="F2" s="390"/>
      <c r="G2" s="390"/>
      <c r="H2" s="390"/>
      <c r="I2" s="390"/>
      <c r="J2" s="390"/>
      <c r="K2" s="390"/>
    </row>
    <row r="3" spans="2:12" ht="90" customHeight="1">
      <c r="B3" s="462" t="s">
        <v>184</v>
      </c>
      <c r="C3" s="462"/>
      <c r="D3" s="462"/>
      <c r="E3" s="462"/>
      <c r="F3" s="462"/>
      <c r="G3" s="462"/>
      <c r="H3" s="462"/>
      <c r="I3" s="462"/>
      <c r="J3" s="462"/>
      <c r="K3" s="462"/>
      <c r="L3" s="462"/>
    </row>
    <row r="4" spans="2:12" ht="135" customHeight="1">
      <c r="B4" s="463" t="s">
        <v>269</v>
      </c>
      <c r="C4" s="463"/>
      <c r="D4" s="463"/>
      <c r="E4" s="463"/>
      <c r="F4" s="463"/>
      <c r="G4" s="463"/>
      <c r="H4" s="463"/>
      <c r="I4" s="463"/>
      <c r="J4" s="463"/>
      <c r="K4" s="463"/>
      <c r="L4" s="463"/>
    </row>
    <row r="5" spans="2:12" ht="60" customHeight="1">
      <c r="B5" s="464" t="s">
        <v>270</v>
      </c>
      <c r="C5" s="464"/>
      <c r="D5" s="464"/>
      <c r="E5" s="464"/>
      <c r="F5" s="464"/>
      <c r="G5" s="464"/>
      <c r="H5" s="464"/>
      <c r="I5" s="464"/>
      <c r="J5" s="464"/>
      <c r="K5" s="464"/>
      <c r="L5" s="464"/>
    </row>
    <row r="6" spans="2:12" ht="60" customHeight="1">
      <c r="B6" s="464" t="s">
        <v>181</v>
      </c>
      <c r="C6" s="464"/>
      <c r="D6" s="464"/>
      <c r="E6" s="464"/>
      <c r="F6" s="464"/>
      <c r="G6" s="464"/>
      <c r="H6" s="464"/>
      <c r="I6" s="464"/>
      <c r="J6" s="464"/>
      <c r="K6" s="464"/>
      <c r="L6" s="464"/>
    </row>
    <row r="7" spans="2:12" ht="60" customHeight="1">
      <c r="B7" s="461" t="s">
        <v>185</v>
      </c>
      <c r="C7" s="461"/>
      <c r="D7" s="461"/>
      <c r="E7" s="461"/>
      <c r="F7" s="461"/>
      <c r="G7" s="461"/>
      <c r="H7" s="461"/>
      <c r="I7" s="461"/>
      <c r="J7" s="461"/>
      <c r="K7" s="461"/>
      <c r="L7" s="461"/>
    </row>
    <row r="8" spans="2:12" ht="15.75">
      <c r="B8" s="390"/>
      <c r="C8" s="390"/>
      <c r="D8" s="390"/>
      <c r="E8" s="390"/>
      <c r="F8" s="390"/>
      <c r="G8" s="390"/>
      <c r="H8" s="390"/>
      <c r="I8" s="390"/>
      <c r="J8" s="390"/>
      <c r="K8" s="390"/>
    </row>
    <row r="9" spans="2:12" ht="15.75">
      <c r="B9" s="390"/>
      <c r="C9" s="390"/>
      <c r="D9" s="390"/>
      <c r="E9" s="390"/>
      <c r="F9" s="390"/>
      <c r="G9" s="390"/>
      <c r="H9" s="390"/>
      <c r="I9" s="390"/>
      <c r="J9" s="390"/>
      <c r="K9" s="390"/>
    </row>
    <row r="10" spans="2:12" ht="15.75">
      <c r="B10" s="390"/>
      <c r="C10" s="390"/>
      <c r="D10" s="390"/>
      <c r="E10" s="390"/>
      <c r="F10" s="390"/>
      <c r="G10" s="390"/>
      <c r="H10" s="390"/>
      <c r="I10" s="390"/>
      <c r="J10" s="390"/>
      <c r="K10" s="390"/>
    </row>
    <row r="11" spans="2:12" ht="15.75">
      <c r="B11" s="390"/>
      <c r="C11" s="390"/>
      <c r="D11" s="390"/>
      <c r="E11" s="390"/>
      <c r="F11" s="390"/>
      <c r="G11" s="390"/>
      <c r="H11" s="390"/>
      <c r="I11" s="390"/>
      <c r="J11" s="390"/>
      <c r="K11" s="390"/>
    </row>
    <row r="12" spans="2:12" ht="15.75">
      <c r="B12" s="390"/>
      <c r="C12" s="390"/>
      <c r="D12" s="390"/>
      <c r="E12" s="390"/>
      <c r="F12" s="390"/>
      <c r="G12" s="390"/>
      <c r="H12" s="390"/>
      <c r="I12" s="390"/>
      <c r="J12" s="390"/>
      <c r="K12" s="390"/>
    </row>
  </sheetData>
  <mergeCells count="5">
    <mergeCell ref="B7:L7"/>
    <mergeCell ref="B3:L3"/>
    <mergeCell ref="B4:L4"/>
    <mergeCell ref="B5:L5"/>
    <mergeCell ref="B6:L6"/>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2"/>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71" t="str">
        <f>'Date initiale'!C3</f>
        <v>Universitatea de Arhitectură și Urbanism "Ion Mincu" București</v>
      </c>
      <c r="B1" s="271"/>
      <c r="C1" s="271"/>
    </row>
    <row r="2" spans="1:12">
      <c r="A2" s="271" t="str">
        <f>'Date initiale'!B4&amp;" "&amp;'Date initiale'!C4</f>
        <v>Facultatea URBANISM</v>
      </c>
      <c r="B2" s="271"/>
      <c r="C2" s="271"/>
    </row>
    <row r="3" spans="1:12">
      <c r="A3" s="271" t="str">
        <f>'Date initiale'!B5&amp;" "&amp;'Date initiale'!C5</f>
        <v>Departamentul Planificare Urbană și Dezvoltare Teritorială</v>
      </c>
      <c r="B3" s="271"/>
      <c r="C3" s="271"/>
    </row>
    <row r="4" spans="1:12">
      <c r="A4" s="125" t="str">
        <f>'Date initiale'!C6&amp;", "&amp;'Date initiale'!C7</f>
        <v>Munteanu Simona Elena, 11</v>
      </c>
      <c r="B4" s="125"/>
      <c r="C4" s="125"/>
    </row>
    <row r="5" spans="1:12" s="196" customFormat="1">
      <c r="A5" s="125"/>
      <c r="B5" s="125"/>
      <c r="C5" s="125"/>
    </row>
    <row r="6" spans="1:12" ht="15.75">
      <c r="A6" s="478" t="s">
        <v>110</v>
      </c>
      <c r="B6" s="478"/>
      <c r="C6" s="478"/>
      <c r="D6" s="478"/>
      <c r="E6" s="478"/>
      <c r="F6" s="478"/>
      <c r="G6" s="478"/>
      <c r="H6" s="478"/>
      <c r="I6" s="478"/>
    </row>
    <row r="7" spans="1:12" ht="35.25" customHeight="1">
      <c r="A7" s="481" t="str">
        <f>'Descriere indicatori'!B8&amp;". "&amp;'Descriere indicatori'!C8</f>
        <v xml:space="preserve">I5. Articole in extenso în reviste ştiinţifice indexate ISI Arts &amp; Humanities Citation Index, Scopus-Copernicus, ERIH şi clasificate în categoria INT1 sau INT2 în acest index, sau echivalente în domeniu* </v>
      </c>
      <c r="B7" s="481"/>
      <c r="C7" s="481"/>
      <c r="D7" s="481"/>
      <c r="E7" s="481"/>
      <c r="F7" s="481"/>
      <c r="G7" s="481"/>
      <c r="H7" s="481"/>
      <c r="I7" s="481"/>
    </row>
    <row r="8" spans="1:12" ht="15.75" thickBot="1">
      <c r="A8" s="72"/>
      <c r="B8" s="72"/>
      <c r="C8" s="72"/>
      <c r="D8" s="72"/>
      <c r="E8" s="72"/>
      <c r="F8" s="72"/>
      <c r="G8" s="72"/>
      <c r="H8" s="72"/>
      <c r="I8" s="72"/>
    </row>
    <row r="9" spans="1:12" ht="30.75" thickBot="1">
      <c r="A9" s="164" t="s">
        <v>55</v>
      </c>
      <c r="B9" s="165" t="s">
        <v>83</v>
      </c>
      <c r="C9" s="165" t="s">
        <v>52</v>
      </c>
      <c r="D9" s="165" t="s">
        <v>57</v>
      </c>
      <c r="E9" s="165" t="s">
        <v>80</v>
      </c>
      <c r="F9" s="166" t="s">
        <v>87</v>
      </c>
      <c r="G9" s="165" t="s">
        <v>58</v>
      </c>
      <c r="H9" s="165" t="s">
        <v>111</v>
      </c>
      <c r="I9" s="167" t="s">
        <v>90</v>
      </c>
      <c r="K9" s="276" t="s">
        <v>108</v>
      </c>
    </row>
    <row r="10" spans="1:12">
      <c r="A10" s="170">
        <v>1</v>
      </c>
      <c r="B10" s="171"/>
      <c r="C10" s="171"/>
      <c r="D10" s="171"/>
      <c r="E10" s="171"/>
      <c r="F10" s="154"/>
      <c r="G10" s="171"/>
      <c r="H10" s="171"/>
      <c r="I10" s="180"/>
      <c r="K10" s="277">
        <v>10</v>
      </c>
      <c r="L10" s="392" t="s">
        <v>248</v>
      </c>
    </row>
    <row r="11" spans="1:12">
      <c r="A11" s="172">
        <f>A10+1</f>
        <v>2</v>
      </c>
      <c r="B11" s="116"/>
      <c r="C11" s="42"/>
      <c r="D11" s="117"/>
      <c r="E11" s="42"/>
      <c r="F11" s="118"/>
      <c r="G11" s="118"/>
      <c r="H11" s="118"/>
      <c r="I11" s="331"/>
      <c r="K11" s="58"/>
    </row>
    <row r="12" spans="1:12">
      <c r="A12" s="173">
        <f t="shared" ref="A12:A19" si="0">A11+1</f>
        <v>3</v>
      </c>
      <c r="B12" s="174"/>
      <c r="C12" s="175"/>
      <c r="D12" s="117"/>
      <c r="E12" s="175"/>
      <c r="F12" s="163"/>
      <c r="G12" s="175"/>
      <c r="H12" s="163"/>
      <c r="I12" s="331"/>
    </row>
    <row r="13" spans="1:12">
      <c r="A13" s="176">
        <f t="shared" si="0"/>
        <v>4</v>
      </c>
      <c r="B13" s="116"/>
      <c r="C13" s="117"/>
      <c r="D13" s="117"/>
      <c r="E13" s="117"/>
      <c r="F13" s="118"/>
      <c r="G13" s="118"/>
      <c r="H13" s="118"/>
      <c r="I13" s="331"/>
    </row>
    <row r="14" spans="1:12">
      <c r="A14" s="172">
        <f t="shared" si="0"/>
        <v>5</v>
      </c>
      <c r="B14" s="116"/>
      <c r="C14" s="42"/>
      <c r="D14" s="117"/>
      <c r="E14" s="42"/>
      <c r="F14" s="118"/>
      <c r="G14" s="118"/>
      <c r="H14" s="118"/>
      <c r="I14" s="331"/>
    </row>
    <row r="15" spans="1:12">
      <c r="A15" s="176">
        <f t="shared" si="0"/>
        <v>6</v>
      </c>
      <c r="B15" s="116"/>
      <c r="C15" s="117"/>
      <c r="D15" s="117"/>
      <c r="E15" s="117"/>
      <c r="F15" s="118"/>
      <c r="G15" s="118"/>
      <c r="H15" s="118"/>
      <c r="I15" s="331"/>
    </row>
    <row r="16" spans="1:12">
      <c r="A16" s="172">
        <f t="shared" si="0"/>
        <v>7</v>
      </c>
      <c r="B16" s="116"/>
      <c r="C16" s="42"/>
      <c r="D16" s="117"/>
      <c r="E16" s="42"/>
      <c r="F16" s="118"/>
      <c r="G16" s="118"/>
      <c r="H16" s="118"/>
      <c r="I16" s="331"/>
    </row>
    <row r="17" spans="1:9">
      <c r="A17" s="173">
        <f t="shared" si="0"/>
        <v>8</v>
      </c>
      <c r="B17" s="174"/>
      <c r="C17" s="175"/>
      <c r="D17" s="117"/>
      <c r="E17" s="175"/>
      <c r="F17" s="163"/>
      <c r="G17" s="175"/>
      <c r="H17" s="163"/>
      <c r="I17" s="331"/>
    </row>
    <row r="18" spans="1:9">
      <c r="A18" s="176">
        <f t="shared" si="0"/>
        <v>9</v>
      </c>
      <c r="B18" s="116"/>
      <c r="C18" s="117"/>
      <c r="D18" s="117"/>
      <c r="E18" s="117"/>
      <c r="F18" s="118"/>
      <c r="G18" s="118"/>
      <c r="H18" s="118"/>
      <c r="I18" s="331"/>
    </row>
    <row r="19" spans="1:9" ht="15.75" thickBot="1">
      <c r="A19" s="177">
        <f t="shared" si="0"/>
        <v>10</v>
      </c>
      <c r="B19" s="121"/>
      <c r="C19" s="122"/>
      <c r="D19" s="161"/>
      <c r="E19" s="178"/>
      <c r="F19" s="178"/>
      <c r="G19" s="179"/>
      <c r="H19" s="179"/>
      <c r="I19" s="340"/>
    </row>
    <row r="20" spans="1:9" ht="16.5" thickBot="1">
      <c r="A20" s="377"/>
      <c r="H20" s="128" t="str">
        <f>"Total "&amp;LEFT(A7,2)</f>
        <v>Total I5</v>
      </c>
      <c r="I20" s="169">
        <f>SUM(I10:I19)</f>
        <v>0</v>
      </c>
    </row>
    <row r="21" spans="1:9" ht="15.75">
      <c r="A21" s="54"/>
    </row>
    <row r="22" spans="1:9" ht="33.75" customHeight="1">
      <c r="A22" s="480"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80"/>
      <c r="C22" s="480"/>
      <c r="D22" s="480"/>
      <c r="E22" s="480"/>
      <c r="F22" s="480"/>
      <c r="G22" s="480"/>
      <c r="H22" s="480"/>
      <c r="I22" s="480"/>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0"/>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71" t="str">
        <f>'Date initiale'!C3</f>
        <v>Universitatea de Arhitectură și Urbanism "Ion Mincu" București</v>
      </c>
      <c r="B1" s="271"/>
      <c r="C1" s="271"/>
    </row>
    <row r="2" spans="1:12">
      <c r="A2" s="271" t="str">
        <f>'Date initiale'!B4&amp;" "&amp;'Date initiale'!C4</f>
        <v>Facultatea URBANISM</v>
      </c>
      <c r="B2" s="271"/>
      <c r="C2" s="271"/>
    </row>
    <row r="3" spans="1:12">
      <c r="A3" s="271" t="str">
        <f>'Date initiale'!B5&amp;" "&amp;'Date initiale'!C5</f>
        <v>Departamentul Planificare Urbană și Dezvoltare Teritorială</v>
      </c>
      <c r="B3" s="271"/>
      <c r="C3" s="271"/>
    </row>
    <row r="4" spans="1:12">
      <c r="A4" s="125" t="str">
        <f>'Date initiale'!C6&amp;", "&amp;'Date initiale'!C7</f>
        <v>Munteanu Simona Elena, 11</v>
      </c>
      <c r="B4" s="125"/>
      <c r="C4" s="125"/>
    </row>
    <row r="5" spans="1:12" s="196" customFormat="1">
      <c r="A5" s="125"/>
      <c r="B5" s="125"/>
      <c r="C5" s="125"/>
    </row>
    <row r="6" spans="1:12" ht="15.75">
      <c r="A6" s="478" t="s">
        <v>110</v>
      </c>
      <c r="B6" s="478"/>
      <c r="C6" s="478"/>
      <c r="D6" s="478"/>
      <c r="E6" s="478"/>
      <c r="F6" s="478"/>
      <c r="G6" s="478"/>
      <c r="H6" s="478"/>
      <c r="I6" s="478"/>
    </row>
    <row r="7" spans="1:12" ht="15.75">
      <c r="A7" s="481" t="str">
        <f>'Descriere indicatori'!B9&amp;". "&amp;'Descriere indicatori'!C9</f>
        <v xml:space="preserve">I6. Articole in extenso în reviste ştiinţifice indexate ERIH şi clasificate în categoria NAT </v>
      </c>
      <c r="B7" s="481"/>
      <c r="C7" s="481"/>
      <c r="D7" s="481"/>
      <c r="E7" s="481"/>
      <c r="F7" s="481"/>
      <c r="G7" s="481"/>
      <c r="H7" s="481"/>
      <c r="I7" s="481"/>
    </row>
    <row r="8" spans="1:12" ht="15.75" thickBot="1">
      <c r="A8" s="181"/>
      <c r="B8" s="181"/>
      <c r="C8" s="181"/>
      <c r="D8" s="181"/>
      <c r="E8" s="181"/>
      <c r="F8" s="181"/>
      <c r="G8" s="181"/>
      <c r="H8" s="181"/>
      <c r="I8" s="181"/>
    </row>
    <row r="9" spans="1:12" ht="30.75" thickBot="1">
      <c r="A9" s="164" t="s">
        <v>55</v>
      </c>
      <c r="B9" s="165" t="s">
        <v>83</v>
      </c>
      <c r="C9" s="165" t="s">
        <v>52</v>
      </c>
      <c r="D9" s="165" t="s">
        <v>57</v>
      </c>
      <c r="E9" s="165" t="s">
        <v>80</v>
      </c>
      <c r="F9" s="166" t="s">
        <v>87</v>
      </c>
      <c r="G9" s="165" t="s">
        <v>58</v>
      </c>
      <c r="H9" s="165" t="s">
        <v>111</v>
      </c>
      <c r="I9" s="167" t="s">
        <v>90</v>
      </c>
      <c r="K9" s="276" t="s">
        <v>108</v>
      </c>
    </row>
    <row r="10" spans="1:12">
      <c r="A10" s="183">
        <v>1</v>
      </c>
      <c r="B10" s="111"/>
      <c r="C10" s="111"/>
      <c r="D10" s="111"/>
      <c r="E10" s="112"/>
      <c r="F10" s="113"/>
      <c r="G10" s="113"/>
      <c r="H10" s="113"/>
      <c r="I10" s="336"/>
      <c r="K10" s="277">
        <v>5</v>
      </c>
      <c r="L10" s="392" t="s">
        <v>248</v>
      </c>
    </row>
    <row r="11" spans="1:12">
      <c r="A11" s="184">
        <f>A10+1</f>
        <v>2</v>
      </c>
      <c r="B11" s="115"/>
      <c r="C11" s="116"/>
      <c r="D11" s="115"/>
      <c r="E11" s="117"/>
      <c r="F11" s="118"/>
      <c r="G11" s="119"/>
      <c r="H11" s="119"/>
      <c r="I11" s="331"/>
      <c r="K11" s="58"/>
    </row>
    <row r="12" spans="1:12">
      <c r="A12" s="184">
        <f t="shared" ref="A12:A19" si="0">A11+1</f>
        <v>3</v>
      </c>
      <c r="B12" s="116"/>
      <c r="C12" s="116"/>
      <c r="D12" s="116"/>
      <c r="E12" s="117"/>
      <c r="F12" s="118"/>
      <c r="G12" s="119"/>
      <c r="H12" s="119"/>
      <c r="I12" s="331"/>
    </row>
    <row r="13" spans="1:12">
      <c r="A13" s="184">
        <f t="shared" si="0"/>
        <v>4</v>
      </c>
      <c r="B13" s="116"/>
      <c r="C13" s="116"/>
      <c r="D13" s="116"/>
      <c r="E13" s="117"/>
      <c r="F13" s="118"/>
      <c r="G13" s="118"/>
      <c r="H13" s="118"/>
      <c r="I13" s="331"/>
    </row>
    <row r="14" spans="1:12">
      <c r="A14" s="184">
        <f t="shared" si="0"/>
        <v>5</v>
      </c>
      <c r="B14" s="116"/>
      <c r="C14" s="116"/>
      <c r="D14" s="116"/>
      <c r="E14" s="117"/>
      <c r="F14" s="118"/>
      <c r="G14" s="118"/>
      <c r="H14" s="118"/>
      <c r="I14" s="331"/>
    </row>
    <row r="15" spans="1:12">
      <c r="A15" s="184">
        <f t="shared" si="0"/>
        <v>6</v>
      </c>
      <c r="B15" s="116"/>
      <c r="C15" s="116"/>
      <c r="D15" s="116"/>
      <c r="E15" s="117"/>
      <c r="F15" s="118"/>
      <c r="G15" s="118"/>
      <c r="H15" s="118"/>
      <c r="I15" s="331"/>
    </row>
    <row r="16" spans="1:12">
      <c r="A16" s="184">
        <f t="shared" si="0"/>
        <v>7</v>
      </c>
      <c r="B16" s="116"/>
      <c r="C16" s="116"/>
      <c r="D16" s="116"/>
      <c r="E16" s="117"/>
      <c r="F16" s="118"/>
      <c r="G16" s="118"/>
      <c r="H16" s="118"/>
      <c r="I16" s="331"/>
    </row>
    <row r="17" spans="1:9">
      <c r="A17" s="184">
        <f t="shared" si="0"/>
        <v>8</v>
      </c>
      <c r="B17" s="116"/>
      <c r="C17" s="116"/>
      <c r="D17" s="116"/>
      <c r="E17" s="117"/>
      <c r="F17" s="118"/>
      <c r="G17" s="118"/>
      <c r="H17" s="118"/>
      <c r="I17" s="331"/>
    </row>
    <row r="18" spans="1:9">
      <c r="A18" s="184">
        <f t="shared" si="0"/>
        <v>9</v>
      </c>
      <c r="B18" s="116"/>
      <c r="C18" s="116"/>
      <c r="D18" s="116"/>
      <c r="E18" s="117"/>
      <c r="F18" s="118"/>
      <c r="G18" s="118"/>
      <c r="H18" s="118"/>
      <c r="I18" s="331"/>
    </row>
    <row r="19" spans="1:9" ht="15.75" thickBot="1">
      <c r="A19" s="185">
        <f t="shared" si="0"/>
        <v>10</v>
      </c>
      <c r="B19" s="121"/>
      <c r="C19" s="121"/>
      <c r="D19" s="121"/>
      <c r="E19" s="122"/>
      <c r="F19" s="123"/>
      <c r="G19" s="123"/>
      <c r="H19" s="123"/>
      <c r="I19" s="332"/>
    </row>
    <row r="20" spans="1:9" ht="15.75" thickBot="1">
      <c r="A20" s="376"/>
      <c r="B20" s="125"/>
      <c r="C20" s="125"/>
      <c r="D20" s="125"/>
      <c r="E20" s="125"/>
      <c r="F20" s="125"/>
      <c r="G20" s="125"/>
      <c r="H20" s="128" t="str">
        <f>"Total "&amp;LEFT(A7,2)</f>
        <v>Total I6</v>
      </c>
      <c r="I20" s="129">
        <f>SUM(I10:I19)</f>
        <v>0</v>
      </c>
    </row>
  </sheetData>
  <mergeCells count="2">
    <mergeCell ref="A6:I6"/>
    <mergeCell ref="A7:I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4"/>
  <sheetViews>
    <sheetView topLeftCell="A4"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ht="15.75">
      <c r="A1" s="271" t="str">
        <f>'Date initiale'!C3</f>
        <v>Universitatea de Arhitectură și Urbanism "Ion Mincu" București</v>
      </c>
      <c r="B1" s="271"/>
      <c r="C1" s="271"/>
      <c r="D1" s="6"/>
      <c r="E1" s="6"/>
      <c r="F1" s="6"/>
      <c r="G1" s="6"/>
      <c r="H1" s="6"/>
      <c r="I1" s="6"/>
      <c r="J1" s="6"/>
    </row>
    <row r="2" spans="1:12" ht="15.75">
      <c r="A2" s="271" t="str">
        <f>'Date initiale'!B4&amp;" "&amp;'Date initiale'!C4</f>
        <v>Facultatea URBANISM</v>
      </c>
      <c r="B2" s="271"/>
      <c r="C2" s="271"/>
      <c r="D2" s="6"/>
      <c r="E2" s="6"/>
      <c r="F2" s="6"/>
      <c r="G2" s="6"/>
      <c r="H2" s="6"/>
      <c r="I2" s="6"/>
      <c r="J2" s="6"/>
    </row>
    <row r="3" spans="1:12" ht="15.75">
      <c r="A3" s="271" t="str">
        <f>'Date initiale'!B5&amp;" "&amp;'Date initiale'!C5</f>
        <v>Departamentul Planificare Urbană și Dezvoltare Teritorială</v>
      </c>
      <c r="B3" s="271"/>
      <c r="C3" s="271"/>
      <c r="D3" s="6"/>
      <c r="E3" s="6"/>
      <c r="F3" s="6"/>
      <c r="G3" s="6"/>
      <c r="H3" s="6"/>
      <c r="I3" s="6"/>
      <c r="J3" s="6"/>
    </row>
    <row r="4" spans="1:12" ht="15.75">
      <c r="A4" s="274" t="str">
        <f>'Date initiale'!C6&amp;", "&amp;'Date initiale'!C7</f>
        <v>Munteanu Simona Elena, 11</v>
      </c>
      <c r="B4" s="274"/>
      <c r="C4" s="274"/>
      <c r="D4" s="6"/>
      <c r="E4" s="6"/>
      <c r="F4" s="6"/>
      <c r="G4" s="6"/>
      <c r="H4" s="6"/>
      <c r="I4" s="6"/>
      <c r="J4" s="6"/>
    </row>
    <row r="5" spans="1:12" s="196" customFormat="1" ht="15.75">
      <c r="A5" s="274"/>
      <c r="B5" s="274"/>
      <c r="C5" s="274"/>
      <c r="D5" s="6"/>
      <c r="E5" s="6"/>
      <c r="F5" s="6"/>
      <c r="G5" s="6"/>
      <c r="H5" s="6"/>
      <c r="I5" s="6"/>
      <c r="J5" s="6"/>
    </row>
    <row r="6" spans="1:12" ht="15.75">
      <c r="A6" s="482" t="s">
        <v>110</v>
      </c>
      <c r="B6" s="482"/>
      <c r="C6" s="482"/>
      <c r="D6" s="482"/>
      <c r="E6" s="482"/>
      <c r="F6" s="482"/>
      <c r="G6" s="482"/>
      <c r="H6" s="482"/>
      <c r="I6" s="482"/>
      <c r="J6" s="6"/>
    </row>
    <row r="7" spans="1:12" ht="15.75">
      <c r="A7" s="481" t="str">
        <f>'Descriere indicatori'!B10&amp;". "&amp;'Descriere indicatori'!C10</f>
        <v xml:space="preserve">I7. Articole in extenso în reviste ştiinţifice recunoscute în domenii conexe* </v>
      </c>
      <c r="B7" s="481"/>
      <c r="C7" s="481"/>
      <c r="D7" s="481"/>
      <c r="E7" s="481"/>
      <c r="F7" s="481"/>
      <c r="G7" s="481"/>
      <c r="H7" s="481"/>
      <c r="I7" s="481"/>
      <c r="J7" s="6"/>
    </row>
    <row r="8" spans="1:12" ht="16.5" thickBot="1">
      <c r="A8" s="182"/>
      <c r="B8" s="182"/>
      <c r="C8" s="182"/>
      <c r="D8" s="182"/>
      <c r="E8" s="182"/>
      <c r="F8" s="182"/>
      <c r="G8" s="182"/>
      <c r="H8" s="182"/>
      <c r="I8" s="182"/>
      <c r="J8" s="6"/>
    </row>
    <row r="9" spans="1:12" ht="30.75" thickBot="1">
      <c r="A9" s="164" t="s">
        <v>55</v>
      </c>
      <c r="B9" s="165" t="s">
        <v>83</v>
      </c>
      <c r="C9" s="165" t="s">
        <v>52</v>
      </c>
      <c r="D9" s="165" t="s">
        <v>57</v>
      </c>
      <c r="E9" s="165" t="s">
        <v>80</v>
      </c>
      <c r="F9" s="166" t="s">
        <v>87</v>
      </c>
      <c r="G9" s="165" t="s">
        <v>58</v>
      </c>
      <c r="H9" s="165" t="s">
        <v>111</v>
      </c>
      <c r="I9" s="167" t="s">
        <v>90</v>
      </c>
      <c r="J9" s="6"/>
      <c r="K9" s="276" t="s">
        <v>108</v>
      </c>
    </row>
    <row r="10" spans="1:12" ht="15.75">
      <c r="A10" s="187">
        <v>1</v>
      </c>
      <c r="B10" s="188"/>
      <c r="C10" s="153"/>
      <c r="D10" s="153"/>
      <c r="E10" s="153"/>
      <c r="F10" s="154"/>
      <c r="G10" s="153"/>
      <c r="H10" s="189"/>
      <c r="I10" s="336"/>
      <c r="J10" s="6"/>
      <c r="K10" s="277">
        <v>5</v>
      </c>
      <c r="L10" s="392" t="s">
        <v>248</v>
      </c>
    </row>
    <row r="11" spans="1:12" ht="15.75">
      <c r="A11" s="157">
        <f>A10+1</f>
        <v>2</v>
      </c>
      <c r="B11" s="148"/>
      <c r="C11" s="148"/>
      <c r="D11" s="148"/>
      <c r="E11" s="42"/>
      <c r="F11" s="119"/>
      <c r="G11" s="119"/>
      <c r="H11" s="119"/>
      <c r="I11" s="331"/>
      <c r="J11" s="51"/>
      <c r="K11" s="58"/>
    </row>
    <row r="12" spans="1:12" ht="15.75">
      <c r="A12" s="157">
        <f t="shared" ref="A12:A19" si="0">A11+1</f>
        <v>3</v>
      </c>
      <c r="B12" s="148"/>
      <c r="C12" s="117"/>
      <c r="D12" s="148"/>
      <c r="E12" s="190"/>
      <c r="F12" s="118"/>
      <c r="G12" s="119"/>
      <c r="H12" s="119"/>
      <c r="I12" s="331"/>
      <c r="J12" s="51"/>
    </row>
    <row r="13" spans="1:12" ht="15.75">
      <c r="A13" s="157">
        <f t="shared" si="0"/>
        <v>4</v>
      </c>
      <c r="B13" s="117"/>
      <c r="C13" s="117"/>
      <c r="D13" s="117"/>
      <c r="E13" s="190"/>
      <c r="F13" s="118"/>
      <c r="G13" s="119"/>
      <c r="H13" s="119"/>
      <c r="I13" s="331"/>
      <c r="J13" s="6"/>
    </row>
    <row r="14" spans="1:12" ht="15.75">
      <c r="A14" s="157">
        <f t="shared" si="0"/>
        <v>5</v>
      </c>
      <c r="B14" s="117"/>
      <c r="C14" s="117"/>
      <c r="D14" s="117"/>
      <c r="E14" s="190"/>
      <c r="F14" s="118"/>
      <c r="G14" s="118"/>
      <c r="H14" s="118"/>
      <c r="I14" s="331"/>
      <c r="J14" s="6"/>
    </row>
    <row r="15" spans="1:12" ht="15.75">
      <c r="A15" s="157">
        <f t="shared" si="0"/>
        <v>6</v>
      </c>
      <c r="B15" s="117"/>
      <c r="C15" s="117"/>
      <c r="D15" s="117"/>
      <c r="E15" s="190"/>
      <c r="F15" s="118"/>
      <c r="G15" s="118"/>
      <c r="H15" s="118"/>
      <c r="I15" s="331"/>
      <c r="J15" s="6"/>
    </row>
    <row r="16" spans="1:12" ht="15.75">
      <c r="A16" s="157">
        <f t="shared" si="0"/>
        <v>7</v>
      </c>
      <c r="B16" s="117"/>
      <c r="C16" s="117"/>
      <c r="D16" s="117"/>
      <c r="E16" s="42"/>
      <c r="F16" s="118"/>
      <c r="G16" s="118"/>
      <c r="H16" s="118"/>
      <c r="I16" s="331"/>
      <c r="J16" s="6"/>
    </row>
    <row r="17" spans="1:10" ht="15.75">
      <c r="A17" s="157">
        <f t="shared" si="0"/>
        <v>8</v>
      </c>
      <c r="B17" s="117"/>
      <c r="C17" s="117"/>
      <c r="D17" s="117"/>
      <c r="E17" s="190"/>
      <c r="F17" s="118"/>
      <c r="G17" s="118"/>
      <c r="H17" s="118"/>
      <c r="I17" s="331"/>
      <c r="J17" s="6"/>
    </row>
    <row r="18" spans="1:10" ht="15.75">
      <c r="A18" s="157">
        <f t="shared" si="0"/>
        <v>9</v>
      </c>
      <c r="B18" s="191"/>
      <c r="C18" s="192"/>
      <c r="D18" s="117"/>
      <c r="E18" s="190"/>
      <c r="F18" s="190"/>
      <c r="G18" s="190"/>
      <c r="H18" s="190"/>
      <c r="I18" s="341"/>
      <c r="J18" s="6"/>
    </row>
    <row r="19" spans="1:10" ht="16.5" thickBot="1">
      <c r="A19" s="186">
        <f t="shared" si="0"/>
        <v>10</v>
      </c>
      <c r="B19" s="122"/>
      <c r="C19" s="122"/>
      <c r="D19" s="122"/>
      <c r="E19" s="193"/>
      <c r="F19" s="123"/>
      <c r="G19" s="123"/>
      <c r="H19" s="123"/>
      <c r="I19" s="332"/>
      <c r="J19" s="6"/>
    </row>
    <row r="20" spans="1:10" ht="16.5" thickBot="1">
      <c r="A20" s="375"/>
      <c r="B20" s="125"/>
      <c r="C20" s="125"/>
      <c r="D20" s="125"/>
      <c r="E20" s="125"/>
      <c r="F20" s="125"/>
      <c r="G20" s="125"/>
      <c r="H20" s="128" t="str">
        <f>"Total "&amp;LEFT(A7,2)</f>
        <v>Total I7</v>
      </c>
      <c r="I20" s="129">
        <f>SUM(I10:I19)</f>
        <v>0</v>
      </c>
      <c r="J20" s="6"/>
    </row>
    <row r="21" spans="1:10">
      <c r="A21" s="44"/>
      <c r="B21" s="44"/>
      <c r="C21" s="44"/>
      <c r="D21" s="44"/>
      <c r="E21" s="44"/>
      <c r="F21" s="44"/>
      <c r="G21" s="44"/>
      <c r="H21" s="44"/>
      <c r="I21" s="45"/>
    </row>
    <row r="22" spans="1:10" ht="33.75" customHeight="1">
      <c r="A22" s="480"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80"/>
      <c r="C22" s="480"/>
      <c r="D22" s="480"/>
      <c r="E22" s="480"/>
      <c r="F22" s="480"/>
      <c r="G22" s="480"/>
      <c r="H22" s="480"/>
      <c r="I22" s="480"/>
    </row>
    <row r="23" spans="1:10">
      <c r="A23" s="46"/>
    </row>
    <row r="24" spans="1:10">
      <c r="A24" s="46"/>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2"/>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71" t="str">
        <f>'Date initiale'!C3</f>
        <v>Universitatea de Arhitectură și Urbanism "Ion Mincu" București</v>
      </c>
      <c r="B1" s="271"/>
      <c r="C1" s="271"/>
    </row>
    <row r="2" spans="1:12">
      <c r="A2" s="271" t="str">
        <f>'Date initiale'!B4&amp;" "&amp;'Date initiale'!C4</f>
        <v>Facultatea URBANISM</v>
      </c>
      <c r="B2" s="271"/>
      <c r="C2" s="271"/>
    </row>
    <row r="3" spans="1:12">
      <c r="A3" s="271" t="str">
        <f>'Date initiale'!B5&amp;" "&amp;'Date initiale'!C5</f>
        <v>Departamentul Planificare Urbană și Dezvoltare Teritorială</v>
      </c>
      <c r="B3" s="271"/>
      <c r="C3" s="271"/>
    </row>
    <row r="4" spans="1:12">
      <c r="A4" s="125" t="str">
        <f>'Date initiale'!C6&amp;", "&amp;'Date initiale'!C7</f>
        <v>Munteanu Simona Elena, 11</v>
      </c>
      <c r="B4" s="125"/>
      <c r="C4" s="125"/>
    </row>
    <row r="5" spans="1:12" s="196" customFormat="1">
      <c r="A5" s="125"/>
      <c r="B5" s="125"/>
      <c r="C5" s="125"/>
    </row>
    <row r="6" spans="1:12" ht="15.75">
      <c r="A6" s="478" t="s">
        <v>110</v>
      </c>
      <c r="B6" s="478"/>
      <c r="C6" s="478"/>
      <c r="D6" s="478"/>
      <c r="E6" s="478"/>
      <c r="F6" s="478"/>
      <c r="G6" s="478"/>
      <c r="H6" s="478"/>
      <c r="I6" s="478"/>
    </row>
    <row r="7" spans="1:12" ht="15.75">
      <c r="A7" s="481" t="str">
        <f>'Descriere indicatori'!B11&amp;". "&amp;'Descriere indicatori'!C11</f>
        <v xml:space="preserve">I8. Studii in extenso apărute în volume colective publicate la edituri de prestigiu internaţional* </v>
      </c>
      <c r="B7" s="481"/>
      <c r="C7" s="481"/>
      <c r="D7" s="481"/>
      <c r="E7" s="481"/>
      <c r="F7" s="481"/>
      <c r="G7" s="481"/>
      <c r="H7" s="481"/>
      <c r="I7" s="481"/>
    </row>
    <row r="8" spans="1:12" ht="15.75" thickBot="1">
      <c r="A8" s="181"/>
      <c r="B8" s="181"/>
      <c r="C8" s="181"/>
      <c r="D8" s="181"/>
      <c r="E8" s="181"/>
      <c r="F8" s="181"/>
      <c r="G8" s="181"/>
      <c r="H8" s="181"/>
      <c r="I8" s="181"/>
    </row>
    <row r="9" spans="1:12" ht="30.75" thickBot="1">
      <c r="A9" s="164" t="s">
        <v>55</v>
      </c>
      <c r="B9" s="165" t="s">
        <v>83</v>
      </c>
      <c r="C9" s="165" t="s">
        <v>52</v>
      </c>
      <c r="D9" s="165" t="s">
        <v>57</v>
      </c>
      <c r="E9" s="165" t="s">
        <v>80</v>
      </c>
      <c r="F9" s="166" t="s">
        <v>87</v>
      </c>
      <c r="G9" s="165" t="s">
        <v>58</v>
      </c>
      <c r="H9" s="165" t="s">
        <v>111</v>
      </c>
      <c r="I9" s="167" t="s">
        <v>90</v>
      </c>
      <c r="K9" s="276" t="s">
        <v>108</v>
      </c>
    </row>
    <row r="10" spans="1:12">
      <c r="A10" s="110">
        <v>1</v>
      </c>
      <c r="B10" s="111"/>
      <c r="C10" s="111"/>
      <c r="D10" s="111"/>
      <c r="E10" s="112"/>
      <c r="F10" s="113"/>
      <c r="G10" s="113"/>
      <c r="H10" s="113"/>
      <c r="I10" s="336"/>
      <c r="K10" s="277">
        <v>10</v>
      </c>
      <c r="L10" s="392" t="s">
        <v>249</v>
      </c>
    </row>
    <row r="11" spans="1:12">
      <c r="A11" s="176">
        <f>A10+1</f>
        <v>2</v>
      </c>
      <c r="B11" s="174"/>
      <c r="C11" s="116"/>
      <c r="D11" s="174"/>
      <c r="E11" s="117"/>
      <c r="F11" s="118"/>
      <c r="G11" s="118"/>
      <c r="H11" s="118"/>
      <c r="I11" s="331"/>
      <c r="K11" s="58"/>
    </row>
    <row r="12" spans="1:12">
      <c r="A12" s="176">
        <f t="shared" ref="A12:A18" si="0">A11+1</f>
        <v>3</v>
      </c>
      <c r="B12" s="116"/>
      <c r="C12" s="116"/>
      <c r="D12" s="116"/>
      <c r="E12" s="117"/>
      <c r="F12" s="118"/>
      <c r="G12" s="118"/>
      <c r="H12" s="118"/>
      <c r="I12" s="331"/>
    </row>
    <row r="13" spans="1:12">
      <c r="A13" s="176">
        <f t="shared" si="0"/>
        <v>4</v>
      </c>
      <c r="B13" s="116"/>
      <c r="C13" s="116"/>
      <c r="D13" s="116"/>
      <c r="E13" s="117"/>
      <c r="F13" s="118"/>
      <c r="G13" s="118"/>
      <c r="H13" s="118"/>
      <c r="I13" s="331"/>
    </row>
    <row r="14" spans="1:12">
      <c r="A14" s="176">
        <f t="shared" si="0"/>
        <v>5</v>
      </c>
      <c r="B14" s="116"/>
      <c r="C14" s="116"/>
      <c r="D14" s="116"/>
      <c r="E14" s="117"/>
      <c r="F14" s="118"/>
      <c r="G14" s="118"/>
      <c r="H14" s="118"/>
      <c r="I14" s="331"/>
    </row>
    <row r="15" spans="1:12">
      <c r="A15" s="176">
        <f t="shared" si="0"/>
        <v>6</v>
      </c>
      <c r="B15" s="116"/>
      <c r="C15" s="116"/>
      <c r="D15" s="116"/>
      <c r="E15" s="117"/>
      <c r="F15" s="118"/>
      <c r="G15" s="118"/>
      <c r="H15" s="118"/>
      <c r="I15" s="331"/>
    </row>
    <row r="16" spans="1:12">
      <c r="A16" s="176">
        <f t="shared" si="0"/>
        <v>7</v>
      </c>
      <c r="B16" s="116"/>
      <c r="C16" s="116"/>
      <c r="D16" s="116"/>
      <c r="E16" s="117"/>
      <c r="F16" s="118"/>
      <c r="G16" s="118"/>
      <c r="H16" s="118"/>
      <c r="I16" s="331"/>
    </row>
    <row r="17" spans="1:10">
      <c r="A17" s="176">
        <f t="shared" si="0"/>
        <v>8</v>
      </c>
      <c r="B17" s="116"/>
      <c r="C17" s="116"/>
      <c r="D17" s="116"/>
      <c r="E17" s="117"/>
      <c r="F17" s="118"/>
      <c r="G17" s="118"/>
      <c r="H17" s="118"/>
      <c r="I17" s="331"/>
    </row>
    <row r="18" spans="1:10">
      <c r="A18" s="176">
        <f t="shared" si="0"/>
        <v>9</v>
      </c>
      <c r="B18" s="116"/>
      <c r="C18" s="116"/>
      <c r="D18" s="116"/>
      <c r="E18" s="117"/>
      <c r="F18" s="118"/>
      <c r="G18" s="118"/>
      <c r="H18" s="118"/>
      <c r="I18" s="331"/>
    </row>
    <row r="19" spans="1:10" ht="15.75" thickBot="1">
      <c r="A19" s="127">
        <f>A18+1</f>
        <v>10</v>
      </c>
      <c r="B19" s="121"/>
      <c r="C19" s="121"/>
      <c r="D19" s="121"/>
      <c r="E19" s="122"/>
      <c r="F19" s="123"/>
      <c r="G19" s="123"/>
      <c r="H19" s="123"/>
      <c r="I19" s="332"/>
    </row>
    <row r="20" spans="1:10" ht="16.5" thickBot="1">
      <c r="A20" s="375"/>
      <c r="B20" s="125"/>
      <c r="C20" s="125"/>
      <c r="D20" s="125"/>
      <c r="E20" s="125"/>
      <c r="F20" s="125"/>
      <c r="G20" s="125"/>
      <c r="H20" s="128" t="str">
        <f>"Total "&amp;LEFT(A7,2)</f>
        <v>Total I8</v>
      </c>
      <c r="I20" s="129">
        <f>SUM(I10:I19)</f>
        <v>0</v>
      </c>
      <c r="J20" s="6"/>
    </row>
    <row r="22" spans="1:10" ht="33.75" customHeight="1">
      <c r="A22" s="480"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80"/>
      <c r="C22" s="480"/>
      <c r="D22" s="480"/>
      <c r="E22" s="480"/>
      <c r="F22" s="480"/>
      <c r="G22" s="480"/>
      <c r="H22" s="480"/>
      <c r="I22" s="480"/>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2"/>
  <sheetViews>
    <sheetView topLeftCell="A4" workbookViewId="0">
      <selection activeCell="D11" sqref="D11"/>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style="196" customWidth="1"/>
    <col min="8" max="8" width="10" customWidth="1"/>
    <col min="9" max="10" width="9.7109375" customWidth="1"/>
  </cols>
  <sheetData>
    <row r="1" spans="1:12">
      <c r="A1" s="271" t="str">
        <f>'Date initiale'!C3</f>
        <v>Universitatea de Arhitectură și Urbanism "Ion Mincu" București</v>
      </c>
      <c r="B1" s="271"/>
      <c r="C1" s="271"/>
    </row>
    <row r="2" spans="1:12">
      <c r="A2" s="271" t="str">
        <f>'Date initiale'!B4&amp;" "&amp;'Date initiale'!C4</f>
        <v>Facultatea URBANISM</v>
      </c>
      <c r="B2" s="271"/>
      <c r="C2" s="271"/>
    </row>
    <row r="3" spans="1:12">
      <c r="A3" s="271" t="str">
        <f>'Date initiale'!B5&amp;" "&amp;'Date initiale'!C5</f>
        <v>Departamentul Planificare Urbană și Dezvoltare Teritorială</v>
      </c>
      <c r="B3" s="271"/>
      <c r="C3" s="271"/>
    </row>
    <row r="4" spans="1:12">
      <c r="A4" s="125" t="str">
        <f>'Date initiale'!C6&amp;", "&amp;'Date initiale'!C7</f>
        <v>Munteanu Simona Elena, 11</v>
      </c>
      <c r="B4" s="125"/>
      <c r="C4" s="125"/>
    </row>
    <row r="5" spans="1:12" s="196" customFormat="1">
      <c r="A5" s="125"/>
      <c r="B5" s="125"/>
      <c r="C5" s="125"/>
    </row>
    <row r="6" spans="1:12" ht="15.75">
      <c r="A6" s="478" t="s">
        <v>110</v>
      </c>
      <c r="B6" s="478"/>
      <c r="C6" s="478"/>
      <c r="D6" s="478"/>
      <c r="E6" s="478"/>
      <c r="F6" s="478"/>
      <c r="G6" s="478"/>
      <c r="H6" s="478"/>
      <c r="I6" s="478"/>
    </row>
    <row r="7" spans="1:12" ht="15.75" customHeight="1">
      <c r="A7" s="481" t="str">
        <f>'Descriere indicatori'!B12&amp;". "&amp;'Descriere indicatori'!C12</f>
        <v xml:space="preserve">I9. Studii in extenso apărute în volume colective publicate la edituri de prestigiu naţional* </v>
      </c>
      <c r="B7" s="481"/>
      <c r="C7" s="481"/>
      <c r="D7" s="481"/>
      <c r="E7" s="481"/>
      <c r="F7" s="481"/>
      <c r="G7" s="481"/>
      <c r="H7" s="481"/>
      <c r="I7" s="481"/>
      <c r="J7" s="197"/>
    </row>
    <row r="8" spans="1:12" ht="16.5" thickBot="1">
      <c r="A8" s="195"/>
      <c r="B8" s="195"/>
      <c r="C8" s="195"/>
      <c r="D8" s="195"/>
      <c r="E8" s="195"/>
      <c r="F8" s="195"/>
      <c r="G8" s="181"/>
      <c r="H8" s="195"/>
      <c r="I8" s="195"/>
      <c r="J8" s="195"/>
    </row>
    <row r="9" spans="1:12" ht="30.75" thickBot="1">
      <c r="A9" s="164" t="s">
        <v>55</v>
      </c>
      <c r="B9" s="165" t="s">
        <v>83</v>
      </c>
      <c r="C9" s="165" t="s">
        <v>56</v>
      </c>
      <c r="D9" s="165" t="s">
        <v>57</v>
      </c>
      <c r="E9" s="165" t="s">
        <v>80</v>
      </c>
      <c r="F9" s="166" t="s">
        <v>87</v>
      </c>
      <c r="G9" s="165" t="s">
        <v>58</v>
      </c>
      <c r="H9" s="165" t="s">
        <v>111</v>
      </c>
      <c r="I9" s="167" t="s">
        <v>90</v>
      </c>
      <c r="K9" s="276" t="s">
        <v>108</v>
      </c>
    </row>
    <row r="10" spans="1:12" ht="90.75" thickBot="1">
      <c r="A10" s="198">
        <v>1</v>
      </c>
      <c r="B10" s="188" t="s">
        <v>432</v>
      </c>
      <c r="C10" s="188" t="s">
        <v>430</v>
      </c>
      <c r="D10" s="188" t="s">
        <v>433</v>
      </c>
      <c r="E10" s="153" t="s">
        <v>431</v>
      </c>
      <c r="F10" s="154">
        <v>2010</v>
      </c>
      <c r="G10" s="113" t="s">
        <v>278</v>
      </c>
      <c r="H10" s="154">
        <v>13</v>
      </c>
      <c r="I10" s="336">
        <v>7</v>
      </c>
      <c r="K10" s="277">
        <v>7</v>
      </c>
      <c r="L10" s="392" t="s">
        <v>249</v>
      </c>
    </row>
    <row r="11" spans="1:12" ht="150">
      <c r="A11" s="199">
        <f>A10+1</f>
        <v>2</v>
      </c>
      <c r="B11" s="174" t="s">
        <v>432</v>
      </c>
      <c r="C11" s="174" t="s">
        <v>279</v>
      </c>
      <c r="D11" s="188" t="s">
        <v>433</v>
      </c>
      <c r="E11" s="42" t="s">
        <v>431</v>
      </c>
      <c r="F11" s="118">
        <v>2010</v>
      </c>
      <c r="G11" s="113" t="s">
        <v>278</v>
      </c>
      <c r="H11" s="118">
        <v>13</v>
      </c>
      <c r="I11" s="331">
        <v>7</v>
      </c>
      <c r="K11" s="58"/>
    </row>
    <row r="12" spans="1:12">
      <c r="A12" s="199">
        <f t="shared" ref="A12:A19" si="0">A11+1</f>
        <v>3</v>
      </c>
      <c r="B12" s="174"/>
      <c r="C12" s="116"/>
      <c r="D12" s="174"/>
      <c r="E12" s="190"/>
      <c r="F12" s="118"/>
      <c r="G12" s="118"/>
      <c r="H12" s="118"/>
      <c r="I12" s="331"/>
    </row>
    <row r="13" spans="1:12">
      <c r="A13" s="199">
        <f t="shared" si="0"/>
        <v>4</v>
      </c>
      <c r="B13" s="174"/>
      <c r="C13" s="116"/>
      <c r="D13" s="174"/>
      <c r="E13" s="190"/>
      <c r="F13" s="118"/>
      <c r="G13" s="118"/>
      <c r="H13" s="118"/>
      <c r="I13" s="331"/>
    </row>
    <row r="14" spans="1:12">
      <c r="A14" s="199">
        <f t="shared" si="0"/>
        <v>5</v>
      </c>
      <c r="B14" s="200"/>
      <c r="C14" s="200"/>
      <c r="D14" s="200"/>
      <c r="E14" s="200"/>
      <c r="F14" s="200"/>
      <c r="G14" s="118"/>
      <c r="H14" s="200"/>
      <c r="I14" s="342"/>
    </row>
    <row r="15" spans="1:12">
      <c r="A15" s="199">
        <f t="shared" si="0"/>
        <v>6</v>
      </c>
      <c r="B15" s="200"/>
      <c r="C15" s="200"/>
      <c r="D15" s="200"/>
      <c r="E15" s="200"/>
      <c r="F15" s="200"/>
      <c r="G15" s="118"/>
      <c r="H15" s="200"/>
      <c r="I15" s="342"/>
    </row>
    <row r="16" spans="1:12">
      <c r="A16" s="199">
        <f t="shared" si="0"/>
        <v>7</v>
      </c>
      <c r="B16" s="200"/>
      <c r="C16" s="200"/>
      <c r="D16" s="200"/>
      <c r="E16" s="200"/>
      <c r="F16" s="200"/>
      <c r="G16" s="118"/>
      <c r="H16" s="200"/>
      <c r="I16" s="342"/>
    </row>
    <row r="17" spans="1:10">
      <c r="A17" s="199">
        <f t="shared" si="0"/>
        <v>8</v>
      </c>
      <c r="B17" s="200"/>
      <c r="C17" s="200"/>
      <c r="D17" s="200"/>
      <c r="E17" s="200"/>
      <c r="F17" s="200"/>
      <c r="G17" s="118"/>
      <c r="H17" s="200"/>
      <c r="I17" s="342"/>
    </row>
    <row r="18" spans="1:10">
      <c r="A18" s="199">
        <f t="shared" si="0"/>
        <v>9</v>
      </c>
      <c r="B18" s="200"/>
      <c r="C18" s="200"/>
      <c r="D18" s="200"/>
      <c r="E18" s="200"/>
      <c r="F18" s="200"/>
      <c r="G18" s="118"/>
      <c r="H18" s="200"/>
      <c r="I18" s="342"/>
    </row>
    <row r="19" spans="1:10" ht="15.75" thickBot="1">
      <c r="A19" s="159">
        <f t="shared" si="0"/>
        <v>10</v>
      </c>
      <c r="B19" s="201"/>
      <c r="C19" s="201"/>
      <c r="D19" s="201"/>
      <c r="E19" s="201"/>
      <c r="F19" s="201"/>
      <c r="G19" s="123"/>
      <c r="H19" s="201"/>
      <c r="I19" s="343"/>
    </row>
    <row r="20" spans="1:10" s="196" customFormat="1" ht="16.5" thickBot="1">
      <c r="A20" s="375"/>
      <c r="B20" s="125"/>
      <c r="C20" s="125"/>
      <c r="D20" s="125"/>
      <c r="E20" s="125"/>
      <c r="F20" s="125"/>
      <c r="G20" s="125"/>
      <c r="H20" s="128" t="str">
        <f>"Total "&amp;LEFT(A7,2)</f>
        <v>Total I9</v>
      </c>
      <c r="I20" s="129">
        <f>SUM(I10:I19)</f>
        <v>14</v>
      </c>
      <c r="J20" s="6"/>
    </row>
    <row r="22" spans="1:10" ht="33.75" customHeight="1">
      <c r="A22" s="480"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80"/>
      <c r="C22" s="480"/>
      <c r="D22" s="480"/>
      <c r="E22" s="480"/>
      <c r="F22" s="480"/>
      <c r="G22" s="480"/>
      <c r="H22" s="480"/>
      <c r="I22" s="480"/>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5"/>
  <sheetViews>
    <sheetView topLeftCell="A8" workbookViewId="0">
      <selection activeCell="D10" sqref="D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71" t="str">
        <f>'Date initiale'!C3</f>
        <v>Universitatea de Arhitectură și Urbanism "Ion Mincu" București</v>
      </c>
      <c r="B1" s="271"/>
      <c r="C1" s="271"/>
    </row>
    <row r="2" spans="1:12">
      <c r="A2" s="271" t="str">
        <f>'Date initiale'!B4&amp;" "&amp;'Date initiale'!C4</f>
        <v>Facultatea URBANISM</v>
      </c>
      <c r="B2" s="271"/>
      <c r="C2" s="271"/>
    </row>
    <row r="3" spans="1:12">
      <c r="A3" s="271" t="str">
        <f>'Date initiale'!B5&amp;" "&amp;'Date initiale'!C5</f>
        <v>Departamentul Planificare Urbană și Dezvoltare Teritorială</v>
      </c>
      <c r="B3" s="271"/>
      <c r="C3" s="271"/>
    </row>
    <row r="4" spans="1:12">
      <c r="A4" s="125" t="str">
        <f>'Date initiale'!C6&amp;", "&amp;'Date initiale'!C7</f>
        <v>Munteanu Simona Elena, 11</v>
      </c>
      <c r="B4" s="125"/>
      <c r="C4" s="125"/>
    </row>
    <row r="5" spans="1:12" s="196" customFormat="1">
      <c r="A5" s="125"/>
      <c r="B5" s="125"/>
      <c r="C5" s="125"/>
    </row>
    <row r="6" spans="1:12" ht="15.75">
      <c r="A6" s="478" t="s">
        <v>110</v>
      </c>
      <c r="B6" s="478"/>
      <c r="C6" s="478"/>
      <c r="D6" s="478"/>
      <c r="E6" s="478"/>
      <c r="F6" s="478"/>
      <c r="G6" s="478"/>
      <c r="H6" s="478"/>
      <c r="I6" s="478"/>
    </row>
    <row r="7" spans="1:12" ht="39" customHeight="1">
      <c r="A7" s="481" t="str">
        <f>'Descriere indicatori'!B13&amp;". "&amp;'Descriere indicatori'!C13</f>
        <v xml:space="preserve">I10. Studii in extenso apărute în volume colective publicate la edituri recunoscute în domeniu*, precum şi studiile aferente proiectelor* </v>
      </c>
      <c r="B7" s="481"/>
      <c r="C7" s="481"/>
      <c r="D7" s="481"/>
      <c r="E7" s="481"/>
      <c r="F7" s="481"/>
      <c r="G7" s="481"/>
      <c r="H7" s="481"/>
      <c r="I7" s="481"/>
    </row>
    <row r="8" spans="1:12" s="196" customFormat="1" ht="17.25" customHeight="1" thickBot="1">
      <c r="A8" s="39"/>
      <c r="B8" s="195"/>
      <c r="C8" s="195"/>
      <c r="D8" s="195"/>
      <c r="E8" s="195"/>
      <c r="F8" s="195"/>
      <c r="G8" s="195"/>
      <c r="H8" s="195"/>
      <c r="I8" s="195"/>
    </row>
    <row r="9" spans="1:12" ht="30.75" thickBot="1">
      <c r="A9" s="164" t="s">
        <v>55</v>
      </c>
      <c r="B9" s="165" t="s">
        <v>83</v>
      </c>
      <c r="C9" s="165" t="s">
        <v>56</v>
      </c>
      <c r="D9" s="165" t="s">
        <v>57</v>
      </c>
      <c r="E9" s="165" t="s">
        <v>80</v>
      </c>
      <c r="F9" s="166" t="s">
        <v>87</v>
      </c>
      <c r="G9" s="165" t="s">
        <v>58</v>
      </c>
      <c r="H9" s="165" t="s">
        <v>111</v>
      </c>
      <c r="I9" s="167" t="s">
        <v>90</v>
      </c>
      <c r="K9" s="276" t="s">
        <v>108</v>
      </c>
    </row>
    <row r="10" spans="1:12" ht="105">
      <c r="A10" s="198">
        <v>1</v>
      </c>
      <c r="B10" s="112" t="s">
        <v>312</v>
      </c>
      <c r="C10" s="153" t="s">
        <v>309</v>
      </c>
      <c r="D10" s="255"/>
      <c r="E10" s="171" t="s">
        <v>310</v>
      </c>
      <c r="F10" s="153" t="s">
        <v>311</v>
      </c>
      <c r="G10" s="153"/>
      <c r="H10" s="153" t="s">
        <v>434</v>
      </c>
      <c r="I10" s="344">
        <v>1</v>
      </c>
      <c r="J10" s="210"/>
      <c r="K10" s="277" t="s">
        <v>160</v>
      </c>
      <c r="L10" s="392" t="s">
        <v>250</v>
      </c>
    </row>
    <row r="11" spans="1:12" ht="195">
      <c r="A11" s="256">
        <f>A10+1</f>
        <v>2</v>
      </c>
      <c r="B11" s="150" t="s">
        <v>314</v>
      </c>
      <c r="C11" s="175" t="s">
        <v>313</v>
      </c>
      <c r="D11" s="117"/>
      <c r="E11" s="42" t="s">
        <v>315</v>
      </c>
      <c r="F11" s="175" t="s">
        <v>311</v>
      </c>
      <c r="G11" s="175"/>
      <c r="H11" s="175" t="s">
        <v>435</v>
      </c>
      <c r="I11" s="337">
        <v>0.7</v>
      </c>
      <c r="J11" s="210"/>
      <c r="K11" s="58"/>
      <c r="L11" s="392" t="s">
        <v>251</v>
      </c>
    </row>
    <row r="12" spans="1:12">
      <c r="A12" s="256">
        <f t="shared" ref="A12:A19" si="0">A11+1</f>
        <v>3</v>
      </c>
      <c r="B12" s="150"/>
      <c r="C12" s="150"/>
      <c r="D12" s="150"/>
      <c r="E12" s="42"/>
      <c r="F12" s="118"/>
      <c r="G12" s="118"/>
      <c r="H12" s="118"/>
      <c r="I12" s="331"/>
    </row>
    <row r="13" spans="1:12">
      <c r="A13" s="256">
        <f t="shared" si="0"/>
        <v>4</v>
      </c>
      <c r="B13" s="117"/>
      <c r="C13" s="117"/>
      <c r="D13" s="150"/>
      <c r="E13" s="42"/>
      <c r="F13" s="118"/>
      <c r="G13" s="118"/>
      <c r="H13" s="118"/>
      <c r="I13" s="331"/>
    </row>
    <row r="14" spans="1:12">
      <c r="A14" s="256">
        <f t="shared" si="0"/>
        <v>5</v>
      </c>
      <c r="B14" s="150"/>
      <c r="C14" s="117"/>
      <c r="D14" s="117"/>
      <c r="E14" s="190"/>
      <c r="F14" s="118"/>
      <c r="G14" s="118"/>
      <c r="H14" s="118"/>
      <c r="I14" s="331"/>
    </row>
    <row r="15" spans="1:12">
      <c r="A15" s="256">
        <f t="shared" si="0"/>
        <v>6</v>
      </c>
      <c r="B15" s="174"/>
      <c r="C15" s="174"/>
      <c r="D15" s="174"/>
      <c r="E15" s="190"/>
      <c r="F15" s="118"/>
      <c r="G15" s="118"/>
      <c r="H15" s="118"/>
      <c r="I15" s="331"/>
    </row>
    <row r="16" spans="1:12">
      <c r="A16" s="256">
        <f t="shared" si="0"/>
        <v>7</v>
      </c>
      <c r="B16" s="174"/>
      <c r="C16" s="116"/>
      <c r="D16" s="174"/>
      <c r="E16" s="190"/>
      <c r="F16" s="118"/>
      <c r="G16" s="118"/>
      <c r="H16" s="118"/>
      <c r="I16" s="331"/>
    </row>
    <row r="17" spans="1:9">
      <c r="A17" s="256">
        <f t="shared" si="0"/>
        <v>8</v>
      </c>
      <c r="B17" s="174"/>
      <c r="C17" s="116"/>
      <c r="D17" s="174"/>
      <c r="E17" s="190"/>
      <c r="F17" s="118"/>
      <c r="G17" s="118"/>
      <c r="H17" s="118"/>
      <c r="I17" s="331"/>
    </row>
    <row r="18" spans="1:9">
      <c r="A18" s="256">
        <f t="shared" si="0"/>
        <v>9</v>
      </c>
      <c r="B18" s="190"/>
      <c r="C18" s="42"/>
      <c r="D18" s="42"/>
      <c r="E18" s="42"/>
      <c r="F18" s="118"/>
      <c r="G18" s="118"/>
      <c r="H18" s="118"/>
      <c r="I18" s="331"/>
    </row>
    <row r="19" spans="1:9" ht="15.75" thickBot="1">
      <c r="A19" s="257">
        <f t="shared" si="0"/>
        <v>10</v>
      </c>
      <c r="B19" s="160"/>
      <c r="C19" s="122"/>
      <c r="D19" s="122"/>
      <c r="E19" s="193"/>
      <c r="F19" s="123"/>
      <c r="G19" s="123"/>
      <c r="H19" s="123"/>
      <c r="I19" s="332"/>
    </row>
    <row r="20" spans="1:9" ht="15.75" thickBot="1">
      <c r="A20" s="375"/>
      <c r="B20" s="258"/>
      <c r="C20" s="158"/>
      <c r="D20" s="194"/>
      <c r="E20" s="194"/>
      <c r="F20" s="194"/>
      <c r="G20" s="194"/>
      <c r="H20" s="128" t="str">
        <f>"Total "&amp;LEFT(A7,3)</f>
        <v>Total I10</v>
      </c>
      <c r="I20" s="259">
        <f>SUM(I10:I19)</f>
        <v>1.7</v>
      </c>
    </row>
    <row r="21" spans="1:9">
      <c r="A21" s="22"/>
      <c r="B21" s="16"/>
      <c r="C21" s="18"/>
      <c r="D21" s="22"/>
    </row>
    <row r="22" spans="1:9" ht="33.75" customHeight="1">
      <c r="A22" s="480"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80"/>
      <c r="C22" s="480"/>
      <c r="D22" s="480"/>
      <c r="E22" s="480"/>
      <c r="F22" s="480"/>
      <c r="G22" s="480"/>
      <c r="H22" s="480"/>
      <c r="I22" s="480"/>
    </row>
    <row r="23" spans="1:9" ht="48" customHeight="1">
      <c r="A23" s="480"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3" s="480"/>
      <c r="C23" s="480"/>
      <c r="D23" s="480"/>
      <c r="E23" s="480"/>
      <c r="F23" s="480"/>
      <c r="G23" s="480"/>
      <c r="H23" s="480"/>
      <c r="I23" s="480"/>
    </row>
    <row r="24" spans="1:9">
      <c r="A24" s="22"/>
      <c r="B24" s="18"/>
      <c r="C24" s="18"/>
      <c r="D24" s="22"/>
    </row>
    <row r="25" spans="1:9">
      <c r="A25" s="22"/>
      <c r="B25" s="18"/>
      <c r="C25" s="18"/>
    </row>
  </sheetData>
  <mergeCells count="4">
    <mergeCell ref="A6:I6"/>
    <mergeCell ref="A7:I7"/>
    <mergeCell ref="A22:I22"/>
    <mergeCell ref="A23:I23"/>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6"/>
  <sheetViews>
    <sheetView topLeftCell="A11" workbookViewId="0">
      <selection activeCell="G11" sqref="G11"/>
    </sheetView>
  </sheetViews>
  <sheetFormatPr defaultRowHeight="15"/>
  <cols>
    <col min="1" max="1" width="5.140625" customWidth="1"/>
    <col min="2" max="2" width="22.140625" customWidth="1"/>
    <col min="3" max="3" width="27.140625" customWidth="1"/>
    <col min="4" max="4" width="21.42578125" customWidth="1"/>
    <col min="5" max="5" width="6.85546875" customWidth="1"/>
    <col min="6" max="6" width="10.5703125" customWidth="1"/>
    <col min="7" max="7" width="16" customWidth="1"/>
    <col min="8" max="8" width="10" customWidth="1"/>
    <col min="9" max="9" width="9.7109375" customWidth="1"/>
  </cols>
  <sheetData>
    <row r="1" spans="1:12">
      <c r="A1" s="271" t="str">
        <f>'Date initiale'!C3</f>
        <v>Universitatea de Arhitectură și Urbanism "Ion Mincu" București</v>
      </c>
      <c r="B1" s="271"/>
      <c r="C1" s="271"/>
    </row>
    <row r="2" spans="1:12">
      <c r="A2" s="271" t="str">
        <f>'Date initiale'!B4&amp;" "&amp;'Date initiale'!C4</f>
        <v>Facultatea URBANISM</v>
      </c>
      <c r="B2" s="271"/>
      <c r="C2" s="271"/>
    </row>
    <row r="3" spans="1:12">
      <c r="A3" s="271" t="str">
        <f>'Date initiale'!B5&amp;" "&amp;'Date initiale'!C5</f>
        <v>Departamentul Planificare Urbană și Dezvoltare Teritorială</v>
      </c>
      <c r="B3" s="271"/>
      <c r="C3" s="271"/>
    </row>
    <row r="4" spans="1:12">
      <c r="A4" s="125" t="str">
        <f>'Date initiale'!C6&amp;", "&amp;'Date initiale'!C7</f>
        <v>Munteanu Simona Elena, 11</v>
      </c>
      <c r="B4" s="125"/>
      <c r="C4" s="125"/>
    </row>
    <row r="5" spans="1:12" s="196" customFormat="1">
      <c r="A5" s="125"/>
      <c r="B5" s="125"/>
      <c r="C5" s="125"/>
    </row>
    <row r="6" spans="1:12" ht="15.75">
      <c r="A6" s="478" t="s">
        <v>110</v>
      </c>
      <c r="B6" s="478"/>
      <c r="C6" s="478"/>
      <c r="D6" s="478"/>
      <c r="E6" s="478"/>
      <c r="F6" s="478"/>
      <c r="G6" s="478"/>
      <c r="H6" s="478"/>
      <c r="I6" s="478"/>
      <c r="J6" s="40"/>
    </row>
    <row r="7" spans="1:12" ht="39" customHeight="1">
      <c r="A7" s="481" t="str">
        <f>'Descriere indicatori'!B14&amp;"a. "&amp;'Descriere indicatori'!C14</f>
        <v xml:space="preserve">I11a. Publicaţii in extenso în lucrări ale conferinţelor ştiinţifice de arhitectură, urbanism, peisagistică, design şi restaurare, precum şi ale ştiinţelor conexe - pentru specializări transdisciplinare, la nivel internaţional / naţional / local </v>
      </c>
      <c r="B7" s="481"/>
      <c r="C7" s="481"/>
      <c r="D7" s="481"/>
      <c r="E7" s="481"/>
      <c r="F7" s="481"/>
      <c r="G7" s="481"/>
      <c r="H7" s="481"/>
      <c r="I7" s="481"/>
      <c r="J7" s="39"/>
    </row>
    <row r="8" spans="1:12" ht="19.5" customHeight="1" thickBot="1">
      <c r="A8" s="64"/>
      <c r="B8" s="64"/>
      <c r="C8" s="64"/>
      <c r="D8" s="64"/>
      <c r="E8" s="64"/>
      <c r="F8" s="64"/>
      <c r="G8" s="64"/>
      <c r="H8" s="64"/>
      <c r="I8" s="64"/>
      <c r="J8" s="39"/>
    </row>
    <row r="9" spans="1:12" ht="63" customHeight="1" thickBot="1">
      <c r="A9" s="246" t="s">
        <v>55</v>
      </c>
      <c r="B9" s="247" t="s">
        <v>83</v>
      </c>
      <c r="C9" s="248" t="s">
        <v>52</v>
      </c>
      <c r="D9" s="248" t="s">
        <v>134</v>
      </c>
      <c r="E9" s="247" t="s">
        <v>87</v>
      </c>
      <c r="F9" s="248" t="s">
        <v>53</v>
      </c>
      <c r="G9" s="248" t="s">
        <v>79</v>
      </c>
      <c r="H9" s="247" t="s">
        <v>54</v>
      </c>
      <c r="I9" s="254" t="s">
        <v>147</v>
      </c>
      <c r="J9" s="2"/>
      <c r="K9" s="276" t="s">
        <v>108</v>
      </c>
    </row>
    <row r="10" spans="1:12" ht="94.5">
      <c r="A10" s="66">
        <v>1</v>
      </c>
      <c r="B10" s="31" t="s">
        <v>275</v>
      </c>
      <c r="C10" s="53" t="s">
        <v>274</v>
      </c>
      <c r="D10" s="53" t="s">
        <v>278</v>
      </c>
      <c r="E10" s="65">
        <v>2009</v>
      </c>
      <c r="F10" s="460" t="s">
        <v>487</v>
      </c>
      <c r="G10" s="31" t="s">
        <v>276</v>
      </c>
      <c r="H10" s="31" t="s">
        <v>277</v>
      </c>
      <c r="I10" s="345">
        <v>10</v>
      </c>
      <c r="K10" s="277" t="s">
        <v>161</v>
      </c>
      <c r="L10" s="392" t="s">
        <v>252</v>
      </c>
    </row>
    <row r="11" spans="1:12" ht="173.25">
      <c r="A11" s="67">
        <f>A10+1</f>
        <v>2</v>
      </c>
      <c r="B11" s="31" t="s">
        <v>275</v>
      </c>
      <c r="C11" s="21" t="s">
        <v>279</v>
      </c>
      <c r="D11" s="21" t="s">
        <v>278</v>
      </c>
      <c r="E11" s="20">
        <v>2009</v>
      </c>
      <c r="F11" s="29" t="s">
        <v>487</v>
      </c>
      <c r="G11" s="21" t="s">
        <v>276</v>
      </c>
      <c r="H11" s="20" t="s">
        <v>280</v>
      </c>
      <c r="I11" s="346">
        <v>10</v>
      </c>
      <c r="K11" s="58"/>
    </row>
    <row r="12" spans="1:12" ht="15.75">
      <c r="A12" s="67">
        <f t="shared" ref="A12:A19" si="0">A11+1</f>
        <v>3</v>
      </c>
      <c r="B12" s="21"/>
      <c r="C12" s="21"/>
      <c r="D12" s="21"/>
      <c r="E12" s="20"/>
      <c r="F12" s="24"/>
      <c r="G12" s="21"/>
      <c r="H12" s="20"/>
      <c r="I12" s="346"/>
    </row>
    <row r="13" spans="1:12" ht="15.75">
      <c r="A13" s="67">
        <f t="shared" si="0"/>
        <v>4</v>
      </c>
      <c r="B13" s="21"/>
      <c r="C13" s="21"/>
      <c r="D13" s="21"/>
      <c r="E13" s="21"/>
      <c r="F13" s="24"/>
      <c r="G13" s="21"/>
      <c r="H13" s="21"/>
      <c r="I13" s="346"/>
    </row>
    <row r="14" spans="1:12" ht="15.75">
      <c r="A14" s="67">
        <f t="shared" si="0"/>
        <v>5</v>
      </c>
      <c r="B14" s="21"/>
      <c r="C14" s="21"/>
      <c r="D14" s="21"/>
      <c r="E14" s="21"/>
      <c r="F14" s="21"/>
      <c r="G14" s="21"/>
      <c r="H14" s="21"/>
      <c r="I14" s="346"/>
    </row>
    <row r="15" spans="1:12" ht="15.75">
      <c r="A15" s="67">
        <f t="shared" si="0"/>
        <v>6</v>
      </c>
      <c r="B15" s="20"/>
      <c r="C15" s="21"/>
      <c r="D15" s="21"/>
      <c r="E15" s="20"/>
      <c r="F15" s="20"/>
      <c r="G15" s="20"/>
      <c r="H15" s="20"/>
      <c r="I15" s="346"/>
    </row>
    <row r="16" spans="1:12" ht="15.75">
      <c r="A16" s="67">
        <f t="shared" si="0"/>
        <v>7</v>
      </c>
      <c r="B16" s="20"/>
      <c r="C16" s="20"/>
      <c r="D16" s="21"/>
      <c r="E16" s="20"/>
      <c r="F16" s="20"/>
      <c r="G16" s="21"/>
      <c r="H16" s="20"/>
      <c r="I16" s="346"/>
    </row>
    <row r="17" spans="1:10" ht="15.75">
      <c r="A17" s="67">
        <f t="shared" si="0"/>
        <v>8</v>
      </c>
      <c r="B17" s="21"/>
      <c r="C17" s="21"/>
      <c r="D17" s="21"/>
      <c r="E17" s="20"/>
      <c r="F17" s="20"/>
      <c r="G17" s="21"/>
      <c r="H17" s="20"/>
      <c r="I17" s="346"/>
    </row>
    <row r="18" spans="1:10" ht="15.75">
      <c r="A18" s="67">
        <f t="shared" si="0"/>
        <v>9</v>
      </c>
      <c r="B18" s="21"/>
      <c r="C18" s="21"/>
      <c r="D18" s="21"/>
      <c r="E18" s="21"/>
      <c r="F18" s="29"/>
      <c r="G18" s="23"/>
      <c r="H18" s="21"/>
      <c r="I18" s="347"/>
      <c r="J18" s="25"/>
    </row>
    <row r="19" spans="1:10" ht="16.5" thickBot="1">
      <c r="A19" s="68">
        <f t="shared" si="0"/>
        <v>10</v>
      </c>
      <c r="B19" s="52"/>
      <c r="C19" s="69"/>
      <c r="D19" s="52"/>
      <c r="E19" s="52"/>
      <c r="F19" s="69"/>
      <c r="G19" s="69"/>
      <c r="H19" s="69"/>
      <c r="I19" s="348"/>
    </row>
    <row r="20" spans="1:10" ht="16.5" thickBot="1">
      <c r="A20" s="374"/>
      <c r="C20" s="22"/>
      <c r="D20" s="27"/>
      <c r="E20" s="18"/>
      <c r="H20" s="128" t="str">
        <f>"Total "&amp;LEFT(A7,4)</f>
        <v>Total I11a</v>
      </c>
      <c r="I20" s="396">
        <f>SUM(I10:I19)</f>
        <v>20</v>
      </c>
    </row>
    <row r="21" spans="1:10" ht="15.75">
      <c r="A21" s="56"/>
      <c r="C21" s="22"/>
      <c r="D21" s="28"/>
      <c r="E21" s="18"/>
    </row>
    <row r="22" spans="1:10">
      <c r="C22" s="22"/>
      <c r="D22" s="28"/>
      <c r="E22" s="18"/>
      <c r="F22" s="22"/>
      <c r="G22" s="22"/>
    </row>
    <row r="23" spans="1:10">
      <c r="C23" s="22"/>
      <c r="D23" s="27"/>
      <c r="E23" s="18"/>
      <c r="F23" s="22"/>
      <c r="G23" s="22"/>
    </row>
    <row r="24" spans="1:10">
      <c r="C24" s="22"/>
      <c r="D24" s="27"/>
      <c r="E24" s="18"/>
      <c r="F24" s="22"/>
      <c r="G24" s="22"/>
    </row>
    <row r="25" spans="1:10">
      <c r="C25" s="22"/>
      <c r="D25" s="27"/>
      <c r="E25" s="18"/>
      <c r="F25" s="22"/>
      <c r="G25" s="22"/>
    </row>
    <row r="26" spans="1:10">
      <c r="C26" s="22"/>
      <c r="D26" s="16"/>
      <c r="E26" s="18"/>
      <c r="F26" s="22"/>
      <c r="G26" s="22"/>
    </row>
  </sheetData>
  <mergeCells count="2">
    <mergeCell ref="A7:I7"/>
    <mergeCell ref="A6:I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1"/>
  <sheetViews>
    <sheetView topLeftCell="A4" workbookViewId="0">
      <selection activeCell="C10" sqref="C10"/>
    </sheetView>
  </sheetViews>
  <sheetFormatPr defaultRowHeight="15"/>
  <cols>
    <col min="1" max="1" width="5.140625" customWidth="1"/>
    <col min="2" max="2" width="21.42578125" customWidth="1"/>
    <col min="3" max="3" width="31.42578125" customWidth="1"/>
    <col min="4" max="4" width="27.42578125" customWidth="1"/>
    <col min="5" max="5" width="6.85546875" customWidth="1"/>
    <col min="6" max="6" width="10.5703125" customWidth="1"/>
    <col min="7" max="7" width="16" style="196" customWidth="1"/>
    <col min="8" max="8" width="9.7109375" customWidth="1"/>
  </cols>
  <sheetData>
    <row r="1" spans="1:11" ht="15.75">
      <c r="A1" s="271" t="str">
        <f>'Date initiale'!C3</f>
        <v>Universitatea de Arhitectură și Urbanism "Ion Mincu" București</v>
      </c>
      <c r="B1" s="271"/>
      <c r="C1" s="271"/>
      <c r="D1" s="17"/>
    </row>
    <row r="2" spans="1:11" ht="15.75">
      <c r="A2" s="271" t="str">
        <f>'Date initiale'!B4&amp;" "&amp;'Date initiale'!C4</f>
        <v>Facultatea URBANISM</v>
      </c>
      <c r="B2" s="271"/>
      <c r="C2" s="271"/>
      <c r="D2" s="17"/>
    </row>
    <row r="3" spans="1:11" ht="15.75">
      <c r="A3" s="271" t="str">
        <f>'Date initiale'!B5&amp;" "&amp;'Date initiale'!C5</f>
        <v>Departamentul Planificare Urbană și Dezvoltare Teritorială</v>
      </c>
      <c r="B3" s="271"/>
      <c r="C3" s="271"/>
      <c r="D3" s="17"/>
    </row>
    <row r="4" spans="1:11">
      <c r="A4" s="125" t="str">
        <f>'Date initiale'!C6&amp;", "&amp;'Date initiale'!C7</f>
        <v>Munteanu Simona Elena, 11</v>
      </c>
      <c r="B4" s="125"/>
      <c r="C4" s="125"/>
    </row>
    <row r="5" spans="1:11" s="196" customFormat="1">
      <c r="A5" s="125"/>
      <c r="B5" s="125"/>
      <c r="C5" s="125"/>
    </row>
    <row r="6" spans="1:11" ht="15.75">
      <c r="A6" s="478" t="s">
        <v>110</v>
      </c>
      <c r="B6" s="478"/>
      <c r="C6" s="478"/>
      <c r="D6" s="478"/>
      <c r="E6" s="478"/>
      <c r="F6" s="478"/>
      <c r="G6" s="478"/>
      <c r="H6" s="478"/>
      <c r="I6" s="40"/>
      <c r="J6" s="40"/>
    </row>
    <row r="7" spans="1:11" ht="48" customHeight="1">
      <c r="A7" s="481" t="str">
        <f>'Descriere indicatori'!B14&amp;"b. "&amp;'Descriere indicatori'!C15</f>
        <v>I11b. Coordonator publicaţie/coordonator de ediţie la publicaţii şi edituri internaţionale/naţionale;
keynote speaker la conferinţe şi comunicări ştiinţifice internaţionale/naţionale, review-er la conferințe și comunicări științifice internaționale / naționale</v>
      </c>
      <c r="B7" s="481"/>
      <c r="C7" s="481"/>
      <c r="D7" s="481"/>
      <c r="E7" s="481"/>
      <c r="F7" s="481"/>
      <c r="G7" s="481"/>
      <c r="H7" s="481"/>
      <c r="I7" s="197"/>
      <c r="J7" s="197"/>
    </row>
    <row r="8" spans="1:11" ht="21.75" customHeight="1" thickBot="1">
      <c r="A8" s="62"/>
      <c r="B8" s="62"/>
      <c r="C8" s="62"/>
      <c r="D8" s="62"/>
      <c r="E8" s="62"/>
      <c r="F8" s="62"/>
      <c r="G8" s="62"/>
      <c r="H8" s="62"/>
    </row>
    <row r="9" spans="1:11" ht="30.75" thickBot="1">
      <c r="A9" s="164" t="s">
        <v>55</v>
      </c>
      <c r="B9" s="231" t="s">
        <v>83</v>
      </c>
      <c r="C9" s="231" t="s">
        <v>136</v>
      </c>
      <c r="D9" s="231" t="s">
        <v>137</v>
      </c>
      <c r="E9" s="231" t="s">
        <v>75</v>
      </c>
      <c r="F9" s="231" t="s">
        <v>76</v>
      </c>
      <c r="G9" s="249" t="s">
        <v>135</v>
      </c>
      <c r="H9" s="254" t="s">
        <v>147</v>
      </c>
      <c r="J9" s="276" t="s">
        <v>108</v>
      </c>
    </row>
    <row r="10" spans="1:11">
      <c r="A10" s="211">
        <v>1</v>
      </c>
      <c r="B10" s="132"/>
      <c r="C10" s="212"/>
      <c r="D10" s="213"/>
      <c r="E10" s="214"/>
      <c r="F10" s="215"/>
      <c r="G10" s="216"/>
      <c r="H10" s="349"/>
      <c r="J10" s="277" t="s">
        <v>253</v>
      </c>
      <c r="K10" s="392" t="s">
        <v>256</v>
      </c>
    </row>
    <row r="11" spans="1:11">
      <c r="A11" s="217">
        <f>A10+1</f>
        <v>2</v>
      </c>
      <c r="B11" s="137"/>
      <c r="C11" s="137"/>
      <c r="D11" s="137"/>
      <c r="E11" s="137"/>
      <c r="F11" s="218"/>
      <c r="G11" s="219"/>
      <c r="H11" s="337"/>
      <c r="J11" s="277" t="s">
        <v>254</v>
      </c>
    </row>
    <row r="12" spans="1:11" ht="15.75">
      <c r="A12" s="217">
        <f t="shared" ref="A12:A19" si="0">A11+1</f>
        <v>3</v>
      </c>
      <c r="B12" s="221"/>
      <c r="C12" s="221"/>
      <c r="D12" s="221"/>
      <c r="E12" s="221"/>
      <c r="F12" s="222"/>
      <c r="G12" s="223"/>
      <c r="H12" s="350"/>
      <c r="I12" s="26"/>
      <c r="J12" s="277" t="s">
        <v>255</v>
      </c>
    </row>
    <row r="13" spans="1:11" ht="15.75">
      <c r="A13" s="217">
        <f t="shared" si="0"/>
        <v>4</v>
      </c>
      <c r="B13" s="137"/>
      <c r="C13" s="137"/>
      <c r="D13" s="137"/>
      <c r="E13" s="137"/>
      <c r="F13" s="218"/>
      <c r="G13" s="219"/>
      <c r="H13" s="337"/>
      <c r="I13" s="26"/>
    </row>
    <row r="14" spans="1:11" s="196" customFormat="1">
      <c r="A14" s="217">
        <f t="shared" si="0"/>
        <v>5</v>
      </c>
      <c r="B14" s="137"/>
      <c r="C14" s="137"/>
      <c r="D14" s="137"/>
      <c r="E14" s="137"/>
      <c r="F14" s="218"/>
      <c r="G14" s="219"/>
      <c r="H14" s="337"/>
    </row>
    <row r="15" spans="1:11" s="196" customFormat="1" ht="15.75">
      <c r="A15" s="217">
        <f t="shared" si="0"/>
        <v>6</v>
      </c>
      <c r="B15" s="137"/>
      <c r="C15" s="137"/>
      <c r="D15" s="137"/>
      <c r="E15" s="137"/>
      <c r="F15" s="218"/>
      <c r="G15" s="219"/>
      <c r="H15" s="337"/>
      <c r="I15" s="26"/>
    </row>
    <row r="16" spans="1:11" s="196" customFormat="1">
      <c r="A16" s="217">
        <f t="shared" si="0"/>
        <v>7</v>
      </c>
      <c r="B16" s="137"/>
      <c r="C16" s="137"/>
      <c r="D16" s="137"/>
      <c r="E16" s="137"/>
      <c r="F16" s="218"/>
      <c r="G16" s="219"/>
      <c r="H16" s="337"/>
    </row>
    <row r="17" spans="1:9" s="196" customFormat="1" ht="15.75">
      <c r="A17" s="217">
        <f t="shared" si="0"/>
        <v>8</v>
      </c>
      <c r="B17" s="221"/>
      <c r="C17" s="221"/>
      <c r="D17" s="221"/>
      <c r="E17" s="221"/>
      <c r="F17" s="222"/>
      <c r="G17" s="223"/>
      <c r="H17" s="350"/>
      <c r="I17" s="26"/>
    </row>
    <row r="18" spans="1:9" s="196" customFormat="1" ht="15.75">
      <c r="A18" s="217">
        <f t="shared" si="0"/>
        <v>9</v>
      </c>
      <c r="B18" s="137"/>
      <c r="C18" s="137"/>
      <c r="D18" s="137"/>
      <c r="E18" s="137"/>
      <c r="F18" s="218"/>
      <c r="G18" s="219"/>
      <c r="H18" s="337"/>
      <c r="I18" s="26"/>
    </row>
    <row r="19" spans="1:9" ht="15.75" thickBot="1">
      <c r="A19" s="224">
        <f t="shared" si="0"/>
        <v>10</v>
      </c>
      <c r="B19" s="144"/>
      <c r="C19" s="144"/>
      <c r="D19" s="144"/>
      <c r="E19" s="144"/>
      <c r="F19" s="225"/>
      <c r="G19" s="226"/>
      <c r="H19" s="351"/>
    </row>
    <row r="20" spans="1:9" ht="15.75" thickBot="1">
      <c r="A20" s="373"/>
      <c r="B20" s="228"/>
      <c r="C20" s="228"/>
      <c r="D20" s="228"/>
      <c r="E20" s="228"/>
      <c r="F20" s="229"/>
      <c r="G20" s="168" t="str">
        <f>"Total "&amp;LEFT(A7,4)</f>
        <v>Total I11b</v>
      </c>
      <c r="H20" s="285">
        <f>SUM(H10:H19)</f>
        <v>0</v>
      </c>
    </row>
    <row r="21" spans="1:9" ht="15.75">
      <c r="A21" s="30"/>
      <c r="B21" s="30"/>
      <c r="C21" s="30"/>
      <c r="D21" s="30"/>
      <c r="E21" s="30"/>
      <c r="F21" s="30"/>
      <c r="G21" s="30"/>
      <c r="H21" s="30"/>
    </row>
  </sheetData>
  <mergeCells count="2">
    <mergeCell ref="A6:H6"/>
    <mergeCell ref="A7:H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J34"/>
  <sheetViews>
    <sheetView topLeftCell="A16" workbookViewId="0">
      <selection activeCell="D11" sqref="D11"/>
    </sheetView>
  </sheetViews>
  <sheetFormatPr defaultRowHeight="15"/>
  <cols>
    <col min="1" max="1" width="5.140625" customWidth="1"/>
    <col min="2" max="2" width="22.140625" customWidth="1"/>
    <col min="3" max="3" width="35.7109375" customWidth="1"/>
    <col min="4" max="4" width="38.85546875" customWidth="1"/>
    <col min="5" max="5" width="6.85546875" customWidth="1"/>
    <col min="6" max="6" width="10.5703125" customWidth="1"/>
    <col min="7" max="7" width="9.7109375" customWidth="1"/>
  </cols>
  <sheetData>
    <row r="1" spans="1:10">
      <c r="A1" s="271" t="str">
        <f>'Date initiale'!C3</f>
        <v>Universitatea de Arhitectură și Urbanism "Ion Mincu" București</v>
      </c>
      <c r="B1" s="271"/>
      <c r="C1" s="271"/>
    </row>
    <row r="2" spans="1:10">
      <c r="A2" s="271" t="str">
        <f>'Date initiale'!B4&amp;" "&amp;'Date initiale'!C4</f>
        <v>Facultatea URBANISM</v>
      </c>
      <c r="B2" s="271"/>
      <c r="C2" s="271"/>
    </row>
    <row r="3" spans="1:10">
      <c r="A3" s="271" t="str">
        <f>'Date initiale'!B5&amp;" "&amp;'Date initiale'!C5</f>
        <v>Departamentul Planificare Urbană și Dezvoltare Teritorială</v>
      </c>
      <c r="B3" s="271"/>
      <c r="C3" s="271"/>
    </row>
    <row r="4" spans="1:10">
      <c r="A4" s="125" t="str">
        <f>'Date initiale'!C6&amp;", "&amp;'Date initiale'!C7</f>
        <v>Munteanu Simona Elena, 11</v>
      </c>
      <c r="B4" s="125"/>
      <c r="C4" s="125"/>
    </row>
    <row r="5" spans="1:10" s="196" customFormat="1">
      <c r="A5" s="125"/>
      <c r="B5" s="125"/>
      <c r="C5" s="125"/>
    </row>
    <row r="6" spans="1:10" ht="15.75">
      <c r="A6" s="483" t="s">
        <v>110</v>
      </c>
      <c r="B6" s="483"/>
      <c r="C6" s="483"/>
      <c r="D6" s="483"/>
      <c r="E6" s="483"/>
      <c r="F6" s="483"/>
      <c r="G6" s="483"/>
    </row>
    <row r="7" spans="1:10" ht="15.75">
      <c r="A7" s="481" t="str">
        <f>'Descriere indicatori'!B14&amp;"c. "&amp;'Descriere indicatori'!C16</f>
        <v>I11c. Susţinere comunicare publică în cadrul conferinţelor, colocviilor, seminariilor internaţionale/naţionale</v>
      </c>
      <c r="B7" s="481"/>
      <c r="C7" s="481"/>
      <c r="D7" s="481"/>
      <c r="E7" s="481"/>
      <c r="F7" s="481"/>
      <c r="G7" s="481"/>
      <c r="H7" s="197"/>
    </row>
    <row r="8" spans="1:10" s="196" customFormat="1" ht="16.5" thickBot="1">
      <c r="A8" s="195"/>
      <c r="B8" s="195"/>
      <c r="C8" s="195"/>
      <c r="D8" s="195"/>
      <c r="E8" s="195"/>
      <c r="F8" s="195"/>
      <c r="G8" s="195"/>
      <c r="H8" s="195"/>
    </row>
    <row r="9" spans="1:10" ht="30.75" thickBot="1">
      <c r="A9" s="164" t="s">
        <v>55</v>
      </c>
      <c r="B9" s="231" t="s">
        <v>83</v>
      </c>
      <c r="C9" s="231" t="s">
        <v>73</v>
      </c>
      <c r="D9" s="231" t="s">
        <v>74</v>
      </c>
      <c r="E9" s="231" t="s">
        <v>75</v>
      </c>
      <c r="F9" s="231" t="s">
        <v>76</v>
      </c>
      <c r="G9" s="254" t="s">
        <v>147</v>
      </c>
      <c r="I9" s="276" t="s">
        <v>108</v>
      </c>
    </row>
    <row r="10" spans="1:10" ht="45">
      <c r="A10" s="233">
        <v>1</v>
      </c>
      <c r="B10" s="132" t="s">
        <v>284</v>
      </c>
      <c r="C10" s="234" t="s">
        <v>281</v>
      </c>
      <c r="D10" s="401" t="s">
        <v>282</v>
      </c>
      <c r="E10" s="214">
        <v>2013</v>
      </c>
      <c r="F10" s="214" t="s">
        <v>283</v>
      </c>
      <c r="G10" s="349">
        <v>2.5</v>
      </c>
      <c r="I10" s="277" t="s">
        <v>163</v>
      </c>
      <c r="J10" s="392" t="s">
        <v>257</v>
      </c>
    </row>
    <row r="11" spans="1:10" s="196" customFormat="1" ht="60">
      <c r="A11" s="233">
        <v>2</v>
      </c>
      <c r="B11" s="132" t="s">
        <v>318</v>
      </c>
      <c r="C11" s="400" t="s">
        <v>316</v>
      </c>
      <c r="D11" s="132" t="s">
        <v>317</v>
      </c>
      <c r="E11" s="214">
        <v>2016</v>
      </c>
      <c r="F11" s="214" t="s">
        <v>297</v>
      </c>
      <c r="G11" s="349">
        <v>1.6</v>
      </c>
      <c r="I11" s="399"/>
      <c r="J11" s="392"/>
    </row>
    <row r="12" spans="1:10" ht="45">
      <c r="A12" s="235">
        <v>3</v>
      </c>
      <c r="B12" s="137" t="s">
        <v>287</v>
      </c>
      <c r="C12" s="236" t="s">
        <v>285</v>
      </c>
      <c r="D12" s="398" t="s">
        <v>289</v>
      </c>
      <c r="E12" s="238">
        <v>2006</v>
      </c>
      <c r="F12" s="239" t="s">
        <v>286</v>
      </c>
      <c r="G12" s="352">
        <v>2.5</v>
      </c>
    </row>
    <row r="13" spans="1:10" ht="60">
      <c r="A13" s="235">
        <v>4</v>
      </c>
      <c r="B13" s="137" t="s">
        <v>287</v>
      </c>
      <c r="C13" s="397" t="s">
        <v>291</v>
      </c>
      <c r="D13" s="237" t="s">
        <v>290</v>
      </c>
      <c r="E13" s="238">
        <v>2005</v>
      </c>
      <c r="F13" s="239" t="s">
        <v>288</v>
      </c>
      <c r="G13" s="352">
        <v>2.5</v>
      </c>
    </row>
    <row r="14" spans="1:10" ht="30">
      <c r="A14" s="235">
        <f t="shared" ref="A14:A15" si="0">A13+1</f>
        <v>5</v>
      </c>
      <c r="B14" s="137" t="s">
        <v>273</v>
      </c>
      <c r="C14" s="137" t="s">
        <v>292</v>
      </c>
      <c r="D14" s="137" t="s">
        <v>293</v>
      </c>
      <c r="E14" s="137">
        <v>2004</v>
      </c>
      <c r="F14" s="218" t="s">
        <v>294</v>
      </c>
      <c r="G14" s="337">
        <v>5</v>
      </c>
    </row>
    <row r="15" spans="1:10" ht="45">
      <c r="A15" s="235">
        <f t="shared" si="0"/>
        <v>6</v>
      </c>
      <c r="B15" s="137" t="s">
        <v>298</v>
      </c>
      <c r="C15" s="137" t="s">
        <v>295</v>
      </c>
      <c r="D15" s="137" t="s">
        <v>296</v>
      </c>
      <c r="E15" s="137">
        <v>2010</v>
      </c>
      <c r="F15" s="218" t="s">
        <v>297</v>
      </c>
      <c r="G15" s="337">
        <v>3</v>
      </c>
    </row>
    <row r="16" spans="1:10" s="196" customFormat="1" ht="75">
      <c r="A16" s="235">
        <v>6</v>
      </c>
      <c r="B16" s="137" t="s">
        <v>273</v>
      </c>
      <c r="C16" s="137" t="s">
        <v>299</v>
      </c>
      <c r="D16" s="137" t="s">
        <v>300</v>
      </c>
      <c r="E16" s="137">
        <v>2010</v>
      </c>
      <c r="F16" s="218" t="s">
        <v>294</v>
      </c>
      <c r="G16" s="337">
        <v>3</v>
      </c>
    </row>
    <row r="17" spans="1:7" ht="75">
      <c r="A17" s="235">
        <v>7</v>
      </c>
      <c r="B17" s="137" t="s">
        <v>273</v>
      </c>
      <c r="C17" s="137" t="s">
        <v>301</v>
      </c>
      <c r="D17" s="137" t="s">
        <v>302</v>
      </c>
      <c r="E17" s="137">
        <v>2010</v>
      </c>
      <c r="F17" s="240" t="s">
        <v>303</v>
      </c>
      <c r="G17" s="337">
        <v>3</v>
      </c>
    </row>
    <row r="18" spans="1:7" ht="30">
      <c r="A18" s="235">
        <v>8</v>
      </c>
      <c r="B18" s="137" t="s">
        <v>273</v>
      </c>
      <c r="C18" s="137" t="s">
        <v>304</v>
      </c>
      <c r="D18" s="137" t="s">
        <v>305</v>
      </c>
      <c r="E18" s="137">
        <v>2009</v>
      </c>
      <c r="F18" s="218" t="s">
        <v>306</v>
      </c>
      <c r="G18" s="337">
        <v>3</v>
      </c>
    </row>
    <row r="19" spans="1:7" s="196" customFormat="1" ht="30">
      <c r="A19" s="235">
        <v>9</v>
      </c>
      <c r="B19" s="137" t="s">
        <v>273</v>
      </c>
      <c r="C19" s="137" t="s">
        <v>307</v>
      </c>
      <c r="D19" s="137" t="s">
        <v>308</v>
      </c>
      <c r="E19" s="137">
        <v>2008</v>
      </c>
      <c r="F19" s="218" t="s">
        <v>294</v>
      </c>
      <c r="G19" s="337">
        <v>3</v>
      </c>
    </row>
    <row r="20" spans="1:7" s="196" customFormat="1" ht="75">
      <c r="A20" s="235">
        <v>10</v>
      </c>
      <c r="B20" s="137" t="s">
        <v>273</v>
      </c>
      <c r="C20" s="137" t="s">
        <v>322</v>
      </c>
      <c r="D20" s="137" t="s">
        <v>323</v>
      </c>
      <c r="E20" s="137">
        <v>2007</v>
      </c>
      <c r="F20" s="218" t="s">
        <v>283</v>
      </c>
      <c r="G20" s="337">
        <v>3</v>
      </c>
    </row>
    <row r="21" spans="1:7" s="196" customFormat="1" ht="90">
      <c r="A21" s="235">
        <v>11</v>
      </c>
      <c r="B21" s="137" t="s">
        <v>326</v>
      </c>
      <c r="C21" s="137" t="s">
        <v>325</v>
      </c>
      <c r="D21" s="137" t="s">
        <v>324</v>
      </c>
      <c r="E21" s="137">
        <v>2006</v>
      </c>
      <c r="F21" s="218" t="s">
        <v>303</v>
      </c>
      <c r="G21" s="337">
        <v>1</v>
      </c>
    </row>
    <row r="22" spans="1:7" s="196" customFormat="1" ht="60">
      <c r="A22" s="235">
        <v>12</v>
      </c>
      <c r="B22" s="137" t="s">
        <v>273</v>
      </c>
      <c r="C22" s="137" t="s">
        <v>327</v>
      </c>
      <c r="D22" s="137" t="s">
        <v>328</v>
      </c>
      <c r="E22" s="137">
        <v>2005</v>
      </c>
      <c r="F22" s="218" t="s">
        <v>329</v>
      </c>
      <c r="G22" s="337">
        <v>3</v>
      </c>
    </row>
    <row r="23" spans="1:7" ht="45">
      <c r="A23" s="235">
        <v>13</v>
      </c>
      <c r="B23" s="137" t="s">
        <v>273</v>
      </c>
      <c r="C23" s="137" t="s">
        <v>330</v>
      </c>
      <c r="D23" s="137" t="s">
        <v>331</v>
      </c>
      <c r="E23" s="137">
        <v>2005</v>
      </c>
      <c r="F23" s="218" t="s">
        <v>288</v>
      </c>
      <c r="G23" s="337">
        <v>3</v>
      </c>
    </row>
    <row r="24" spans="1:7" s="196" customFormat="1" ht="45">
      <c r="A24" s="235">
        <v>14</v>
      </c>
      <c r="B24" s="137" t="s">
        <v>273</v>
      </c>
      <c r="C24" s="137" t="s">
        <v>332</v>
      </c>
      <c r="D24" s="137" t="s">
        <v>333</v>
      </c>
      <c r="E24" s="137">
        <v>2004</v>
      </c>
      <c r="F24" s="218" t="s">
        <v>329</v>
      </c>
      <c r="G24" s="337">
        <v>3</v>
      </c>
    </row>
    <row r="25" spans="1:7" s="196" customFormat="1" ht="45">
      <c r="A25" s="235">
        <v>15</v>
      </c>
      <c r="B25" s="137" t="s">
        <v>273</v>
      </c>
      <c r="C25" s="137" t="s">
        <v>334</v>
      </c>
      <c r="D25" s="137" t="s">
        <v>335</v>
      </c>
      <c r="E25" s="137">
        <v>2003</v>
      </c>
      <c r="F25" s="218" t="s">
        <v>329</v>
      </c>
      <c r="G25" s="337">
        <v>3</v>
      </c>
    </row>
    <row r="26" spans="1:7" ht="45">
      <c r="A26" s="235">
        <v>16</v>
      </c>
      <c r="B26" s="137" t="s">
        <v>273</v>
      </c>
      <c r="C26" s="137" t="s">
        <v>336</v>
      </c>
      <c r="D26" s="137" t="s">
        <v>337</v>
      </c>
      <c r="E26" s="137">
        <v>2002</v>
      </c>
      <c r="F26" s="218" t="s">
        <v>288</v>
      </c>
      <c r="G26" s="337">
        <v>3</v>
      </c>
    </row>
    <row r="27" spans="1:7" ht="30.75" thickBot="1">
      <c r="A27" s="241">
        <v>17</v>
      </c>
      <c r="B27" s="144" t="s">
        <v>273</v>
      </c>
      <c r="C27" s="242" t="s">
        <v>319</v>
      </c>
      <c r="D27" s="243" t="s">
        <v>320</v>
      </c>
      <c r="E27" s="144">
        <v>2016</v>
      </c>
      <c r="F27" s="244" t="s">
        <v>321</v>
      </c>
      <c r="G27" s="351">
        <v>3</v>
      </c>
    </row>
    <row r="28" spans="1:7" ht="15.75" thickBot="1">
      <c r="A28" s="369"/>
      <c r="B28" s="229"/>
      <c r="C28" s="229"/>
      <c r="D28" s="245"/>
      <c r="E28" s="229"/>
      <c r="F28" s="168" t="str">
        <f>"Total "&amp;LEFT(A7,4)</f>
        <v>Total I11c</v>
      </c>
      <c r="G28" s="169">
        <f>SUM(G10:G27)</f>
        <v>51.1</v>
      </c>
    </row>
    <row r="29" spans="1:7">
      <c r="D29" s="35"/>
    </row>
    <row r="30" spans="1:7">
      <c r="D30" s="35"/>
    </row>
    <row r="31" spans="1:7">
      <c r="B31" s="35"/>
      <c r="D31" s="35"/>
    </row>
    <row r="32" spans="1:7">
      <c r="B32" s="35"/>
      <c r="D32" s="35"/>
    </row>
    <row r="33" spans="2:4">
      <c r="B33" s="18"/>
      <c r="D33" s="18"/>
    </row>
    <row r="34" spans="2:4">
      <c r="B34" s="22"/>
    </row>
  </sheetData>
  <mergeCells count="2">
    <mergeCell ref="A6:G6"/>
    <mergeCell ref="A7:G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2"/>
  <sheetViews>
    <sheetView topLeftCell="A4" workbookViewId="0">
      <selection activeCell="C10" sqref="C10"/>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96" customWidth="1"/>
    <col min="7" max="7" width="10" customWidth="1"/>
    <col min="8" max="8" width="9.7109375" customWidth="1"/>
  </cols>
  <sheetData>
    <row r="1" spans="1:11" ht="15.75">
      <c r="A1" s="271" t="str">
        <f>'Date initiale'!C3</f>
        <v>Universitatea de Arhitectură și Urbanism "Ion Mincu" București</v>
      </c>
      <c r="B1" s="271"/>
      <c r="C1" s="271"/>
      <c r="D1" s="17"/>
      <c r="E1" s="17"/>
      <c r="F1" s="17"/>
    </row>
    <row r="2" spans="1:11" ht="15.75">
      <c r="A2" s="271" t="str">
        <f>'Date initiale'!B4&amp;" "&amp;'Date initiale'!C4</f>
        <v>Facultatea URBANISM</v>
      </c>
      <c r="B2" s="271"/>
      <c r="C2" s="271"/>
      <c r="D2" s="17"/>
      <c r="E2" s="17"/>
      <c r="F2" s="17"/>
    </row>
    <row r="3" spans="1:11" ht="15.75">
      <c r="A3" s="271" t="str">
        <f>'Date initiale'!B5&amp;" "&amp;'Date initiale'!C5</f>
        <v>Departamentul Planificare Urbană și Dezvoltare Teritorială</v>
      </c>
      <c r="B3" s="271"/>
      <c r="C3" s="271"/>
      <c r="D3" s="17"/>
      <c r="E3" s="17"/>
      <c r="F3" s="17"/>
    </row>
    <row r="4" spans="1:11" ht="15.75">
      <c r="A4" s="272" t="str">
        <f>'Date initiale'!C6&amp;", "&amp;'Date initiale'!C7</f>
        <v>Munteanu Simona Elena, 11</v>
      </c>
      <c r="B4" s="272"/>
      <c r="C4" s="272"/>
      <c r="D4" s="17"/>
      <c r="E4" s="17"/>
      <c r="F4" s="17"/>
    </row>
    <row r="5" spans="1:11" s="196" customFormat="1" ht="15.75">
      <c r="A5" s="272"/>
      <c r="B5" s="272"/>
      <c r="C5" s="272"/>
      <c r="D5" s="17"/>
      <c r="E5" s="17"/>
      <c r="F5" s="17"/>
    </row>
    <row r="6" spans="1:11" ht="15.75">
      <c r="A6" s="478" t="s">
        <v>110</v>
      </c>
      <c r="B6" s="478"/>
      <c r="C6" s="478"/>
      <c r="D6" s="478"/>
      <c r="E6" s="478"/>
      <c r="F6" s="478"/>
      <c r="G6" s="478"/>
      <c r="H6" s="478"/>
    </row>
    <row r="7" spans="1:11" ht="50.25" customHeight="1">
      <c r="A7" s="481" t="str">
        <f>'Descriere indicatori'!B17&amp;". "&amp;'Descriere indicatori'!C17</f>
        <v>I12. 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v>
      </c>
      <c r="B7" s="481"/>
      <c r="C7" s="481"/>
      <c r="D7" s="481"/>
      <c r="E7" s="481"/>
      <c r="F7" s="481"/>
      <c r="G7" s="481"/>
      <c r="H7" s="481"/>
      <c r="I7" s="33"/>
      <c r="K7" s="33"/>
    </row>
    <row r="8" spans="1:11" ht="16.5" thickBot="1">
      <c r="A8" s="55"/>
      <c r="B8" s="55"/>
      <c r="C8" s="55"/>
      <c r="D8" s="55"/>
      <c r="E8" s="55"/>
      <c r="F8" s="55"/>
      <c r="G8" s="55"/>
      <c r="H8" s="55"/>
    </row>
    <row r="9" spans="1:11" ht="46.5" customHeight="1" thickBot="1">
      <c r="A9" s="202" t="s">
        <v>55</v>
      </c>
      <c r="B9" s="231" t="s">
        <v>72</v>
      </c>
      <c r="C9" s="253" t="s">
        <v>70</v>
      </c>
      <c r="D9" s="253" t="s">
        <v>71</v>
      </c>
      <c r="E9" s="231" t="s">
        <v>139</v>
      </c>
      <c r="F9" s="231" t="s">
        <v>138</v>
      </c>
      <c r="G9" s="253" t="s">
        <v>87</v>
      </c>
      <c r="H9" s="254" t="s">
        <v>147</v>
      </c>
      <c r="J9" s="276" t="s">
        <v>108</v>
      </c>
    </row>
    <row r="10" spans="1:11" ht="74.25" customHeight="1">
      <c r="A10" s="251">
        <v>1</v>
      </c>
      <c r="B10" s="132"/>
      <c r="C10" s="132" t="s">
        <v>338</v>
      </c>
      <c r="D10" s="132" t="s">
        <v>340</v>
      </c>
      <c r="E10" s="132" t="s">
        <v>341</v>
      </c>
      <c r="F10" s="132" t="s">
        <v>342</v>
      </c>
      <c r="G10" s="132" t="s">
        <v>339</v>
      </c>
      <c r="H10" s="353">
        <v>5</v>
      </c>
      <c r="J10" s="277" t="s">
        <v>164</v>
      </c>
      <c r="K10" s="392" t="s">
        <v>258</v>
      </c>
    </row>
    <row r="11" spans="1:11">
      <c r="A11" s="251">
        <f>A10+1</f>
        <v>2</v>
      </c>
      <c r="B11" s="137"/>
      <c r="C11" s="137"/>
      <c r="D11" s="137"/>
      <c r="E11" s="137"/>
      <c r="F11" s="137"/>
      <c r="G11" s="137"/>
      <c r="H11" s="337"/>
      <c r="J11" s="58"/>
    </row>
    <row r="12" spans="1:11">
      <c r="A12" s="251">
        <f t="shared" ref="A12:A19" si="0">A11+1</f>
        <v>3</v>
      </c>
      <c r="B12" s="137"/>
      <c r="C12" s="137"/>
      <c r="D12" s="137"/>
      <c r="E12" s="137"/>
      <c r="F12" s="137"/>
      <c r="G12" s="137"/>
      <c r="H12" s="337"/>
    </row>
    <row r="13" spans="1:11">
      <c r="A13" s="251">
        <f t="shared" si="0"/>
        <v>4</v>
      </c>
      <c r="B13" s="218"/>
      <c r="C13" s="137"/>
      <c r="D13" s="137"/>
      <c r="E13" s="137"/>
      <c r="F13" s="137"/>
      <c r="G13" s="137"/>
      <c r="H13" s="337"/>
    </row>
    <row r="14" spans="1:11">
      <c r="A14" s="251">
        <f t="shared" si="0"/>
        <v>5</v>
      </c>
      <c r="B14" s="218"/>
      <c r="C14" s="137"/>
      <c r="D14" s="137"/>
      <c r="E14" s="137"/>
      <c r="F14" s="137"/>
      <c r="G14" s="137"/>
      <c r="H14" s="337"/>
    </row>
    <row r="15" spans="1:11">
      <c r="A15" s="251">
        <f t="shared" si="0"/>
        <v>6</v>
      </c>
      <c r="B15" s="137"/>
      <c r="C15" s="137"/>
      <c r="D15" s="137"/>
      <c r="E15" s="137"/>
      <c r="F15" s="137"/>
      <c r="G15" s="137"/>
      <c r="H15" s="337"/>
    </row>
    <row r="16" spans="1:11" s="196" customFormat="1">
      <c r="A16" s="251">
        <f t="shared" si="0"/>
        <v>7</v>
      </c>
      <c r="B16" s="218"/>
      <c r="C16" s="137"/>
      <c r="D16" s="137"/>
      <c r="E16" s="137"/>
      <c r="F16" s="137"/>
      <c r="G16" s="137"/>
      <c r="H16" s="337"/>
    </row>
    <row r="17" spans="1:8" s="196" customFormat="1">
      <c r="A17" s="251">
        <f t="shared" si="0"/>
        <v>8</v>
      </c>
      <c r="B17" s="137"/>
      <c r="C17" s="137"/>
      <c r="D17" s="137"/>
      <c r="E17" s="137"/>
      <c r="F17" s="137"/>
      <c r="G17" s="137"/>
      <c r="H17" s="337"/>
    </row>
    <row r="18" spans="1:8">
      <c r="A18" s="252">
        <f t="shared" si="0"/>
        <v>9</v>
      </c>
      <c r="B18" s="218"/>
      <c r="C18" s="137"/>
      <c r="D18" s="137"/>
      <c r="E18" s="137"/>
      <c r="F18" s="137"/>
      <c r="G18" s="137"/>
      <c r="H18" s="341"/>
    </row>
    <row r="19" spans="1:8" ht="15.75" thickBot="1">
      <c r="A19" s="241">
        <f t="shared" si="0"/>
        <v>10</v>
      </c>
      <c r="B19" s="244"/>
      <c r="C19" s="242"/>
      <c r="D19" s="144"/>
      <c r="E19" s="144"/>
      <c r="F19" s="144"/>
      <c r="G19" s="144"/>
      <c r="H19" s="351"/>
    </row>
    <row r="20" spans="1:8" ht="15.75" thickBot="1">
      <c r="A20" s="369"/>
      <c r="B20" s="229"/>
      <c r="C20" s="229"/>
      <c r="D20" s="229"/>
      <c r="E20" s="229"/>
      <c r="F20" s="229"/>
      <c r="G20" s="168" t="str">
        <f>"Total "&amp;LEFT(A7,3)</f>
        <v>Total I12</v>
      </c>
      <c r="H20" s="169">
        <f>SUM(H10:H19)</f>
        <v>5</v>
      </c>
    </row>
    <row r="22" spans="1:8" ht="53.25" customHeight="1">
      <c r="A22" s="480"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80"/>
      <c r="C22" s="480"/>
      <c r="D22" s="480"/>
      <c r="E22" s="480"/>
      <c r="F22" s="480"/>
      <c r="G22" s="480"/>
      <c r="H22" s="480"/>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39997558519241921"/>
  </sheetPr>
  <dimension ref="A1:C10"/>
  <sheetViews>
    <sheetView showGridLines="0" showRowColHeaders="0" tabSelected="1" zoomScale="130" zoomScaleNormal="130" workbookViewId="0">
      <selection activeCell="C12" sqref="C12"/>
    </sheetView>
  </sheetViews>
  <sheetFormatPr defaultRowHeight="15"/>
  <cols>
    <col min="1" max="1" width="9.140625" style="196"/>
    <col min="2" max="2" width="28.5703125" customWidth="1"/>
    <col min="3" max="3" width="39" customWidth="1"/>
  </cols>
  <sheetData>
    <row r="1" spans="2:3">
      <c r="B1" s="90" t="s">
        <v>101</v>
      </c>
    </row>
    <row r="3" spans="2:3" ht="31.5">
      <c r="B3" s="379" t="s">
        <v>91</v>
      </c>
      <c r="C3" s="73" t="s">
        <v>102</v>
      </c>
    </row>
    <row r="4" spans="2:3" ht="15.75">
      <c r="B4" s="379" t="s">
        <v>92</v>
      </c>
      <c r="C4" s="383" t="s">
        <v>182</v>
      </c>
    </row>
    <row r="5" spans="2:3" ht="15.75">
      <c r="B5" s="379" t="s">
        <v>93</v>
      </c>
      <c r="C5" s="383" t="s">
        <v>272</v>
      </c>
    </row>
    <row r="6" spans="2:3" ht="15.75">
      <c r="B6" s="380" t="s">
        <v>96</v>
      </c>
      <c r="C6" s="383" t="s">
        <v>273</v>
      </c>
    </row>
    <row r="7" spans="2:3" ht="15.75">
      <c r="B7" s="379" t="s">
        <v>176</v>
      </c>
      <c r="C7" s="383">
        <v>11</v>
      </c>
    </row>
    <row r="8" spans="2:3" ht="15.75">
      <c r="B8" s="379" t="s">
        <v>105</v>
      </c>
      <c r="C8" s="383" t="s">
        <v>143</v>
      </c>
    </row>
    <row r="9" spans="2:3" ht="15.75">
      <c r="B9" s="381" t="s">
        <v>95</v>
      </c>
      <c r="C9" s="384" t="s">
        <v>423</v>
      </c>
    </row>
    <row r="10" spans="2:3" ht="15" customHeight="1">
      <c r="B10" s="381" t="s">
        <v>94</v>
      </c>
      <c r="C10" s="385"/>
    </row>
  </sheetData>
  <phoneticPr fontId="0" type="noConversion"/>
  <pageMargins left="0.78740157480314965" right="0.59055118110236227" top="0.78740157480314965" bottom="0.78740157480314965" header="0.31496062992125984" footer="0.31496062992125984"/>
  <pageSetup paperSize="9"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promptTitle="Selectati" prompt="Standardul pentru profesor sau conferențiar">
          <x14:formula1>
            <xm:f>liste!$A$6:$A$7</xm:f>
          </x14:formula1>
          <xm:sqref>C8</xm:sqref>
        </x14:dataValidation>
        <x14:dataValidation type="list" allowBlank="1" showInputMessage="1" showErrorMessage="1" promptTitle="Facultatea" prompt="Selectati">
          <x14:formula1>
            <xm:f>liste!$A$13:$A$15</xm:f>
          </x14:formula1>
          <xm:sqref>C4</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5"/>
  <sheetViews>
    <sheetView topLeftCell="A7" workbookViewId="0">
      <selection activeCell="G18" sqref="G18"/>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96" customWidth="1"/>
    <col min="7" max="7" width="10" customWidth="1"/>
    <col min="8" max="8" width="9.7109375" customWidth="1"/>
  </cols>
  <sheetData>
    <row r="1" spans="1:11" ht="15.75">
      <c r="A1" s="271" t="str">
        <f>'Date initiale'!C3</f>
        <v>Universitatea de Arhitectură și Urbanism "Ion Mincu" București</v>
      </c>
      <c r="B1" s="271"/>
      <c r="C1" s="271"/>
      <c r="D1" s="17"/>
    </row>
    <row r="2" spans="1:11" ht="15.75">
      <c r="A2" s="271" t="str">
        <f>'Date initiale'!B4&amp;" "&amp;'Date initiale'!C4</f>
        <v>Facultatea URBANISM</v>
      </c>
      <c r="B2" s="271"/>
      <c r="C2" s="271"/>
      <c r="D2" s="17"/>
    </row>
    <row r="3" spans="1:11" ht="15.75">
      <c r="A3" s="271" t="str">
        <f>'Date initiale'!B5&amp;" "&amp;'Date initiale'!C5</f>
        <v>Departamentul Planificare Urbană și Dezvoltare Teritorială</v>
      </c>
      <c r="B3" s="271"/>
      <c r="C3" s="271"/>
      <c r="D3" s="17"/>
    </row>
    <row r="4" spans="1:11">
      <c r="A4" s="125" t="str">
        <f>'Date initiale'!C6&amp;", "&amp;'Date initiale'!C7</f>
        <v>Munteanu Simona Elena, 11</v>
      </c>
      <c r="B4" s="125"/>
      <c r="C4" s="125"/>
    </row>
    <row r="5" spans="1:11" s="196" customFormat="1">
      <c r="A5" s="125"/>
      <c r="B5" s="125"/>
      <c r="C5" s="125"/>
    </row>
    <row r="6" spans="1:11" ht="15.75">
      <c r="A6" s="484" t="s">
        <v>110</v>
      </c>
      <c r="B6" s="484"/>
      <c r="C6" s="484"/>
      <c r="D6" s="484"/>
      <c r="E6" s="484"/>
      <c r="F6" s="484"/>
      <c r="G6" s="484"/>
      <c r="H6" s="484"/>
    </row>
    <row r="7" spans="1:11" ht="36" customHeight="1">
      <c r="A7" s="481" t="str">
        <f>'Descriere indicatori'!B18&amp;". "&amp;'Descriere indicatori'!C18</f>
        <v>I13. Proiect de arhitectură, restaurare, design, de specialitate, de mare complexitate, la nivel zonal sau local, edificat / autorizat** Cu un grad de complexitate în consecință la nivelul rezolvării arhitecturale tehnice, de amplasament.</v>
      </c>
      <c r="B7" s="481"/>
      <c r="C7" s="481"/>
      <c r="D7" s="481"/>
      <c r="E7" s="481"/>
      <c r="F7" s="481"/>
      <c r="G7" s="481"/>
      <c r="H7" s="481"/>
    </row>
    <row r="8" spans="1:11" ht="16.5" thickBot="1">
      <c r="A8" s="55"/>
      <c r="B8" s="55"/>
      <c r="C8" s="55"/>
      <c r="D8" s="55"/>
      <c r="E8" s="55"/>
      <c r="F8" s="55"/>
      <c r="G8" s="55"/>
      <c r="H8" s="55"/>
    </row>
    <row r="9" spans="1:11" ht="54" customHeight="1" thickBot="1">
      <c r="A9" s="202" t="s">
        <v>55</v>
      </c>
      <c r="B9" s="407" t="s">
        <v>72</v>
      </c>
      <c r="C9" s="408" t="s">
        <v>70</v>
      </c>
      <c r="D9" s="408" t="s">
        <v>71</v>
      </c>
      <c r="E9" s="407" t="s">
        <v>139</v>
      </c>
      <c r="F9" s="407" t="s">
        <v>138</v>
      </c>
      <c r="G9" s="408" t="s">
        <v>87</v>
      </c>
      <c r="H9" s="409" t="s">
        <v>147</v>
      </c>
      <c r="J9" s="276" t="s">
        <v>108</v>
      </c>
    </row>
    <row r="10" spans="1:11">
      <c r="A10" s="262">
        <v>1</v>
      </c>
      <c r="B10" s="137"/>
      <c r="C10" s="13"/>
      <c r="D10" s="13"/>
      <c r="E10" s="412"/>
      <c r="F10" s="13"/>
      <c r="G10" s="13"/>
      <c r="H10" s="410"/>
      <c r="J10" s="277" t="s">
        <v>162</v>
      </c>
      <c r="K10" t="s">
        <v>258</v>
      </c>
    </row>
    <row r="11" spans="1:11">
      <c r="A11" s="252">
        <f t="shared" ref="A11:A17" si="0">A10+1</f>
        <v>2</v>
      </c>
      <c r="B11" s="13"/>
      <c r="C11" s="13"/>
      <c r="D11" s="13"/>
      <c r="E11" s="412"/>
      <c r="F11" s="411"/>
      <c r="G11" s="13"/>
      <c r="H11" s="410"/>
    </row>
    <row r="12" spans="1:11">
      <c r="A12" s="252">
        <f t="shared" si="0"/>
        <v>3</v>
      </c>
      <c r="B12" s="278"/>
      <c r="C12" s="13"/>
      <c r="D12" s="411"/>
      <c r="E12" s="406"/>
      <c r="F12" s="137"/>
      <c r="G12" s="406"/>
      <c r="H12" s="410"/>
    </row>
    <row r="13" spans="1:11">
      <c r="A13" s="252">
        <f t="shared" si="0"/>
        <v>4</v>
      </c>
      <c r="B13" s="13"/>
      <c r="C13" s="13"/>
      <c r="D13" s="13"/>
      <c r="E13" s="412"/>
      <c r="F13" s="137"/>
      <c r="G13" s="13"/>
      <c r="H13" s="341"/>
    </row>
    <row r="14" spans="1:11">
      <c r="A14" s="252">
        <f t="shared" si="0"/>
        <v>5</v>
      </c>
      <c r="B14" s="13"/>
      <c r="C14" s="13"/>
      <c r="D14" s="13"/>
      <c r="E14" s="13"/>
      <c r="F14" s="13"/>
      <c r="G14" s="412"/>
      <c r="H14" s="341"/>
    </row>
    <row r="15" spans="1:11">
      <c r="A15" s="252">
        <f t="shared" si="0"/>
        <v>6</v>
      </c>
      <c r="B15" s="13"/>
      <c r="C15" s="13"/>
      <c r="D15" s="13"/>
      <c r="E15" s="13"/>
      <c r="F15" s="13"/>
      <c r="G15" s="412"/>
      <c r="H15" s="341"/>
    </row>
    <row r="16" spans="1:11">
      <c r="A16" s="252">
        <f t="shared" si="0"/>
        <v>7</v>
      </c>
      <c r="B16" s="13"/>
      <c r="C16" s="13"/>
      <c r="D16" s="13"/>
      <c r="E16" s="13"/>
      <c r="F16" s="13"/>
      <c r="G16" s="412"/>
      <c r="H16" s="341"/>
    </row>
    <row r="17" spans="1:8">
      <c r="A17" s="252">
        <f t="shared" si="0"/>
        <v>8</v>
      </c>
      <c r="B17" s="13"/>
      <c r="C17" s="13"/>
      <c r="D17" s="13"/>
      <c r="E17" s="13"/>
      <c r="F17" s="13"/>
      <c r="G17" s="412"/>
      <c r="H17" s="341"/>
    </row>
    <row r="18" spans="1:8" s="196" customFormat="1">
      <c r="A18" s="252">
        <v>9</v>
      </c>
      <c r="B18" s="13"/>
      <c r="C18" s="278"/>
      <c r="D18" s="278"/>
      <c r="E18" s="278"/>
      <c r="F18" s="278"/>
      <c r="G18" s="411"/>
      <c r="H18" s="341"/>
    </row>
    <row r="19" spans="1:8" s="196" customFormat="1">
      <c r="A19" s="252">
        <v>10</v>
      </c>
      <c r="B19" s="13"/>
      <c r="C19" s="13"/>
      <c r="D19" s="13"/>
      <c r="E19" s="13"/>
      <c r="F19" s="412"/>
      <c r="G19" s="137"/>
      <c r="H19" s="341"/>
    </row>
    <row r="20" spans="1:8" s="196" customFormat="1">
      <c r="A20" s="252">
        <v>11</v>
      </c>
      <c r="B20" s="13"/>
      <c r="C20" s="13"/>
      <c r="D20" s="13"/>
      <c r="E20" s="13"/>
      <c r="F20" s="13"/>
      <c r="G20" s="412"/>
      <c r="H20" s="341"/>
    </row>
    <row r="21" spans="1:8">
      <c r="A21" s="252">
        <v>12</v>
      </c>
      <c r="B21" s="278"/>
      <c r="C21" s="13"/>
      <c r="D21" s="13"/>
      <c r="E21" s="13"/>
      <c r="F21" s="13"/>
      <c r="G21" s="412"/>
      <c r="H21" s="350"/>
    </row>
    <row r="22" spans="1:8" s="63" customFormat="1" ht="15.75" thickBot="1">
      <c r="A22" s="405">
        <v>13</v>
      </c>
      <c r="B22" s="415"/>
      <c r="C22" s="415"/>
      <c r="D22" s="415"/>
      <c r="E22" s="415"/>
      <c r="F22" s="415"/>
      <c r="G22" s="414"/>
      <c r="H22" s="354"/>
    </row>
    <row r="23" spans="1:8" ht="15.75" thickBot="1">
      <c r="A23" s="372"/>
      <c r="B23" s="261"/>
      <c r="C23" s="229"/>
      <c r="D23" s="229"/>
      <c r="E23" s="229"/>
      <c r="F23" s="229"/>
      <c r="G23" s="413" t="str">
        <f>"Total "&amp;LEFT(A7,3)</f>
        <v>Total I13</v>
      </c>
      <c r="H23" s="169">
        <f>SUM(H10:H22)</f>
        <v>0</v>
      </c>
    </row>
    <row r="25" spans="1:8" ht="53.25" customHeight="1">
      <c r="A25" s="480"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5" s="480"/>
      <c r="C25" s="480"/>
      <c r="D25" s="480"/>
      <c r="E25" s="480"/>
      <c r="F25" s="480"/>
      <c r="G25" s="480"/>
      <c r="H25" s="480"/>
    </row>
  </sheetData>
  <mergeCells count="3">
    <mergeCell ref="A7:H7"/>
    <mergeCell ref="A6:H6"/>
    <mergeCell ref="A25:H25"/>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41"/>
  <sheetViews>
    <sheetView topLeftCell="A7" workbookViewId="0">
      <selection activeCell="K10" sqref="K10"/>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96" customWidth="1"/>
    <col min="7" max="7" width="10" customWidth="1"/>
    <col min="8" max="8" width="9.7109375" customWidth="1"/>
    <col min="10" max="10" width="10.42578125" customWidth="1"/>
  </cols>
  <sheetData>
    <row r="1" spans="1:11" ht="15.75">
      <c r="A1" s="271" t="str">
        <f>'Date initiale'!C3</f>
        <v>Universitatea de Arhitectură și Urbanism "Ion Mincu" București</v>
      </c>
      <c r="B1" s="271"/>
      <c r="C1" s="271"/>
      <c r="D1" s="17"/>
      <c r="E1" s="17"/>
      <c r="F1" s="17"/>
    </row>
    <row r="2" spans="1:11" ht="15.75">
      <c r="A2" s="271" t="str">
        <f>'Date initiale'!B4&amp;" "&amp;'Date initiale'!C4</f>
        <v>Facultatea URBANISM</v>
      </c>
      <c r="B2" s="271"/>
      <c r="C2" s="271"/>
      <c r="D2" s="17"/>
      <c r="E2" s="17"/>
      <c r="F2" s="17"/>
    </row>
    <row r="3" spans="1:11" ht="15.75">
      <c r="A3" s="271" t="str">
        <f>'Date initiale'!B5&amp;" "&amp;'Date initiale'!C5</f>
        <v>Departamentul Planificare Urbană și Dezvoltare Teritorială</v>
      </c>
      <c r="B3" s="271"/>
      <c r="C3" s="271"/>
      <c r="D3" s="17"/>
      <c r="E3" s="17"/>
      <c r="F3" s="17"/>
    </row>
    <row r="4" spans="1:11" ht="15.75">
      <c r="A4" s="272" t="str">
        <f>'Date initiale'!C6&amp;", "&amp;'Date initiale'!C7</f>
        <v>Munteanu Simona Elena, 11</v>
      </c>
      <c r="B4" s="272"/>
      <c r="C4" s="272"/>
      <c r="D4" s="17"/>
      <c r="E4" s="17"/>
      <c r="F4" s="17"/>
    </row>
    <row r="5" spans="1:11" s="196" customFormat="1" ht="15.75">
      <c r="A5" s="272"/>
      <c r="B5" s="272"/>
      <c r="C5" s="272"/>
      <c r="D5" s="17"/>
      <c r="E5" s="17"/>
      <c r="F5" s="17"/>
    </row>
    <row r="6" spans="1:11" ht="15.75">
      <c r="A6" s="478" t="s">
        <v>110</v>
      </c>
      <c r="B6" s="478"/>
      <c r="C6" s="478"/>
      <c r="D6" s="478"/>
      <c r="E6" s="478"/>
      <c r="F6" s="478"/>
      <c r="G6" s="478"/>
      <c r="H6" s="478"/>
    </row>
    <row r="7" spans="1:11" ht="54" customHeight="1">
      <c r="A7" s="481" t="str">
        <f>'Descriere indicatori'!B19&amp;"a. "&amp;'Descriere indicatori'!C19</f>
        <v xml:space="preserve">I14a. Proiect de amenajarea teritoriului şi peisaj la nivel macro-teritorial: naţional, transfrontalier, interjudeţean/ la nivel mezzo-teritorial: judeţean, periurban, metropolitan/ strategii de dezvoltare, studii de fundamentare, planuri de management şi mobilitate) avizate** </v>
      </c>
      <c r="B7" s="481"/>
      <c r="C7" s="481"/>
      <c r="D7" s="481"/>
      <c r="E7" s="481"/>
      <c r="F7" s="481"/>
      <c r="G7" s="481"/>
      <c r="H7" s="481"/>
    </row>
    <row r="8" spans="1:11" s="196" customFormat="1" ht="16.5" thickBot="1">
      <c r="A8" s="60"/>
      <c r="B8" s="60"/>
      <c r="C8" s="60"/>
      <c r="D8" s="60"/>
      <c r="E8" s="60"/>
      <c r="F8" s="74"/>
      <c r="G8" s="74"/>
      <c r="H8" s="74"/>
    </row>
    <row r="9" spans="1:11" ht="60.75" thickBot="1">
      <c r="A9" s="202" t="s">
        <v>55</v>
      </c>
      <c r="B9" s="231" t="s">
        <v>72</v>
      </c>
      <c r="C9" s="253" t="s">
        <v>70</v>
      </c>
      <c r="D9" s="253" t="s">
        <v>71</v>
      </c>
      <c r="E9" s="231" t="s">
        <v>140</v>
      </c>
      <c r="F9" s="231" t="s">
        <v>138</v>
      </c>
      <c r="G9" s="253" t="s">
        <v>87</v>
      </c>
      <c r="H9" s="254" t="s">
        <v>147</v>
      </c>
      <c r="J9" s="276" t="s">
        <v>108</v>
      </c>
    </row>
    <row r="10" spans="1:11">
      <c r="A10" s="266">
        <v>1</v>
      </c>
      <c r="B10" s="267"/>
      <c r="C10" s="267"/>
      <c r="D10" s="267"/>
      <c r="E10" s="267"/>
      <c r="F10" s="267"/>
      <c r="G10" s="267"/>
      <c r="H10" s="268"/>
      <c r="J10" s="277" t="s">
        <v>165</v>
      </c>
      <c r="K10" s="392" t="s">
        <v>258</v>
      </c>
    </row>
    <row r="11" spans="1:11">
      <c r="A11" s="251">
        <f>A10+1</f>
        <v>2</v>
      </c>
      <c r="B11" s="264"/>
      <c r="C11" s="238"/>
      <c r="D11" s="238"/>
      <c r="E11" s="265"/>
      <c r="F11" s="265"/>
      <c r="G11" s="238"/>
      <c r="H11" s="220"/>
      <c r="J11" s="58"/>
    </row>
    <row r="12" spans="1:11">
      <c r="A12" s="251">
        <f t="shared" ref="A12:A19" si="0">A11+1</f>
        <v>3</v>
      </c>
      <c r="B12" s="218"/>
      <c r="C12" s="137"/>
      <c r="D12" s="137"/>
      <c r="E12" s="137"/>
      <c r="F12" s="137"/>
      <c r="G12" s="137"/>
      <c r="H12" s="220"/>
    </row>
    <row r="13" spans="1:11">
      <c r="A13" s="251">
        <f t="shared" si="0"/>
        <v>4</v>
      </c>
      <c r="B13" s="137"/>
      <c r="C13" s="137"/>
      <c r="D13" s="137"/>
      <c r="E13" s="137"/>
      <c r="F13" s="137"/>
      <c r="G13" s="137"/>
      <c r="H13" s="220"/>
    </row>
    <row r="14" spans="1:11" s="196" customFormat="1">
      <c r="A14" s="251">
        <f t="shared" si="0"/>
        <v>5</v>
      </c>
      <c r="B14" s="218"/>
      <c r="C14" s="137"/>
      <c r="D14" s="137"/>
      <c r="E14" s="137"/>
      <c r="F14" s="137"/>
      <c r="G14" s="137"/>
      <c r="H14" s="220"/>
    </row>
    <row r="15" spans="1:11" s="196" customFormat="1">
      <c r="A15" s="251">
        <f t="shared" si="0"/>
        <v>6</v>
      </c>
      <c r="B15" s="137"/>
      <c r="C15" s="137"/>
      <c r="D15" s="137"/>
      <c r="E15" s="137"/>
      <c r="F15" s="137"/>
      <c r="G15" s="137"/>
      <c r="H15" s="220"/>
    </row>
    <row r="16" spans="1:11" s="196" customFormat="1">
      <c r="A16" s="251">
        <f t="shared" si="0"/>
        <v>7</v>
      </c>
      <c r="B16" s="218"/>
      <c r="C16" s="137"/>
      <c r="D16" s="137"/>
      <c r="E16" s="137"/>
      <c r="F16" s="137"/>
      <c r="G16" s="137"/>
      <c r="H16" s="220"/>
    </row>
    <row r="17" spans="1:8" s="196" customFormat="1">
      <c r="A17" s="251">
        <f t="shared" si="0"/>
        <v>8</v>
      </c>
      <c r="B17" s="137"/>
      <c r="C17" s="137"/>
      <c r="D17" s="137"/>
      <c r="E17" s="137"/>
      <c r="F17" s="137"/>
      <c r="G17" s="137"/>
      <c r="H17" s="220"/>
    </row>
    <row r="18" spans="1:8" s="196" customFormat="1">
      <c r="A18" s="251">
        <f t="shared" si="0"/>
        <v>9</v>
      </c>
      <c r="B18" s="218"/>
      <c r="C18" s="137"/>
      <c r="D18" s="137"/>
      <c r="E18" s="137"/>
      <c r="F18" s="137"/>
      <c r="G18" s="137"/>
      <c r="H18" s="220"/>
    </row>
    <row r="19" spans="1:8" s="196" customFormat="1" ht="15.75" thickBot="1">
      <c r="A19" s="269">
        <f t="shared" si="0"/>
        <v>10</v>
      </c>
      <c r="B19" s="144"/>
      <c r="C19" s="144"/>
      <c r="D19" s="144"/>
      <c r="E19" s="144"/>
      <c r="F19" s="144"/>
      <c r="G19" s="144"/>
      <c r="H19" s="227"/>
    </row>
    <row r="20" spans="1:8" s="196" customFormat="1" ht="15.75" thickBot="1">
      <c r="A20" s="372"/>
      <c r="B20" s="261"/>
      <c r="C20" s="229"/>
      <c r="D20" s="229"/>
      <c r="E20" s="229"/>
      <c r="F20" s="229"/>
      <c r="G20" s="168" t="str">
        <f>"Total "&amp;LEFT(A7,4)</f>
        <v>Total I14a</v>
      </c>
      <c r="H20" s="169">
        <f>SUM(H10:H19)</f>
        <v>0</v>
      </c>
    </row>
    <row r="21" spans="1:8" s="196" customFormat="1"/>
    <row r="22" spans="1:8" s="196" customFormat="1" ht="53.25" customHeight="1">
      <c r="A22" s="480"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80"/>
      <c r="C22" s="480"/>
      <c r="D22" s="480"/>
      <c r="E22" s="480"/>
      <c r="F22" s="480"/>
      <c r="G22" s="480"/>
      <c r="H22" s="480"/>
    </row>
    <row r="40" spans="1:9" ht="15.75" thickBot="1"/>
    <row r="41" spans="1:9" s="196" customFormat="1" ht="54" customHeight="1" thickBot="1">
      <c r="A41" s="230" t="s">
        <v>69</v>
      </c>
      <c r="B41" s="231" t="s">
        <v>72</v>
      </c>
      <c r="C41" s="253" t="s">
        <v>70</v>
      </c>
      <c r="D41" s="253" t="s">
        <v>71</v>
      </c>
      <c r="E41" s="231" t="s">
        <v>139</v>
      </c>
      <c r="F41" s="231" t="s">
        <v>139</v>
      </c>
      <c r="G41" s="231" t="s">
        <v>138</v>
      </c>
      <c r="H41" s="253" t="s">
        <v>87</v>
      </c>
      <c r="I41" s="254" t="s">
        <v>78</v>
      </c>
    </row>
  </sheetData>
  <mergeCells count="3">
    <mergeCell ref="A7:H7"/>
    <mergeCell ref="A22:H22"/>
    <mergeCell ref="A6:H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34"/>
  <sheetViews>
    <sheetView workbookViewId="0">
      <selection activeCell="J34" sqref="J34"/>
    </sheetView>
  </sheetViews>
  <sheetFormatPr defaultRowHeight="15"/>
  <cols>
    <col min="1" max="1" width="5.140625" style="443" customWidth="1"/>
    <col min="2" max="2" width="10.5703125" style="443" customWidth="1"/>
    <col min="3" max="3" width="43.140625" style="452" customWidth="1"/>
    <col min="4" max="4" width="24" style="452" customWidth="1"/>
    <col min="5" max="5" width="14.28515625" style="443" customWidth="1"/>
    <col min="6" max="6" width="11.85546875" style="443" customWidth="1"/>
    <col min="7" max="7" width="10" style="452" customWidth="1"/>
    <col min="8" max="8" width="9.7109375" style="443" customWidth="1"/>
    <col min="9" max="16384" width="9.140625" style="443"/>
  </cols>
  <sheetData>
    <row r="1" spans="1:11">
      <c r="A1" s="440" t="str">
        <f>'Date initiale'!C3</f>
        <v>Universitatea de Arhitectură și Urbanism "Ion Mincu" București</v>
      </c>
      <c r="B1" s="440"/>
      <c r="C1" s="453"/>
      <c r="D1" s="453"/>
      <c r="E1" s="441"/>
      <c r="F1" s="441"/>
      <c r="G1" s="453"/>
      <c r="H1" s="441"/>
    </row>
    <row r="2" spans="1:11">
      <c r="A2" s="440" t="str">
        <f>'Date initiale'!B4&amp;" "&amp;'Date initiale'!C4</f>
        <v>Facultatea URBANISM</v>
      </c>
      <c r="B2" s="440"/>
      <c r="C2" s="453"/>
      <c r="D2" s="453"/>
      <c r="E2" s="441"/>
      <c r="F2" s="441"/>
      <c r="G2" s="453"/>
      <c r="H2" s="441"/>
    </row>
    <row r="3" spans="1:11">
      <c r="A3" s="440" t="str">
        <f>'Date initiale'!B5&amp;" "&amp;'Date initiale'!C5</f>
        <v>Departamentul Planificare Urbană și Dezvoltare Teritorială</v>
      </c>
      <c r="B3" s="440"/>
      <c r="C3" s="453"/>
      <c r="D3" s="453"/>
      <c r="E3" s="441"/>
      <c r="F3" s="441"/>
      <c r="G3" s="453"/>
      <c r="H3" s="441"/>
    </row>
    <row r="4" spans="1:11">
      <c r="A4" s="441" t="str">
        <f>'Date initiale'!C6&amp;", "&amp;'Date initiale'!C7</f>
        <v>Munteanu Simona Elena, 11</v>
      </c>
      <c r="B4" s="441"/>
      <c r="C4" s="453"/>
      <c r="D4" s="453"/>
      <c r="E4" s="441"/>
      <c r="F4" s="441"/>
      <c r="G4" s="453"/>
      <c r="H4" s="441"/>
    </row>
    <row r="5" spans="1:11">
      <c r="A5" s="441"/>
      <c r="B5" s="441"/>
      <c r="C5" s="453"/>
      <c r="D5" s="453"/>
      <c r="E5" s="441"/>
      <c r="F5" s="441"/>
      <c r="G5" s="453"/>
      <c r="H5" s="441"/>
    </row>
    <row r="6" spans="1:11">
      <c r="A6" s="486" t="s">
        <v>110</v>
      </c>
      <c r="B6" s="486"/>
      <c r="C6" s="486"/>
      <c r="D6" s="486"/>
      <c r="E6" s="486"/>
      <c r="F6" s="486"/>
      <c r="G6" s="486"/>
      <c r="H6" s="486"/>
    </row>
    <row r="7" spans="1:11" ht="36.75" customHeight="1">
      <c r="A7" s="485" t="str">
        <f>'Descriere indicatori'!B19&amp;"b. "&amp;'Descriere indicatori'!C20</f>
        <v xml:space="preserve">I14b. Proiect urbanistic şi peisagistic la nivelul Planurilor Generale / Zonale ale Localităţilor (inclusiv studii de fundamentare, de inserţie, de oportunitate) avizate** </v>
      </c>
      <c r="B7" s="485"/>
      <c r="C7" s="485"/>
      <c r="D7" s="485"/>
      <c r="E7" s="485"/>
      <c r="F7" s="485"/>
      <c r="G7" s="485"/>
      <c r="H7" s="485"/>
    </row>
    <row r="8" spans="1:11" ht="19.5" customHeight="1" thickBot="1">
      <c r="A8" s="431"/>
      <c r="B8" s="431"/>
      <c r="C8" s="431"/>
      <c r="D8" s="431"/>
      <c r="E8" s="431"/>
      <c r="F8" s="431"/>
      <c r="G8" s="431"/>
      <c r="H8" s="431"/>
    </row>
    <row r="9" spans="1:11" ht="60.75" thickBot="1">
      <c r="A9" s="230" t="s">
        <v>55</v>
      </c>
      <c r="B9" s="231" t="s">
        <v>72</v>
      </c>
      <c r="C9" s="253" t="s">
        <v>70</v>
      </c>
      <c r="D9" s="253" t="s">
        <v>71</v>
      </c>
      <c r="E9" s="231" t="s">
        <v>140</v>
      </c>
      <c r="F9" s="231" t="s">
        <v>138</v>
      </c>
      <c r="G9" s="253" t="s">
        <v>87</v>
      </c>
      <c r="H9" s="254" t="s">
        <v>147</v>
      </c>
      <c r="J9" s="447" t="s">
        <v>108</v>
      </c>
    </row>
    <row r="10" spans="1:11" ht="30">
      <c r="A10" s="270">
        <v>1</v>
      </c>
      <c r="B10" s="263" t="s">
        <v>444</v>
      </c>
      <c r="C10" s="263" t="s">
        <v>346</v>
      </c>
      <c r="D10" s="263" t="s">
        <v>345</v>
      </c>
      <c r="E10" s="263" t="s">
        <v>344</v>
      </c>
      <c r="F10" s="263" t="s">
        <v>343</v>
      </c>
      <c r="G10" s="263">
        <v>2012</v>
      </c>
      <c r="H10" s="353">
        <v>15</v>
      </c>
      <c r="J10" s="448" t="s">
        <v>166</v>
      </c>
      <c r="K10" s="449" t="s">
        <v>258</v>
      </c>
    </row>
    <row r="11" spans="1:11" ht="30">
      <c r="A11" s="217">
        <f>A10+1</f>
        <v>2</v>
      </c>
      <c r="B11" s="137" t="s">
        <v>445</v>
      </c>
      <c r="C11" s="137" t="s">
        <v>347</v>
      </c>
      <c r="D11" s="137" t="s">
        <v>348</v>
      </c>
      <c r="E11" s="137" t="s">
        <v>344</v>
      </c>
      <c r="F11" s="137" t="s">
        <v>343</v>
      </c>
      <c r="G11" s="137">
        <v>2013</v>
      </c>
      <c r="H11" s="337">
        <v>15</v>
      </c>
    </row>
    <row r="12" spans="1:11" ht="30">
      <c r="A12" s="217">
        <f t="shared" ref="A12:A17" si="0">A11+1</f>
        <v>3</v>
      </c>
      <c r="B12" s="137" t="s">
        <v>446</v>
      </c>
      <c r="C12" s="137" t="s">
        <v>350</v>
      </c>
      <c r="D12" s="137" t="s">
        <v>349</v>
      </c>
      <c r="E12" s="137" t="s">
        <v>344</v>
      </c>
      <c r="F12" s="137" t="s">
        <v>343</v>
      </c>
      <c r="G12" s="137">
        <v>2012</v>
      </c>
      <c r="H12" s="337">
        <v>15</v>
      </c>
    </row>
    <row r="13" spans="1:11" ht="75">
      <c r="A13" s="217">
        <f t="shared" si="0"/>
        <v>4</v>
      </c>
      <c r="B13" s="218" t="s">
        <v>447</v>
      </c>
      <c r="C13" s="137" t="s">
        <v>351</v>
      </c>
      <c r="D13" s="137" t="s">
        <v>352</v>
      </c>
      <c r="E13" s="137" t="s">
        <v>344</v>
      </c>
      <c r="F13" s="137" t="s">
        <v>353</v>
      </c>
      <c r="G13" s="137" t="s">
        <v>365</v>
      </c>
      <c r="H13" s="337">
        <v>15</v>
      </c>
    </row>
    <row r="14" spans="1:11" ht="45">
      <c r="A14" s="217">
        <f t="shared" si="0"/>
        <v>5</v>
      </c>
      <c r="B14" s="222" t="s">
        <v>448</v>
      </c>
      <c r="C14" s="221" t="s">
        <v>354</v>
      </c>
      <c r="D14" s="137" t="s">
        <v>352</v>
      </c>
      <c r="E14" s="137" t="s">
        <v>344</v>
      </c>
      <c r="F14" s="137" t="s">
        <v>353</v>
      </c>
      <c r="G14" s="137" t="s">
        <v>365</v>
      </c>
      <c r="H14" s="337">
        <v>15</v>
      </c>
    </row>
    <row r="15" spans="1:11" ht="60">
      <c r="A15" s="217">
        <f t="shared" si="0"/>
        <v>6</v>
      </c>
      <c r="B15" s="218" t="s">
        <v>449</v>
      </c>
      <c r="C15" s="137" t="s">
        <v>356</v>
      </c>
      <c r="D15" s="137" t="s">
        <v>355</v>
      </c>
      <c r="E15" s="137" t="s">
        <v>344</v>
      </c>
      <c r="F15" s="137" t="s">
        <v>343</v>
      </c>
      <c r="G15" s="137">
        <v>2013</v>
      </c>
      <c r="H15" s="337">
        <v>15</v>
      </c>
    </row>
    <row r="16" spans="1:11" ht="45">
      <c r="A16" s="217">
        <f t="shared" si="0"/>
        <v>7</v>
      </c>
      <c r="B16" s="218" t="s">
        <v>450</v>
      </c>
      <c r="C16" s="137" t="s">
        <v>357</v>
      </c>
      <c r="D16" s="137" t="s">
        <v>358</v>
      </c>
      <c r="E16" s="137" t="s">
        <v>344</v>
      </c>
      <c r="F16" s="137" t="s">
        <v>343</v>
      </c>
      <c r="G16" s="137">
        <v>2013</v>
      </c>
      <c r="H16" s="337">
        <v>15</v>
      </c>
    </row>
    <row r="17" spans="1:8" ht="30">
      <c r="A17" s="217">
        <f t="shared" si="0"/>
        <v>8</v>
      </c>
      <c r="B17" s="222" t="s">
        <v>451</v>
      </c>
      <c r="C17" s="221" t="s">
        <v>359</v>
      </c>
      <c r="D17" s="221" t="s">
        <v>360</v>
      </c>
      <c r="E17" s="137" t="s">
        <v>344</v>
      </c>
      <c r="F17" s="137" t="s">
        <v>343</v>
      </c>
      <c r="G17" s="137">
        <v>2013</v>
      </c>
      <c r="H17" s="337">
        <v>15</v>
      </c>
    </row>
    <row r="18" spans="1:8" ht="60">
      <c r="A18" s="217">
        <v>9</v>
      </c>
      <c r="B18" s="221" t="s">
        <v>452</v>
      </c>
      <c r="C18" s="221" t="s">
        <v>361</v>
      </c>
      <c r="D18" s="221" t="s">
        <v>362</v>
      </c>
      <c r="E18" s="137" t="s">
        <v>344</v>
      </c>
      <c r="F18" s="137" t="s">
        <v>343</v>
      </c>
      <c r="G18" s="221">
        <v>2014</v>
      </c>
      <c r="H18" s="337">
        <v>15</v>
      </c>
    </row>
    <row r="19" spans="1:8" ht="45">
      <c r="A19" s="217">
        <v>10</v>
      </c>
      <c r="B19" s="222" t="s">
        <v>453</v>
      </c>
      <c r="C19" s="221" t="s">
        <v>364</v>
      </c>
      <c r="D19" s="221" t="s">
        <v>363</v>
      </c>
      <c r="E19" s="137" t="s">
        <v>344</v>
      </c>
      <c r="F19" s="137" t="s">
        <v>343</v>
      </c>
      <c r="G19" s="221">
        <v>2014</v>
      </c>
      <c r="H19" s="337">
        <v>15</v>
      </c>
    </row>
    <row r="20" spans="1:8" ht="45">
      <c r="A20" s="217">
        <v>11</v>
      </c>
      <c r="B20" s="402" t="s">
        <v>454</v>
      </c>
      <c r="C20" s="221" t="s">
        <v>479</v>
      </c>
      <c r="D20" s="403" t="s">
        <v>366</v>
      </c>
      <c r="E20" s="137" t="s">
        <v>440</v>
      </c>
      <c r="F20" s="137" t="s">
        <v>343</v>
      </c>
      <c r="G20" s="404" t="s">
        <v>443</v>
      </c>
      <c r="H20" s="337">
        <v>15</v>
      </c>
    </row>
    <row r="21" spans="1:8">
      <c r="A21" s="217"/>
      <c r="B21" s="450"/>
      <c r="C21" s="221"/>
      <c r="D21" s="450"/>
      <c r="E21" s="137"/>
      <c r="F21" s="137"/>
      <c r="G21" s="434"/>
      <c r="H21" s="337"/>
    </row>
    <row r="22" spans="1:8" ht="45">
      <c r="A22" s="432">
        <v>13</v>
      </c>
      <c r="B22" s="433" t="s">
        <v>456</v>
      </c>
      <c r="C22" s="444" t="s">
        <v>369</v>
      </c>
      <c r="D22" s="436" t="s">
        <v>367</v>
      </c>
      <c r="E22" s="435" t="s">
        <v>441</v>
      </c>
      <c r="F22" s="137" t="s">
        <v>343</v>
      </c>
      <c r="G22" s="435" t="s">
        <v>442</v>
      </c>
      <c r="H22" s="439">
        <v>15</v>
      </c>
    </row>
    <row r="23" spans="1:8" ht="45">
      <c r="A23" s="137">
        <v>14</v>
      </c>
      <c r="B23" s="221" t="s">
        <v>470</v>
      </c>
      <c r="C23" s="455" t="s">
        <v>480</v>
      </c>
      <c r="D23" s="450" t="s">
        <v>457</v>
      </c>
      <c r="E23" s="436" t="s">
        <v>344</v>
      </c>
      <c r="F23" s="437" t="s">
        <v>343</v>
      </c>
      <c r="G23" s="450" t="s">
        <v>465</v>
      </c>
      <c r="H23" s="337">
        <v>15</v>
      </c>
    </row>
    <row r="24" spans="1:8" ht="30">
      <c r="A24" s="137">
        <v>15</v>
      </c>
      <c r="B24" s="221" t="s">
        <v>471</v>
      </c>
      <c r="C24" s="455" t="s">
        <v>481</v>
      </c>
      <c r="D24" s="450" t="s">
        <v>458</v>
      </c>
      <c r="E24" s="436" t="s">
        <v>344</v>
      </c>
      <c r="F24" s="437" t="s">
        <v>343</v>
      </c>
      <c r="G24" s="450">
        <v>2015</v>
      </c>
      <c r="H24" s="337">
        <v>15</v>
      </c>
    </row>
    <row r="25" spans="1:8" ht="60">
      <c r="A25" s="137">
        <v>16</v>
      </c>
      <c r="B25" s="221" t="s">
        <v>468</v>
      </c>
      <c r="C25" s="458" t="s">
        <v>482</v>
      </c>
      <c r="D25" s="450" t="s">
        <v>459</v>
      </c>
      <c r="E25" s="436" t="s">
        <v>344</v>
      </c>
      <c r="F25" s="437" t="s">
        <v>343</v>
      </c>
      <c r="G25" s="454" t="s">
        <v>469</v>
      </c>
      <c r="H25" s="337">
        <v>15</v>
      </c>
    </row>
    <row r="26" spans="1:8" ht="15" customHeight="1">
      <c r="A26" s="137">
        <v>17</v>
      </c>
      <c r="B26" s="221" t="s">
        <v>472</v>
      </c>
      <c r="C26" s="455" t="s">
        <v>483</v>
      </c>
      <c r="D26" s="450" t="s">
        <v>460</v>
      </c>
      <c r="E26" s="436" t="s">
        <v>344</v>
      </c>
      <c r="F26" s="137" t="s">
        <v>488</v>
      </c>
      <c r="G26" s="450" t="s">
        <v>466</v>
      </c>
      <c r="H26" s="337">
        <v>15</v>
      </c>
    </row>
    <row r="27" spans="1:8" ht="30">
      <c r="A27" s="137">
        <v>18</v>
      </c>
      <c r="B27" s="221" t="s">
        <v>455</v>
      </c>
      <c r="C27" s="455" t="s">
        <v>484</v>
      </c>
      <c r="D27" s="450" t="s">
        <v>461</v>
      </c>
      <c r="E27" s="436" t="s">
        <v>344</v>
      </c>
      <c r="F27" s="137" t="s">
        <v>343</v>
      </c>
      <c r="G27" s="450">
        <v>2015</v>
      </c>
      <c r="H27" s="438">
        <v>15</v>
      </c>
    </row>
    <row r="28" spans="1:8" ht="30">
      <c r="A28" s="137">
        <v>19</v>
      </c>
      <c r="B28" s="221" t="s">
        <v>473</v>
      </c>
      <c r="C28" s="455" t="s">
        <v>485</v>
      </c>
      <c r="D28" s="450" t="s">
        <v>457</v>
      </c>
      <c r="E28" s="436" t="s">
        <v>344</v>
      </c>
      <c r="F28" s="437" t="s">
        <v>343</v>
      </c>
      <c r="G28" s="450">
        <v>2016</v>
      </c>
      <c r="H28" s="438">
        <v>15</v>
      </c>
    </row>
    <row r="29" spans="1:8" ht="45">
      <c r="A29" s="137">
        <v>20</v>
      </c>
      <c r="B29" s="221" t="s">
        <v>474</v>
      </c>
      <c r="C29" s="458" t="s">
        <v>486</v>
      </c>
      <c r="D29" s="450" t="s">
        <v>462</v>
      </c>
      <c r="E29" s="436" t="s">
        <v>344</v>
      </c>
      <c r="F29" s="437" t="s">
        <v>343</v>
      </c>
      <c r="G29" s="455">
        <v>2016</v>
      </c>
      <c r="H29" s="337">
        <v>15</v>
      </c>
    </row>
    <row r="30" spans="1:8" ht="45">
      <c r="A30" s="137">
        <v>21</v>
      </c>
      <c r="B30" s="221" t="s">
        <v>475</v>
      </c>
      <c r="C30" s="455" t="s">
        <v>478</v>
      </c>
      <c r="D30" s="450" t="s">
        <v>463</v>
      </c>
      <c r="E30" s="436" t="s">
        <v>344</v>
      </c>
      <c r="F30" s="437" t="s">
        <v>343</v>
      </c>
      <c r="G30" s="450" t="s">
        <v>368</v>
      </c>
      <c r="H30" s="438">
        <v>15</v>
      </c>
    </row>
    <row r="31" spans="1:8" ht="45.75" thickBot="1">
      <c r="A31" s="137">
        <v>22</v>
      </c>
      <c r="B31" s="221" t="s">
        <v>476</v>
      </c>
      <c r="C31" s="455" t="s">
        <v>477</v>
      </c>
      <c r="D31" s="450" t="s">
        <v>464</v>
      </c>
      <c r="E31" s="436" t="s">
        <v>467</v>
      </c>
      <c r="F31" s="137" t="s">
        <v>343</v>
      </c>
      <c r="G31" s="456">
        <v>2017</v>
      </c>
      <c r="H31" s="445">
        <v>15</v>
      </c>
    </row>
    <row r="32" spans="1:8" ht="15.75" thickBot="1">
      <c r="A32" s="451"/>
      <c r="B32" s="442"/>
      <c r="C32" s="459"/>
      <c r="D32" s="457"/>
      <c r="E32" s="442"/>
      <c r="G32" s="446" t="str">
        <f>"Total "&amp;LEFT(A7,4)</f>
        <v>Total I14b</v>
      </c>
      <c r="H32" s="169">
        <f>SUM(H10:H31)</f>
        <v>315</v>
      </c>
    </row>
    <row r="34" spans="1:8" ht="53.25" customHeight="1">
      <c r="A34" s="487"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34" s="487"/>
      <c r="C34" s="487"/>
      <c r="D34" s="487"/>
      <c r="E34" s="487"/>
      <c r="F34" s="487"/>
      <c r="G34" s="487"/>
      <c r="H34" s="487"/>
    </row>
  </sheetData>
  <mergeCells count="3">
    <mergeCell ref="A7:H7"/>
    <mergeCell ref="A6:H6"/>
    <mergeCell ref="A34:H34"/>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41"/>
  <sheetViews>
    <sheetView topLeftCell="B7" workbookViewId="0">
      <selection activeCell="O16" sqref="O16"/>
    </sheetView>
  </sheetViews>
  <sheetFormatPr defaultColWidth="9.140625" defaultRowHeight="15"/>
  <cols>
    <col min="1" max="1" width="5.140625" style="196" customWidth="1"/>
    <col min="2" max="2" width="10.5703125" style="196" customWidth="1"/>
    <col min="3" max="3" width="43.140625" style="196" customWidth="1"/>
    <col min="4" max="4" width="24" style="196" customWidth="1"/>
    <col min="5" max="5" width="14.28515625" style="196" customWidth="1"/>
    <col min="6" max="6" width="11.85546875" style="196" customWidth="1"/>
    <col min="7" max="7" width="10" style="196" customWidth="1"/>
    <col min="8" max="8" width="9.7109375" style="196" customWidth="1"/>
    <col min="9" max="9" width="9.140625" style="196"/>
    <col min="10" max="10" width="10.28515625" style="196" customWidth="1"/>
    <col min="11" max="16384" width="9.140625" style="196"/>
  </cols>
  <sheetData>
    <row r="1" spans="1:11" ht="15.75">
      <c r="A1" s="271" t="str">
        <f>'Date initiale'!C3</f>
        <v>Universitatea de Arhitectură și Urbanism "Ion Mincu" București</v>
      </c>
      <c r="B1" s="271"/>
      <c r="C1" s="271"/>
      <c r="D1" s="17"/>
      <c r="E1" s="17"/>
      <c r="F1" s="17"/>
    </row>
    <row r="2" spans="1:11" ht="15.75">
      <c r="A2" s="271" t="str">
        <f>'Date initiale'!B4&amp;" "&amp;'Date initiale'!C4</f>
        <v>Facultatea URBANISM</v>
      </c>
      <c r="B2" s="271"/>
      <c r="C2" s="271"/>
      <c r="D2" s="17"/>
      <c r="E2" s="17"/>
      <c r="F2" s="17"/>
    </row>
    <row r="3" spans="1:11" ht="15.75">
      <c r="A3" s="271" t="str">
        <f>'Date initiale'!B5&amp;" "&amp;'Date initiale'!C5</f>
        <v>Departamentul Planificare Urbană și Dezvoltare Teritorială</v>
      </c>
      <c r="B3" s="271"/>
      <c r="C3" s="271"/>
      <c r="D3" s="17"/>
      <c r="E3" s="17"/>
      <c r="F3" s="17"/>
    </row>
    <row r="4" spans="1:11" ht="15.75">
      <c r="A4" s="272" t="str">
        <f>'Date initiale'!C6&amp;", "&amp;'Date initiale'!C7</f>
        <v>Munteanu Simona Elena, 11</v>
      </c>
      <c r="B4" s="272"/>
      <c r="C4" s="272"/>
      <c r="D4" s="17"/>
      <c r="E4" s="17"/>
      <c r="F4" s="17"/>
    </row>
    <row r="5" spans="1:11" ht="15.75">
      <c r="A5" s="272"/>
      <c r="B5" s="272"/>
      <c r="C5" s="272"/>
      <c r="D5" s="17"/>
      <c r="E5" s="17"/>
      <c r="F5" s="17"/>
    </row>
    <row r="6" spans="1:11" ht="15.75">
      <c r="A6" s="478" t="s">
        <v>110</v>
      </c>
      <c r="B6" s="478"/>
      <c r="C6" s="478"/>
      <c r="D6" s="478"/>
      <c r="E6" s="478"/>
      <c r="F6" s="478"/>
      <c r="G6" s="478"/>
      <c r="H6" s="478"/>
    </row>
    <row r="7" spans="1:11" ht="52.5" customHeight="1">
      <c r="A7" s="481" t="str">
        <f>'Descriere indicatori'!B19&amp;"c. "&amp;'Descriere indicatori'!C21</f>
        <v xml:space="preserve">I14c. Studii de cercetare, granturi şi proiecte de cercetare internaţionale/ naţionale/locale (MEN, CNCS, CEEX, MDRL), realizate prin centrele de cercetare ale universităţii/alte centre universitare şi/academice)** </v>
      </c>
      <c r="B7" s="481"/>
      <c r="C7" s="481"/>
      <c r="D7" s="481"/>
      <c r="E7" s="481"/>
      <c r="F7" s="481"/>
      <c r="G7" s="481"/>
      <c r="H7" s="481"/>
    </row>
    <row r="8" spans="1:11" ht="16.5" thickBot="1">
      <c r="A8" s="60"/>
      <c r="B8" s="60"/>
      <c r="C8" s="60"/>
      <c r="D8" s="60"/>
      <c r="E8" s="60"/>
      <c r="F8" s="74"/>
      <c r="G8" s="74"/>
      <c r="H8" s="74"/>
    </row>
    <row r="9" spans="1:11" ht="60.75" thickBot="1">
      <c r="A9" s="202" t="s">
        <v>55</v>
      </c>
      <c r="B9" s="231" t="s">
        <v>72</v>
      </c>
      <c r="C9" s="253" t="s">
        <v>141</v>
      </c>
      <c r="D9" s="253" t="s">
        <v>71</v>
      </c>
      <c r="E9" s="231" t="s">
        <v>140</v>
      </c>
      <c r="F9" s="231" t="s">
        <v>138</v>
      </c>
      <c r="G9" s="253" t="s">
        <v>87</v>
      </c>
      <c r="H9" s="254" t="s">
        <v>147</v>
      </c>
      <c r="J9" s="276" t="s">
        <v>108</v>
      </c>
    </row>
    <row r="10" spans="1:11">
      <c r="A10" s="266">
        <v>1</v>
      </c>
      <c r="B10" s="267"/>
      <c r="C10" s="267"/>
      <c r="D10" s="267"/>
      <c r="E10" s="267"/>
      <c r="F10" s="267"/>
      <c r="G10" s="267"/>
      <c r="H10" s="268"/>
      <c r="J10" s="277" t="s">
        <v>167</v>
      </c>
      <c r="K10" s="392" t="s">
        <v>258</v>
      </c>
    </row>
    <row r="11" spans="1:11">
      <c r="A11" s="251">
        <f>A10+1</f>
        <v>2</v>
      </c>
      <c r="B11" s="264"/>
      <c r="C11" s="238"/>
      <c r="D11" s="238"/>
      <c r="E11" s="265"/>
      <c r="F11" s="265"/>
      <c r="G11" s="238"/>
      <c r="H11" s="337"/>
    </row>
    <row r="12" spans="1:11">
      <c r="A12" s="251">
        <f t="shared" ref="A12:A19" si="0">A11+1</f>
        <v>3</v>
      </c>
      <c r="B12" s="218"/>
      <c r="C12" s="137"/>
      <c r="D12" s="137"/>
      <c r="E12" s="137"/>
      <c r="F12" s="137"/>
      <c r="G12" s="137"/>
      <c r="H12" s="337"/>
    </row>
    <row r="13" spans="1:11">
      <c r="A13" s="251">
        <f t="shared" si="0"/>
        <v>4</v>
      </c>
      <c r="B13" s="137"/>
      <c r="C13" s="137"/>
      <c r="D13" s="137"/>
      <c r="E13" s="137"/>
      <c r="F13" s="137"/>
      <c r="G13" s="137"/>
      <c r="H13" s="337"/>
    </row>
    <row r="14" spans="1:11">
      <c r="A14" s="251">
        <f t="shared" si="0"/>
        <v>5</v>
      </c>
      <c r="B14" s="218"/>
      <c r="C14" s="137"/>
      <c r="D14" s="137"/>
      <c r="E14" s="137"/>
      <c r="F14" s="137"/>
      <c r="G14" s="137"/>
      <c r="H14" s="337"/>
    </row>
    <row r="15" spans="1:11">
      <c r="A15" s="251">
        <f t="shared" si="0"/>
        <v>6</v>
      </c>
      <c r="B15" s="137"/>
      <c r="C15" s="137"/>
      <c r="D15" s="137"/>
      <c r="E15" s="137"/>
      <c r="F15" s="137"/>
      <c r="G15" s="137"/>
      <c r="H15" s="337"/>
    </row>
    <row r="16" spans="1:11">
      <c r="A16" s="251">
        <f t="shared" si="0"/>
        <v>7</v>
      </c>
      <c r="B16" s="218"/>
      <c r="C16" s="137"/>
      <c r="D16" s="137"/>
      <c r="E16" s="137"/>
      <c r="F16" s="137"/>
      <c r="G16" s="137"/>
      <c r="H16" s="337"/>
    </row>
    <row r="17" spans="1:8">
      <c r="A17" s="251">
        <f t="shared" si="0"/>
        <v>8</v>
      </c>
      <c r="B17" s="137"/>
      <c r="C17" s="137"/>
      <c r="D17" s="137"/>
      <c r="E17" s="137"/>
      <c r="F17" s="137"/>
      <c r="G17" s="137"/>
      <c r="H17" s="337"/>
    </row>
    <row r="18" spans="1:8">
      <c r="A18" s="251">
        <f t="shared" si="0"/>
        <v>9</v>
      </c>
      <c r="B18" s="218"/>
      <c r="C18" s="137"/>
      <c r="D18" s="137"/>
      <c r="E18" s="137"/>
      <c r="F18" s="137"/>
      <c r="G18" s="137"/>
      <c r="H18" s="337"/>
    </row>
    <row r="19" spans="1:8" ht="15.75" thickBot="1">
      <c r="A19" s="269">
        <f t="shared" si="0"/>
        <v>10</v>
      </c>
      <c r="B19" s="144"/>
      <c r="C19" s="144"/>
      <c r="D19" s="144"/>
      <c r="E19" s="144"/>
      <c r="F19" s="144"/>
      <c r="G19" s="144"/>
      <c r="H19" s="351"/>
    </row>
    <row r="20" spans="1:8" ht="15.75" thickBot="1">
      <c r="A20" s="372"/>
      <c r="B20" s="261"/>
      <c r="C20" s="229"/>
      <c r="D20" s="229"/>
      <c r="E20" s="229"/>
      <c r="F20" s="229"/>
      <c r="G20" s="168" t="str">
        <f>"Total "&amp;LEFT(A7,4)</f>
        <v>Total I14c</v>
      </c>
      <c r="H20" s="169">
        <f>SUM(H10:H19)</f>
        <v>0</v>
      </c>
    </row>
    <row r="22" spans="1:8" ht="53.25" customHeight="1">
      <c r="A22" s="480"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80"/>
      <c r="C22" s="480"/>
      <c r="D22" s="480"/>
      <c r="E22" s="480"/>
      <c r="F22" s="480"/>
      <c r="G22" s="480"/>
      <c r="H22" s="480"/>
    </row>
    <row r="40" spans="1:9" ht="15.75" thickBot="1"/>
    <row r="41" spans="1:9" ht="54" customHeight="1" thickBot="1">
      <c r="A41" s="230" t="s">
        <v>69</v>
      </c>
      <c r="B41" s="231" t="s">
        <v>72</v>
      </c>
      <c r="C41" s="253" t="s">
        <v>70</v>
      </c>
      <c r="D41" s="253" t="s">
        <v>71</v>
      </c>
      <c r="E41" s="231" t="s">
        <v>139</v>
      </c>
      <c r="F41" s="231" t="s">
        <v>139</v>
      </c>
      <c r="G41" s="231" t="s">
        <v>138</v>
      </c>
      <c r="H41" s="253" t="s">
        <v>87</v>
      </c>
      <c r="I41" s="254"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41"/>
  <sheetViews>
    <sheetView topLeftCell="A7" workbookViewId="0">
      <selection activeCell="M18" sqref="M18"/>
    </sheetView>
  </sheetViews>
  <sheetFormatPr defaultColWidth="9.140625" defaultRowHeight="15"/>
  <cols>
    <col min="1" max="1" width="5.140625" style="196" customWidth="1"/>
    <col min="2" max="2" width="10.5703125" style="196" customWidth="1"/>
    <col min="3" max="3" width="43.140625" style="196" customWidth="1"/>
    <col min="4" max="4" width="24" style="196" customWidth="1"/>
    <col min="5" max="5" width="14.28515625" style="196" customWidth="1"/>
    <col min="6" max="6" width="11.85546875" style="196" customWidth="1"/>
    <col min="7" max="7" width="10" style="196" customWidth="1"/>
    <col min="8" max="8" width="9.7109375" style="196" customWidth="1"/>
    <col min="9" max="9" width="9.140625" style="196"/>
    <col min="10" max="10" width="10.28515625" style="196" customWidth="1"/>
    <col min="11" max="16384" width="9.140625" style="196"/>
  </cols>
  <sheetData>
    <row r="1" spans="1:11" ht="15.75">
      <c r="A1" s="271" t="str">
        <f>'Date initiale'!C3</f>
        <v>Universitatea de Arhitectură și Urbanism "Ion Mincu" București</v>
      </c>
      <c r="B1" s="271"/>
      <c r="C1" s="271"/>
      <c r="D1" s="388"/>
      <c r="E1" s="388"/>
      <c r="F1" s="388"/>
    </row>
    <row r="2" spans="1:11" ht="15.75">
      <c r="A2" s="271" t="str">
        <f>'Date initiale'!B4&amp;" "&amp;'Date initiale'!C4</f>
        <v>Facultatea URBANISM</v>
      </c>
      <c r="B2" s="271"/>
      <c r="C2" s="271"/>
      <c r="D2" s="388"/>
      <c r="E2" s="388"/>
      <c r="F2" s="388"/>
    </row>
    <row r="3" spans="1:11" ht="15.75">
      <c r="A3" s="271" t="str">
        <f>'Date initiale'!B5&amp;" "&amp;'Date initiale'!C5</f>
        <v>Departamentul Planificare Urbană și Dezvoltare Teritorială</v>
      </c>
      <c r="B3" s="271"/>
      <c r="C3" s="271"/>
      <c r="D3" s="388"/>
      <c r="E3" s="388"/>
      <c r="F3" s="388"/>
    </row>
    <row r="4" spans="1:11" ht="15.75">
      <c r="A4" s="387" t="str">
        <f>'Date initiale'!C6&amp;", "&amp;'Date initiale'!C7</f>
        <v>Munteanu Simona Elena, 11</v>
      </c>
      <c r="B4" s="387"/>
      <c r="C4" s="387"/>
      <c r="D4" s="388"/>
      <c r="E4" s="388"/>
      <c r="F4" s="388"/>
    </row>
    <row r="5" spans="1:11" ht="15.75">
      <c r="A5" s="387"/>
      <c r="B5" s="387"/>
      <c r="C5" s="387"/>
      <c r="D5" s="388"/>
      <c r="E5" s="388"/>
      <c r="F5" s="388"/>
    </row>
    <row r="6" spans="1:11" ht="15.75">
      <c r="A6" s="478" t="s">
        <v>110</v>
      </c>
      <c r="B6" s="478"/>
      <c r="C6" s="478"/>
      <c r="D6" s="478"/>
      <c r="E6" s="478"/>
      <c r="F6" s="478"/>
      <c r="G6" s="478"/>
      <c r="H6" s="478"/>
    </row>
    <row r="7" spans="1:11" ht="52.5" customHeight="1">
      <c r="A7" s="481" t="str">
        <f>'Descriere indicatori'!B22&amp;". "&amp;'Descriere indicatori'!C22</f>
        <v>I15. Contribuții la activitatea Centrului de cercetare - proiectare al Universității prin atragerea și realizarea de proiecte de urbanism, arhitectură, restaurare, design, proiecte de specialitate, studii cu componentă notabilă de cercetare și complexitate****</v>
      </c>
      <c r="B7" s="481"/>
      <c r="C7" s="481"/>
      <c r="D7" s="481"/>
      <c r="E7" s="481"/>
      <c r="F7" s="481"/>
      <c r="G7" s="481"/>
      <c r="H7" s="481"/>
    </row>
    <row r="8" spans="1:11" ht="16.5" thickBot="1">
      <c r="A8" s="60"/>
      <c r="B8" s="60"/>
      <c r="C8" s="60"/>
      <c r="D8" s="60"/>
      <c r="E8" s="60"/>
      <c r="F8" s="74"/>
      <c r="G8" s="74"/>
      <c r="H8" s="74"/>
    </row>
    <row r="9" spans="1:11" ht="60.75" thickBot="1">
      <c r="A9" s="202" t="s">
        <v>55</v>
      </c>
      <c r="B9" s="231" t="s">
        <v>72</v>
      </c>
      <c r="C9" s="253" t="s">
        <v>141</v>
      </c>
      <c r="D9" s="253" t="s">
        <v>71</v>
      </c>
      <c r="E9" s="231" t="s">
        <v>140</v>
      </c>
      <c r="F9" s="231" t="s">
        <v>138</v>
      </c>
      <c r="G9" s="253" t="s">
        <v>87</v>
      </c>
      <c r="H9" s="254" t="s">
        <v>147</v>
      </c>
      <c r="J9" s="276" t="s">
        <v>108</v>
      </c>
    </row>
    <row r="10" spans="1:11">
      <c r="A10" s="266">
        <v>1</v>
      </c>
      <c r="B10" s="267"/>
      <c r="C10" s="267"/>
      <c r="D10" s="267"/>
      <c r="E10" s="267"/>
      <c r="F10" s="267"/>
      <c r="G10" s="267"/>
      <c r="H10" s="268"/>
      <c r="J10" s="277">
        <v>20</v>
      </c>
      <c r="K10" s="392" t="s">
        <v>258</v>
      </c>
    </row>
    <row r="11" spans="1:11">
      <c r="A11" s="251">
        <f>A10+1</f>
        <v>2</v>
      </c>
      <c r="B11" s="264"/>
      <c r="C11" s="238"/>
      <c r="D11" s="238"/>
      <c r="E11" s="265"/>
      <c r="F11" s="265"/>
      <c r="G11" s="238"/>
      <c r="H11" s="337"/>
    </row>
    <row r="12" spans="1:11">
      <c r="A12" s="251">
        <f t="shared" ref="A12:A19" si="0">A11+1</f>
        <v>3</v>
      </c>
      <c r="B12" s="218"/>
      <c r="C12" s="137"/>
      <c r="D12" s="137"/>
      <c r="E12" s="137"/>
      <c r="F12" s="137"/>
      <c r="G12" s="137"/>
      <c r="H12" s="337"/>
    </row>
    <row r="13" spans="1:11">
      <c r="A13" s="251">
        <f t="shared" si="0"/>
        <v>4</v>
      </c>
      <c r="B13" s="137"/>
      <c r="C13" s="137"/>
      <c r="D13" s="137"/>
      <c r="E13" s="137"/>
      <c r="F13" s="137"/>
      <c r="G13" s="137"/>
      <c r="H13" s="337"/>
    </row>
    <row r="14" spans="1:11">
      <c r="A14" s="251">
        <f t="shared" si="0"/>
        <v>5</v>
      </c>
      <c r="B14" s="218"/>
      <c r="C14" s="137"/>
      <c r="D14" s="137"/>
      <c r="E14" s="137"/>
      <c r="F14" s="137"/>
      <c r="G14" s="137"/>
      <c r="H14" s="337"/>
    </row>
    <row r="15" spans="1:11">
      <c r="A15" s="251">
        <f t="shared" si="0"/>
        <v>6</v>
      </c>
      <c r="B15" s="137"/>
      <c r="C15" s="137"/>
      <c r="D15" s="137"/>
      <c r="E15" s="137"/>
      <c r="F15" s="137"/>
      <c r="G15" s="137"/>
      <c r="H15" s="337"/>
    </row>
    <row r="16" spans="1:11">
      <c r="A16" s="251">
        <f t="shared" si="0"/>
        <v>7</v>
      </c>
      <c r="B16" s="218"/>
      <c r="C16" s="137"/>
      <c r="D16" s="137"/>
      <c r="E16" s="137"/>
      <c r="F16" s="137"/>
      <c r="G16" s="137"/>
      <c r="H16" s="337"/>
    </row>
    <row r="17" spans="1:8">
      <c r="A17" s="251">
        <f t="shared" si="0"/>
        <v>8</v>
      </c>
      <c r="B17" s="137"/>
      <c r="C17" s="137"/>
      <c r="D17" s="137"/>
      <c r="E17" s="137"/>
      <c r="F17" s="137"/>
      <c r="G17" s="137"/>
      <c r="H17" s="337"/>
    </row>
    <row r="18" spans="1:8">
      <c r="A18" s="251">
        <f t="shared" si="0"/>
        <v>9</v>
      </c>
      <c r="B18" s="218"/>
      <c r="C18" s="137"/>
      <c r="D18" s="137"/>
      <c r="E18" s="137"/>
      <c r="F18" s="137"/>
      <c r="G18" s="137"/>
      <c r="H18" s="337"/>
    </row>
    <row r="19" spans="1:8" ht="15.75" thickBot="1">
      <c r="A19" s="269">
        <f t="shared" si="0"/>
        <v>10</v>
      </c>
      <c r="B19" s="144"/>
      <c r="C19" s="144"/>
      <c r="D19" s="144"/>
      <c r="E19" s="144"/>
      <c r="F19" s="144"/>
      <c r="G19" s="144"/>
      <c r="H19" s="351"/>
    </row>
    <row r="20" spans="1:8" ht="15.75" thickBot="1">
      <c r="A20" s="372"/>
      <c r="B20" s="261"/>
      <c r="C20" s="229"/>
      <c r="D20" s="229"/>
      <c r="E20" s="229"/>
      <c r="F20" s="229"/>
      <c r="G20" s="168" t="str">
        <f>"Total "&amp;LEFT(A7,4)</f>
        <v>Total I15.</v>
      </c>
      <c r="H20" s="169">
        <f>SUM(H10:H19)</f>
        <v>0</v>
      </c>
    </row>
    <row r="22" spans="1:8" ht="53.25" customHeight="1">
      <c r="A22" s="480" t="str">
        <f>'Descriere indicatori'!B45</f>
        <v>**** Valoarea punctajului variază între 30-50pct/n în funcție de complexitate, importanța la nivel local/național/internațional a proiectului precum și de valoarea sa contractuală. Punctajul obținut este independent de punctajele obținute la rubricile I12-I14</v>
      </c>
      <c r="B22" s="480"/>
      <c r="C22" s="480"/>
      <c r="D22" s="480"/>
      <c r="E22" s="480"/>
      <c r="F22" s="480"/>
      <c r="G22" s="480"/>
      <c r="H22" s="480"/>
    </row>
    <row r="40" spans="1:9" ht="15.75" thickBot="1"/>
    <row r="41" spans="1:9" ht="54" customHeight="1" thickBot="1">
      <c r="A41" s="230" t="s">
        <v>69</v>
      </c>
      <c r="B41" s="231" t="s">
        <v>72</v>
      </c>
      <c r="C41" s="253" t="s">
        <v>70</v>
      </c>
      <c r="D41" s="253" t="s">
        <v>71</v>
      </c>
      <c r="E41" s="231" t="s">
        <v>139</v>
      </c>
      <c r="F41" s="231" t="s">
        <v>139</v>
      </c>
      <c r="G41" s="231" t="s">
        <v>138</v>
      </c>
      <c r="H41" s="253" t="s">
        <v>87</v>
      </c>
      <c r="I41" s="254"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H31"/>
  <sheetViews>
    <sheetView topLeftCell="A7" workbookViewId="0">
      <selection activeCell="B12" sqref="B12"/>
    </sheetView>
  </sheetViews>
  <sheetFormatPr defaultRowHeight="15"/>
  <cols>
    <col min="1" max="1" width="5.140625" customWidth="1"/>
    <col min="2" max="2" width="103.140625" customWidth="1"/>
    <col min="3" max="3" width="10.5703125" customWidth="1"/>
    <col min="4" max="4" width="9.7109375" customWidth="1"/>
    <col min="6" max="6" width="11.28515625" customWidth="1"/>
  </cols>
  <sheetData>
    <row r="1" spans="1:8" ht="15.75">
      <c r="A1" s="271" t="str">
        <f>'Date initiale'!C3</f>
        <v>Universitatea de Arhitectură și Urbanism "Ion Mincu" București</v>
      </c>
      <c r="B1" s="271"/>
      <c r="C1" s="271"/>
      <c r="D1" s="17"/>
      <c r="E1" s="43"/>
    </row>
    <row r="2" spans="1:8" ht="15.75">
      <c r="A2" s="271" t="str">
        <f>'Date initiale'!B4&amp;" "&amp;'Date initiale'!C4</f>
        <v>Facultatea URBANISM</v>
      </c>
      <c r="B2" s="271"/>
      <c r="C2" s="271"/>
      <c r="D2" s="2"/>
      <c r="E2" s="43"/>
    </row>
    <row r="3" spans="1:8" ht="15.75">
      <c r="A3" s="271" t="str">
        <f>'Date initiale'!B5&amp;" "&amp;'Date initiale'!C5</f>
        <v>Departamentul Planificare Urbană și Dezvoltare Teritorială</v>
      </c>
      <c r="B3" s="271"/>
      <c r="C3" s="271"/>
      <c r="D3" s="17"/>
      <c r="E3" s="43"/>
    </row>
    <row r="4" spans="1:8">
      <c r="A4" s="125" t="str">
        <f>'Date initiale'!C6&amp;", "&amp;'Date initiale'!C7</f>
        <v>Munteanu Simona Elena, 11</v>
      </c>
      <c r="B4" s="125"/>
      <c r="C4" s="125"/>
    </row>
    <row r="5" spans="1:8" s="196" customFormat="1">
      <c r="A5" s="125"/>
      <c r="B5" s="125"/>
      <c r="C5" s="125"/>
    </row>
    <row r="6" spans="1:8" ht="15.75">
      <c r="A6" s="488" t="s">
        <v>110</v>
      </c>
      <c r="B6" s="488"/>
      <c r="C6" s="488"/>
      <c r="D6" s="488"/>
    </row>
    <row r="7" spans="1:8" s="196" customFormat="1" ht="90.75" customHeight="1">
      <c r="A7" s="481" t="str">
        <f>'Descriere indicatori'!B23&amp;". "&amp;'Descriere indicatori'!C23</f>
        <v>I16. 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v>
      </c>
      <c r="B7" s="481"/>
      <c r="C7" s="481"/>
      <c r="D7" s="481"/>
      <c r="E7" s="197"/>
      <c r="F7" s="197"/>
      <c r="G7" s="197"/>
      <c r="H7" s="197"/>
    </row>
    <row r="8" spans="1:8" ht="18.75" customHeight="1" thickBot="1">
      <c r="A8" s="72"/>
      <c r="B8" s="72"/>
      <c r="C8" s="72"/>
      <c r="D8" s="72"/>
    </row>
    <row r="9" spans="1:8" ht="45.75" customHeight="1" thickBot="1">
      <c r="A9" s="202" t="s">
        <v>55</v>
      </c>
      <c r="B9" s="231" t="s">
        <v>77</v>
      </c>
      <c r="C9" s="231" t="s">
        <v>87</v>
      </c>
      <c r="D9" s="232" t="s">
        <v>147</v>
      </c>
      <c r="E9" s="34"/>
      <c r="F9" s="276" t="s">
        <v>108</v>
      </c>
    </row>
    <row r="10" spans="1:8" ht="30">
      <c r="A10" s="266">
        <v>1</v>
      </c>
      <c r="B10" s="282" t="s">
        <v>489</v>
      </c>
      <c r="C10" s="283">
        <v>1990</v>
      </c>
      <c r="D10" s="355">
        <v>10</v>
      </c>
      <c r="F10" s="277" t="s">
        <v>168</v>
      </c>
      <c r="G10" s="392" t="s">
        <v>259</v>
      </c>
    </row>
    <row r="11" spans="1:8">
      <c r="A11" s="251">
        <f>A10+1</f>
        <v>2</v>
      </c>
      <c r="B11" s="280"/>
      <c r="C11" s="238"/>
      <c r="D11" s="352"/>
    </row>
    <row r="12" spans="1:8" s="196" customFormat="1">
      <c r="A12" s="251">
        <f t="shared" ref="A12:A19" si="0">A11+1</f>
        <v>3</v>
      </c>
      <c r="B12" s="260"/>
      <c r="C12" s="137"/>
      <c r="D12" s="337"/>
    </row>
    <row r="13" spans="1:8" s="196" customFormat="1">
      <c r="A13" s="251">
        <f t="shared" si="0"/>
        <v>4</v>
      </c>
      <c r="B13" s="281"/>
      <c r="C13" s="137"/>
      <c r="D13" s="337"/>
    </row>
    <row r="14" spans="1:8" s="196" customFormat="1">
      <c r="A14" s="251">
        <f t="shared" si="0"/>
        <v>5</v>
      </c>
      <c r="B14" s="281"/>
      <c r="C14" s="137"/>
      <c r="D14" s="337"/>
    </row>
    <row r="15" spans="1:8">
      <c r="A15" s="251">
        <f t="shared" si="0"/>
        <v>6</v>
      </c>
      <c r="B15" s="260"/>
      <c r="C15" s="137"/>
      <c r="D15" s="337"/>
    </row>
    <row r="16" spans="1:8">
      <c r="A16" s="251">
        <f t="shared" si="0"/>
        <v>7</v>
      </c>
      <c r="B16" s="281"/>
      <c r="C16" s="137"/>
      <c r="D16" s="337"/>
    </row>
    <row r="17" spans="1:4">
      <c r="A17" s="251">
        <f t="shared" si="0"/>
        <v>8</v>
      </c>
      <c r="B17" s="281"/>
      <c r="C17" s="137"/>
      <c r="D17" s="337"/>
    </row>
    <row r="18" spans="1:4">
      <c r="A18" s="251">
        <f t="shared" si="0"/>
        <v>9</v>
      </c>
      <c r="B18" s="281"/>
      <c r="C18" s="137"/>
      <c r="D18" s="337"/>
    </row>
    <row r="19" spans="1:4" ht="15.75" thickBot="1">
      <c r="A19" s="269">
        <f t="shared" si="0"/>
        <v>10</v>
      </c>
      <c r="B19" s="284"/>
      <c r="C19" s="144"/>
      <c r="D19" s="351"/>
    </row>
    <row r="20" spans="1:4" ht="15.75" thickBot="1">
      <c r="A20" s="371"/>
      <c r="B20" s="228"/>
      <c r="C20" s="168" t="str">
        <f>"Total "&amp;LEFT(A7,3)</f>
        <v>Total I16</v>
      </c>
      <c r="D20" s="285">
        <f>SUM(D10:D19)</f>
        <v>10</v>
      </c>
    </row>
    <row r="21" spans="1:4" ht="15.75">
      <c r="A21" s="37"/>
      <c r="B21" s="25"/>
      <c r="C21" s="25"/>
      <c r="D21" s="25"/>
    </row>
    <row r="22" spans="1:4">
      <c r="A22" s="22"/>
      <c r="B22" s="22"/>
      <c r="C22" s="22"/>
      <c r="D22" s="22"/>
    </row>
    <row r="26" spans="1:4">
      <c r="A26" s="22"/>
      <c r="B26" s="18"/>
    </row>
    <row r="27" spans="1:4">
      <c r="A27" s="22"/>
      <c r="B27" s="18"/>
    </row>
    <row r="28" spans="1:4">
      <c r="A28" s="22"/>
    </row>
    <row r="29" spans="1:4">
      <c r="A29" s="22"/>
    </row>
    <row r="30" spans="1:4">
      <c r="A30" s="22"/>
    </row>
    <row r="31" spans="1:4">
      <c r="A31" s="22"/>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0"/>
  <sheetViews>
    <sheetView topLeftCell="A4" workbookViewId="0">
      <selection activeCell="G10" sqref="G10"/>
    </sheetView>
  </sheetViews>
  <sheetFormatPr defaultRowHeight="15"/>
  <cols>
    <col min="1" max="1" width="5.140625" customWidth="1"/>
    <col min="2" max="2" width="103.140625" customWidth="1"/>
    <col min="3" max="3" width="10.5703125" customWidth="1"/>
    <col min="4" max="4" width="9.7109375" customWidth="1"/>
    <col min="6" max="6" width="10.42578125" customWidth="1"/>
  </cols>
  <sheetData>
    <row r="1" spans="1:11" ht="15.75">
      <c r="A1" s="271" t="str">
        <f>'Date initiale'!C3</f>
        <v>Universitatea de Arhitectură și Urbanism "Ion Mincu" București</v>
      </c>
      <c r="B1" s="271"/>
      <c r="C1" s="271"/>
      <c r="D1" s="17"/>
    </row>
    <row r="2" spans="1:11" ht="15.75">
      <c r="A2" s="271" t="str">
        <f>'Date initiale'!B4&amp;" "&amp;'Date initiale'!C4</f>
        <v>Facultatea URBANISM</v>
      </c>
      <c r="B2" s="271"/>
      <c r="C2" s="271"/>
      <c r="D2" s="2"/>
    </row>
    <row r="3" spans="1:11" ht="15.75">
      <c r="A3" s="271" t="str">
        <f>'Date initiale'!B5&amp;" "&amp;'Date initiale'!C5</f>
        <v>Departamentul Planificare Urbană și Dezvoltare Teritorială</v>
      </c>
      <c r="B3" s="271"/>
      <c r="C3" s="271"/>
      <c r="D3" s="17"/>
    </row>
    <row r="4" spans="1:11">
      <c r="A4" s="125" t="str">
        <f>'Date initiale'!C6&amp;", "&amp;'Date initiale'!C7</f>
        <v>Munteanu Simona Elena, 11</v>
      </c>
      <c r="B4" s="125"/>
      <c r="C4" s="125"/>
    </row>
    <row r="5" spans="1:11" s="196" customFormat="1">
      <c r="A5" s="125"/>
      <c r="B5" s="125"/>
      <c r="C5" s="125"/>
    </row>
    <row r="6" spans="1:11">
      <c r="A6" s="489" t="s">
        <v>110</v>
      </c>
      <c r="B6" s="489"/>
      <c r="C6" s="489"/>
      <c r="D6" s="489"/>
    </row>
    <row r="7" spans="1:11" s="196" customFormat="1" ht="40.5" customHeight="1">
      <c r="A7" s="490" t="str">
        <f>'Descriere indicatori'!B24&amp;". "&amp;'Descriere indicatori'!C24</f>
        <v xml:space="preserve">I17. Premii / mențiuni / nominalizări / selecţionări obţinute pentru concursuri naţionale de proiecte (organizate potrivit regulamentului UNESCO-UIA, girate de OAR/UAR/RUR, concursuri RUR - Registrul Urbaniştilor din România) </v>
      </c>
      <c r="B7" s="490"/>
      <c r="C7" s="490"/>
      <c r="D7" s="490"/>
    </row>
    <row r="8" spans="1:11" ht="15.75" thickBot="1"/>
    <row r="9" spans="1:11" ht="48.75" customHeight="1" thickBot="1">
      <c r="A9" s="202" t="s">
        <v>55</v>
      </c>
      <c r="B9" s="165" t="s">
        <v>77</v>
      </c>
      <c r="C9" s="165" t="s">
        <v>87</v>
      </c>
      <c r="D9" s="298" t="s">
        <v>147</v>
      </c>
      <c r="F9" s="276" t="s">
        <v>108</v>
      </c>
    </row>
    <row r="10" spans="1:11">
      <c r="A10" s="324">
        <v>1</v>
      </c>
      <c r="B10" s="318"/>
      <c r="C10" s="171"/>
      <c r="D10" s="356"/>
      <c r="F10" s="277" t="s">
        <v>169</v>
      </c>
      <c r="G10" s="392" t="s">
        <v>260</v>
      </c>
      <c r="K10" s="22"/>
    </row>
    <row r="11" spans="1:11" s="196" customFormat="1">
      <c r="A11" s="325">
        <f>A10+1</f>
        <v>2</v>
      </c>
      <c r="B11" s="307"/>
      <c r="C11" s="42"/>
      <c r="D11" s="350"/>
      <c r="K11" s="22"/>
    </row>
    <row r="12" spans="1:11" s="196" customFormat="1">
      <c r="A12" s="325">
        <f t="shared" ref="A12:A19" si="0">A11+1</f>
        <v>3</v>
      </c>
      <c r="B12" s="307"/>
      <c r="C12" s="42"/>
      <c r="D12" s="350"/>
      <c r="K12" s="22"/>
    </row>
    <row r="13" spans="1:11" s="196" customFormat="1">
      <c r="A13" s="325">
        <f t="shared" si="0"/>
        <v>4</v>
      </c>
      <c r="B13" s="307"/>
      <c r="C13" s="42"/>
      <c r="D13" s="350"/>
      <c r="K13" s="22"/>
    </row>
    <row r="14" spans="1:11" s="196" customFormat="1">
      <c r="A14" s="325">
        <f t="shared" si="0"/>
        <v>5</v>
      </c>
      <c r="B14" s="307"/>
      <c r="C14" s="42"/>
      <c r="D14" s="350"/>
      <c r="K14" s="22"/>
    </row>
    <row r="15" spans="1:11" s="196" customFormat="1">
      <c r="A15" s="325">
        <f t="shared" si="0"/>
        <v>6</v>
      </c>
      <c r="B15" s="307"/>
      <c r="C15" s="42"/>
      <c r="D15" s="350"/>
      <c r="K15" s="22"/>
    </row>
    <row r="16" spans="1:11" s="196" customFormat="1">
      <c r="A16" s="325">
        <f t="shared" si="0"/>
        <v>7</v>
      </c>
      <c r="B16" s="307"/>
      <c r="C16" s="42"/>
      <c r="D16" s="350"/>
      <c r="K16" s="22"/>
    </row>
    <row r="17" spans="1:11" s="196" customFormat="1">
      <c r="A17" s="325">
        <f t="shared" si="0"/>
        <v>8</v>
      </c>
      <c r="B17" s="307"/>
      <c r="C17" s="42"/>
      <c r="D17" s="350"/>
      <c r="K17" s="22"/>
    </row>
    <row r="18" spans="1:11" s="196" customFormat="1">
      <c r="A18" s="325">
        <f t="shared" si="0"/>
        <v>9</v>
      </c>
      <c r="B18" s="307"/>
      <c r="C18" s="42"/>
      <c r="D18" s="350"/>
      <c r="K18" s="22"/>
    </row>
    <row r="19" spans="1:11" ht="15.75" thickBot="1">
      <c r="A19" s="326">
        <f t="shared" si="0"/>
        <v>10</v>
      </c>
      <c r="B19" s="320"/>
      <c r="C19" s="161"/>
      <c r="D19" s="354"/>
      <c r="K19" s="22"/>
    </row>
    <row r="20" spans="1:11" ht="15.75" thickBot="1">
      <c r="A20" s="367"/>
      <c r="B20" s="125"/>
      <c r="C20" s="128" t="str">
        <f>"Total "&amp;LEFT(A7,3)</f>
        <v>Total I17</v>
      </c>
      <c r="D20" s="129">
        <f>SUM(D10:D19)</f>
        <v>0</v>
      </c>
      <c r="K20" s="58"/>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31"/>
  <sheetViews>
    <sheetView topLeftCell="A4" workbookViewId="0">
      <selection activeCell="B13" sqref="B13"/>
    </sheetView>
  </sheetViews>
  <sheetFormatPr defaultRowHeight="15"/>
  <cols>
    <col min="1" max="1" width="5.140625" customWidth="1"/>
    <col min="2" max="2" width="103.140625" customWidth="1"/>
    <col min="3" max="3" width="10.5703125" customWidth="1"/>
    <col min="4" max="4" width="9.7109375" customWidth="1"/>
  </cols>
  <sheetData>
    <row r="1" spans="1:11" ht="15.75">
      <c r="A1" s="271" t="str">
        <f>'Date initiale'!C3</f>
        <v>Universitatea de Arhitectură și Urbanism "Ion Mincu" București</v>
      </c>
      <c r="B1" s="271"/>
      <c r="C1" s="271"/>
      <c r="D1" s="17"/>
      <c r="E1" s="43"/>
    </row>
    <row r="2" spans="1:11" ht="15.75">
      <c r="A2" s="271" t="str">
        <f>'Date initiale'!B4&amp;" "&amp;'Date initiale'!C4</f>
        <v>Facultatea URBANISM</v>
      </c>
      <c r="B2" s="271"/>
      <c r="C2" s="271"/>
      <c r="D2" s="43"/>
      <c r="E2" s="43"/>
    </row>
    <row r="3" spans="1:11" ht="15.75">
      <c r="A3" s="271" t="str">
        <f>'Date initiale'!B5&amp;" "&amp;'Date initiale'!C5</f>
        <v>Departamentul Planificare Urbană și Dezvoltare Teritorială</v>
      </c>
      <c r="B3" s="271"/>
      <c r="C3" s="271"/>
      <c r="D3" s="17"/>
      <c r="E3" s="43"/>
    </row>
    <row r="4" spans="1:11">
      <c r="A4" s="125" t="str">
        <f>'Date initiale'!C6&amp;", "&amp;'Date initiale'!C7</f>
        <v>Munteanu Simona Elena, 11</v>
      </c>
      <c r="B4" s="125"/>
      <c r="C4" s="125"/>
    </row>
    <row r="5" spans="1:11" s="196" customFormat="1">
      <c r="A5" s="125"/>
      <c r="B5" s="125"/>
      <c r="C5" s="125"/>
    </row>
    <row r="6" spans="1:11" ht="34.5" customHeight="1">
      <c r="A6" s="488" t="s">
        <v>110</v>
      </c>
      <c r="B6" s="488"/>
      <c r="C6" s="488"/>
      <c r="D6" s="488"/>
    </row>
    <row r="7" spans="1:11" s="196" customFormat="1" ht="34.5" customHeight="1">
      <c r="A7" s="490" t="str">
        <f>'Descriere indicatori'!B25&amp;". "&amp;'Descriere indicatori'!C25</f>
        <v xml:space="preserve">I18. Premii / mențiuni / nominalizări la Bienala, Anuală de Arhitectură Bucureşti ori premii / nominalizări la alte concursuri şi licitaţii publice câştigate la nivel naţional, regional şi/sau local de arhitectură, urbanism, peisagistică şi design*** </v>
      </c>
      <c r="B7" s="490"/>
      <c r="C7" s="490"/>
      <c r="D7" s="490"/>
    </row>
    <row r="8" spans="1:11" ht="16.5" customHeight="1" thickBot="1">
      <c r="A8" s="61"/>
      <c r="B8" s="61"/>
      <c r="C8" s="61"/>
      <c r="D8" s="61"/>
    </row>
    <row r="9" spans="1:11" ht="42.75" customHeight="1" thickBot="1">
      <c r="A9" s="202" t="s">
        <v>55</v>
      </c>
      <c r="B9" s="165" t="s">
        <v>77</v>
      </c>
      <c r="C9" s="165" t="s">
        <v>87</v>
      </c>
      <c r="D9" s="298" t="s">
        <v>78</v>
      </c>
      <c r="E9" s="34"/>
      <c r="F9" s="276" t="s">
        <v>108</v>
      </c>
    </row>
    <row r="10" spans="1:11" ht="45">
      <c r="A10" s="170">
        <v>1</v>
      </c>
      <c r="B10" s="327" t="s">
        <v>370</v>
      </c>
      <c r="C10" s="171">
        <v>2003</v>
      </c>
      <c r="D10" s="344">
        <v>10</v>
      </c>
      <c r="E10" s="34"/>
      <c r="F10" s="277" t="s">
        <v>170</v>
      </c>
      <c r="G10" s="392" t="s">
        <v>261</v>
      </c>
      <c r="K10" s="22"/>
    </row>
    <row r="11" spans="1:11" ht="30">
      <c r="A11" s="172">
        <f>A10+1</f>
        <v>2</v>
      </c>
      <c r="B11" s="307" t="s">
        <v>371</v>
      </c>
      <c r="C11" s="42">
        <v>2004</v>
      </c>
      <c r="D11" s="337">
        <v>10</v>
      </c>
      <c r="K11" s="22"/>
    </row>
    <row r="12" spans="1:11" ht="60">
      <c r="A12" s="172">
        <f t="shared" ref="A12:A19" si="0">A11+1</f>
        <v>3</v>
      </c>
      <c r="B12" s="307" t="s">
        <v>490</v>
      </c>
      <c r="C12" s="42">
        <v>2017</v>
      </c>
      <c r="D12" s="337">
        <v>10</v>
      </c>
      <c r="K12" s="58"/>
    </row>
    <row r="13" spans="1:11">
      <c r="A13" s="172">
        <f t="shared" si="0"/>
        <v>4</v>
      </c>
      <c r="B13" s="307"/>
      <c r="C13" s="42"/>
      <c r="D13" s="337"/>
    </row>
    <row r="14" spans="1:11">
      <c r="A14" s="172">
        <f t="shared" si="0"/>
        <v>5</v>
      </c>
      <c r="B14" s="307"/>
      <c r="C14" s="42"/>
      <c r="D14" s="337"/>
    </row>
    <row r="15" spans="1:11">
      <c r="A15" s="172">
        <f t="shared" si="0"/>
        <v>6</v>
      </c>
      <c r="B15" s="307"/>
      <c r="C15" s="42"/>
      <c r="D15" s="337"/>
    </row>
    <row r="16" spans="1:11">
      <c r="A16" s="172">
        <f t="shared" si="0"/>
        <v>7</v>
      </c>
      <c r="B16" s="307"/>
      <c r="C16" s="42"/>
      <c r="D16" s="337"/>
    </row>
    <row r="17" spans="1:8" s="38" customFormat="1">
      <c r="A17" s="172">
        <f t="shared" si="0"/>
        <v>8</v>
      </c>
      <c r="B17" s="307"/>
      <c r="C17" s="42"/>
      <c r="D17" s="337"/>
    </row>
    <row r="18" spans="1:8">
      <c r="A18" s="172">
        <f t="shared" si="0"/>
        <v>9</v>
      </c>
      <c r="B18" s="307"/>
      <c r="C18" s="42"/>
      <c r="D18" s="337"/>
    </row>
    <row r="19" spans="1:8" ht="15.75" thickBot="1">
      <c r="A19" s="319">
        <f t="shared" si="0"/>
        <v>10</v>
      </c>
      <c r="B19" s="320"/>
      <c r="C19" s="161"/>
      <c r="D19" s="351"/>
    </row>
    <row r="20" spans="1:8" s="22" customFormat="1" ht="15.75" thickBot="1">
      <c r="A20" s="370"/>
      <c r="B20" s="328"/>
      <c r="C20" s="128" t="str">
        <f>"Total "&amp;LEFT(A7,3)</f>
        <v>Total I18</v>
      </c>
      <c r="D20" s="329">
        <f>SUM(D10:D19)</f>
        <v>30</v>
      </c>
    </row>
    <row r="21" spans="1:8">
      <c r="B21" s="18"/>
    </row>
    <row r="22" spans="1:8" ht="53.25" customHeight="1">
      <c r="A22" s="480" t="str">
        <f>'Descriere indicatori'!B44</f>
        <v>***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v>
      </c>
      <c r="B22" s="480"/>
      <c r="C22" s="480"/>
      <c r="D22" s="480"/>
      <c r="E22" s="279"/>
      <c r="F22" s="279"/>
      <c r="G22" s="279"/>
      <c r="H22" s="279"/>
    </row>
    <row r="23" spans="1:8">
      <c r="B23" s="18"/>
    </row>
    <row r="24" spans="1:8">
      <c r="B24" s="18"/>
    </row>
    <row r="25" spans="1:8">
      <c r="B25" s="18"/>
    </row>
    <row r="26" spans="1:8">
      <c r="B26" s="18"/>
    </row>
    <row r="27" spans="1:8">
      <c r="B27" s="18"/>
    </row>
    <row r="28" spans="1:8">
      <c r="B28" s="18"/>
    </row>
    <row r="29" spans="1:8">
      <c r="B29" s="18"/>
    </row>
    <row r="30" spans="1:8">
      <c r="B30" s="18"/>
    </row>
    <row r="31" spans="1:8">
      <c r="B31" s="18"/>
    </row>
  </sheetData>
  <mergeCells count="3">
    <mergeCell ref="A6:D6"/>
    <mergeCell ref="A7:D7"/>
    <mergeCell ref="A22:D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0"/>
  <sheetViews>
    <sheetView topLeftCell="B1" workbookViewId="0">
      <selection activeCell="H10" sqref="H10"/>
    </sheetView>
  </sheetViews>
  <sheetFormatPr defaultRowHeight="15"/>
  <cols>
    <col min="1" max="1" width="5.140625" customWidth="1"/>
    <col min="2" max="2" width="27.140625" customWidth="1"/>
    <col min="3" max="3" width="75.7109375" customWidth="1"/>
    <col min="4" max="4" width="10.5703125" style="196" customWidth="1"/>
    <col min="5" max="5" width="9.7109375" customWidth="1"/>
    <col min="7" max="7" width="14.140625" customWidth="1"/>
  </cols>
  <sheetData>
    <row r="1" spans="1:11">
      <c r="A1" s="273" t="str">
        <f>'Date initiale'!C3</f>
        <v>Universitatea de Arhitectură și Urbanism "Ion Mincu" București</v>
      </c>
      <c r="B1" s="273"/>
      <c r="D1" s="273"/>
    </row>
    <row r="2" spans="1:11" ht="15.75">
      <c r="A2" s="271" t="str">
        <f>'Date initiale'!B4&amp;" "&amp;'Date initiale'!C4</f>
        <v>Facultatea URBANISM</v>
      </c>
      <c r="B2" s="271"/>
      <c r="C2" s="17"/>
      <c r="D2" s="271"/>
      <c r="E2" s="17"/>
    </row>
    <row r="3" spans="1:11" ht="15.75">
      <c r="A3" s="271" t="str">
        <f>'Date initiale'!B5&amp;" "&amp;'Date initiale'!C5</f>
        <v>Departamentul Planificare Urbană și Dezvoltare Teritorială</v>
      </c>
      <c r="B3" s="271"/>
      <c r="C3" s="17"/>
      <c r="D3" s="271"/>
      <c r="E3" s="17"/>
    </row>
    <row r="4" spans="1:11" ht="15.75">
      <c r="A4" s="479" t="str">
        <f>'Date initiale'!C6&amp;", "&amp;'Date initiale'!C7</f>
        <v>Munteanu Simona Elena, 11</v>
      </c>
      <c r="B4" s="479"/>
      <c r="C4" s="491"/>
      <c r="D4" s="491"/>
      <c r="E4" s="491"/>
    </row>
    <row r="5" spans="1:11" s="196" customFormat="1" ht="15.75">
      <c r="A5" s="272"/>
      <c r="B5" s="272"/>
      <c r="C5" s="17"/>
      <c r="D5" s="272"/>
      <c r="E5" s="17"/>
    </row>
    <row r="6" spans="1:11" ht="15.75">
      <c r="A6" s="484" t="s">
        <v>110</v>
      </c>
      <c r="B6" s="484"/>
      <c r="C6" s="484"/>
      <c r="D6" s="484"/>
      <c r="E6" s="484"/>
    </row>
    <row r="7" spans="1:11" ht="67.5" customHeight="1">
      <c r="A7" s="490" t="str">
        <f>'Descriere indicatori'!B26&amp;". "&amp;'Descriere indicatori'!C26</f>
        <v xml:space="preserve">I19. 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v>
      </c>
      <c r="B7" s="490"/>
      <c r="C7" s="490"/>
      <c r="D7" s="490"/>
      <c r="E7" s="490"/>
      <c r="F7" s="41"/>
      <c r="G7" s="41"/>
      <c r="H7" s="41"/>
      <c r="I7" s="41"/>
    </row>
    <row r="8" spans="1:11" s="22" customFormat="1" ht="20.25" customHeight="1" thickBot="1">
      <c r="A8" s="61"/>
      <c r="B8" s="61"/>
      <c r="C8" s="61"/>
      <c r="D8" s="61"/>
      <c r="E8" s="61"/>
      <c r="F8" s="70"/>
      <c r="G8" s="70"/>
      <c r="H8" s="70"/>
      <c r="I8" s="70"/>
    </row>
    <row r="9" spans="1:11" ht="30.75" thickBot="1">
      <c r="A9" s="164" t="s">
        <v>55</v>
      </c>
      <c r="B9" s="231" t="s">
        <v>150</v>
      </c>
      <c r="C9" s="231" t="s">
        <v>82</v>
      </c>
      <c r="D9" s="231" t="s">
        <v>81</v>
      </c>
      <c r="E9" s="254" t="s">
        <v>147</v>
      </c>
      <c r="G9" s="276" t="s">
        <v>108</v>
      </c>
      <c r="K9" s="22"/>
    </row>
    <row r="10" spans="1:11" s="196" customFormat="1">
      <c r="A10" s="292">
        <v>1</v>
      </c>
      <c r="B10" s="293"/>
      <c r="C10" s="294"/>
      <c r="D10" s="263"/>
      <c r="E10" s="344"/>
      <c r="G10" s="277" t="s">
        <v>171</v>
      </c>
      <c r="H10" s="392" t="s">
        <v>262</v>
      </c>
      <c r="K10" s="22"/>
    </row>
    <row r="11" spans="1:11" s="196" customFormat="1">
      <c r="A11" s="217">
        <f>A10+1</f>
        <v>2</v>
      </c>
      <c r="B11" s="260"/>
      <c r="C11" s="290"/>
      <c r="D11" s="137"/>
      <c r="E11" s="337"/>
      <c r="K11" s="22"/>
    </row>
    <row r="12" spans="1:11" s="196" customFormat="1">
      <c r="A12" s="217">
        <f t="shared" ref="A12:A19" si="0">A11+1</f>
        <v>3</v>
      </c>
      <c r="B12" s="260"/>
      <c r="C12" s="290"/>
      <c r="D12" s="137"/>
      <c r="E12" s="337"/>
      <c r="K12" s="22"/>
    </row>
    <row r="13" spans="1:11" s="196" customFormat="1">
      <c r="A13" s="217">
        <f t="shared" si="0"/>
        <v>4</v>
      </c>
      <c r="B13" s="260"/>
      <c r="C13" s="290"/>
      <c r="D13" s="137"/>
      <c r="E13" s="337"/>
      <c r="K13" s="22"/>
    </row>
    <row r="14" spans="1:11">
      <c r="A14" s="217">
        <f t="shared" si="0"/>
        <v>5</v>
      </c>
      <c r="B14" s="260"/>
      <c r="C14" s="290"/>
      <c r="D14" s="137"/>
      <c r="E14" s="337"/>
      <c r="K14" s="22"/>
    </row>
    <row r="15" spans="1:11" s="196" customFormat="1">
      <c r="A15" s="217">
        <f t="shared" si="0"/>
        <v>6</v>
      </c>
      <c r="B15" s="260"/>
      <c r="C15" s="290"/>
      <c r="D15" s="137"/>
      <c r="E15" s="337"/>
      <c r="K15" s="22"/>
    </row>
    <row r="16" spans="1:11" s="196" customFormat="1">
      <c r="A16" s="217">
        <f t="shared" si="0"/>
        <v>7</v>
      </c>
      <c r="B16" s="260"/>
      <c r="C16" s="290"/>
      <c r="D16" s="137"/>
      <c r="E16" s="337"/>
      <c r="K16" s="22"/>
    </row>
    <row r="17" spans="1:11" s="196" customFormat="1">
      <c r="A17" s="217">
        <f t="shared" si="0"/>
        <v>8</v>
      </c>
      <c r="B17" s="260"/>
      <c r="C17" s="290"/>
      <c r="D17" s="137"/>
      <c r="E17" s="337"/>
      <c r="K17" s="22"/>
    </row>
    <row r="18" spans="1:11" s="196" customFormat="1">
      <c r="A18" s="217">
        <f t="shared" si="0"/>
        <v>9</v>
      </c>
      <c r="B18" s="260"/>
      <c r="C18" s="290"/>
      <c r="D18" s="137"/>
      <c r="E18" s="337"/>
      <c r="K18" s="22"/>
    </row>
    <row r="19" spans="1:11" s="196" customFormat="1" ht="15.75" thickBot="1">
      <c r="A19" s="224">
        <f t="shared" si="0"/>
        <v>10</v>
      </c>
      <c r="B19" s="295"/>
      <c r="C19" s="296"/>
      <c r="D19" s="144"/>
      <c r="E19" s="351"/>
      <c r="K19" s="22"/>
    </row>
    <row r="20" spans="1:11" ht="15.75" thickBot="1">
      <c r="A20" s="369"/>
      <c r="B20" s="229"/>
      <c r="C20" s="291"/>
      <c r="D20" s="168" t="str">
        <f>"Total "&amp;LEFT(A7,3)</f>
        <v>Total I19</v>
      </c>
      <c r="E20" s="169">
        <f>SUM(E10:E19)</f>
        <v>0</v>
      </c>
      <c r="K20" s="59"/>
    </row>
  </sheetData>
  <mergeCells count="3">
    <mergeCell ref="A4:E4"/>
    <mergeCell ref="A7:E7"/>
    <mergeCell ref="A6:E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H25"/>
  <sheetViews>
    <sheetView workbookViewId="0">
      <selection activeCell="H10" sqref="H10"/>
    </sheetView>
  </sheetViews>
  <sheetFormatPr defaultRowHeight="15"/>
  <cols>
    <col min="1" max="1" width="5.140625" customWidth="1"/>
    <col min="2" max="2" width="86.28515625" customWidth="1"/>
    <col min="3" max="3" width="17.140625" style="196" customWidth="1"/>
    <col min="4" max="4" width="10.5703125" customWidth="1"/>
    <col min="5" max="5" width="9.7109375" customWidth="1"/>
    <col min="7" max="7" width="13.42578125" customWidth="1"/>
  </cols>
  <sheetData>
    <row r="1" spans="1:8" ht="15.75">
      <c r="A1" s="271" t="str">
        <f>'Date initiale'!C3</f>
        <v>Universitatea de Arhitectură și Urbanism "Ion Mincu" București</v>
      </c>
      <c r="B1" s="271"/>
      <c r="C1" s="271"/>
      <c r="D1" s="271"/>
      <c r="E1" s="17"/>
    </row>
    <row r="2" spans="1:8" ht="15.75">
      <c r="A2" s="271" t="str">
        <f>'Date initiale'!B4&amp;" "&amp;'Date initiale'!C4</f>
        <v>Facultatea URBANISM</v>
      </c>
      <c r="B2" s="271"/>
      <c r="C2" s="271"/>
      <c r="D2" s="271"/>
      <c r="E2" s="17"/>
    </row>
    <row r="3" spans="1:8" ht="15.75">
      <c r="A3" s="271" t="str">
        <f>'Date initiale'!B5&amp;" "&amp;'Date initiale'!C5</f>
        <v>Departamentul Planificare Urbană și Dezvoltare Teritorială</v>
      </c>
      <c r="B3" s="271"/>
      <c r="C3" s="271"/>
      <c r="D3" s="271"/>
      <c r="E3" s="17"/>
    </row>
    <row r="4" spans="1:8">
      <c r="A4" s="125" t="str">
        <f>'Date initiale'!C6&amp;", "&amp;'Date initiale'!C7</f>
        <v>Munteanu Simona Elena, 11</v>
      </c>
      <c r="B4" s="125"/>
      <c r="C4" s="125"/>
      <c r="D4" s="125"/>
    </row>
    <row r="5" spans="1:8" s="196" customFormat="1">
      <c r="A5" s="125"/>
      <c r="B5" s="125"/>
      <c r="C5" s="125"/>
      <c r="D5" s="125"/>
    </row>
    <row r="6" spans="1:8" ht="15.75">
      <c r="A6" s="492" t="s">
        <v>110</v>
      </c>
      <c r="B6" s="493"/>
      <c r="C6" s="493"/>
      <c r="D6" s="493"/>
      <c r="E6" s="494"/>
    </row>
    <row r="7" spans="1:8" s="196" customFormat="1" ht="15.75">
      <c r="A7" s="490" t="str">
        <f>'Descriere indicatori'!B27&amp;". "&amp;'Descriere indicatori'!C27</f>
        <v xml:space="preserve">I20. Expoziţii profesionale în domeniu organizate la nivel internaţional / naţional sau local în calitate de autor, coautor, curator </v>
      </c>
      <c r="B7" s="490"/>
      <c r="C7" s="490"/>
      <c r="D7" s="490"/>
      <c r="E7" s="490"/>
      <c r="F7" s="289"/>
    </row>
    <row r="8" spans="1:8" s="196" customFormat="1" ht="32.25" customHeight="1" thickBot="1">
      <c r="A8" s="60"/>
      <c r="B8" s="60"/>
      <c r="C8" s="60"/>
      <c r="D8" s="60"/>
      <c r="E8" s="60"/>
    </row>
    <row r="9" spans="1:8" ht="30.75" thickBot="1">
      <c r="A9" s="164" t="s">
        <v>55</v>
      </c>
      <c r="B9" s="297" t="s">
        <v>152</v>
      </c>
      <c r="C9" s="165" t="s">
        <v>151</v>
      </c>
      <c r="D9" s="165" t="s">
        <v>87</v>
      </c>
      <c r="E9" s="298" t="s">
        <v>147</v>
      </c>
      <c r="G9" s="276" t="s">
        <v>108</v>
      </c>
    </row>
    <row r="10" spans="1:8">
      <c r="A10" s="302">
        <v>1</v>
      </c>
      <c r="B10" s="303"/>
      <c r="C10" s="303"/>
      <c r="D10" s="303"/>
      <c r="E10" s="357"/>
      <c r="G10" s="277" t="s">
        <v>170</v>
      </c>
      <c r="H10" s="392" t="s">
        <v>263</v>
      </c>
    </row>
    <row r="11" spans="1:8">
      <c r="A11" s="305">
        <f>A10+1</f>
        <v>2</v>
      </c>
      <c r="B11" s="299"/>
      <c r="C11" s="42"/>
      <c r="D11" s="42"/>
      <c r="E11" s="358"/>
      <c r="G11" s="277" t="s">
        <v>172</v>
      </c>
    </row>
    <row r="12" spans="1:8">
      <c r="A12" s="305">
        <f t="shared" ref="A12:A19" si="0">A11+1</f>
        <v>3</v>
      </c>
      <c r="B12" s="299"/>
      <c r="C12" s="42"/>
      <c r="D12" s="42"/>
      <c r="E12" s="358"/>
      <c r="G12" s="277" t="s">
        <v>173</v>
      </c>
    </row>
    <row r="13" spans="1:8">
      <c r="A13" s="305">
        <f t="shared" si="0"/>
        <v>4</v>
      </c>
      <c r="B13" s="299"/>
      <c r="C13" s="42"/>
      <c r="D13" s="42"/>
      <c r="E13" s="358"/>
    </row>
    <row r="14" spans="1:8">
      <c r="A14" s="305">
        <f t="shared" si="0"/>
        <v>5</v>
      </c>
      <c r="B14" s="307"/>
      <c r="C14" s="42"/>
      <c r="D14" s="42"/>
      <c r="E14" s="359"/>
    </row>
    <row r="15" spans="1:8">
      <c r="A15" s="305">
        <f t="shared" si="0"/>
        <v>6</v>
      </c>
      <c r="B15" s="307"/>
      <c r="C15" s="42"/>
      <c r="D15" s="42"/>
      <c r="E15" s="359"/>
    </row>
    <row r="16" spans="1:8">
      <c r="A16" s="305">
        <f t="shared" si="0"/>
        <v>7</v>
      </c>
      <c r="B16" s="307"/>
      <c r="C16" s="42"/>
      <c r="D16" s="42"/>
      <c r="E16" s="359"/>
    </row>
    <row r="17" spans="1:5">
      <c r="A17" s="305">
        <f t="shared" si="0"/>
        <v>8</v>
      </c>
      <c r="B17" s="307"/>
      <c r="C17" s="42"/>
      <c r="D17" s="42"/>
      <c r="E17" s="337"/>
    </row>
    <row r="18" spans="1:5" s="58" customFormat="1">
      <c r="A18" s="305">
        <f t="shared" si="0"/>
        <v>9</v>
      </c>
      <c r="B18" s="309"/>
      <c r="C18" s="191"/>
      <c r="D18" s="191"/>
      <c r="E18" s="360"/>
    </row>
    <row r="19" spans="1:5" s="58" customFormat="1" ht="15.75" thickBot="1">
      <c r="A19" s="311">
        <f t="shared" si="0"/>
        <v>10</v>
      </c>
      <c r="B19" s="312"/>
      <c r="C19" s="313"/>
      <c r="D19" s="313"/>
      <c r="E19" s="361"/>
    </row>
    <row r="20" spans="1:5" ht="15.75" thickBot="1">
      <c r="A20" s="368"/>
      <c r="B20" s="300"/>
      <c r="C20" s="301"/>
      <c r="D20" s="168" t="str">
        <f>"Total "&amp;LEFT(A7,3)</f>
        <v>Total I20</v>
      </c>
      <c r="E20" s="129">
        <f>SUM(E10:E19)</f>
        <v>0</v>
      </c>
    </row>
    <row r="21" spans="1:5">
      <c r="B21" s="18"/>
    </row>
    <row r="22" spans="1:5">
      <c r="B22" s="22"/>
    </row>
    <row r="23" spans="1:5">
      <c r="B23" s="22"/>
    </row>
    <row r="24" spans="1:5">
      <c r="B24" s="22"/>
    </row>
    <row r="25" spans="1:5">
      <c r="B25" s="18"/>
    </row>
  </sheetData>
  <mergeCells count="2">
    <mergeCell ref="A6:E6"/>
    <mergeCell ref="A7:E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D47"/>
  <sheetViews>
    <sheetView showGridLines="0" showRowColHeaders="0" topLeftCell="A34" zoomScale="130" zoomScaleNormal="130" workbookViewId="0">
      <selection activeCell="B8" sqref="B8:D8"/>
    </sheetView>
  </sheetViews>
  <sheetFormatPr defaultRowHeight="15"/>
  <cols>
    <col min="1" max="1" width="4.28515625" style="196" customWidth="1"/>
    <col min="2" max="2" width="8.7109375" customWidth="1"/>
    <col min="3" max="3" width="72" customWidth="1"/>
    <col min="4" max="4" width="7.7109375" customWidth="1"/>
  </cols>
  <sheetData>
    <row r="1" spans="2:4">
      <c r="B1" s="465" t="s">
        <v>102</v>
      </c>
      <c r="C1" s="465"/>
      <c r="D1" s="465"/>
    </row>
    <row r="2" spans="2:4" s="196" customFormat="1">
      <c r="B2" s="382" t="str">
        <f>"Facultatea de "&amp;'Date initiale'!C4</f>
        <v>Facultatea de URBANISM</v>
      </c>
      <c r="C2" s="382"/>
      <c r="D2" s="382"/>
    </row>
    <row r="3" spans="2:4">
      <c r="B3" s="465" t="str">
        <f>"Departamentul "&amp;'Date initiale'!C5</f>
        <v>Departamentul Planificare Urbană și Dezvoltare Teritorială</v>
      </c>
      <c r="C3" s="465"/>
      <c r="D3" s="465"/>
    </row>
    <row r="4" spans="2:4">
      <c r="B4" s="382" t="str">
        <f>"Nume și prenume: "&amp;'Date initiale'!C6</f>
        <v>Nume și prenume: Munteanu Simona Elena</v>
      </c>
      <c r="C4" s="382"/>
      <c r="D4" s="382"/>
    </row>
    <row r="5" spans="2:4" s="196" customFormat="1">
      <c r="B5" s="382" t="str">
        <f>"Post: "&amp;'Date initiale'!C7</f>
        <v>Post: 11</v>
      </c>
      <c r="C5" s="382"/>
      <c r="D5" s="382"/>
    </row>
    <row r="6" spans="2:4">
      <c r="B6" s="382" t="str">
        <f>"Standard de referință: "&amp;'Date initiale'!C8</f>
        <v>Standard de referință: conferențiar universitar</v>
      </c>
      <c r="C6" s="382"/>
      <c r="D6" s="382"/>
    </row>
    <row r="7" spans="2:4">
      <c r="B7" s="196"/>
      <c r="C7" s="196"/>
      <c r="D7" s="196"/>
    </row>
    <row r="8" spans="2:4" s="196" customFormat="1" ht="15.75">
      <c r="B8" s="468" t="s">
        <v>178</v>
      </c>
      <c r="C8" s="468"/>
      <c r="D8" s="468"/>
    </row>
    <row r="9" spans="2:4" ht="34.5" customHeight="1">
      <c r="B9" s="466" t="s">
        <v>186</v>
      </c>
      <c r="C9" s="467"/>
      <c r="D9" s="467"/>
    </row>
    <row r="10" spans="2:4" ht="30">
      <c r="B10" s="94" t="s">
        <v>63</v>
      </c>
      <c r="C10" s="94" t="s">
        <v>177</v>
      </c>
      <c r="D10" s="94" t="s">
        <v>147</v>
      </c>
    </row>
    <row r="11" spans="2:4">
      <c r="B11" s="95" t="s">
        <v>19</v>
      </c>
      <c r="C11" s="11" t="s">
        <v>20</v>
      </c>
      <c r="D11" s="104">
        <f>'I1'!I20</f>
        <v>0</v>
      </c>
    </row>
    <row r="12" spans="2:4" ht="15" customHeight="1">
      <c r="B12" s="96" t="s">
        <v>21</v>
      </c>
      <c r="C12" s="11" t="s">
        <v>22</v>
      </c>
      <c r="D12" s="105">
        <f>'I2'!I20</f>
        <v>0</v>
      </c>
    </row>
    <row r="13" spans="2:4">
      <c r="B13" s="96" t="s">
        <v>23</v>
      </c>
      <c r="C13" s="32" t="s">
        <v>24</v>
      </c>
      <c r="D13" s="105">
        <f>'I3'!I20</f>
        <v>0</v>
      </c>
    </row>
    <row r="14" spans="2:4">
      <c r="B14" s="96" t="s">
        <v>26</v>
      </c>
      <c r="C14" s="11" t="s">
        <v>199</v>
      </c>
      <c r="D14" s="105">
        <f>'I4'!I20</f>
        <v>5</v>
      </c>
    </row>
    <row r="15" spans="2:4" ht="45">
      <c r="B15" s="96" t="s">
        <v>28</v>
      </c>
      <c r="C15" s="78" t="s">
        <v>200</v>
      </c>
      <c r="D15" s="105">
        <f>'I5'!I20</f>
        <v>0</v>
      </c>
    </row>
    <row r="16" spans="2:4" ht="15" customHeight="1">
      <c r="B16" s="96" t="s">
        <v>29</v>
      </c>
      <c r="C16" s="15" t="s">
        <v>201</v>
      </c>
      <c r="D16" s="105">
        <f>'I6'!I20</f>
        <v>0</v>
      </c>
    </row>
    <row r="17" spans="2:4" ht="15" customHeight="1">
      <c r="B17" s="96" t="s">
        <v>30</v>
      </c>
      <c r="C17" s="15" t="s">
        <v>203</v>
      </c>
      <c r="D17" s="105">
        <f>'I7'!I20</f>
        <v>0</v>
      </c>
    </row>
    <row r="18" spans="2:4" ht="30">
      <c r="B18" s="96" t="s">
        <v>31</v>
      </c>
      <c r="C18" s="15" t="s">
        <v>204</v>
      </c>
      <c r="D18" s="105">
        <f>'I8'!I20</f>
        <v>0</v>
      </c>
    </row>
    <row r="19" spans="2:4" ht="30">
      <c r="B19" s="96" t="s">
        <v>33</v>
      </c>
      <c r="C19" s="11" t="s">
        <v>205</v>
      </c>
      <c r="D19" s="105">
        <f>'I9'!I20</f>
        <v>14</v>
      </c>
    </row>
    <row r="20" spans="2:4" ht="30">
      <c r="B20" s="96" t="s">
        <v>34</v>
      </c>
      <c r="C20" s="77" t="s">
        <v>207</v>
      </c>
      <c r="D20" s="105">
        <f>'I10'!I20</f>
        <v>1.7</v>
      </c>
    </row>
    <row r="21" spans="2:4" ht="45">
      <c r="B21" s="97" t="s">
        <v>36</v>
      </c>
      <c r="C21" s="15" t="s">
        <v>209</v>
      </c>
      <c r="D21" s="105">
        <f>I11a!I20</f>
        <v>20</v>
      </c>
    </row>
    <row r="22" spans="2:4" ht="60" customHeight="1">
      <c r="B22" s="98"/>
      <c r="C22" s="15" t="s">
        <v>211</v>
      </c>
      <c r="D22" s="105">
        <f>I11b!H20</f>
        <v>0</v>
      </c>
    </row>
    <row r="23" spans="2:4" ht="30">
      <c r="B23" s="95"/>
      <c r="C23" s="36" t="s">
        <v>213</v>
      </c>
      <c r="D23" s="105">
        <f>I11c!G28</f>
        <v>51.1</v>
      </c>
    </row>
    <row r="24" spans="2:4" ht="75">
      <c r="B24" s="96" t="s">
        <v>40</v>
      </c>
      <c r="C24" s="15" t="s">
        <v>215</v>
      </c>
      <c r="D24" s="105">
        <f>'I12'!H20</f>
        <v>5</v>
      </c>
    </row>
    <row r="25" spans="2:4" ht="48" customHeight="1">
      <c r="B25" s="96" t="s">
        <v>60</v>
      </c>
      <c r="C25" s="15" t="s">
        <v>217</v>
      </c>
      <c r="D25" s="105">
        <f>'I13'!H23</f>
        <v>0</v>
      </c>
    </row>
    <row r="26" spans="2:4" ht="60">
      <c r="B26" s="97" t="s">
        <v>61</v>
      </c>
      <c r="C26" s="11" t="s">
        <v>219</v>
      </c>
      <c r="D26" s="105">
        <f>I14a!H20</f>
        <v>0</v>
      </c>
    </row>
    <row r="27" spans="2:4" ht="30" customHeight="1">
      <c r="B27" s="95"/>
      <c r="C27" s="11" t="s">
        <v>221</v>
      </c>
      <c r="D27" s="105">
        <f>I14b!H32</f>
        <v>315</v>
      </c>
    </row>
    <row r="28" spans="2:4" ht="45">
      <c r="B28" s="96" t="s">
        <v>61</v>
      </c>
      <c r="C28" s="11" t="s">
        <v>62</v>
      </c>
      <c r="D28" s="105">
        <f>I14c!H20</f>
        <v>0</v>
      </c>
    </row>
    <row r="29" spans="2:4" s="196" customFormat="1" ht="60">
      <c r="B29" s="386" t="s">
        <v>0</v>
      </c>
      <c r="C29" s="11" t="s">
        <v>224</v>
      </c>
      <c r="D29" s="106">
        <f>'I15'!H20</f>
        <v>0</v>
      </c>
    </row>
    <row r="30" spans="2:4" ht="105">
      <c r="B30" s="99" t="s">
        <v>64</v>
      </c>
      <c r="C30" s="85" t="s">
        <v>226</v>
      </c>
      <c r="D30" s="106">
        <f>'I16'!D20</f>
        <v>10</v>
      </c>
    </row>
    <row r="31" spans="2:4" ht="45">
      <c r="B31" s="99" t="s">
        <v>66</v>
      </c>
      <c r="C31" s="71" t="s">
        <v>229</v>
      </c>
      <c r="D31" s="105">
        <f>'I17'!D20</f>
        <v>0</v>
      </c>
    </row>
    <row r="32" spans="2:4" ht="45" customHeight="1">
      <c r="B32" s="95" t="s">
        <v>68</v>
      </c>
      <c r="C32" s="15" t="s">
        <v>231</v>
      </c>
      <c r="D32" s="104">
        <f>'I18'!D20</f>
        <v>30</v>
      </c>
    </row>
    <row r="33" spans="2:4" ht="75" customHeight="1">
      <c r="B33" s="96" t="s">
        <v>42</v>
      </c>
      <c r="C33" s="89" t="s">
        <v>233</v>
      </c>
      <c r="D33" s="105">
        <f>'I19'!E20</f>
        <v>0</v>
      </c>
    </row>
    <row r="34" spans="2:4" ht="30">
      <c r="B34" s="100" t="s">
        <v>44</v>
      </c>
      <c r="C34" s="88" t="s">
        <v>234</v>
      </c>
      <c r="D34" s="105">
        <f>'I20'!E20</f>
        <v>0</v>
      </c>
    </row>
    <row r="35" spans="2:4">
      <c r="B35" s="96" t="s">
        <v>45</v>
      </c>
      <c r="C35" s="80" t="s">
        <v>236</v>
      </c>
      <c r="D35" s="105">
        <f>'I21'!D20</f>
        <v>0</v>
      </c>
    </row>
    <row r="36" spans="2:4" ht="90">
      <c r="B36" s="96" t="s">
        <v>47</v>
      </c>
      <c r="C36" s="79" t="s">
        <v>271</v>
      </c>
      <c r="D36" s="105">
        <f>'I22'!D24</f>
        <v>95</v>
      </c>
    </row>
    <row r="37" spans="2:4" ht="45">
      <c r="B37" s="96" t="s">
        <v>48</v>
      </c>
      <c r="C37" s="78" t="s">
        <v>237</v>
      </c>
      <c r="D37" s="105">
        <f>'I23'!D25</f>
        <v>167</v>
      </c>
    </row>
    <row r="38" spans="2:4">
      <c r="B38" s="96" t="s">
        <v>239</v>
      </c>
      <c r="C38" s="78" t="s">
        <v>49</v>
      </c>
      <c r="D38" s="105">
        <f>'I24'!F20</f>
        <v>0</v>
      </c>
    </row>
    <row r="39" spans="2:4">
      <c r="B39" s="196"/>
      <c r="C39" s="196"/>
      <c r="D39" s="196"/>
    </row>
    <row r="40" spans="2:4">
      <c r="B40" s="286" t="s">
        <v>2</v>
      </c>
      <c r="C40" s="1" t="s">
        <v>104</v>
      </c>
      <c r="D40" s="196"/>
    </row>
    <row r="41" spans="2:4">
      <c r="B41" s="19" t="s">
        <v>5</v>
      </c>
      <c r="C41" s="13" t="s">
        <v>242</v>
      </c>
      <c r="D41" s="107">
        <f>SUM(D11:D20)+SUM(D33:D38)</f>
        <v>282.7</v>
      </c>
    </row>
    <row r="42" spans="2:4">
      <c r="B42" s="19" t="s">
        <v>6</v>
      </c>
      <c r="C42" s="13" t="s">
        <v>243</v>
      </c>
      <c r="D42" s="107">
        <f>SUM(D24:D33)</f>
        <v>360</v>
      </c>
    </row>
    <row r="43" spans="2:4" ht="15.75" thickBot="1">
      <c r="B43" s="101" t="s">
        <v>7</v>
      </c>
      <c r="C43" s="14" t="s">
        <v>9</v>
      </c>
      <c r="D43" s="108">
        <f>SUM(D21:D23)</f>
        <v>71.099999999999994</v>
      </c>
    </row>
    <row r="44" spans="2:4" ht="16.5" thickTop="1" thickBot="1">
      <c r="B44" s="102" t="s">
        <v>8</v>
      </c>
      <c r="C44" s="103" t="s">
        <v>244</v>
      </c>
      <c r="D44" s="109">
        <f>D41+D42+D43</f>
        <v>713.80000000000007</v>
      </c>
    </row>
    <row r="45" spans="2:4" ht="15.75" thickTop="1">
      <c r="B45" s="196"/>
      <c r="C45" s="196"/>
      <c r="D45" s="196"/>
    </row>
    <row r="46" spans="2:4">
      <c r="B46" s="287" t="s">
        <v>148</v>
      </c>
      <c r="C46" s="196" t="s">
        <v>149</v>
      </c>
      <c r="D46" s="196"/>
    </row>
    <row r="47" spans="2:4">
      <c r="B47" s="322" t="str">
        <f>'Date initiale'!C9</f>
        <v>iunie/2019</v>
      </c>
      <c r="C47" s="196"/>
      <c r="D47" s="196"/>
    </row>
  </sheetData>
  <sheetProtection algorithmName="SHA-512" hashValue="exfAyRIr5CFMXMz255AbYNL/Udn1ouz05kj5ijbGwzE4k1+h4UOZlYU1FoHN1ja5M/TSw3PKNBQbSAQ9Eyls9g==" saltValue="MY0HTLOctMYSlSTDnbdFnQ==" spinCount="100000" sheet="1" objects="1" scenarios="1"/>
  <mergeCells count="4">
    <mergeCell ref="B1:D1"/>
    <mergeCell ref="B3:D3"/>
    <mergeCell ref="B9:D9"/>
    <mergeCell ref="B8:D8"/>
  </mergeCells>
  <printOptions horizontalCentered="1"/>
  <pageMargins left="0.59055118110236227" right="0.59055118110236227" top="0.6692913385826772" bottom="0.6692913385826772" header="0.31496062992125984" footer="0.31496062992125984"/>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J20"/>
  <sheetViews>
    <sheetView workbookViewId="0">
      <selection activeCell="G10" sqref="G10"/>
    </sheetView>
  </sheetViews>
  <sheetFormatPr defaultRowHeight="15"/>
  <cols>
    <col min="1" max="1" width="5.140625" customWidth="1"/>
    <col min="2" max="2" width="104.28515625" customWidth="1"/>
    <col min="3" max="3" width="10.5703125" customWidth="1"/>
    <col min="4" max="4" width="9.7109375" customWidth="1"/>
  </cols>
  <sheetData>
    <row r="1" spans="1:10">
      <c r="A1" s="273" t="str">
        <f>'Date initiale'!C3</f>
        <v>Universitatea de Arhitectură și Urbanism "Ion Mincu" București</v>
      </c>
      <c r="B1" s="273"/>
    </row>
    <row r="2" spans="1:10">
      <c r="A2" s="273" t="str">
        <f>'Date initiale'!B4&amp;" "&amp;'Date initiale'!C4</f>
        <v>Facultatea URBANISM</v>
      </c>
      <c r="B2" s="273"/>
    </row>
    <row r="3" spans="1:10">
      <c r="A3" s="273" t="str">
        <f>'Date initiale'!B5&amp;" "&amp;'Date initiale'!C5</f>
        <v>Departamentul Planificare Urbană și Dezvoltare Teritorială</v>
      </c>
      <c r="B3" s="273"/>
    </row>
    <row r="4" spans="1:10">
      <c r="A4" s="125" t="str">
        <f>'Date initiale'!C6&amp;", "&amp;'Date initiale'!C7</f>
        <v>Munteanu Simona Elena, 11</v>
      </c>
      <c r="B4" s="125"/>
    </row>
    <row r="5" spans="1:10" s="196" customFormat="1">
      <c r="A5" s="125"/>
      <c r="B5" s="125"/>
    </row>
    <row r="6" spans="1:10" ht="15.75">
      <c r="A6" s="484" t="s">
        <v>110</v>
      </c>
      <c r="B6" s="484"/>
      <c r="C6" s="484"/>
      <c r="D6" s="484"/>
    </row>
    <row r="7" spans="1:10" ht="24" customHeight="1">
      <c r="A7" s="490" t="str">
        <f>'Descriere indicatori'!B28&amp;". "&amp;'Descriere indicatori'!C28</f>
        <v xml:space="preserve">I21. Organizator / curator expoziţii la nivel internaţional/naţional </v>
      </c>
      <c r="B7" s="490"/>
      <c r="C7" s="490"/>
      <c r="D7" s="490"/>
    </row>
    <row r="8" spans="1:10" ht="15.75" thickBot="1"/>
    <row r="9" spans="1:10" ht="30.75" thickBot="1">
      <c r="A9" s="164" t="s">
        <v>55</v>
      </c>
      <c r="B9" s="297" t="s">
        <v>152</v>
      </c>
      <c r="C9" s="165" t="s">
        <v>87</v>
      </c>
      <c r="D9" s="298" t="s">
        <v>147</v>
      </c>
      <c r="F9" s="276" t="s">
        <v>108</v>
      </c>
      <c r="J9" s="14"/>
    </row>
    <row r="10" spans="1:10">
      <c r="A10" s="302">
        <v>1</v>
      </c>
      <c r="B10" s="303"/>
      <c r="C10" s="303"/>
      <c r="D10" s="304"/>
      <c r="F10" s="277" t="s">
        <v>170</v>
      </c>
      <c r="G10" s="392" t="s">
        <v>263</v>
      </c>
      <c r="J10" s="278"/>
    </row>
    <row r="11" spans="1:10">
      <c r="A11" s="305">
        <f>A10+1</f>
        <v>2</v>
      </c>
      <c r="B11" s="299"/>
      <c r="C11" s="42"/>
      <c r="D11" s="306"/>
      <c r="J11" s="58"/>
    </row>
    <row r="12" spans="1:10">
      <c r="A12" s="305">
        <f t="shared" ref="A12:A19" si="0">A11+1</f>
        <v>3</v>
      </c>
      <c r="B12" s="299"/>
      <c r="C12" s="42"/>
      <c r="D12" s="306"/>
    </row>
    <row r="13" spans="1:10">
      <c r="A13" s="305">
        <f t="shared" si="0"/>
        <v>4</v>
      </c>
      <c r="B13" s="299"/>
      <c r="C13" s="42"/>
      <c r="D13" s="306"/>
    </row>
    <row r="14" spans="1:10">
      <c r="A14" s="305">
        <f t="shared" si="0"/>
        <v>5</v>
      </c>
      <c r="B14" s="307"/>
      <c r="C14" s="42"/>
      <c r="D14" s="308"/>
    </row>
    <row r="15" spans="1:10">
      <c r="A15" s="305">
        <f t="shared" si="0"/>
        <v>6</v>
      </c>
      <c r="B15" s="307"/>
      <c r="C15" s="42"/>
      <c r="D15" s="308"/>
    </row>
    <row r="16" spans="1:10">
      <c r="A16" s="305">
        <f t="shared" si="0"/>
        <v>7</v>
      </c>
      <c r="B16" s="307"/>
      <c r="C16" s="42"/>
      <c r="D16" s="308"/>
    </row>
    <row r="17" spans="1:4">
      <c r="A17" s="305">
        <f t="shared" si="0"/>
        <v>8</v>
      </c>
      <c r="B17" s="307"/>
      <c r="C17" s="42"/>
      <c r="D17" s="156"/>
    </row>
    <row r="18" spans="1:4">
      <c r="A18" s="305">
        <f t="shared" si="0"/>
        <v>9</v>
      </c>
      <c r="B18" s="309"/>
      <c r="C18" s="191"/>
      <c r="D18" s="310"/>
    </row>
    <row r="19" spans="1:4" ht="15.75" thickBot="1">
      <c r="A19" s="311">
        <f t="shared" si="0"/>
        <v>10</v>
      </c>
      <c r="B19" s="312"/>
      <c r="C19" s="313"/>
      <c r="D19" s="314"/>
    </row>
    <row r="20" spans="1:4" ht="15.75" thickBot="1">
      <c r="A20" s="368"/>
      <c r="B20" s="300"/>
      <c r="C20" s="168" t="str">
        <f>"Total "&amp;LEFT(A7,3)</f>
        <v>Total I21</v>
      </c>
      <c r="D20" s="129">
        <f>SUM(D10:D19)</f>
        <v>0</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G69"/>
  <sheetViews>
    <sheetView topLeftCell="A13" workbookViewId="0">
      <selection activeCell="G14" sqref="G14"/>
    </sheetView>
  </sheetViews>
  <sheetFormatPr defaultRowHeight="15"/>
  <cols>
    <col min="1" max="1" width="5.140625" customWidth="1"/>
    <col min="2" max="2" width="98.28515625" customWidth="1"/>
    <col min="3" max="3" width="15.7109375" customWidth="1"/>
    <col min="4" max="4" width="9.7109375" customWidth="1"/>
  </cols>
  <sheetData>
    <row r="1" spans="1:7" ht="15.75">
      <c r="A1" s="271" t="str">
        <f>'Date initiale'!C3</f>
        <v>Universitatea de Arhitectură și Urbanism "Ion Mincu" București</v>
      </c>
      <c r="B1" s="271"/>
      <c r="C1" s="271"/>
      <c r="D1" s="17"/>
    </row>
    <row r="2" spans="1:7" ht="15.75">
      <c r="A2" s="271" t="str">
        <f>'Date initiale'!B4&amp;" "&amp;'Date initiale'!C4</f>
        <v>Facultatea URBANISM</v>
      </c>
      <c r="B2" s="271"/>
      <c r="C2" s="271"/>
      <c r="D2" s="17"/>
    </row>
    <row r="3" spans="1:7" ht="15.75">
      <c r="A3" s="271" t="str">
        <f>'Date initiale'!B5&amp;" "&amp;'Date initiale'!C5</f>
        <v>Departamentul Planificare Urbană și Dezvoltare Teritorială</v>
      </c>
      <c r="B3" s="271"/>
      <c r="C3" s="271"/>
      <c r="D3" s="17"/>
    </row>
    <row r="4" spans="1:7">
      <c r="A4" s="125" t="str">
        <f>'Date initiale'!C6&amp;", "&amp;'Date initiale'!C7</f>
        <v>Munteanu Simona Elena, 11</v>
      </c>
      <c r="B4" s="125"/>
      <c r="C4" s="125"/>
    </row>
    <row r="5" spans="1:7" s="196" customFormat="1">
      <c r="A5" s="125"/>
      <c r="B5" s="125"/>
      <c r="C5" s="125"/>
    </row>
    <row r="6" spans="1:7" ht="15.75">
      <c r="A6" s="488" t="s">
        <v>110</v>
      </c>
      <c r="B6" s="488"/>
      <c r="C6" s="488"/>
      <c r="D6" s="488"/>
    </row>
    <row r="7" spans="1:7" s="196" customFormat="1" ht="66.75" customHeight="1">
      <c r="A7" s="490" t="str">
        <f>'Descriere indicatori'!B29&amp;". "&amp;'Descriere indicatori'!C29</f>
        <v xml:space="preserve">I22. 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v>
      </c>
      <c r="B7" s="490"/>
      <c r="C7" s="490"/>
      <c r="D7" s="490"/>
    </row>
    <row r="8" spans="1:7" ht="16.5" thickBot="1">
      <c r="A8" s="61"/>
      <c r="B8" s="61"/>
      <c r="C8" s="61"/>
      <c r="D8" s="61"/>
    </row>
    <row r="9" spans="1:7" ht="30.75" thickBot="1">
      <c r="A9" s="164" t="s">
        <v>55</v>
      </c>
      <c r="B9" s="316" t="s">
        <v>158</v>
      </c>
      <c r="C9" s="316" t="s">
        <v>81</v>
      </c>
      <c r="D9" s="317" t="s">
        <v>147</v>
      </c>
      <c r="F9" s="276" t="s">
        <v>108</v>
      </c>
    </row>
    <row r="10" spans="1:7" ht="15.75">
      <c r="A10" s="202">
        <v>1</v>
      </c>
      <c r="B10" s="421" t="s">
        <v>436</v>
      </c>
      <c r="C10" s="422" t="s">
        <v>372</v>
      </c>
      <c r="D10" s="423">
        <v>10</v>
      </c>
      <c r="E10" s="47"/>
      <c r="F10" s="424" t="s">
        <v>174</v>
      </c>
      <c r="G10" s="392" t="s">
        <v>265</v>
      </c>
    </row>
    <row r="11" spans="1:7" ht="30">
      <c r="A11" s="172">
        <f>A10+1</f>
        <v>2</v>
      </c>
      <c r="B11" s="425" t="s">
        <v>373</v>
      </c>
      <c r="C11" s="42" t="s">
        <v>374</v>
      </c>
      <c r="D11" s="337">
        <v>10</v>
      </c>
      <c r="E11" s="47"/>
      <c r="F11" s="276" t="s">
        <v>170</v>
      </c>
    </row>
    <row r="12" spans="1:7" ht="15.75">
      <c r="A12" s="172">
        <f t="shared" ref="A12:A17" si="0">A11+1</f>
        <v>3</v>
      </c>
      <c r="B12" s="307" t="s">
        <v>375</v>
      </c>
      <c r="C12" s="315" t="s">
        <v>376</v>
      </c>
      <c r="D12" s="362">
        <v>10</v>
      </c>
      <c r="E12" s="47"/>
      <c r="F12" s="277" t="s">
        <v>170</v>
      </c>
    </row>
    <row r="13" spans="1:7" ht="15.75">
      <c r="A13" s="172">
        <f t="shared" si="0"/>
        <v>4</v>
      </c>
      <c r="B13" s="307" t="s">
        <v>377</v>
      </c>
      <c r="C13" s="42" t="s">
        <v>378</v>
      </c>
      <c r="D13" s="362">
        <v>5</v>
      </c>
      <c r="E13" s="47"/>
      <c r="F13" s="277">
        <v>20</v>
      </c>
    </row>
    <row r="14" spans="1:7" ht="45">
      <c r="A14" s="172">
        <f t="shared" si="0"/>
        <v>5</v>
      </c>
      <c r="B14" s="307" t="s">
        <v>379</v>
      </c>
      <c r="C14" s="42" t="s">
        <v>380</v>
      </c>
      <c r="D14" s="362">
        <v>5</v>
      </c>
      <c r="E14" s="47"/>
    </row>
    <row r="15" spans="1:7" ht="30">
      <c r="A15" s="172">
        <f t="shared" si="0"/>
        <v>6</v>
      </c>
      <c r="B15" s="307" t="s">
        <v>381</v>
      </c>
      <c r="C15" s="42" t="s">
        <v>439</v>
      </c>
      <c r="D15" s="362">
        <v>5</v>
      </c>
      <c r="E15" s="47"/>
    </row>
    <row r="16" spans="1:7" ht="15.75">
      <c r="A16" s="172">
        <f t="shared" si="0"/>
        <v>7</v>
      </c>
      <c r="B16" s="307" t="s">
        <v>382</v>
      </c>
      <c r="C16" s="42" t="s">
        <v>365</v>
      </c>
      <c r="D16" s="362">
        <v>5</v>
      </c>
      <c r="E16" s="47"/>
    </row>
    <row r="17" spans="1:5" ht="15.75">
      <c r="A17" s="172">
        <f t="shared" si="0"/>
        <v>8</v>
      </c>
      <c r="B17" s="307" t="s">
        <v>383</v>
      </c>
      <c r="C17" s="42" t="s">
        <v>384</v>
      </c>
      <c r="D17" s="362">
        <v>5</v>
      </c>
      <c r="E17" s="47"/>
    </row>
    <row r="18" spans="1:5" s="196" customFormat="1" ht="15.75">
      <c r="A18" s="172">
        <v>9</v>
      </c>
      <c r="B18" s="307" t="s">
        <v>385</v>
      </c>
      <c r="C18" s="42" t="s">
        <v>386</v>
      </c>
      <c r="D18" s="362">
        <v>5</v>
      </c>
      <c r="E18" s="47"/>
    </row>
    <row r="19" spans="1:5" s="196" customFormat="1" ht="15.75">
      <c r="A19" s="172">
        <v>10</v>
      </c>
      <c r="B19" s="307" t="s">
        <v>422</v>
      </c>
      <c r="C19" s="42" t="s">
        <v>437</v>
      </c>
      <c r="D19" s="362">
        <v>10</v>
      </c>
      <c r="E19" s="47"/>
    </row>
    <row r="20" spans="1:5" s="196" customFormat="1" ht="15.75">
      <c r="A20" s="172">
        <v>11</v>
      </c>
      <c r="B20" s="307" t="s">
        <v>421</v>
      </c>
      <c r="C20" s="42" t="s">
        <v>438</v>
      </c>
      <c r="D20" s="362">
        <v>5</v>
      </c>
      <c r="E20" s="47"/>
    </row>
    <row r="21" spans="1:5" s="196" customFormat="1" ht="30">
      <c r="A21" s="172">
        <v>12</v>
      </c>
      <c r="B21" s="307" t="s">
        <v>387</v>
      </c>
      <c r="C21" s="42">
        <v>2013</v>
      </c>
      <c r="D21" s="362">
        <v>10</v>
      </c>
      <c r="E21" s="47"/>
    </row>
    <row r="22" spans="1:5" ht="60">
      <c r="A22" s="172">
        <v>13</v>
      </c>
      <c r="B22" s="307" t="s">
        <v>388</v>
      </c>
      <c r="C22" s="42">
        <v>2012</v>
      </c>
      <c r="D22" s="362">
        <v>5</v>
      </c>
      <c r="E22" s="47"/>
    </row>
    <row r="23" spans="1:5" ht="45.75" thickBot="1">
      <c r="A23" s="319">
        <v>14</v>
      </c>
      <c r="B23" s="320" t="s">
        <v>389</v>
      </c>
      <c r="C23" s="161" t="s">
        <v>390</v>
      </c>
      <c r="D23" s="363">
        <v>5</v>
      </c>
      <c r="E23" s="47"/>
    </row>
    <row r="24" spans="1:5" ht="16.5" thickBot="1">
      <c r="A24" s="368"/>
      <c r="B24" s="300"/>
      <c r="C24" s="128" t="str">
        <f>"Total "&amp;LEFT(A7,3)</f>
        <v>Total I22</v>
      </c>
      <c r="D24" s="129">
        <f>SUM(D10:D23)</f>
        <v>95</v>
      </c>
      <c r="E24" s="47"/>
    </row>
    <row r="25" spans="1:5" ht="15.75">
      <c r="A25" s="47"/>
      <c r="B25" s="48"/>
      <c r="C25" s="47"/>
      <c r="D25" s="47"/>
      <c r="E25" s="47"/>
    </row>
    <row r="26" spans="1:5" ht="15.75">
      <c r="A26" s="47"/>
      <c r="B26" s="48"/>
      <c r="C26" s="47"/>
      <c r="D26" s="47"/>
      <c r="E26" s="47"/>
    </row>
    <row r="27" spans="1:5" ht="15.75">
      <c r="A27" s="47"/>
      <c r="B27" s="48"/>
      <c r="C27" s="47"/>
      <c r="D27" s="47"/>
      <c r="E27" s="47"/>
    </row>
    <row r="28" spans="1:5" ht="15.75">
      <c r="A28" s="47"/>
      <c r="B28" s="48"/>
      <c r="C28" s="47"/>
      <c r="D28" s="47"/>
      <c r="E28" s="47"/>
    </row>
    <row r="29" spans="1:5" ht="15.75">
      <c r="A29" s="47"/>
      <c r="B29" s="48"/>
      <c r="C29" s="47"/>
      <c r="D29" s="47"/>
      <c r="E29" s="47"/>
    </row>
    <row r="30" spans="1:5" ht="15.75">
      <c r="A30" s="47"/>
      <c r="B30" s="48"/>
      <c r="C30" s="47"/>
      <c r="D30" s="47"/>
      <c r="E30" s="47"/>
    </row>
    <row r="31" spans="1:5" ht="15.75">
      <c r="A31" s="47"/>
      <c r="B31" s="49"/>
      <c r="C31" s="47"/>
      <c r="D31" s="47"/>
      <c r="E31" s="47"/>
    </row>
    <row r="32" spans="1:5" ht="15.75">
      <c r="A32" s="47"/>
      <c r="B32" s="48"/>
      <c r="C32" s="47"/>
      <c r="D32" s="47"/>
      <c r="E32" s="47"/>
    </row>
    <row r="33" spans="1:5" ht="15.75">
      <c r="A33" s="47"/>
      <c r="B33" s="48"/>
      <c r="C33" s="47"/>
      <c r="D33" s="47"/>
      <c r="E33" s="47"/>
    </row>
    <row r="34" spans="1:5" ht="15.75">
      <c r="A34" s="47"/>
      <c r="B34" s="50"/>
      <c r="C34" s="47"/>
      <c r="D34" s="47"/>
      <c r="E34" s="47"/>
    </row>
    <row r="35" spans="1:5" ht="15.75">
      <c r="A35" s="47"/>
      <c r="B35" s="37"/>
      <c r="C35" s="47"/>
      <c r="D35" s="47"/>
      <c r="E35" s="47"/>
    </row>
    <row r="36" spans="1:5" ht="15.75">
      <c r="A36" s="47"/>
      <c r="B36" s="37"/>
      <c r="C36" s="47"/>
      <c r="D36" s="47"/>
      <c r="E36" s="47"/>
    </row>
    <row r="37" spans="1:5" ht="15.75">
      <c r="A37" s="47"/>
      <c r="B37" s="47"/>
      <c r="C37" s="47"/>
      <c r="D37" s="47"/>
      <c r="E37" s="47"/>
    </row>
    <row r="38" spans="1:5" ht="15.75">
      <c r="A38" s="47"/>
      <c r="B38" s="47"/>
      <c r="C38" s="47"/>
      <c r="D38" s="47"/>
      <c r="E38" s="47"/>
    </row>
    <row r="39" spans="1:5" ht="15.75">
      <c r="A39" s="47"/>
      <c r="B39" s="47"/>
      <c r="C39" s="47"/>
      <c r="D39" s="47"/>
      <c r="E39" s="47"/>
    </row>
    <row r="40" spans="1:5" ht="15.75">
      <c r="A40" s="47"/>
      <c r="B40" s="47"/>
      <c r="C40" s="47"/>
      <c r="D40" s="47"/>
      <c r="E40" s="47"/>
    </row>
    <row r="41" spans="1:5" ht="15.75">
      <c r="A41" s="47"/>
      <c r="B41" s="47"/>
      <c r="C41" s="47"/>
      <c r="D41" s="47"/>
      <c r="E41" s="47"/>
    </row>
    <row r="42" spans="1:5" ht="15.75">
      <c r="A42" s="47"/>
      <c r="B42" s="47"/>
      <c r="C42" s="47"/>
      <c r="D42" s="47"/>
      <c r="E42" s="47"/>
    </row>
    <row r="43" spans="1:5" ht="15.75">
      <c r="A43" s="47"/>
      <c r="B43" s="47"/>
      <c r="C43" s="47"/>
      <c r="D43" s="47"/>
      <c r="E43" s="47"/>
    </row>
    <row r="44" spans="1:5" ht="15.75">
      <c r="A44" s="47"/>
      <c r="B44" s="47"/>
      <c r="C44" s="47"/>
      <c r="D44" s="47"/>
      <c r="E44" s="47"/>
    </row>
    <row r="45" spans="1:5" ht="15.75">
      <c r="A45" s="47"/>
      <c r="B45" s="47"/>
      <c r="C45" s="47"/>
      <c r="D45" s="47"/>
      <c r="E45" s="47"/>
    </row>
    <row r="46" spans="1:5" ht="15.75">
      <c r="A46" s="47"/>
      <c r="B46" s="47"/>
      <c r="C46" s="47"/>
      <c r="D46" s="47"/>
      <c r="E46" s="47"/>
    </row>
    <row r="47" spans="1:5" ht="15.75">
      <c r="A47" s="47"/>
      <c r="B47" s="47"/>
      <c r="C47" s="47"/>
      <c r="D47" s="47"/>
      <c r="E47" s="47"/>
    </row>
    <row r="48" spans="1:5" ht="15.75">
      <c r="A48" s="47"/>
      <c r="B48" s="47"/>
      <c r="C48" s="47"/>
      <c r="D48" s="47"/>
      <c r="E48" s="47"/>
    </row>
    <row r="49" spans="1:5" ht="15.75">
      <c r="A49" s="47"/>
      <c r="B49" s="47"/>
      <c r="C49" s="47"/>
      <c r="D49" s="47"/>
      <c r="E49" s="47"/>
    </row>
    <row r="50" spans="1:5" ht="15.75">
      <c r="A50" s="47"/>
      <c r="B50" s="47"/>
      <c r="C50" s="47"/>
      <c r="D50" s="47"/>
      <c r="E50" s="47"/>
    </row>
    <row r="51" spans="1:5" ht="15.75">
      <c r="A51" s="47"/>
      <c r="B51" s="47"/>
      <c r="C51" s="47"/>
      <c r="D51" s="47"/>
      <c r="E51" s="47"/>
    </row>
    <row r="52" spans="1:5" ht="15.75">
      <c r="A52" s="47"/>
      <c r="B52" s="47"/>
      <c r="C52" s="47"/>
      <c r="D52" s="47"/>
      <c r="E52" s="47"/>
    </row>
    <row r="53" spans="1:5" ht="15.75">
      <c r="A53" s="47"/>
      <c r="B53" s="47"/>
      <c r="C53" s="47"/>
      <c r="D53" s="47"/>
      <c r="E53" s="47"/>
    </row>
    <row r="54" spans="1:5" ht="15.75">
      <c r="A54" s="47"/>
      <c r="B54" s="47"/>
      <c r="C54" s="47"/>
      <c r="D54" s="47"/>
      <c r="E54" s="47"/>
    </row>
    <row r="55" spans="1:5" ht="15.75">
      <c r="A55" s="47"/>
      <c r="B55" s="47"/>
      <c r="C55" s="47"/>
      <c r="D55" s="47"/>
      <c r="E55" s="47"/>
    </row>
    <row r="56" spans="1:5" ht="15.75">
      <c r="A56" s="47"/>
      <c r="B56" s="47"/>
      <c r="C56" s="47"/>
      <c r="D56" s="47"/>
      <c r="E56" s="47"/>
    </row>
    <row r="57" spans="1:5" ht="15.75">
      <c r="A57" s="47"/>
      <c r="B57" s="47"/>
      <c r="C57" s="47"/>
      <c r="D57" s="47"/>
      <c r="E57" s="47"/>
    </row>
    <row r="58" spans="1:5" ht="15.75">
      <c r="A58" s="47"/>
      <c r="B58" s="47"/>
      <c r="C58" s="47"/>
      <c r="D58" s="47"/>
      <c r="E58" s="47"/>
    </row>
    <row r="59" spans="1:5" ht="15.75">
      <c r="A59" s="47"/>
      <c r="B59" s="47"/>
      <c r="C59" s="47"/>
      <c r="D59" s="47"/>
      <c r="E59" s="47"/>
    </row>
    <row r="60" spans="1:5" ht="15.75">
      <c r="A60" s="47"/>
      <c r="B60" s="47"/>
      <c r="C60" s="47"/>
      <c r="D60" s="47"/>
      <c r="E60" s="47"/>
    </row>
    <row r="61" spans="1:5" ht="15.75">
      <c r="A61" s="47"/>
      <c r="B61" s="47"/>
      <c r="C61" s="47"/>
      <c r="D61" s="47"/>
      <c r="E61" s="47"/>
    </row>
    <row r="62" spans="1:5" ht="15.75">
      <c r="A62" s="47"/>
      <c r="B62" s="47"/>
      <c r="C62" s="47"/>
      <c r="D62" s="47"/>
      <c r="E62" s="47"/>
    </row>
    <row r="63" spans="1:5" ht="15.75">
      <c r="A63" s="47"/>
      <c r="B63" s="47"/>
      <c r="C63" s="47"/>
      <c r="D63" s="47"/>
      <c r="E63" s="47"/>
    </row>
    <row r="64" spans="1:5" ht="15.75">
      <c r="A64" s="47"/>
      <c r="B64" s="47"/>
      <c r="C64" s="47"/>
      <c r="D64" s="47"/>
      <c r="E64" s="47"/>
    </row>
    <row r="65" spans="1:5" ht="15.75">
      <c r="A65" s="47"/>
      <c r="B65" s="47"/>
      <c r="C65" s="47"/>
      <c r="D65" s="47"/>
      <c r="E65" s="47"/>
    </row>
    <row r="66" spans="1:5" ht="15.75">
      <c r="A66" s="47"/>
      <c r="B66" s="47"/>
      <c r="C66" s="47"/>
      <c r="D66" s="47"/>
      <c r="E66" s="47"/>
    </row>
    <row r="67" spans="1:5" ht="15.75">
      <c r="A67" s="47"/>
      <c r="B67" s="47"/>
      <c r="C67" s="47"/>
      <c r="D67" s="47"/>
      <c r="E67" s="47"/>
    </row>
    <row r="68" spans="1:5" ht="15.75">
      <c r="A68" s="47"/>
      <c r="B68" s="47"/>
      <c r="C68" s="47"/>
      <c r="D68" s="47"/>
      <c r="E68" s="47"/>
    </row>
    <row r="69" spans="1:5" ht="15.75">
      <c r="A69" s="47"/>
      <c r="B69" s="47"/>
      <c r="C69" s="47"/>
      <c r="D69" s="47"/>
      <c r="E69" s="47"/>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G25"/>
  <sheetViews>
    <sheetView topLeftCell="A17" workbookViewId="0">
      <selection activeCell="B28" sqref="B28"/>
    </sheetView>
  </sheetViews>
  <sheetFormatPr defaultRowHeight="15"/>
  <cols>
    <col min="1" max="1" width="5.140625" customWidth="1"/>
    <col min="2" max="2" width="98.28515625" customWidth="1"/>
    <col min="3" max="3" width="15.7109375" customWidth="1"/>
    <col min="4" max="4" width="9.7109375" customWidth="1"/>
  </cols>
  <sheetData>
    <row r="1" spans="1:7" ht="15.75">
      <c r="A1" s="271" t="str">
        <f>'Date initiale'!C3</f>
        <v>Universitatea de Arhitectură și Urbanism "Ion Mincu" București</v>
      </c>
      <c r="B1" s="271"/>
      <c r="C1" s="271"/>
      <c r="D1" s="43"/>
    </row>
    <row r="2" spans="1:7" ht="15.75">
      <c r="A2" s="271" t="str">
        <f>'Date initiale'!B4&amp;" "&amp;'Date initiale'!C4</f>
        <v>Facultatea URBANISM</v>
      </c>
      <c r="B2" s="271"/>
      <c r="C2" s="271"/>
      <c r="D2" s="17"/>
    </row>
    <row r="3" spans="1:7" ht="15.75">
      <c r="A3" s="271" t="str">
        <f>'Date initiale'!B5&amp;" "&amp;'Date initiale'!C5</f>
        <v>Departamentul Planificare Urbană și Dezvoltare Teritorială</v>
      </c>
      <c r="B3" s="271"/>
      <c r="C3" s="271"/>
      <c r="D3" s="17"/>
    </row>
    <row r="4" spans="1:7">
      <c r="A4" s="125" t="str">
        <f>'Date initiale'!C6&amp;", "&amp;'Date initiale'!C7</f>
        <v>Munteanu Simona Elena, 11</v>
      </c>
      <c r="B4" s="125"/>
      <c r="C4" s="125"/>
    </row>
    <row r="5" spans="1:7" s="196" customFormat="1">
      <c r="A5" s="125"/>
      <c r="B5" s="125"/>
      <c r="C5" s="125"/>
    </row>
    <row r="6" spans="1:7" ht="15.75">
      <c r="A6" s="484" t="s">
        <v>110</v>
      </c>
      <c r="B6" s="484"/>
      <c r="C6" s="484"/>
      <c r="D6" s="484"/>
    </row>
    <row r="7" spans="1:7" ht="39.75" customHeight="1">
      <c r="A7" s="490" t="str">
        <f>'Descriere indicatori'!B30&amp;". "&amp;'Descriere indicatori'!C30</f>
        <v xml:space="preserve">I23. Organizator sau coordonator, congrese internaţionale / naţionale, manifestări profesionale cu caracter extracurricular, concursuri de proiecte studenţeşti în străinătate şi / în ţară, workshop-uri şi masterclass, în străinătate / în ţară </v>
      </c>
      <c r="B7" s="490"/>
      <c r="C7" s="490"/>
      <c r="D7" s="490"/>
    </row>
    <row r="8" spans="1:7" ht="15.75" customHeight="1" thickBot="1">
      <c r="A8" s="61"/>
      <c r="B8" s="61"/>
      <c r="C8" s="61"/>
      <c r="D8" s="61"/>
    </row>
    <row r="9" spans="1:7" ht="30.75" thickBot="1">
      <c r="A9" s="164" t="s">
        <v>55</v>
      </c>
      <c r="B9" s="165" t="s">
        <v>159</v>
      </c>
      <c r="C9" s="165" t="s">
        <v>81</v>
      </c>
      <c r="D9" s="298" t="s">
        <v>147</v>
      </c>
      <c r="F9" s="276" t="s">
        <v>108</v>
      </c>
    </row>
    <row r="10" spans="1:7" s="196" customFormat="1" ht="30">
      <c r="A10" s="418">
        <v>1</v>
      </c>
      <c r="B10" s="307" t="s">
        <v>395</v>
      </c>
      <c r="C10" s="147" t="s">
        <v>394</v>
      </c>
      <c r="D10" s="364">
        <v>5</v>
      </c>
      <c r="F10" s="277" t="s">
        <v>170</v>
      </c>
      <c r="G10" s="392" t="s">
        <v>262</v>
      </c>
    </row>
    <row r="11" spans="1:7" s="196" customFormat="1" ht="30">
      <c r="A11" s="172">
        <v>2</v>
      </c>
      <c r="B11" s="307" t="s">
        <v>396</v>
      </c>
      <c r="C11" s="42" t="s">
        <v>397</v>
      </c>
      <c r="D11" s="365">
        <v>5</v>
      </c>
      <c r="F11" s="277" t="s">
        <v>172</v>
      </c>
    </row>
    <row r="12" spans="1:7" ht="30">
      <c r="A12" s="172">
        <v>3</v>
      </c>
      <c r="B12" s="307" t="s">
        <v>398</v>
      </c>
      <c r="C12" s="42" t="s">
        <v>399</v>
      </c>
      <c r="D12" s="365">
        <v>5</v>
      </c>
      <c r="F12" s="277" t="s">
        <v>173</v>
      </c>
    </row>
    <row r="13" spans="1:7" s="196" customFormat="1" ht="30">
      <c r="A13" s="172">
        <v>4</v>
      </c>
      <c r="B13" s="307" t="s">
        <v>400</v>
      </c>
      <c r="C13" s="42" t="s">
        <v>401</v>
      </c>
      <c r="D13" s="365">
        <v>5</v>
      </c>
    </row>
    <row r="14" spans="1:7" s="196" customFormat="1">
      <c r="A14" s="172">
        <f t="shared" ref="A14:A24" si="0">A13+1</f>
        <v>5</v>
      </c>
      <c r="B14" s="307" t="s">
        <v>402</v>
      </c>
      <c r="C14" s="42" t="s">
        <v>403</v>
      </c>
      <c r="D14" s="365">
        <v>5</v>
      </c>
    </row>
    <row r="15" spans="1:7" s="196" customFormat="1" ht="30">
      <c r="A15" s="172">
        <v>6</v>
      </c>
      <c r="B15" s="307" t="s">
        <v>404</v>
      </c>
      <c r="C15" s="42" t="s">
        <v>405</v>
      </c>
      <c r="D15" s="365">
        <v>5</v>
      </c>
    </row>
    <row r="16" spans="1:7" s="196" customFormat="1" ht="30">
      <c r="A16" s="172">
        <v>7</v>
      </c>
      <c r="B16" s="307" t="s">
        <v>406</v>
      </c>
      <c r="C16" s="42" t="s">
        <v>407</v>
      </c>
      <c r="D16" s="365">
        <v>5</v>
      </c>
    </row>
    <row r="17" spans="1:4" s="196" customFormat="1" ht="30">
      <c r="A17" s="172">
        <v>8</v>
      </c>
      <c r="B17" s="307" t="s">
        <v>409</v>
      </c>
      <c r="C17" s="42" t="s">
        <v>410</v>
      </c>
      <c r="D17" s="365">
        <v>5</v>
      </c>
    </row>
    <row r="18" spans="1:4" s="196" customFormat="1" ht="30">
      <c r="A18" s="172">
        <v>9</v>
      </c>
      <c r="B18" s="307" t="s">
        <v>411</v>
      </c>
      <c r="C18" s="42" t="s">
        <v>412</v>
      </c>
      <c r="D18" s="365">
        <v>5</v>
      </c>
    </row>
    <row r="19" spans="1:4" s="196" customFormat="1" ht="30">
      <c r="A19" s="172">
        <v>10</v>
      </c>
      <c r="B19" s="307" t="s">
        <v>413</v>
      </c>
      <c r="C19" s="42" t="s">
        <v>414</v>
      </c>
      <c r="D19" s="365">
        <v>5</v>
      </c>
    </row>
    <row r="20" spans="1:4" s="196" customFormat="1" ht="30">
      <c r="A20" s="172">
        <v>11</v>
      </c>
      <c r="B20" s="307" t="s">
        <v>415</v>
      </c>
      <c r="C20" s="42" t="s">
        <v>416</v>
      </c>
      <c r="D20" s="365">
        <v>5</v>
      </c>
    </row>
    <row r="21" spans="1:4" s="196" customFormat="1" ht="30">
      <c r="A21" s="172">
        <v>12</v>
      </c>
      <c r="B21" s="307" t="s">
        <v>417</v>
      </c>
      <c r="C21" s="42" t="s">
        <v>418</v>
      </c>
      <c r="D21" s="416">
        <v>5</v>
      </c>
    </row>
    <row r="22" spans="1:4" s="196" customFormat="1" ht="30">
      <c r="A22" s="172">
        <v>13</v>
      </c>
      <c r="B22" s="307" t="s">
        <v>392</v>
      </c>
      <c r="C22" s="42" t="s">
        <v>391</v>
      </c>
      <c r="D22" s="365">
        <v>1</v>
      </c>
    </row>
    <row r="23" spans="1:4" s="196" customFormat="1" ht="45.75" thickBot="1">
      <c r="A23" s="172">
        <v>14</v>
      </c>
      <c r="B23" s="307" t="s">
        <v>408</v>
      </c>
      <c r="C23" s="42" t="s">
        <v>393</v>
      </c>
      <c r="D23" s="365">
        <v>1</v>
      </c>
    </row>
    <row r="24" spans="1:4" ht="120.75" thickBot="1">
      <c r="A24" s="319">
        <f t="shared" si="0"/>
        <v>15</v>
      </c>
      <c r="B24" s="161" t="s">
        <v>419</v>
      </c>
      <c r="C24" s="171" t="s">
        <v>420</v>
      </c>
      <c r="D24" s="417">
        <v>105</v>
      </c>
    </row>
    <row r="25" spans="1:4" ht="15.75" thickBot="1">
      <c r="A25" s="367"/>
      <c r="B25" s="125"/>
      <c r="C25" s="128" t="str">
        <f>"Total "&amp;LEFT(A7,3)</f>
        <v>Total I23</v>
      </c>
      <c r="D25" s="321">
        <f>SUM(D10:D24)</f>
        <v>167</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I20"/>
  <sheetViews>
    <sheetView topLeftCell="A4" workbookViewId="0">
      <selection activeCell="M14" sqref="M14"/>
    </sheetView>
  </sheetViews>
  <sheetFormatPr defaultRowHeight="15"/>
  <cols>
    <col min="1" max="1" width="5.140625" customWidth="1"/>
    <col min="2" max="2" width="27.5703125" customWidth="1"/>
    <col min="3" max="3" width="46.85546875" style="196" customWidth="1"/>
    <col min="4" max="4" width="30" style="196" customWidth="1"/>
    <col min="5" max="5" width="10.5703125" customWidth="1"/>
    <col min="6" max="6" width="9.7109375" customWidth="1"/>
  </cols>
  <sheetData>
    <row r="1" spans="1:9">
      <c r="A1" s="273" t="str">
        <f>'Date initiale'!C3</f>
        <v>Universitatea de Arhitectură și Urbanism "Ion Mincu" București</v>
      </c>
      <c r="B1" s="273"/>
      <c r="C1" s="273"/>
      <c r="D1" s="273"/>
      <c r="E1" s="273"/>
    </row>
    <row r="2" spans="1:9">
      <c r="A2" s="273" t="str">
        <f>'Date initiale'!B4&amp;" "&amp;'Date initiale'!C4</f>
        <v>Facultatea URBANISM</v>
      </c>
      <c r="B2" s="273"/>
      <c r="C2" s="273"/>
      <c r="D2" s="273"/>
      <c r="E2" s="273"/>
    </row>
    <row r="3" spans="1:9">
      <c r="A3" s="273" t="str">
        <f>'Date initiale'!B5&amp;" "&amp;'Date initiale'!C5</f>
        <v>Departamentul Planificare Urbană și Dezvoltare Teritorială</v>
      </c>
      <c r="B3" s="273"/>
      <c r="C3" s="273"/>
      <c r="D3" s="273"/>
      <c r="E3" s="273"/>
    </row>
    <row r="4" spans="1:9">
      <c r="A4" s="125" t="str">
        <f>'Date initiale'!C6&amp;", "&amp;'Date initiale'!C7</f>
        <v>Munteanu Simona Elena, 11</v>
      </c>
      <c r="B4" s="125"/>
      <c r="C4" s="125"/>
      <c r="D4" s="125"/>
      <c r="E4" s="125"/>
    </row>
    <row r="5" spans="1:9" s="196" customFormat="1">
      <c r="A5" s="125"/>
      <c r="B5" s="125"/>
      <c r="C5" s="125"/>
      <c r="D5" s="125"/>
      <c r="E5" s="125"/>
    </row>
    <row r="6" spans="1:9" ht="15.75">
      <c r="A6" s="288" t="s">
        <v>110</v>
      </c>
    </row>
    <row r="7" spans="1:9" ht="15.75">
      <c r="A7" s="490" t="str">
        <f>'Descriere indicatori'!B31&amp;". "&amp;'Descriere indicatori'!C31</f>
        <v xml:space="preserve">I24. Îndrumare de doctorat sau în co-tutelă la nivel internaţional/naţional </v>
      </c>
      <c r="B7" s="490"/>
      <c r="C7" s="490"/>
      <c r="D7" s="490"/>
      <c r="E7" s="490"/>
      <c r="F7" s="490"/>
    </row>
    <row r="8" spans="1:9" ht="15.75" thickBot="1"/>
    <row r="9" spans="1:9" ht="30.75" thickBot="1">
      <c r="A9" s="164" t="s">
        <v>55</v>
      </c>
      <c r="B9" s="165" t="s">
        <v>153</v>
      </c>
      <c r="C9" s="165" t="s">
        <v>155</v>
      </c>
      <c r="D9" s="165" t="s">
        <v>154</v>
      </c>
      <c r="E9" s="165" t="s">
        <v>81</v>
      </c>
      <c r="F9" s="298" t="s">
        <v>147</v>
      </c>
      <c r="H9" s="276" t="s">
        <v>108</v>
      </c>
    </row>
    <row r="10" spans="1:9">
      <c r="A10" s="170">
        <v>1</v>
      </c>
      <c r="B10" s="318"/>
      <c r="C10" s="318"/>
      <c r="D10" s="318"/>
      <c r="E10" s="171"/>
      <c r="F10" s="364"/>
      <c r="H10" s="277" t="s">
        <v>266</v>
      </c>
      <c r="I10" s="392" t="s">
        <v>267</v>
      </c>
    </row>
    <row r="11" spans="1:9">
      <c r="A11" s="172">
        <f>A10+1</f>
        <v>2</v>
      </c>
      <c r="B11" s="307"/>
      <c r="C11" s="307"/>
      <c r="D11" s="307"/>
      <c r="E11" s="42"/>
      <c r="F11" s="365"/>
      <c r="H11" s="196"/>
      <c r="I11" s="392" t="s">
        <v>268</v>
      </c>
    </row>
    <row r="12" spans="1:9">
      <c r="A12" s="172">
        <f t="shared" ref="A12:A19" si="0">A11+1</f>
        <v>3</v>
      </c>
      <c r="B12" s="307"/>
      <c r="C12" s="307"/>
      <c r="D12" s="307"/>
      <c r="E12" s="42"/>
      <c r="F12" s="365"/>
    </row>
    <row r="13" spans="1:9">
      <c r="A13" s="172">
        <f t="shared" si="0"/>
        <v>4</v>
      </c>
      <c r="B13" s="307"/>
      <c r="C13" s="307"/>
      <c r="D13" s="307"/>
      <c r="E13" s="42"/>
      <c r="F13" s="365"/>
    </row>
    <row r="14" spans="1:9">
      <c r="A14" s="172">
        <f t="shared" si="0"/>
        <v>5</v>
      </c>
      <c r="B14" s="307"/>
      <c r="C14" s="307"/>
      <c r="D14" s="307"/>
      <c r="E14" s="42"/>
      <c r="F14" s="365"/>
    </row>
    <row r="15" spans="1:9">
      <c r="A15" s="172">
        <f t="shared" si="0"/>
        <v>6</v>
      </c>
      <c r="B15" s="307"/>
      <c r="C15" s="307"/>
      <c r="D15" s="307"/>
      <c r="E15" s="42"/>
      <c r="F15" s="365"/>
    </row>
    <row r="16" spans="1:9">
      <c r="A16" s="172">
        <f t="shared" si="0"/>
        <v>7</v>
      </c>
      <c r="B16" s="307"/>
      <c r="C16" s="307"/>
      <c r="D16" s="307"/>
      <c r="E16" s="42"/>
      <c r="F16" s="365"/>
    </row>
    <row r="17" spans="1:6">
      <c r="A17" s="172">
        <f t="shared" si="0"/>
        <v>8</v>
      </c>
      <c r="B17" s="307"/>
      <c r="C17" s="307"/>
      <c r="D17" s="307"/>
      <c r="E17" s="42"/>
      <c r="F17" s="365"/>
    </row>
    <row r="18" spans="1:6">
      <c r="A18" s="172">
        <f t="shared" si="0"/>
        <v>9</v>
      </c>
      <c r="B18" s="307"/>
      <c r="C18" s="307"/>
      <c r="D18" s="307"/>
      <c r="E18" s="42"/>
      <c r="F18" s="365"/>
    </row>
    <row r="19" spans="1:6" ht="15.75" thickBot="1">
      <c r="A19" s="319">
        <f t="shared" si="0"/>
        <v>10</v>
      </c>
      <c r="B19" s="320"/>
      <c r="C19" s="320"/>
      <c r="D19" s="320"/>
      <c r="E19" s="161"/>
      <c r="F19" s="366"/>
    </row>
    <row r="20" spans="1:6" ht="15.75" thickBot="1">
      <c r="A20" s="367"/>
      <c r="B20" s="125"/>
      <c r="C20" s="125"/>
      <c r="D20" s="125"/>
      <c r="E20" s="128" t="str">
        <f>"Total "&amp;LEFT(A7,3)</f>
        <v>Total I24</v>
      </c>
      <c r="F20" s="321">
        <f>SUM(F10:F19)</f>
        <v>0</v>
      </c>
    </row>
  </sheetData>
  <mergeCells count="1">
    <mergeCell ref="A7:F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5"/>
  <sheetViews>
    <sheetView workbookViewId="0">
      <selection activeCell="A16" sqref="A16"/>
    </sheetView>
  </sheetViews>
  <sheetFormatPr defaultRowHeight="15"/>
  <sheetData>
    <row r="1" spans="1:28">
      <c r="A1" t="s">
        <v>106</v>
      </c>
      <c r="AA1" s="323" t="s">
        <v>156</v>
      </c>
      <c r="AB1" t="s">
        <v>157</v>
      </c>
    </row>
    <row r="2" spans="1:28">
      <c r="A2" t="s">
        <v>107</v>
      </c>
    </row>
    <row r="6" spans="1:28">
      <c r="A6" t="s">
        <v>142</v>
      </c>
    </row>
    <row r="7" spans="1:28">
      <c r="A7" t="s">
        <v>143</v>
      </c>
    </row>
    <row r="8" spans="1:28">
      <c r="A8" t="s">
        <v>144</v>
      </c>
    </row>
    <row r="9" spans="1:28">
      <c r="A9" t="s">
        <v>145</v>
      </c>
    </row>
    <row r="10" spans="1:28">
      <c r="A10" t="s">
        <v>146</v>
      </c>
    </row>
    <row r="13" spans="1:28">
      <c r="A13" t="s">
        <v>51</v>
      </c>
    </row>
    <row r="14" spans="1:28">
      <c r="A14" t="s">
        <v>182</v>
      </c>
    </row>
    <row r="15" spans="1:28">
      <c r="A15" t="s">
        <v>183</v>
      </c>
    </row>
  </sheetData>
  <phoneticPr fontId="13"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E62"/>
  <sheetViews>
    <sheetView showGridLines="0" showRowColHeaders="0" topLeftCell="A52" zoomScale="115" zoomScaleNormal="115" workbookViewId="0">
      <selection activeCell="C15" sqref="C15"/>
    </sheetView>
  </sheetViews>
  <sheetFormatPr defaultRowHeight="15"/>
  <cols>
    <col min="1" max="1" width="3.85546875" style="196" customWidth="1"/>
    <col min="2" max="2" width="9.140625" customWidth="1"/>
    <col min="3" max="3" width="55" customWidth="1"/>
    <col min="4" max="4" width="9.42578125" style="76" customWidth="1"/>
    <col min="5" max="5" width="14.28515625" customWidth="1"/>
  </cols>
  <sheetData>
    <row r="1" spans="2:5">
      <c r="B1" s="90" t="s">
        <v>187</v>
      </c>
      <c r="D1"/>
    </row>
    <row r="2" spans="2:5">
      <c r="B2" s="90"/>
      <c r="D2"/>
    </row>
    <row r="3" spans="2:5" ht="45">
      <c r="B3" s="75" t="s">
        <v>63</v>
      </c>
      <c r="C3" s="12" t="s">
        <v>17</v>
      </c>
      <c r="D3" s="75" t="s">
        <v>18</v>
      </c>
      <c r="E3" s="12" t="s">
        <v>97</v>
      </c>
    </row>
    <row r="4" spans="2:5" ht="30">
      <c r="B4" s="81" t="s">
        <v>112</v>
      </c>
      <c r="C4" s="11" t="s">
        <v>20</v>
      </c>
      <c r="D4" s="81" t="s">
        <v>196</v>
      </c>
      <c r="E4" s="78" t="s">
        <v>98</v>
      </c>
    </row>
    <row r="5" spans="2:5">
      <c r="B5" s="81" t="s">
        <v>113</v>
      </c>
      <c r="C5" s="11" t="s">
        <v>22</v>
      </c>
      <c r="D5" s="81" t="s">
        <v>197</v>
      </c>
      <c r="E5" s="78" t="s">
        <v>16</v>
      </c>
    </row>
    <row r="6" spans="2:5" ht="30">
      <c r="B6" s="81" t="s">
        <v>114</v>
      </c>
      <c r="C6" s="32" t="s">
        <v>24</v>
      </c>
      <c r="D6" s="81" t="s">
        <v>198</v>
      </c>
      <c r="E6" s="78" t="s">
        <v>25</v>
      </c>
    </row>
    <row r="7" spans="2:5">
      <c r="B7" s="81" t="s">
        <v>115</v>
      </c>
      <c r="C7" s="11" t="s">
        <v>199</v>
      </c>
      <c r="D7" s="81" t="s">
        <v>198</v>
      </c>
      <c r="E7" s="78" t="s">
        <v>27</v>
      </c>
    </row>
    <row r="8" spans="2:5" s="57" customFormat="1" ht="60">
      <c r="B8" s="81" t="s">
        <v>116</v>
      </c>
      <c r="C8" s="78" t="s">
        <v>200</v>
      </c>
      <c r="D8" s="81" t="s">
        <v>198</v>
      </c>
      <c r="E8" s="78" t="s">
        <v>27</v>
      </c>
    </row>
    <row r="9" spans="2:5" ht="30" customHeight="1">
      <c r="B9" s="81" t="s">
        <v>117</v>
      </c>
      <c r="C9" s="15" t="s">
        <v>201</v>
      </c>
      <c r="D9" s="81" t="s">
        <v>202</v>
      </c>
      <c r="E9" s="78" t="s">
        <v>27</v>
      </c>
    </row>
    <row r="10" spans="2:5" ht="30" customHeight="1">
      <c r="B10" s="81" t="s">
        <v>118</v>
      </c>
      <c r="C10" s="15" t="s">
        <v>203</v>
      </c>
      <c r="D10" s="81" t="s">
        <v>202</v>
      </c>
      <c r="E10" s="78" t="s">
        <v>27</v>
      </c>
    </row>
    <row r="11" spans="2:5" ht="30">
      <c r="B11" s="81" t="s">
        <v>119</v>
      </c>
      <c r="C11" s="15" t="s">
        <v>204</v>
      </c>
      <c r="D11" s="81" t="s">
        <v>198</v>
      </c>
      <c r="E11" s="78" t="s">
        <v>32</v>
      </c>
    </row>
    <row r="12" spans="2:5" ht="30">
      <c r="B12" s="81" t="s">
        <v>120</v>
      </c>
      <c r="C12" s="11" t="s">
        <v>205</v>
      </c>
      <c r="D12" s="81" t="s">
        <v>206</v>
      </c>
      <c r="E12" s="78" t="s">
        <v>32</v>
      </c>
    </row>
    <row r="13" spans="2:5" ht="62.25" customHeight="1">
      <c r="B13" s="81" t="s">
        <v>121</v>
      </c>
      <c r="C13" s="77" t="s">
        <v>207</v>
      </c>
      <c r="D13" s="81" t="s">
        <v>208</v>
      </c>
      <c r="E13" s="78" t="s">
        <v>35</v>
      </c>
    </row>
    <row r="14" spans="2:5" ht="60">
      <c r="B14" s="82" t="s">
        <v>122</v>
      </c>
      <c r="C14" s="15" t="s">
        <v>209</v>
      </c>
      <c r="D14" s="81" t="s">
        <v>210</v>
      </c>
      <c r="E14" s="78" t="s">
        <v>37</v>
      </c>
    </row>
    <row r="15" spans="2:5" ht="76.5" customHeight="1">
      <c r="B15" s="83"/>
      <c r="C15" s="15" t="s">
        <v>211</v>
      </c>
      <c r="D15" s="81" t="s">
        <v>212</v>
      </c>
      <c r="E15" s="78" t="s">
        <v>38</v>
      </c>
    </row>
    <row r="16" spans="2:5" ht="30">
      <c r="B16" s="84"/>
      <c r="C16" s="36" t="s">
        <v>213</v>
      </c>
      <c r="D16" s="81" t="s">
        <v>214</v>
      </c>
      <c r="E16" s="78" t="s">
        <v>39</v>
      </c>
    </row>
    <row r="17" spans="2:5" ht="90" customHeight="1">
      <c r="B17" s="81" t="s">
        <v>123</v>
      </c>
      <c r="C17" s="15" t="s">
        <v>215</v>
      </c>
      <c r="D17" s="81" t="s">
        <v>216</v>
      </c>
      <c r="E17" s="78" t="s">
        <v>59</v>
      </c>
    </row>
    <row r="18" spans="2:5" ht="61.5" customHeight="1">
      <c r="B18" s="81" t="s">
        <v>124</v>
      </c>
      <c r="C18" s="15" t="s">
        <v>217</v>
      </c>
      <c r="D18" s="81" t="s">
        <v>218</v>
      </c>
      <c r="E18" s="78" t="s">
        <v>59</v>
      </c>
    </row>
    <row r="19" spans="2:5" ht="75" customHeight="1">
      <c r="B19" s="469" t="s">
        <v>125</v>
      </c>
      <c r="C19" s="11" t="s">
        <v>219</v>
      </c>
      <c r="D19" s="81" t="s">
        <v>220</v>
      </c>
      <c r="E19" s="78" t="s">
        <v>59</v>
      </c>
    </row>
    <row r="20" spans="2:5" ht="45">
      <c r="B20" s="470"/>
      <c r="C20" s="11" t="s">
        <v>221</v>
      </c>
      <c r="D20" s="81" t="s">
        <v>222</v>
      </c>
      <c r="E20" s="78" t="s">
        <v>59</v>
      </c>
    </row>
    <row r="21" spans="2:5" ht="60">
      <c r="B21" s="250"/>
      <c r="C21" s="11" t="s">
        <v>62</v>
      </c>
      <c r="D21" s="81" t="s">
        <v>223</v>
      </c>
      <c r="E21" s="78" t="s">
        <v>59</v>
      </c>
    </row>
    <row r="22" spans="2:5" s="196" customFormat="1" ht="75">
      <c r="B22" s="81" t="s">
        <v>0</v>
      </c>
      <c r="C22" s="11" t="s">
        <v>224</v>
      </c>
      <c r="D22" s="81" t="s">
        <v>225</v>
      </c>
      <c r="E22" s="78" t="s">
        <v>59</v>
      </c>
    </row>
    <row r="23" spans="2:5" ht="135.75" customHeight="1">
      <c r="B23" s="87" t="s">
        <v>126</v>
      </c>
      <c r="C23" s="85" t="s">
        <v>226</v>
      </c>
      <c r="D23" s="86" t="s">
        <v>227</v>
      </c>
      <c r="E23" s="85" t="s">
        <v>228</v>
      </c>
    </row>
    <row r="24" spans="2:5" ht="60">
      <c r="B24" s="84" t="s">
        <v>127</v>
      </c>
      <c r="C24" s="71" t="s">
        <v>229</v>
      </c>
      <c r="D24" s="84" t="s">
        <v>230</v>
      </c>
      <c r="E24" s="80" t="s">
        <v>65</v>
      </c>
    </row>
    <row r="25" spans="2:5" ht="75">
      <c r="B25" s="81" t="s">
        <v>128</v>
      </c>
      <c r="C25" s="15" t="s">
        <v>231</v>
      </c>
      <c r="D25" s="81" t="s">
        <v>232</v>
      </c>
      <c r="E25" s="78" t="s">
        <v>67</v>
      </c>
    </row>
    <row r="26" spans="2:5" ht="106.5" customHeight="1">
      <c r="B26" s="81" t="s">
        <v>129</v>
      </c>
      <c r="C26" s="89" t="s">
        <v>233</v>
      </c>
      <c r="D26" s="81" t="s">
        <v>99</v>
      </c>
      <c r="E26" s="78" t="s">
        <v>41</v>
      </c>
    </row>
    <row r="27" spans="2:5" ht="45">
      <c r="B27" s="81" t="s">
        <v>130</v>
      </c>
      <c r="C27" s="88" t="s">
        <v>234</v>
      </c>
      <c r="D27" s="81" t="s">
        <v>235</v>
      </c>
      <c r="E27" s="78" t="s">
        <v>43</v>
      </c>
    </row>
    <row r="28" spans="2:5" ht="30">
      <c r="B28" s="81" t="s">
        <v>131</v>
      </c>
      <c r="C28" s="80" t="s">
        <v>236</v>
      </c>
      <c r="D28" s="81" t="s">
        <v>232</v>
      </c>
      <c r="E28" s="78" t="s">
        <v>43</v>
      </c>
    </row>
    <row r="29" spans="2:5" ht="107.25" customHeight="1">
      <c r="B29" s="81" t="s">
        <v>132</v>
      </c>
      <c r="C29" s="79" t="s">
        <v>264</v>
      </c>
      <c r="D29" s="81" t="s">
        <v>100</v>
      </c>
      <c r="E29" s="78" t="s">
        <v>46</v>
      </c>
    </row>
    <row r="30" spans="2:5" ht="75">
      <c r="B30" s="81" t="s">
        <v>133</v>
      </c>
      <c r="C30" s="78" t="s">
        <v>237</v>
      </c>
      <c r="D30" s="81" t="s">
        <v>238</v>
      </c>
      <c r="E30" s="78" t="s">
        <v>41</v>
      </c>
    </row>
    <row r="31" spans="2:5" ht="75">
      <c r="B31" s="81" t="s">
        <v>239</v>
      </c>
      <c r="C31" s="78" t="s">
        <v>49</v>
      </c>
      <c r="D31" s="81" t="s">
        <v>240</v>
      </c>
      <c r="E31" s="78" t="s">
        <v>241</v>
      </c>
    </row>
    <row r="33" spans="2:5" s="196" customFormat="1">
      <c r="B33" s="474" t="s">
        <v>193</v>
      </c>
      <c r="C33" s="472"/>
      <c r="D33" s="472"/>
      <c r="E33" s="472"/>
    </row>
    <row r="34" spans="2:5" s="196" customFormat="1">
      <c r="B34" s="472"/>
      <c r="C34" s="472"/>
      <c r="D34" s="472"/>
      <c r="E34" s="472"/>
    </row>
    <row r="35" spans="2:5" s="196" customFormat="1">
      <c r="B35" s="472"/>
      <c r="C35" s="472"/>
      <c r="D35" s="472"/>
      <c r="E35" s="472"/>
    </row>
    <row r="36" spans="2:5" s="196" customFormat="1">
      <c r="B36" s="472"/>
      <c r="C36" s="472"/>
      <c r="D36" s="472"/>
      <c r="E36" s="472"/>
    </row>
    <row r="37" spans="2:5" s="196" customFormat="1">
      <c r="B37" s="472"/>
      <c r="C37" s="472"/>
      <c r="D37" s="472"/>
      <c r="E37" s="472"/>
    </row>
    <row r="38" spans="2:5" s="196" customFormat="1">
      <c r="B38" s="472"/>
      <c r="C38" s="472"/>
      <c r="D38" s="472"/>
      <c r="E38" s="472"/>
    </row>
    <row r="39" spans="2:5" s="196" customFormat="1">
      <c r="B39" s="472"/>
      <c r="C39" s="472"/>
      <c r="D39" s="472"/>
      <c r="E39" s="472"/>
    </row>
    <row r="40" spans="2:5" s="196" customFormat="1" ht="128.25" customHeight="1">
      <c r="B40" s="472"/>
      <c r="C40" s="472"/>
      <c r="D40" s="472"/>
      <c r="E40" s="472"/>
    </row>
    <row r="41" spans="2:5" s="196" customFormat="1">
      <c r="B41" s="473" t="s">
        <v>191</v>
      </c>
      <c r="C41" s="473"/>
      <c r="D41" s="473"/>
      <c r="E41" s="473"/>
    </row>
    <row r="42" spans="2:5" ht="48.75" customHeight="1">
      <c r="B42" s="471" t="s">
        <v>50</v>
      </c>
      <c r="C42" s="471"/>
      <c r="D42" s="471"/>
      <c r="E42" s="471"/>
    </row>
    <row r="43" spans="2:5" ht="64.5" customHeight="1">
      <c r="B43" s="471" t="s">
        <v>188</v>
      </c>
      <c r="C43" s="471"/>
      <c r="D43" s="471"/>
      <c r="E43" s="471"/>
    </row>
    <row r="44" spans="2:5" ht="59.25" customHeight="1">
      <c r="B44" s="471" t="s">
        <v>189</v>
      </c>
      <c r="C44" s="471"/>
      <c r="D44" s="471"/>
      <c r="E44" s="471"/>
    </row>
    <row r="45" spans="2:5" s="196" customFormat="1" ht="46.5" customHeight="1">
      <c r="B45" s="471" t="s">
        <v>190</v>
      </c>
      <c r="C45" s="471"/>
      <c r="D45" s="471"/>
      <c r="E45" s="471"/>
    </row>
    <row r="46" spans="2:5" ht="32.25" customHeight="1">
      <c r="B46" s="472" t="s">
        <v>192</v>
      </c>
      <c r="C46" s="472"/>
      <c r="D46" s="472"/>
      <c r="E46" s="472"/>
    </row>
    <row r="47" spans="2:5">
      <c r="B47" s="477" t="s">
        <v>179</v>
      </c>
      <c r="C47" s="472"/>
      <c r="D47" s="472"/>
      <c r="E47" s="472"/>
    </row>
    <row r="48" spans="2:5">
      <c r="B48" s="472"/>
      <c r="C48" s="472"/>
      <c r="D48" s="472"/>
      <c r="E48" s="472"/>
    </row>
    <row r="49" spans="2:5">
      <c r="B49" s="472"/>
      <c r="C49" s="472"/>
      <c r="D49" s="472"/>
      <c r="E49" s="472"/>
    </row>
    <row r="50" spans="2:5">
      <c r="B50" s="472"/>
      <c r="C50" s="472"/>
      <c r="D50" s="472"/>
      <c r="E50" s="472"/>
    </row>
    <row r="51" spans="2:5">
      <c r="B51" s="472"/>
      <c r="C51" s="472"/>
      <c r="D51" s="472"/>
      <c r="E51" s="472"/>
    </row>
    <row r="52" spans="2:5">
      <c r="B52" s="472"/>
      <c r="C52" s="472"/>
      <c r="D52" s="472"/>
      <c r="E52" s="472"/>
    </row>
    <row r="53" spans="2:5">
      <c r="B53" s="472"/>
      <c r="C53" s="472"/>
      <c r="D53" s="472"/>
      <c r="E53" s="472"/>
    </row>
    <row r="54" spans="2:5" ht="114" customHeight="1">
      <c r="B54" s="472"/>
      <c r="C54" s="472"/>
      <c r="D54" s="472"/>
      <c r="E54" s="472"/>
    </row>
    <row r="56" spans="2:5">
      <c r="B56" s="392" t="s">
        <v>194</v>
      </c>
    </row>
    <row r="57" spans="2:5" ht="63" customHeight="1">
      <c r="B57" s="475" t="s">
        <v>195</v>
      </c>
      <c r="C57" s="476"/>
      <c r="D57" s="476"/>
      <c r="E57" s="476"/>
    </row>
    <row r="62" spans="2:5" ht="86.25" customHeight="1"/>
  </sheetData>
  <sheetProtection algorithmName="SHA-512" hashValue="ga5TvO0oQvWCZMU+6AccswLuRS+hzz5Vw4oJoA5hb1BVsUfRmElyDnQMQgJQYjG+HmpZ1MLUScKajnLS9pGUqA==" saltValue="8tm6U7u5zxhqnzK78M1Ucg==" spinCount="100000" sheet="1" objects="1" scenarios="1"/>
  <mergeCells count="10">
    <mergeCell ref="B57:E57"/>
    <mergeCell ref="B43:E43"/>
    <mergeCell ref="B47:E54"/>
    <mergeCell ref="B42:E42"/>
    <mergeCell ref="B44:E44"/>
    <mergeCell ref="B19:B20"/>
    <mergeCell ref="B45:E45"/>
    <mergeCell ref="B46:E46"/>
    <mergeCell ref="B41:E41"/>
    <mergeCell ref="B33:E40"/>
  </mergeCells>
  <phoneticPr fontId="0" type="noConversion"/>
  <pageMargins left="0.59055118110236227" right="0.59055118110236227" top="0.78740157480314965" bottom="0.78740157480314965"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H18"/>
  <sheetViews>
    <sheetView showGridLines="0" showRowColHeaders="0" topLeftCell="C1" workbookViewId="0">
      <selection activeCell="D18" sqref="D18"/>
    </sheetView>
  </sheetViews>
  <sheetFormatPr defaultRowHeight="15"/>
  <cols>
    <col min="2" max="2" width="46.5703125" customWidth="1"/>
    <col min="3" max="4" width="14.28515625" customWidth="1"/>
  </cols>
  <sheetData>
    <row r="1" spans="1:8">
      <c r="A1" s="90" t="s">
        <v>103</v>
      </c>
    </row>
    <row r="3" spans="1:8" ht="64.5" customHeight="1">
      <c r="A3" s="92" t="s">
        <v>2</v>
      </c>
      <c r="B3" s="91" t="s">
        <v>1</v>
      </c>
      <c r="C3" s="93" t="s">
        <v>3</v>
      </c>
      <c r="D3" s="93" t="s">
        <v>4</v>
      </c>
      <c r="E3" s="1"/>
      <c r="F3" s="1"/>
      <c r="G3" s="1"/>
      <c r="H3" s="1"/>
    </row>
    <row r="4" spans="1:8">
      <c r="A4" s="19" t="s">
        <v>5</v>
      </c>
      <c r="B4" s="13" t="s">
        <v>242</v>
      </c>
      <c r="C4" s="19" t="s">
        <v>10</v>
      </c>
      <c r="D4" s="19" t="s">
        <v>13</v>
      </c>
    </row>
    <row r="5" spans="1:8">
      <c r="A5" s="19" t="s">
        <v>6</v>
      </c>
      <c r="B5" s="13" t="s">
        <v>243</v>
      </c>
      <c r="C5" s="19" t="s">
        <v>10</v>
      </c>
      <c r="D5" s="19" t="s">
        <v>13</v>
      </c>
    </row>
    <row r="6" spans="1:8">
      <c r="A6" s="19" t="s">
        <v>7</v>
      </c>
      <c r="B6" s="13" t="s">
        <v>9</v>
      </c>
      <c r="C6" s="19" t="s">
        <v>11</v>
      </c>
      <c r="D6" s="19" t="s">
        <v>14</v>
      </c>
    </row>
    <row r="7" spans="1:8">
      <c r="A7" s="394" t="s">
        <v>8</v>
      </c>
      <c r="B7" s="393" t="s">
        <v>244</v>
      </c>
      <c r="C7" s="394" t="s">
        <v>12</v>
      </c>
      <c r="D7" s="394" t="s">
        <v>15</v>
      </c>
    </row>
    <row r="11" spans="1:8" ht="13.5" customHeight="1"/>
    <row r="12" spans="1:8" hidden="1"/>
    <row r="13" spans="1:8" hidden="1"/>
    <row r="14" spans="1:8" hidden="1"/>
    <row r="15" spans="1:8" hidden="1"/>
    <row r="16" spans="1:8" hidden="1"/>
    <row r="18" ht="20.25" customHeight="1"/>
  </sheetData>
  <phoneticPr fontId="0" type="noConversion"/>
  <pageMargins left="0.78740157480314965" right="0.59055118110236227" top="0.78740157480314965" bottom="0.78740157480314965"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AE22"/>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7109375" customWidth="1"/>
    <col min="9" max="9" width="9.42578125" customWidth="1"/>
  </cols>
  <sheetData>
    <row r="1" spans="1:31" ht="15.75">
      <c r="A1" s="271" t="str">
        <f>'Date initiale'!C3</f>
        <v>Universitatea de Arhitectură și Urbanism "Ion Mincu" București</v>
      </c>
      <c r="B1" s="271"/>
      <c r="C1" s="271"/>
      <c r="D1" s="2"/>
      <c r="E1" s="2"/>
      <c r="F1" s="3"/>
      <c r="G1" s="3"/>
      <c r="H1" s="3"/>
      <c r="I1" s="3"/>
    </row>
    <row r="2" spans="1:31" ht="15.75">
      <c r="A2" s="271" t="str">
        <f>'Date initiale'!B4&amp;" "&amp;'Date initiale'!C4</f>
        <v>Facultatea URBANISM</v>
      </c>
      <c r="B2" s="271"/>
      <c r="C2" s="271"/>
      <c r="D2" s="2"/>
      <c r="E2" s="2"/>
      <c r="F2" s="3"/>
      <c r="G2" s="3"/>
      <c r="H2" s="3"/>
      <c r="I2" s="3"/>
    </row>
    <row r="3" spans="1:31" ht="15.75">
      <c r="A3" s="271" t="str">
        <f>'Date initiale'!B5&amp;" "&amp;'Date initiale'!C5</f>
        <v>Departamentul Planificare Urbană și Dezvoltare Teritorială</v>
      </c>
      <c r="B3" s="271"/>
      <c r="C3" s="271"/>
      <c r="D3" s="2"/>
      <c r="E3" s="2"/>
      <c r="F3" s="2"/>
      <c r="G3" s="2"/>
      <c r="H3" s="2"/>
      <c r="I3" s="2"/>
    </row>
    <row r="4" spans="1:31" ht="15.75">
      <c r="A4" s="479" t="str">
        <f>'Date initiale'!C6&amp;", "&amp;'Date initiale'!C7</f>
        <v>Munteanu Simona Elena, 11</v>
      </c>
      <c r="B4" s="479"/>
      <c r="C4" s="479"/>
      <c r="D4" s="2"/>
      <c r="E4" s="2"/>
      <c r="F4" s="3"/>
      <c r="G4" s="3"/>
      <c r="H4" s="3"/>
      <c r="I4" s="3"/>
    </row>
    <row r="5" spans="1:31" s="196" customFormat="1" ht="15.75">
      <c r="A5" s="272"/>
      <c r="B5" s="272"/>
      <c r="C5" s="272"/>
      <c r="D5" s="2"/>
      <c r="E5" s="2"/>
      <c r="F5" s="3"/>
      <c r="G5" s="3"/>
      <c r="H5" s="3"/>
      <c r="I5" s="3"/>
    </row>
    <row r="6" spans="1:31" ht="15.75">
      <c r="A6" s="478" t="s">
        <v>110</v>
      </c>
      <c r="B6" s="478"/>
      <c r="C6" s="478"/>
      <c r="D6" s="478"/>
      <c r="E6" s="478"/>
      <c r="F6" s="478"/>
      <c r="G6" s="478"/>
      <c r="H6" s="478"/>
      <c r="I6" s="478"/>
    </row>
    <row r="7" spans="1:31" ht="15.75">
      <c r="A7" s="478" t="str">
        <f>'Descriere indicatori'!B4&amp;". "&amp;'Descriere indicatori'!C4</f>
        <v xml:space="preserve">I1. Cărţi de autor/capitole publicate la edituri cu prestigiu internaţional* </v>
      </c>
      <c r="B7" s="478"/>
      <c r="C7" s="478"/>
      <c r="D7" s="478"/>
      <c r="E7" s="478"/>
      <c r="F7" s="478"/>
      <c r="G7" s="478"/>
      <c r="H7" s="478"/>
      <c r="I7" s="478"/>
    </row>
    <row r="8" spans="1:31" ht="16.5" thickBot="1">
      <c r="A8" s="39"/>
      <c r="B8" s="39"/>
      <c r="C8" s="39"/>
      <c r="D8" s="39"/>
      <c r="E8" s="39"/>
      <c r="F8" s="39"/>
      <c r="G8" s="39"/>
      <c r="H8" s="39"/>
      <c r="I8" s="39"/>
    </row>
    <row r="9" spans="1:31" s="6" customFormat="1" ht="60.75" thickBot="1">
      <c r="A9" s="202" t="s">
        <v>55</v>
      </c>
      <c r="B9" s="203" t="s">
        <v>83</v>
      </c>
      <c r="C9" s="203" t="s">
        <v>175</v>
      </c>
      <c r="D9" s="203" t="s">
        <v>85</v>
      </c>
      <c r="E9" s="203" t="s">
        <v>86</v>
      </c>
      <c r="F9" s="204" t="s">
        <v>87</v>
      </c>
      <c r="G9" s="203" t="s">
        <v>88</v>
      </c>
      <c r="H9" s="203" t="s">
        <v>89</v>
      </c>
      <c r="I9" s="205" t="s">
        <v>90</v>
      </c>
      <c r="J9" s="4"/>
      <c r="K9" s="276" t="s">
        <v>108</v>
      </c>
      <c r="L9" s="5"/>
      <c r="M9" s="5"/>
      <c r="N9" s="5"/>
      <c r="O9" s="5"/>
      <c r="P9" s="5"/>
      <c r="Q9" s="5"/>
      <c r="R9" s="5"/>
      <c r="S9" s="5"/>
      <c r="T9" s="5"/>
      <c r="U9" s="5"/>
      <c r="V9" s="5"/>
      <c r="W9" s="5"/>
      <c r="X9" s="5"/>
      <c r="Y9" s="5"/>
      <c r="Z9" s="5"/>
      <c r="AA9" s="5"/>
      <c r="AB9" s="5"/>
      <c r="AC9" s="5"/>
      <c r="AD9" s="5"/>
      <c r="AE9" s="5"/>
    </row>
    <row r="10" spans="1:31" s="6" customFormat="1" ht="15.75">
      <c r="A10" s="110">
        <v>1</v>
      </c>
      <c r="B10" s="111"/>
      <c r="C10" s="111"/>
      <c r="D10" s="111"/>
      <c r="E10" s="112"/>
      <c r="F10" s="113"/>
      <c r="G10" s="113"/>
      <c r="H10" s="113"/>
      <c r="I10" s="330"/>
      <c r="J10" s="8"/>
      <c r="K10" s="277" t="s">
        <v>109</v>
      </c>
      <c r="L10" s="395" t="s">
        <v>245</v>
      </c>
      <c r="M10" s="9"/>
      <c r="N10" s="9"/>
      <c r="O10" s="9"/>
      <c r="P10" s="9"/>
      <c r="Q10" s="9"/>
      <c r="R10" s="9"/>
      <c r="S10" s="9"/>
      <c r="T10" s="9"/>
      <c r="U10" s="10"/>
      <c r="V10" s="10"/>
      <c r="W10" s="10"/>
      <c r="X10" s="10"/>
      <c r="Y10" s="10"/>
      <c r="Z10" s="10"/>
      <c r="AA10" s="10"/>
      <c r="AB10" s="10"/>
      <c r="AC10" s="10"/>
      <c r="AD10" s="10"/>
      <c r="AE10" s="10"/>
    </row>
    <row r="11" spans="1:31" s="6" customFormat="1" ht="15.75">
      <c r="A11" s="114">
        <f>A10+1</f>
        <v>2</v>
      </c>
      <c r="B11" s="115"/>
      <c r="C11" s="116"/>
      <c r="D11" s="115"/>
      <c r="E11" s="117"/>
      <c r="F11" s="118"/>
      <c r="G11" s="119"/>
      <c r="H11" s="119"/>
      <c r="I11" s="331"/>
      <c r="J11" s="8"/>
      <c r="K11" s="275"/>
      <c r="L11" s="9"/>
      <c r="M11" s="9"/>
      <c r="N11" s="9"/>
      <c r="O11" s="9"/>
      <c r="P11" s="9"/>
      <c r="Q11" s="9"/>
      <c r="R11" s="9"/>
      <c r="S11" s="9"/>
      <c r="T11" s="9"/>
      <c r="U11" s="10"/>
      <c r="V11" s="10"/>
      <c r="W11" s="10"/>
      <c r="X11" s="10"/>
      <c r="Y11" s="10"/>
      <c r="Z11" s="10"/>
      <c r="AA11" s="10"/>
      <c r="AB11" s="10"/>
      <c r="AC11" s="10"/>
      <c r="AD11" s="10"/>
      <c r="AE11" s="10"/>
    </row>
    <row r="12" spans="1:31" s="6" customFormat="1" ht="15.75">
      <c r="A12" s="114">
        <f t="shared" ref="A12:A19" si="0">A11+1</f>
        <v>3</v>
      </c>
      <c r="B12" s="116"/>
      <c r="C12" s="116"/>
      <c r="D12" s="116"/>
      <c r="E12" s="117"/>
      <c r="F12" s="118"/>
      <c r="G12" s="119"/>
      <c r="H12" s="119"/>
      <c r="I12" s="331"/>
      <c r="J12" s="8"/>
      <c r="K12" s="9"/>
      <c r="L12" s="9"/>
      <c r="M12" s="9"/>
      <c r="N12" s="9"/>
      <c r="O12" s="9"/>
      <c r="P12" s="9"/>
      <c r="Q12" s="9"/>
      <c r="R12" s="9"/>
      <c r="S12" s="9"/>
      <c r="T12" s="9"/>
      <c r="U12" s="10"/>
      <c r="V12" s="10"/>
      <c r="W12" s="10"/>
      <c r="X12" s="10"/>
      <c r="Y12" s="10"/>
      <c r="Z12" s="10"/>
      <c r="AA12" s="10"/>
      <c r="AB12" s="10"/>
      <c r="AC12" s="10"/>
      <c r="AD12" s="10"/>
      <c r="AE12" s="10"/>
    </row>
    <row r="13" spans="1:31" s="6" customFormat="1" ht="15.75">
      <c r="A13" s="114">
        <f t="shared" si="0"/>
        <v>4</v>
      </c>
      <c r="B13" s="115"/>
      <c r="C13" s="116"/>
      <c r="D13" s="115"/>
      <c r="E13" s="117"/>
      <c r="F13" s="118"/>
      <c r="G13" s="119"/>
      <c r="H13" s="119"/>
      <c r="I13" s="331"/>
      <c r="J13" s="8"/>
      <c r="K13" s="9"/>
      <c r="L13" s="9"/>
      <c r="M13" s="9"/>
      <c r="N13" s="9"/>
      <c r="O13" s="9"/>
      <c r="P13" s="9"/>
      <c r="Q13" s="9"/>
      <c r="R13" s="9"/>
      <c r="S13" s="9"/>
      <c r="T13" s="9"/>
      <c r="U13" s="10"/>
      <c r="V13" s="10"/>
      <c r="W13" s="10"/>
      <c r="X13" s="10"/>
      <c r="Y13" s="10"/>
      <c r="Z13" s="10"/>
      <c r="AA13" s="10"/>
      <c r="AB13" s="10"/>
      <c r="AC13" s="10"/>
      <c r="AD13" s="10"/>
      <c r="AE13" s="10"/>
    </row>
    <row r="14" spans="1:31" s="6" customFormat="1" ht="15.75">
      <c r="A14" s="114">
        <f t="shared" si="0"/>
        <v>5</v>
      </c>
      <c r="B14" s="116"/>
      <c r="C14" s="116"/>
      <c r="D14" s="116"/>
      <c r="E14" s="117"/>
      <c r="F14" s="118"/>
      <c r="G14" s="119"/>
      <c r="H14" s="119"/>
      <c r="I14" s="331"/>
      <c r="J14" s="8"/>
      <c r="K14" s="9"/>
      <c r="L14" s="9"/>
      <c r="M14" s="9"/>
      <c r="N14" s="9"/>
      <c r="O14" s="9"/>
      <c r="P14" s="9"/>
      <c r="Q14" s="9"/>
      <c r="R14" s="9"/>
      <c r="S14" s="9"/>
      <c r="T14" s="9"/>
      <c r="U14" s="10"/>
      <c r="V14" s="10"/>
      <c r="W14" s="10"/>
      <c r="X14" s="10"/>
      <c r="Y14" s="10"/>
      <c r="Z14" s="10"/>
      <c r="AA14" s="10"/>
      <c r="AB14" s="10"/>
      <c r="AC14" s="10"/>
      <c r="AD14" s="10"/>
      <c r="AE14" s="10"/>
    </row>
    <row r="15" spans="1:31" s="6" customFormat="1" ht="15.75">
      <c r="A15" s="114">
        <f t="shared" si="0"/>
        <v>6</v>
      </c>
      <c r="B15" s="116"/>
      <c r="C15" s="116"/>
      <c r="D15" s="116"/>
      <c r="E15" s="117"/>
      <c r="F15" s="118"/>
      <c r="G15" s="119"/>
      <c r="H15" s="119"/>
      <c r="I15" s="331"/>
      <c r="J15" s="8"/>
      <c r="K15" s="9"/>
      <c r="L15" s="9"/>
      <c r="M15" s="9"/>
      <c r="N15" s="9"/>
      <c r="O15" s="9"/>
      <c r="P15" s="9"/>
      <c r="Q15" s="9"/>
      <c r="R15" s="9"/>
      <c r="S15" s="9"/>
      <c r="T15" s="9"/>
      <c r="U15" s="10"/>
      <c r="V15" s="10"/>
      <c r="W15" s="10"/>
      <c r="X15" s="10"/>
      <c r="Y15" s="10"/>
      <c r="Z15" s="10"/>
      <c r="AA15" s="10"/>
      <c r="AB15" s="10"/>
      <c r="AC15" s="10"/>
      <c r="AD15" s="10"/>
      <c r="AE15" s="10"/>
    </row>
    <row r="16" spans="1:31" s="6" customFormat="1" ht="15.75">
      <c r="A16" s="114">
        <f t="shared" si="0"/>
        <v>7</v>
      </c>
      <c r="B16" s="115"/>
      <c r="C16" s="116"/>
      <c r="D16" s="115"/>
      <c r="E16" s="117"/>
      <c r="F16" s="118"/>
      <c r="G16" s="119"/>
      <c r="H16" s="119"/>
      <c r="I16" s="331"/>
      <c r="J16" s="8"/>
      <c r="K16" s="9"/>
      <c r="L16" s="9"/>
      <c r="M16" s="9"/>
      <c r="N16" s="9"/>
      <c r="O16" s="9"/>
      <c r="P16" s="9"/>
      <c r="Q16" s="9"/>
      <c r="R16" s="9"/>
      <c r="S16" s="9"/>
      <c r="T16" s="9"/>
      <c r="U16" s="10"/>
      <c r="V16" s="10"/>
      <c r="W16" s="10"/>
      <c r="X16" s="10"/>
      <c r="Y16" s="10"/>
      <c r="Z16" s="10"/>
      <c r="AA16" s="10"/>
      <c r="AB16" s="10"/>
      <c r="AC16" s="10"/>
      <c r="AD16" s="10"/>
      <c r="AE16" s="10"/>
    </row>
    <row r="17" spans="1:31" s="6" customFormat="1" ht="15.75">
      <c r="A17" s="114">
        <f t="shared" si="0"/>
        <v>8</v>
      </c>
      <c r="B17" s="116"/>
      <c r="C17" s="116"/>
      <c r="D17" s="116"/>
      <c r="E17" s="117"/>
      <c r="F17" s="118"/>
      <c r="G17" s="119"/>
      <c r="H17" s="119"/>
      <c r="I17" s="331"/>
      <c r="J17" s="8"/>
      <c r="K17" s="9"/>
      <c r="L17" s="9"/>
      <c r="M17" s="9"/>
      <c r="N17" s="9"/>
      <c r="O17" s="9"/>
      <c r="P17" s="9"/>
      <c r="Q17" s="9"/>
      <c r="R17" s="9"/>
      <c r="S17" s="9"/>
      <c r="T17" s="9"/>
      <c r="U17" s="10"/>
      <c r="V17" s="10"/>
      <c r="W17" s="10"/>
      <c r="X17" s="10"/>
      <c r="Y17" s="10"/>
      <c r="Z17" s="10"/>
      <c r="AA17" s="10"/>
      <c r="AB17" s="10"/>
      <c r="AC17" s="10"/>
      <c r="AD17" s="10"/>
      <c r="AE17" s="10"/>
    </row>
    <row r="18" spans="1:31" s="6" customFormat="1" ht="15.75">
      <c r="A18" s="114">
        <f t="shared" si="0"/>
        <v>9</v>
      </c>
      <c r="B18" s="115"/>
      <c r="C18" s="116"/>
      <c r="D18" s="115"/>
      <c r="E18" s="117"/>
      <c r="F18" s="118"/>
      <c r="G18" s="119"/>
      <c r="H18" s="119"/>
      <c r="I18" s="331"/>
      <c r="J18" s="8"/>
      <c r="K18" s="9"/>
      <c r="L18" s="9"/>
      <c r="M18" s="9"/>
      <c r="N18" s="9"/>
      <c r="O18" s="9"/>
      <c r="P18" s="9"/>
      <c r="Q18" s="9"/>
      <c r="R18" s="9"/>
      <c r="S18" s="9"/>
      <c r="T18" s="9"/>
      <c r="U18" s="10"/>
      <c r="V18" s="10"/>
      <c r="W18" s="10"/>
      <c r="X18" s="10"/>
      <c r="Y18" s="10"/>
      <c r="Z18" s="10"/>
      <c r="AA18" s="10"/>
      <c r="AB18" s="10"/>
      <c r="AC18" s="10"/>
      <c r="AD18" s="10"/>
      <c r="AE18" s="10"/>
    </row>
    <row r="19" spans="1:31" s="6" customFormat="1" ht="16.5" thickBot="1">
      <c r="A19" s="127">
        <f t="shared" si="0"/>
        <v>10</v>
      </c>
      <c r="B19" s="121"/>
      <c r="C19" s="121"/>
      <c r="D19" s="121"/>
      <c r="E19" s="122"/>
      <c r="F19" s="123"/>
      <c r="G19" s="124"/>
      <c r="H19" s="124"/>
      <c r="I19" s="332"/>
      <c r="J19" s="8"/>
      <c r="K19" s="9"/>
      <c r="L19" s="9"/>
      <c r="M19" s="9"/>
      <c r="N19" s="9"/>
      <c r="O19" s="9"/>
      <c r="P19" s="9"/>
      <c r="Q19" s="9"/>
      <c r="R19" s="9"/>
      <c r="S19" s="9"/>
      <c r="T19" s="9"/>
      <c r="U19" s="10"/>
      <c r="V19" s="10"/>
      <c r="W19" s="10"/>
      <c r="X19" s="10"/>
      <c r="Y19" s="10"/>
      <c r="Z19" s="10"/>
      <c r="AA19" s="10"/>
      <c r="AB19" s="10"/>
      <c r="AC19" s="10"/>
      <c r="AD19" s="10"/>
      <c r="AE19" s="10"/>
    </row>
    <row r="20" spans="1:31" ht="15.75" thickBot="1">
      <c r="A20" s="367"/>
      <c r="B20" s="125"/>
      <c r="C20" s="125"/>
      <c r="D20" s="125"/>
      <c r="E20" s="125"/>
      <c r="F20" s="125"/>
      <c r="G20" s="125"/>
      <c r="H20" s="128" t="str">
        <f>"Total "&amp;LEFT(A7,2)</f>
        <v>Total I1</v>
      </c>
      <c r="I20" s="129">
        <f>SUM(I10:I19)</f>
        <v>0</v>
      </c>
    </row>
    <row r="22" spans="1:31" ht="33.75" customHeight="1">
      <c r="A22" s="480"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80"/>
      <c r="C22" s="480"/>
      <c r="D22" s="480"/>
      <c r="E22" s="480"/>
      <c r="F22" s="480"/>
      <c r="G22" s="480"/>
      <c r="H22" s="480"/>
      <c r="I22" s="480"/>
    </row>
  </sheetData>
  <mergeCells count="4">
    <mergeCell ref="A6:I6"/>
    <mergeCell ref="A7:I7"/>
    <mergeCell ref="A4:C4"/>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AE25"/>
  <sheetViews>
    <sheetView topLeftCell="A7" workbookViewId="0">
      <selection activeCell="L14" sqref="L14"/>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5703125" customWidth="1"/>
    <col min="9" max="9" width="9.7109375" customWidth="1"/>
  </cols>
  <sheetData>
    <row r="1" spans="1:31" ht="15.75">
      <c r="A1" s="271" t="str">
        <f>'Date initiale'!C3</f>
        <v>Universitatea de Arhitectură și Urbanism "Ion Mincu" București</v>
      </c>
      <c r="B1" s="271"/>
      <c r="C1" s="271"/>
      <c r="D1" s="2"/>
      <c r="E1" s="2"/>
      <c r="F1" s="3"/>
      <c r="G1" s="3"/>
      <c r="H1" s="3"/>
      <c r="I1" s="3"/>
    </row>
    <row r="2" spans="1:31" ht="15.75">
      <c r="A2" s="271" t="str">
        <f>'Date initiale'!B4&amp;" "&amp;'Date initiale'!C4</f>
        <v>Facultatea URBANISM</v>
      </c>
      <c r="B2" s="271"/>
      <c r="C2" s="271"/>
      <c r="D2" s="2"/>
      <c r="E2" s="2"/>
      <c r="F2" s="3"/>
      <c r="G2" s="3"/>
      <c r="H2" s="3"/>
      <c r="I2" s="3"/>
    </row>
    <row r="3" spans="1:31" ht="15.75">
      <c r="A3" s="271" t="str">
        <f>'Date initiale'!B5&amp;" "&amp;'Date initiale'!C5</f>
        <v>Departamentul Planificare Urbană și Dezvoltare Teritorială</v>
      </c>
      <c r="B3" s="271"/>
      <c r="C3" s="271"/>
      <c r="D3" s="2"/>
      <c r="E3" s="2"/>
      <c r="F3" s="2"/>
      <c r="G3" s="2"/>
      <c r="H3" s="2"/>
      <c r="I3" s="2"/>
    </row>
    <row r="4" spans="1:31" ht="15.75">
      <c r="A4" s="479" t="str">
        <f>'Date initiale'!C6&amp;", "&amp;'Date initiale'!C7</f>
        <v>Munteanu Simona Elena, 11</v>
      </c>
      <c r="B4" s="479"/>
      <c r="C4" s="479"/>
      <c r="D4" s="2"/>
      <c r="E4" s="2"/>
      <c r="F4" s="3"/>
      <c r="G4" s="3"/>
      <c r="H4" s="3"/>
      <c r="I4" s="3"/>
    </row>
    <row r="5" spans="1:31" s="196" customFormat="1" ht="15.75">
      <c r="A5" s="272"/>
      <c r="B5" s="272"/>
      <c r="C5" s="272"/>
      <c r="D5" s="2"/>
      <c r="E5" s="2"/>
      <c r="F5" s="3"/>
      <c r="G5" s="3"/>
      <c r="H5" s="3"/>
      <c r="I5" s="3"/>
    </row>
    <row r="6" spans="1:31" ht="15.75">
      <c r="A6" s="478" t="s">
        <v>110</v>
      </c>
      <c r="B6" s="478"/>
      <c r="C6" s="478"/>
      <c r="D6" s="478"/>
      <c r="E6" s="478"/>
      <c r="F6" s="478"/>
      <c r="G6" s="478"/>
      <c r="H6" s="478"/>
      <c r="I6" s="478"/>
    </row>
    <row r="7" spans="1:31" ht="15.75">
      <c r="A7" s="478" t="str">
        <f>'Descriere indicatori'!B5&amp;". "&amp;'Descriere indicatori'!C5</f>
        <v xml:space="preserve">I2. Cărţi de autor publicate la edituri cu prestigiu naţional* </v>
      </c>
      <c r="B7" s="478"/>
      <c r="C7" s="478"/>
      <c r="D7" s="478"/>
      <c r="E7" s="478"/>
      <c r="F7" s="478"/>
      <c r="G7" s="478"/>
      <c r="H7" s="478"/>
      <c r="I7" s="478"/>
    </row>
    <row r="8" spans="1:31" ht="16.5" thickBot="1">
      <c r="A8" s="39"/>
      <c r="B8" s="39"/>
      <c r="C8" s="39"/>
      <c r="D8" s="39"/>
      <c r="E8" s="39"/>
      <c r="F8" s="39"/>
      <c r="G8" s="39"/>
      <c r="H8" s="39"/>
      <c r="I8" s="39"/>
    </row>
    <row r="9" spans="1:31" s="6" customFormat="1" ht="60.75" thickBot="1">
      <c r="A9" s="206" t="s">
        <v>55</v>
      </c>
      <c r="B9" s="207" t="s">
        <v>83</v>
      </c>
      <c r="C9" s="207" t="s">
        <v>84</v>
      </c>
      <c r="D9" s="207" t="s">
        <v>85</v>
      </c>
      <c r="E9" s="207" t="s">
        <v>86</v>
      </c>
      <c r="F9" s="208" t="s">
        <v>87</v>
      </c>
      <c r="G9" s="207" t="s">
        <v>88</v>
      </c>
      <c r="H9" s="207" t="s">
        <v>89</v>
      </c>
      <c r="I9" s="209" t="s">
        <v>90</v>
      </c>
      <c r="J9" s="4"/>
      <c r="K9" s="276" t="s">
        <v>108</v>
      </c>
      <c r="L9" s="5"/>
      <c r="M9" s="5"/>
      <c r="N9" s="5"/>
      <c r="O9" s="5"/>
      <c r="P9" s="5"/>
      <c r="Q9" s="5"/>
      <c r="R9" s="5"/>
      <c r="S9" s="5"/>
      <c r="T9" s="5"/>
      <c r="U9" s="5"/>
      <c r="V9" s="5"/>
      <c r="W9" s="5"/>
      <c r="X9" s="5"/>
      <c r="Y9" s="5"/>
      <c r="Z9" s="5"/>
      <c r="AA9" s="5"/>
      <c r="AB9" s="5"/>
      <c r="AC9" s="5"/>
      <c r="AD9" s="5"/>
      <c r="AE9" s="5"/>
    </row>
    <row r="10" spans="1:31" s="6" customFormat="1" ht="15.75">
      <c r="A10" s="130">
        <v>1</v>
      </c>
      <c r="B10" s="131"/>
      <c r="C10" s="132"/>
      <c r="D10" s="131"/>
      <c r="E10" s="133"/>
      <c r="F10" s="134"/>
      <c r="G10" s="131"/>
      <c r="H10" s="131"/>
      <c r="I10" s="333"/>
      <c r="J10" s="7"/>
      <c r="K10" s="277">
        <v>15</v>
      </c>
      <c r="L10" s="7" t="s">
        <v>246</v>
      </c>
      <c r="M10" s="7"/>
      <c r="N10" s="7"/>
      <c r="O10" s="7"/>
      <c r="P10" s="7"/>
      <c r="Q10" s="7"/>
      <c r="R10" s="7"/>
      <c r="S10" s="7"/>
      <c r="T10" s="7"/>
      <c r="U10" s="7"/>
      <c r="V10" s="7"/>
      <c r="W10" s="7"/>
      <c r="X10" s="7"/>
      <c r="Y10" s="7"/>
      <c r="Z10" s="7"/>
      <c r="AA10" s="7"/>
      <c r="AB10" s="7"/>
      <c r="AC10" s="7"/>
      <c r="AD10" s="7"/>
      <c r="AE10" s="7"/>
    </row>
    <row r="11" spans="1:31" s="6" customFormat="1" ht="15.75">
      <c r="A11" s="135">
        <f>A10+1</f>
        <v>2</v>
      </c>
      <c r="B11" s="136"/>
      <c r="C11" s="137"/>
      <c r="D11" s="136"/>
      <c r="E11" s="137"/>
      <c r="F11" s="138"/>
      <c r="G11" s="136"/>
      <c r="H11" s="136"/>
      <c r="I11" s="334"/>
      <c r="J11" s="7"/>
      <c r="K11" s="58"/>
      <c r="L11" s="7"/>
      <c r="M11" s="7"/>
      <c r="N11" s="7"/>
      <c r="O11" s="7"/>
      <c r="P11" s="7"/>
      <c r="Q11" s="7"/>
      <c r="R11" s="7"/>
      <c r="S11" s="7"/>
      <c r="T11" s="7"/>
      <c r="U11" s="7"/>
      <c r="V11" s="7"/>
      <c r="W11" s="7"/>
      <c r="X11" s="7"/>
      <c r="Y11" s="7"/>
      <c r="Z11" s="7"/>
      <c r="AA11" s="7"/>
      <c r="AB11" s="7"/>
      <c r="AC11" s="7"/>
      <c r="AD11" s="7"/>
      <c r="AE11" s="7"/>
    </row>
    <row r="12" spans="1:31" s="6" customFormat="1" ht="15.75">
      <c r="A12" s="135">
        <f t="shared" ref="A12:A19" si="0">A11+1</f>
        <v>3</v>
      </c>
      <c r="B12" s="137"/>
      <c r="C12" s="137"/>
      <c r="D12" s="136"/>
      <c r="E12" s="137"/>
      <c r="F12" s="138"/>
      <c r="G12" s="139"/>
      <c r="H12" s="136"/>
      <c r="I12" s="334"/>
      <c r="J12" s="7"/>
      <c r="K12" s="7"/>
      <c r="L12" s="7"/>
      <c r="M12" s="7"/>
      <c r="N12" s="7"/>
      <c r="O12" s="7"/>
      <c r="P12" s="7"/>
      <c r="Q12" s="7"/>
      <c r="R12" s="7"/>
      <c r="S12" s="7"/>
      <c r="T12" s="7"/>
      <c r="U12" s="7"/>
      <c r="V12" s="7"/>
      <c r="W12" s="7"/>
      <c r="X12" s="7"/>
      <c r="Y12" s="7"/>
      <c r="Z12" s="7"/>
      <c r="AA12" s="7"/>
      <c r="AB12" s="7"/>
      <c r="AC12" s="7"/>
      <c r="AD12" s="7"/>
      <c r="AE12" s="7"/>
    </row>
    <row r="13" spans="1:31" s="6" customFormat="1" ht="15.75">
      <c r="A13" s="135">
        <f t="shared" si="0"/>
        <v>4</v>
      </c>
      <c r="B13" s="137"/>
      <c r="C13" s="137"/>
      <c r="D13" s="136"/>
      <c r="E13" s="137"/>
      <c r="F13" s="138"/>
      <c r="G13" s="139"/>
      <c r="H13" s="139"/>
      <c r="I13" s="334"/>
      <c r="J13" s="7"/>
      <c r="K13" s="7"/>
      <c r="L13" s="7"/>
      <c r="M13" s="7"/>
      <c r="N13" s="7"/>
      <c r="O13" s="7"/>
      <c r="P13" s="7"/>
      <c r="Q13" s="7"/>
      <c r="R13" s="7"/>
      <c r="S13" s="7"/>
      <c r="T13" s="7"/>
      <c r="U13" s="7"/>
      <c r="V13" s="7"/>
      <c r="W13" s="7"/>
      <c r="X13" s="7"/>
      <c r="Y13" s="7"/>
      <c r="Z13" s="7"/>
      <c r="AA13" s="7"/>
      <c r="AB13" s="7"/>
      <c r="AC13" s="7"/>
      <c r="AD13" s="7"/>
      <c r="AE13" s="7"/>
    </row>
    <row r="14" spans="1:31" s="6" customFormat="1" ht="15.75">
      <c r="A14" s="135">
        <f t="shared" si="0"/>
        <v>5</v>
      </c>
      <c r="B14" s="136"/>
      <c r="C14" s="137"/>
      <c r="D14" s="136"/>
      <c r="E14" s="137"/>
      <c r="F14" s="138"/>
      <c r="G14" s="136"/>
      <c r="H14" s="136"/>
      <c r="I14" s="334"/>
      <c r="J14" s="7"/>
      <c r="K14" s="7"/>
      <c r="L14" s="7"/>
      <c r="M14" s="7"/>
      <c r="N14" s="7"/>
      <c r="O14" s="7"/>
      <c r="P14" s="7"/>
      <c r="Q14" s="7"/>
      <c r="R14" s="7"/>
      <c r="S14" s="7"/>
      <c r="T14" s="7"/>
      <c r="U14" s="7"/>
      <c r="V14" s="7"/>
      <c r="W14" s="7"/>
      <c r="X14" s="7"/>
      <c r="Y14" s="7"/>
      <c r="Z14" s="7"/>
      <c r="AA14" s="7"/>
      <c r="AB14" s="7"/>
      <c r="AC14" s="7"/>
      <c r="AD14" s="7"/>
      <c r="AE14" s="7"/>
    </row>
    <row r="15" spans="1:31" s="6" customFormat="1" ht="15.75">
      <c r="A15" s="135">
        <f t="shared" si="0"/>
        <v>6</v>
      </c>
      <c r="B15" s="137"/>
      <c r="C15" s="137"/>
      <c r="D15" s="136"/>
      <c r="E15" s="137"/>
      <c r="F15" s="138"/>
      <c r="G15" s="139"/>
      <c r="H15" s="136"/>
      <c r="I15" s="334"/>
      <c r="J15" s="7"/>
      <c r="K15" s="7"/>
      <c r="L15" s="7"/>
      <c r="M15" s="7"/>
      <c r="N15" s="7"/>
      <c r="O15" s="7"/>
      <c r="P15" s="7"/>
      <c r="Q15" s="7"/>
      <c r="R15" s="7"/>
      <c r="S15" s="7"/>
      <c r="T15" s="7"/>
      <c r="U15" s="7"/>
      <c r="V15" s="7"/>
      <c r="W15" s="7"/>
      <c r="X15" s="7"/>
      <c r="Y15" s="7"/>
      <c r="Z15" s="7"/>
      <c r="AA15" s="7"/>
      <c r="AB15" s="7"/>
      <c r="AC15" s="7"/>
      <c r="AD15" s="7"/>
      <c r="AE15" s="7"/>
    </row>
    <row r="16" spans="1:31" s="6" customFormat="1" ht="15.75">
      <c r="A16" s="135">
        <f t="shared" si="0"/>
        <v>7</v>
      </c>
      <c r="B16" s="137"/>
      <c r="C16" s="137"/>
      <c r="D16" s="136"/>
      <c r="E16" s="137"/>
      <c r="F16" s="138"/>
      <c r="G16" s="139"/>
      <c r="H16" s="139"/>
      <c r="I16" s="334"/>
      <c r="J16" s="7"/>
      <c r="K16" s="7"/>
      <c r="L16" s="7"/>
      <c r="M16" s="7"/>
      <c r="N16" s="7"/>
      <c r="O16" s="7"/>
      <c r="P16" s="7"/>
      <c r="Q16" s="7"/>
      <c r="R16" s="7"/>
      <c r="S16" s="7"/>
      <c r="T16" s="7"/>
      <c r="U16" s="7"/>
      <c r="V16" s="7"/>
      <c r="W16" s="7"/>
      <c r="X16" s="7"/>
      <c r="Y16" s="7"/>
      <c r="Z16" s="7"/>
      <c r="AA16" s="7"/>
      <c r="AB16" s="7"/>
      <c r="AC16" s="7"/>
      <c r="AD16" s="7"/>
      <c r="AE16" s="7"/>
    </row>
    <row r="17" spans="1:31" s="6" customFormat="1" ht="15.75">
      <c r="A17" s="135">
        <f t="shared" si="0"/>
        <v>8</v>
      </c>
      <c r="B17" s="140"/>
      <c r="C17" s="137"/>
      <c r="D17" s="140"/>
      <c r="E17" s="141"/>
      <c r="F17" s="138"/>
      <c r="G17" s="139"/>
      <c r="H17" s="139"/>
      <c r="I17" s="334"/>
      <c r="J17" s="7"/>
      <c r="K17" s="7"/>
      <c r="L17" s="7"/>
      <c r="M17" s="7"/>
      <c r="N17" s="7"/>
      <c r="O17" s="7"/>
      <c r="P17" s="7"/>
      <c r="Q17" s="7"/>
      <c r="R17" s="7"/>
      <c r="S17" s="7"/>
      <c r="T17" s="7"/>
      <c r="U17" s="7"/>
      <c r="V17" s="7"/>
      <c r="W17" s="7"/>
      <c r="X17" s="7"/>
      <c r="Y17" s="7"/>
      <c r="Z17" s="7"/>
      <c r="AA17" s="7"/>
      <c r="AB17" s="7"/>
      <c r="AC17" s="7"/>
      <c r="AD17" s="7"/>
      <c r="AE17" s="7"/>
    </row>
    <row r="18" spans="1:31" s="6" customFormat="1" ht="15.75">
      <c r="A18" s="135">
        <f t="shared" si="0"/>
        <v>9</v>
      </c>
      <c r="B18" s="140"/>
      <c r="C18" s="137"/>
      <c r="D18" s="140"/>
      <c r="E18" s="141"/>
      <c r="F18" s="138"/>
      <c r="G18" s="139"/>
      <c r="H18" s="139"/>
      <c r="I18" s="334"/>
      <c r="J18" s="7"/>
      <c r="K18" s="7"/>
      <c r="L18" s="7"/>
      <c r="M18" s="7"/>
      <c r="N18" s="7"/>
      <c r="O18" s="7"/>
      <c r="P18" s="7"/>
      <c r="Q18" s="7"/>
      <c r="R18" s="7"/>
      <c r="S18" s="7"/>
      <c r="T18" s="7"/>
      <c r="U18" s="7"/>
      <c r="V18" s="7"/>
      <c r="W18" s="7"/>
      <c r="X18" s="7"/>
      <c r="Y18" s="7"/>
      <c r="Z18" s="7"/>
      <c r="AA18" s="7"/>
      <c r="AB18" s="7"/>
      <c r="AC18" s="7"/>
      <c r="AD18" s="7"/>
      <c r="AE18" s="7"/>
    </row>
    <row r="19" spans="1:31" s="6" customFormat="1" ht="16.5" thickBot="1">
      <c r="A19" s="142">
        <f t="shared" si="0"/>
        <v>10</v>
      </c>
      <c r="B19" s="143"/>
      <c r="C19" s="144"/>
      <c r="D19" s="143"/>
      <c r="E19" s="144"/>
      <c r="F19" s="145"/>
      <c r="G19" s="145"/>
      <c r="H19" s="145"/>
      <c r="I19" s="335"/>
      <c r="J19" s="8"/>
      <c r="K19" s="9"/>
      <c r="L19" s="9"/>
      <c r="M19" s="9"/>
      <c r="N19" s="9"/>
      <c r="O19" s="9"/>
      <c r="P19" s="9"/>
      <c r="Q19" s="9"/>
      <c r="R19" s="9"/>
      <c r="S19" s="9"/>
      <c r="T19" s="9"/>
      <c r="U19" s="10"/>
      <c r="V19" s="10"/>
      <c r="W19" s="10"/>
      <c r="X19" s="10"/>
      <c r="Y19" s="10"/>
      <c r="Z19" s="10"/>
      <c r="AA19" s="10"/>
      <c r="AB19" s="10"/>
      <c r="AC19" s="10"/>
      <c r="AD19" s="10"/>
      <c r="AE19" s="10"/>
    </row>
    <row r="20" spans="1:31" s="6" customFormat="1" ht="16.5" thickBot="1">
      <c r="A20" s="378"/>
      <c r="B20" s="146"/>
      <c r="C20" s="146"/>
      <c r="D20" s="146"/>
      <c r="E20" s="146"/>
      <c r="F20" s="146"/>
      <c r="G20" s="146"/>
      <c r="H20" s="128" t="str">
        <f>"Total "&amp;LEFT(A7,2)</f>
        <v>Total I2</v>
      </c>
      <c r="I20" s="151">
        <f>SUM(I10:I19)</f>
        <v>0</v>
      </c>
      <c r="J20" s="9"/>
      <c r="K20" s="9"/>
      <c r="L20" s="10"/>
      <c r="M20" s="10"/>
      <c r="N20" s="10"/>
      <c r="O20" s="10"/>
      <c r="P20" s="10"/>
      <c r="Q20" s="10"/>
      <c r="R20" s="10"/>
      <c r="S20" s="10"/>
      <c r="T20" s="10"/>
      <c r="U20" s="10"/>
      <c r="V20" s="10"/>
    </row>
    <row r="21" spans="1:31" s="6" customFormat="1" ht="15.75">
      <c r="A21" s="8"/>
      <c r="B21" s="9"/>
      <c r="C21" s="9"/>
      <c r="D21" s="9"/>
      <c r="E21" s="9"/>
      <c r="F21" s="9"/>
      <c r="G21" s="9"/>
      <c r="H21" s="9"/>
      <c r="I21" s="9"/>
      <c r="J21" s="9"/>
      <c r="K21" s="9"/>
      <c r="L21" s="10"/>
      <c r="M21" s="10"/>
      <c r="N21" s="10"/>
      <c r="O21" s="10"/>
      <c r="P21" s="10"/>
      <c r="Q21" s="10"/>
      <c r="R21" s="10"/>
      <c r="S21" s="10"/>
      <c r="T21" s="10"/>
      <c r="U21" s="10"/>
      <c r="V21" s="10"/>
    </row>
    <row r="22" spans="1:31" s="6" customFormat="1" ht="33.75" customHeight="1">
      <c r="A22" s="480"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80"/>
      <c r="C22" s="480"/>
      <c r="D22" s="480"/>
      <c r="E22" s="480"/>
      <c r="F22" s="480"/>
      <c r="G22" s="480"/>
      <c r="H22" s="480"/>
      <c r="I22" s="480"/>
      <c r="J22" s="9"/>
      <c r="K22" s="9"/>
      <c r="L22" s="10"/>
      <c r="M22" s="10"/>
      <c r="N22" s="10"/>
      <c r="O22" s="10"/>
      <c r="P22" s="10"/>
      <c r="Q22" s="10"/>
      <c r="R22" s="10"/>
      <c r="S22" s="10"/>
      <c r="T22" s="10"/>
      <c r="U22" s="10"/>
      <c r="V22" s="10"/>
    </row>
    <row r="23" spans="1:31" s="6" customFormat="1" ht="15.75">
      <c r="A23" s="8"/>
      <c r="B23" s="9"/>
      <c r="C23" s="9"/>
      <c r="D23" s="9"/>
      <c r="E23" s="9"/>
      <c r="F23" s="9"/>
      <c r="G23" s="9"/>
      <c r="H23" s="9"/>
      <c r="I23" s="9"/>
      <c r="J23" s="9"/>
      <c r="K23" s="9"/>
      <c r="L23" s="10"/>
      <c r="M23" s="10"/>
      <c r="N23" s="10"/>
      <c r="O23" s="10"/>
      <c r="P23" s="10"/>
      <c r="Q23" s="10"/>
      <c r="R23" s="10"/>
      <c r="S23" s="10"/>
      <c r="T23" s="10"/>
      <c r="U23" s="10"/>
      <c r="V23" s="10"/>
    </row>
    <row r="24" spans="1:31" s="6" customFormat="1" ht="15.75">
      <c r="A24" s="8"/>
      <c r="B24" s="9"/>
      <c r="C24" s="9"/>
      <c r="D24" s="9"/>
      <c r="E24" s="9"/>
      <c r="F24" s="9"/>
      <c r="G24" s="9"/>
      <c r="H24" s="9"/>
      <c r="I24" s="9"/>
      <c r="J24" s="9"/>
      <c r="K24" s="9"/>
      <c r="L24" s="10"/>
      <c r="M24" s="10"/>
      <c r="N24" s="10"/>
      <c r="O24" s="10"/>
      <c r="P24" s="10"/>
      <c r="Q24" s="10"/>
      <c r="R24" s="10"/>
      <c r="S24" s="10"/>
      <c r="T24" s="10"/>
      <c r="U24" s="10"/>
      <c r="V24" s="10"/>
    </row>
    <row r="25" spans="1:31" s="6" customFormat="1" ht="15.75">
      <c r="A25" s="8"/>
      <c r="B25" s="9"/>
      <c r="C25" s="9"/>
      <c r="D25" s="9"/>
      <c r="E25" s="9"/>
      <c r="F25" s="9"/>
      <c r="G25" s="9"/>
      <c r="H25" s="9"/>
      <c r="I25" s="9"/>
      <c r="J25" s="9"/>
      <c r="K25" s="9"/>
      <c r="L25" s="10"/>
      <c r="M25" s="10"/>
      <c r="N25" s="10"/>
      <c r="O25" s="10"/>
      <c r="P25" s="10"/>
      <c r="Q25" s="10"/>
      <c r="R25" s="10"/>
      <c r="S25" s="10"/>
      <c r="T25" s="10"/>
      <c r="U25" s="10"/>
      <c r="V25" s="10"/>
    </row>
  </sheetData>
  <mergeCells count="4">
    <mergeCell ref="A4:C4"/>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2"/>
  <sheetViews>
    <sheetView topLeftCell="A7"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5703125" customWidth="1"/>
    <col min="9" max="9" width="9.7109375" customWidth="1"/>
  </cols>
  <sheetData>
    <row r="1" spans="1:12">
      <c r="A1" s="271" t="str">
        <f>'Date initiale'!C3</f>
        <v>Universitatea de Arhitectură și Urbanism "Ion Mincu" București</v>
      </c>
      <c r="B1" s="271"/>
      <c r="C1" s="271"/>
    </row>
    <row r="2" spans="1:12">
      <c r="A2" s="271" t="str">
        <f>'Date initiale'!B4&amp;" "&amp;'Date initiale'!C4</f>
        <v>Facultatea URBANISM</v>
      </c>
      <c r="B2" s="271"/>
      <c r="C2" s="271"/>
    </row>
    <row r="3" spans="1:12">
      <c r="A3" s="271" t="str">
        <f>'Date initiale'!B5&amp;" "&amp;'Date initiale'!C5</f>
        <v>Departamentul Planificare Urbană și Dezvoltare Teritorială</v>
      </c>
      <c r="B3" s="271"/>
      <c r="C3" s="271"/>
    </row>
    <row r="4" spans="1:12">
      <c r="A4" s="125" t="str">
        <f>'Date initiale'!C6&amp;", "&amp;'Date initiale'!C7</f>
        <v>Munteanu Simona Elena, 11</v>
      </c>
      <c r="B4" s="125"/>
      <c r="C4" s="125"/>
    </row>
    <row r="5" spans="1:12" s="196" customFormat="1">
      <c r="A5" s="125"/>
      <c r="B5" s="125"/>
      <c r="C5" s="125"/>
    </row>
    <row r="6" spans="1:12" ht="15.75">
      <c r="A6" s="478" t="s">
        <v>110</v>
      </c>
      <c r="B6" s="478"/>
      <c r="C6" s="478"/>
      <c r="D6" s="478"/>
      <c r="E6" s="478"/>
      <c r="F6" s="478"/>
      <c r="G6" s="478"/>
      <c r="H6" s="478"/>
      <c r="I6" s="478"/>
    </row>
    <row r="7" spans="1:12" ht="15.75">
      <c r="A7" s="478" t="str">
        <f>'Descriere indicatori'!B6&amp;". "&amp;'Descriere indicatori'!C6</f>
        <v xml:space="preserve">I3. Capitole de autor cuprinse în cărţi publicate la edituri cu prestigiu naţional* </v>
      </c>
      <c r="B7" s="478"/>
      <c r="C7" s="478"/>
      <c r="D7" s="478"/>
      <c r="E7" s="478"/>
      <c r="F7" s="478"/>
      <c r="G7" s="478"/>
      <c r="H7" s="478"/>
      <c r="I7" s="478"/>
    </row>
    <row r="8" spans="1:12" ht="16.5" thickBot="1">
      <c r="A8" s="39"/>
      <c r="B8" s="39"/>
      <c r="C8" s="39"/>
      <c r="D8" s="39"/>
      <c r="E8" s="39"/>
      <c r="F8" s="39"/>
      <c r="G8" s="39"/>
      <c r="H8" s="39"/>
      <c r="I8" s="39"/>
    </row>
    <row r="9" spans="1:12" ht="60.75" thickBot="1">
      <c r="A9" s="202" t="s">
        <v>55</v>
      </c>
      <c r="B9" s="203" t="s">
        <v>83</v>
      </c>
      <c r="C9" s="203" t="s">
        <v>175</v>
      </c>
      <c r="D9" s="203" t="s">
        <v>85</v>
      </c>
      <c r="E9" s="203" t="s">
        <v>86</v>
      </c>
      <c r="F9" s="204" t="s">
        <v>87</v>
      </c>
      <c r="G9" s="203" t="s">
        <v>88</v>
      </c>
      <c r="H9" s="203" t="s">
        <v>89</v>
      </c>
      <c r="I9" s="205" t="s">
        <v>90</v>
      </c>
      <c r="K9" s="276" t="s">
        <v>108</v>
      </c>
    </row>
    <row r="10" spans="1:12">
      <c r="A10" s="198">
        <v>1</v>
      </c>
      <c r="B10" s="153"/>
      <c r="C10" s="153"/>
      <c r="D10" s="153"/>
      <c r="E10" s="153"/>
      <c r="F10" s="154"/>
      <c r="G10" s="155"/>
      <c r="H10" s="154"/>
      <c r="I10" s="336"/>
      <c r="K10" s="277">
        <v>10</v>
      </c>
      <c r="L10" s="392" t="s">
        <v>247</v>
      </c>
    </row>
    <row r="11" spans="1:12">
      <c r="A11" s="114">
        <f>A10+1</f>
        <v>2</v>
      </c>
      <c r="B11" s="42"/>
      <c r="C11" s="42"/>
      <c r="D11" s="147"/>
      <c r="E11" s="42"/>
      <c r="F11" s="42"/>
      <c r="G11" s="42"/>
      <c r="H11" s="42"/>
      <c r="I11" s="337"/>
      <c r="K11" s="58"/>
    </row>
    <row r="12" spans="1:12">
      <c r="A12" s="157">
        <f t="shared" ref="A12:A19" si="0">A11+1</f>
        <v>3</v>
      </c>
      <c r="B12" s="126"/>
      <c r="C12" s="149"/>
      <c r="D12" s="147"/>
      <c r="E12" s="158"/>
      <c r="F12" s="119"/>
      <c r="G12" s="119"/>
      <c r="H12" s="119"/>
      <c r="I12" s="338"/>
    </row>
    <row r="13" spans="1:12">
      <c r="A13" s="157">
        <f t="shared" si="0"/>
        <v>4</v>
      </c>
      <c r="B13" s="150"/>
      <c r="C13" s="42"/>
      <c r="D13" s="42"/>
      <c r="E13" s="42"/>
      <c r="F13" s="118"/>
      <c r="G13" s="118"/>
      <c r="H13" s="118"/>
      <c r="I13" s="331"/>
    </row>
    <row r="14" spans="1:12" s="196" customFormat="1">
      <c r="A14" s="157">
        <f t="shared" si="0"/>
        <v>5</v>
      </c>
      <c r="B14" s="117"/>
      <c r="C14" s="42"/>
      <c r="D14" s="42"/>
      <c r="E14" s="42"/>
      <c r="F14" s="118"/>
      <c r="G14" s="118"/>
      <c r="H14" s="118"/>
      <c r="I14" s="339"/>
    </row>
    <row r="15" spans="1:12" s="196" customFormat="1">
      <c r="A15" s="157">
        <f t="shared" si="0"/>
        <v>6</v>
      </c>
      <c r="B15" s="150"/>
      <c r="C15" s="42"/>
      <c r="D15" s="42"/>
      <c r="E15" s="117"/>
      <c r="F15" s="118"/>
      <c r="G15" s="118"/>
      <c r="H15" s="118"/>
      <c r="I15" s="331"/>
    </row>
    <row r="16" spans="1:12">
      <c r="A16" s="157">
        <f t="shared" si="0"/>
        <v>7</v>
      </c>
      <c r="B16" s="117"/>
      <c r="C16" s="42"/>
      <c r="D16" s="42"/>
      <c r="E16" s="42"/>
      <c r="F16" s="118"/>
      <c r="G16" s="118"/>
      <c r="H16" s="118"/>
      <c r="I16" s="339"/>
    </row>
    <row r="17" spans="1:9">
      <c r="A17" s="157">
        <f t="shared" si="0"/>
        <v>8</v>
      </c>
      <c r="B17" s="150"/>
      <c r="C17" s="42"/>
      <c r="D17" s="42"/>
      <c r="E17" s="117"/>
      <c r="F17" s="118"/>
      <c r="G17" s="118"/>
      <c r="H17" s="118"/>
      <c r="I17" s="331"/>
    </row>
    <row r="18" spans="1:9">
      <c r="A18" s="157">
        <f t="shared" si="0"/>
        <v>9</v>
      </c>
      <c r="B18" s="148"/>
      <c r="C18" s="158"/>
      <c r="D18" s="147"/>
      <c r="E18" s="152"/>
      <c r="F18" s="119"/>
      <c r="G18" s="119"/>
      <c r="H18" s="119"/>
      <c r="I18" s="331"/>
    </row>
    <row r="19" spans="1:9" ht="15.75" thickBot="1">
      <c r="A19" s="159">
        <f t="shared" si="0"/>
        <v>10</v>
      </c>
      <c r="B19" s="160"/>
      <c r="C19" s="161"/>
      <c r="D19" s="161"/>
      <c r="E19" s="161"/>
      <c r="F19" s="123"/>
      <c r="G19" s="123"/>
      <c r="H19" s="123"/>
      <c r="I19" s="332"/>
    </row>
    <row r="20" spans="1:9" ht="15.75" thickBot="1">
      <c r="A20" s="367"/>
      <c r="B20" s="125"/>
      <c r="C20" s="125"/>
      <c r="D20" s="125"/>
      <c r="E20" s="125"/>
      <c r="F20" s="125"/>
      <c r="G20" s="125"/>
      <c r="H20" s="128" t="str">
        <f>"Total "&amp;LEFT(A7,2)</f>
        <v>Total I3</v>
      </c>
      <c r="I20" s="129">
        <f>SUM(I10:I19)</f>
        <v>0</v>
      </c>
    </row>
    <row r="22" spans="1:9" ht="33.75" customHeight="1">
      <c r="A22" s="480"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80"/>
      <c r="C22" s="480"/>
      <c r="D22" s="480"/>
      <c r="E22" s="480"/>
      <c r="F22" s="480"/>
      <c r="G22" s="480"/>
      <c r="H22" s="480"/>
      <c r="I22" s="480"/>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2"/>
  <sheetViews>
    <sheetView topLeftCell="A4" workbookViewId="0">
      <selection activeCell="H10" sqref="H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71" t="str">
        <f>'Date initiale'!C3</f>
        <v>Universitatea de Arhitectură și Urbanism "Ion Mincu" București</v>
      </c>
      <c r="B1" s="271"/>
      <c r="C1" s="271"/>
    </row>
    <row r="2" spans="1:12">
      <c r="A2" s="271" t="str">
        <f>'Date initiale'!B4&amp;" "&amp;'Date initiale'!C4</f>
        <v>Facultatea URBANISM</v>
      </c>
      <c r="B2" s="271"/>
      <c r="C2" s="271"/>
    </row>
    <row r="3" spans="1:12">
      <c r="A3" s="271" t="str">
        <f>'Date initiale'!B5&amp;" "&amp;'Date initiale'!C5</f>
        <v>Departamentul Planificare Urbană și Dezvoltare Teritorială</v>
      </c>
      <c r="B3" s="271"/>
      <c r="C3" s="271"/>
    </row>
    <row r="4" spans="1:12">
      <c r="A4" s="125" t="str">
        <f>'Date initiale'!C6&amp;", "&amp;'Date initiale'!C7</f>
        <v>Munteanu Simona Elena, 11</v>
      </c>
      <c r="B4" s="125"/>
      <c r="C4" s="125"/>
    </row>
    <row r="5" spans="1:12" s="196" customFormat="1">
      <c r="A5" s="125"/>
      <c r="B5" s="125"/>
      <c r="C5" s="125"/>
    </row>
    <row r="6" spans="1:12" ht="15.75">
      <c r="A6" s="478" t="s">
        <v>110</v>
      </c>
      <c r="B6" s="478"/>
      <c r="C6" s="478"/>
      <c r="D6" s="478"/>
      <c r="E6" s="478"/>
      <c r="F6" s="478"/>
      <c r="G6" s="478"/>
      <c r="H6" s="478"/>
      <c r="I6" s="478"/>
    </row>
    <row r="7" spans="1:12" ht="15.75">
      <c r="A7" s="478" t="str">
        <f>'Descriere indicatori'!B7&amp;". "&amp;'Descriere indicatori'!C7</f>
        <v xml:space="preserve">I4. Articole in extenso în reviste ştiinţifice de specialitate* </v>
      </c>
      <c r="B7" s="478"/>
      <c r="C7" s="478"/>
      <c r="D7" s="478"/>
      <c r="E7" s="478"/>
      <c r="F7" s="478"/>
      <c r="G7" s="478"/>
      <c r="H7" s="478"/>
      <c r="I7" s="478"/>
    </row>
    <row r="8" spans="1:12" ht="15.75" thickBot="1">
      <c r="A8" s="162"/>
      <c r="B8" s="162"/>
      <c r="C8" s="162"/>
      <c r="D8" s="162"/>
      <c r="E8" s="162"/>
      <c r="F8" s="162"/>
      <c r="G8" s="162"/>
      <c r="H8" s="162"/>
      <c r="I8" s="162"/>
    </row>
    <row r="9" spans="1:12" ht="30.75" thickBot="1">
      <c r="A9" s="202" t="s">
        <v>55</v>
      </c>
      <c r="B9" s="165" t="s">
        <v>83</v>
      </c>
      <c r="C9" s="165" t="s">
        <v>56</v>
      </c>
      <c r="D9" s="165" t="s">
        <v>57</v>
      </c>
      <c r="E9" s="165" t="s">
        <v>80</v>
      </c>
      <c r="F9" s="166" t="s">
        <v>87</v>
      </c>
      <c r="G9" s="165" t="s">
        <v>58</v>
      </c>
      <c r="H9" s="165" t="s">
        <v>111</v>
      </c>
      <c r="I9" s="167" t="s">
        <v>90</v>
      </c>
      <c r="K9" s="276" t="s">
        <v>108</v>
      </c>
    </row>
    <row r="10" spans="1:12" ht="75.75" customHeight="1">
      <c r="A10" s="110">
        <v>1</v>
      </c>
      <c r="B10" s="426" t="s">
        <v>424</v>
      </c>
      <c r="C10" s="426" t="s">
        <v>425</v>
      </c>
      <c r="D10" s="427" t="s">
        <v>426</v>
      </c>
      <c r="E10" s="419" t="s">
        <v>427</v>
      </c>
      <c r="F10" s="420">
        <v>2017</v>
      </c>
      <c r="G10" s="427" t="s">
        <v>428</v>
      </c>
      <c r="H10" s="428" t="s">
        <v>429</v>
      </c>
      <c r="I10" s="429">
        <v>5</v>
      </c>
      <c r="J10" s="430"/>
      <c r="K10" s="277">
        <v>10</v>
      </c>
      <c r="L10" s="392" t="s">
        <v>248</v>
      </c>
    </row>
    <row r="11" spans="1:12">
      <c r="A11" s="114">
        <f>A10+1</f>
        <v>2</v>
      </c>
      <c r="B11" s="115"/>
      <c r="C11" s="116"/>
      <c r="D11" s="115"/>
      <c r="E11" s="117"/>
      <c r="F11" s="118"/>
      <c r="G11" s="119"/>
      <c r="H11" s="119"/>
      <c r="I11" s="334"/>
      <c r="K11" s="58"/>
    </row>
    <row r="12" spans="1:12">
      <c r="A12" s="114">
        <f t="shared" ref="A12:A17" si="0">A11+1</f>
        <v>3</v>
      </c>
      <c r="B12" s="116"/>
      <c r="C12" s="116"/>
      <c r="D12" s="116"/>
      <c r="E12" s="117"/>
      <c r="F12" s="118"/>
      <c r="G12" s="119"/>
      <c r="H12" s="119"/>
      <c r="I12" s="334"/>
    </row>
    <row r="13" spans="1:12">
      <c r="A13" s="114">
        <f t="shared" si="0"/>
        <v>4</v>
      </c>
      <c r="B13" s="116"/>
      <c r="C13" s="116"/>
      <c r="D13" s="116"/>
      <c r="E13" s="117"/>
      <c r="F13" s="118"/>
      <c r="G13" s="118"/>
      <c r="H13" s="118"/>
      <c r="I13" s="334"/>
    </row>
    <row r="14" spans="1:12">
      <c r="A14" s="114">
        <f t="shared" si="0"/>
        <v>5</v>
      </c>
      <c r="B14" s="116"/>
      <c r="C14" s="116"/>
      <c r="D14" s="116"/>
      <c r="E14" s="117"/>
      <c r="F14" s="118"/>
      <c r="G14" s="118"/>
      <c r="H14" s="118"/>
      <c r="I14" s="334"/>
    </row>
    <row r="15" spans="1:12">
      <c r="A15" s="114">
        <f t="shared" si="0"/>
        <v>6</v>
      </c>
      <c r="B15" s="116"/>
      <c r="C15" s="116"/>
      <c r="D15" s="116"/>
      <c r="E15" s="117"/>
      <c r="F15" s="118"/>
      <c r="G15" s="118"/>
      <c r="H15" s="118"/>
      <c r="I15" s="334"/>
    </row>
    <row r="16" spans="1:12">
      <c r="A16" s="114">
        <f t="shared" si="0"/>
        <v>7</v>
      </c>
      <c r="B16" s="116"/>
      <c r="C16" s="116"/>
      <c r="D16" s="116"/>
      <c r="E16" s="117"/>
      <c r="F16" s="118"/>
      <c r="G16" s="118"/>
      <c r="H16" s="118"/>
      <c r="I16" s="334"/>
    </row>
    <row r="17" spans="1:9">
      <c r="A17" s="114">
        <f t="shared" si="0"/>
        <v>8</v>
      </c>
      <c r="B17" s="116"/>
      <c r="C17" s="116"/>
      <c r="D17" s="116"/>
      <c r="E17" s="117"/>
      <c r="F17" s="118"/>
      <c r="G17" s="118"/>
      <c r="H17" s="118"/>
      <c r="I17" s="334"/>
    </row>
    <row r="18" spans="1:9">
      <c r="A18" s="114">
        <f>A17+1</f>
        <v>9</v>
      </c>
      <c r="B18" s="116"/>
      <c r="C18" s="116"/>
      <c r="D18" s="116"/>
      <c r="E18" s="117"/>
      <c r="F18" s="118"/>
      <c r="G18" s="118"/>
      <c r="H18" s="118"/>
      <c r="I18" s="334"/>
    </row>
    <row r="19" spans="1:9" ht="15.75" thickBot="1">
      <c r="A19" s="120">
        <f>A18+1</f>
        <v>10</v>
      </c>
      <c r="B19" s="121"/>
      <c r="C19" s="121"/>
      <c r="D19" s="121"/>
      <c r="E19" s="122"/>
      <c r="F19" s="123"/>
      <c r="G19" s="123"/>
      <c r="H19" s="123"/>
      <c r="I19" s="335"/>
    </row>
    <row r="20" spans="1:9" ht="15.75" thickBot="1">
      <c r="A20" s="376"/>
      <c r="B20" s="125"/>
      <c r="C20" s="125"/>
      <c r="D20" s="125"/>
      <c r="E20" s="125"/>
      <c r="F20" s="125"/>
      <c r="G20" s="125"/>
      <c r="H20" s="128" t="str">
        <f>"Total "&amp;LEFT(A7,2)</f>
        <v>Total I4</v>
      </c>
      <c r="I20" s="169">
        <f>SUM(I10:I19)</f>
        <v>5</v>
      </c>
    </row>
    <row r="22" spans="1:9" ht="33.75" customHeight="1">
      <c r="A22" s="480"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80"/>
      <c r="C22" s="480"/>
      <c r="D22" s="480"/>
      <c r="E22" s="480"/>
      <c r="F22" s="480"/>
      <c r="G22" s="480"/>
      <c r="H22" s="480"/>
      <c r="I22" s="480"/>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34</vt:i4>
      </vt:variant>
      <vt:variant>
        <vt:lpstr>Named Ranges</vt:lpstr>
      </vt:variant>
      <vt:variant>
        <vt:i4>34</vt:i4>
      </vt:variant>
    </vt:vector>
  </HeadingPairs>
  <TitlesOfParts>
    <vt:vector size="68" baseType="lpstr">
      <vt:lpstr>INSTRUCTIUNI</vt:lpstr>
      <vt:lpstr>Date initiale</vt:lpstr>
      <vt:lpstr>Fisa verificare</vt:lpstr>
      <vt:lpstr>Descriere indicatori</vt:lpstr>
      <vt:lpstr>Punctaj necesar</vt:lpstr>
      <vt:lpstr>I1</vt:lpstr>
      <vt:lpstr>I2</vt:lpstr>
      <vt:lpstr>I3</vt:lpstr>
      <vt:lpstr>I4</vt:lpstr>
      <vt:lpstr>I5</vt:lpstr>
      <vt:lpstr>I6</vt:lpstr>
      <vt:lpstr>I7</vt:lpstr>
      <vt:lpstr>I8</vt:lpstr>
      <vt:lpstr>I9</vt:lpstr>
      <vt:lpstr>I10</vt:lpstr>
      <vt:lpstr>I11a</vt:lpstr>
      <vt:lpstr>I11b</vt:lpstr>
      <vt:lpstr>I11c</vt:lpstr>
      <vt:lpstr>I12</vt:lpstr>
      <vt:lpstr>I13</vt:lpstr>
      <vt:lpstr>I14a</vt:lpstr>
      <vt:lpstr>I14b</vt:lpstr>
      <vt:lpstr>I14c</vt:lpstr>
      <vt:lpstr>I15</vt:lpstr>
      <vt:lpstr>I16</vt:lpstr>
      <vt:lpstr>I17</vt:lpstr>
      <vt:lpstr>I18</vt:lpstr>
      <vt:lpstr>I19</vt:lpstr>
      <vt:lpstr>I20</vt:lpstr>
      <vt:lpstr>I21</vt:lpstr>
      <vt:lpstr>I22</vt:lpstr>
      <vt:lpstr>I23</vt:lpstr>
      <vt:lpstr>I24</vt:lpstr>
      <vt:lpstr>liste</vt:lpstr>
      <vt:lpstr>'Date initiale'!Print_Area</vt:lpstr>
      <vt:lpstr>'Descriere indicatori'!Print_Area</vt:lpstr>
      <vt:lpstr>'Fisa verificare'!Print_Area</vt:lpstr>
      <vt:lpstr>'I1'!Print_Area</vt:lpstr>
      <vt:lpstr>'I10'!Print_Area</vt:lpstr>
      <vt:lpstr>I11a!Print_Area</vt:lpstr>
      <vt:lpstr>I11b!Print_Area</vt:lpstr>
      <vt:lpstr>I11c!Print_Area</vt:lpstr>
      <vt:lpstr>'I12'!Print_Area</vt:lpstr>
      <vt:lpstr>'I13'!Print_Area</vt:lpstr>
      <vt:lpstr>I14a!Print_Area</vt:lpstr>
      <vt:lpstr>I14b!Print_Area</vt:lpstr>
      <vt:lpstr>I14c!Print_Area</vt:lpstr>
      <vt:lpstr>'I15'!Print_Area</vt:lpstr>
      <vt:lpstr>'I16'!Print_Area</vt:lpstr>
      <vt:lpstr>'I17'!Print_Area</vt:lpstr>
      <vt:lpstr>'I18'!Print_Area</vt:lpstr>
      <vt:lpstr>'I19'!Print_Area</vt:lpstr>
      <vt:lpstr>'I2'!Print_Area</vt:lpstr>
      <vt:lpstr>'I20'!Print_Area</vt:lpstr>
      <vt:lpstr>'I21'!Print_Area</vt:lpstr>
      <vt:lpstr>'I22'!Print_Area</vt:lpstr>
      <vt:lpstr>'I23'!Print_Area</vt:lpstr>
      <vt:lpstr>'I24'!Print_Area</vt:lpstr>
      <vt:lpstr>'I3'!Print_Area</vt:lpstr>
      <vt:lpstr>'I4'!Print_Area</vt:lpstr>
      <vt:lpstr>'I5'!Print_Area</vt:lpstr>
      <vt:lpstr>'I6'!Print_Area</vt:lpstr>
      <vt:lpstr>'I7'!Print_Area</vt:lpstr>
      <vt:lpstr>'I8'!Print_Area</vt:lpstr>
      <vt:lpstr>'I9'!Print_Area</vt:lpstr>
      <vt:lpstr>'Punctaj necesar'!Print_Area</vt:lpstr>
      <vt:lpstr>'Descriere indicatori'!Print_Titles</vt:lpstr>
      <vt:lpstr>'Fisa verificare'!Print_Titles</vt:lpstr>
    </vt:vector>
  </TitlesOfParts>
  <Company>UAUIM</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Fișa de verificare punctaj</dc:title>
  <dc:creator>Radu Pană</dc:creator>
  <dc:description>versiune 1.0/mai 2016</dc:description>
  <cp:lastModifiedBy>simona</cp:lastModifiedBy>
  <cp:lastPrinted>2017-12-03T09:43:53Z</cp:lastPrinted>
  <dcterms:created xsi:type="dcterms:W3CDTF">2013-01-10T17:13:12Z</dcterms:created>
  <dcterms:modified xsi:type="dcterms:W3CDTF">2019-06-18T22:16:47Z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umber">
    <vt:lpwstr>1.0</vt:lpwstr>
  </property>
</Properties>
</file>