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34.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5"/>
  <workbookPr defaultThemeVersion="124226"/>
  <bookViews>
    <workbookView xWindow="120" yWindow="60" windowWidth="19095" windowHeight="8445" tabRatio="928" activeTab="2"/>
  </bookViews>
  <sheets>
    <sheet name="INSTRUCTIUNI" sheetId="35" r:id="rId1"/>
    <sheet name="Date initiale" sheetId="31" r:id="rId2"/>
    <sheet name="Fisa verificare" sheetId="36" r:id="rId3"/>
    <sheet name="Descriere indicatori" sheetId="1" r:id="rId4"/>
    <sheet name="Punctaj necesar" sheetId="3" r:id="rId5"/>
    <sheet name="I1" sheetId="4" r:id="rId6"/>
    <sheet name="I2" sheetId="5" r:id="rId7"/>
    <sheet name="I3" sheetId="6" r:id="rId8"/>
    <sheet name="I4" sheetId="7" r:id="rId9"/>
    <sheet name="I5" sheetId="8" r:id="rId10"/>
    <sheet name="I6" sheetId="9" r:id="rId11"/>
    <sheet name="I7" sheetId="10" r:id="rId12"/>
    <sheet name="I8" sheetId="11" r:id="rId13"/>
    <sheet name="I9" sheetId="12" r:id="rId14"/>
    <sheet name="I10" sheetId="13" r:id="rId15"/>
    <sheet name="I11a" sheetId="14" r:id="rId16"/>
    <sheet name="I11b" sheetId="29" r:id="rId17"/>
    <sheet name="I11c" sheetId="28" r:id="rId18"/>
    <sheet name="I12" sheetId="15" r:id="rId19"/>
    <sheet name="I13" sheetId="16" r:id="rId20"/>
    <sheet name="I14a" sheetId="17" r:id="rId21"/>
    <sheet name="I14b" sheetId="30" r:id="rId22"/>
    <sheet name="I14c" sheetId="34" r:id="rId23"/>
    <sheet name="I15" sheetId="37" r:id="rId24"/>
    <sheet name="I16" sheetId="18" r:id="rId25"/>
    <sheet name="I17" sheetId="19" r:id="rId26"/>
    <sheet name="I18" sheetId="20" r:id="rId27"/>
    <sheet name="I19" sheetId="21" r:id="rId28"/>
    <sheet name="I20" sheetId="22" r:id="rId29"/>
    <sheet name="I21" sheetId="23" r:id="rId30"/>
    <sheet name="I22" sheetId="24" r:id="rId31"/>
    <sheet name="I23" sheetId="25" r:id="rId32"/>
    <sheet name="I24" sheetId="26" r:id="rId33"/>
    <sheet name="liste" sheetId="33" state="hidden" r:id="rId34"/>
  </sheets>
  <externalReferences>
    <externalReference r:id="rId35"/>
    <externalReference r:id="rId36"/>
  </externalReferences>
  <definedNames>
    <definedName name="NUME">'[1]Date initiale'!$B$6</definedName>
    <definedName name="PER_EVAL">'[2]Date initiale'!$B$18</definedName>
    <definedName name="_xlnm.Print_Area" localSheetId="1">'Date initiale'!$B$1:$C$10</definedName>
    <definedName name="_xlnm.Print_Area" localSheetId="3">'Descriere indicatori'!$B$1:$E$57</definedName>
    <definedName name="_xlnm.Print_Area" localSheetId="2">'Fisa verificare'!$B$1:$D$48</definedName>
    <definedName name="_xlnm.Print_Area" localSheetId="5">'I1'!$A$1:$I$22</definedName>
    <definedName name="_xlnm.Print_Area" localSheetId="14">'I10'!$A$1:$I$22</definedName>
    <definedName name="_xlnm.Print_Area" localSheetId="15">I11a!$A$1:$I$22</definedName>
    <definedName name="_xlnm.Print_Area" localSheetId="16">I11b!$A$1:$H$20</definedName>
    <definedName name="_xlnm.Print_Area" localSheetId="17">I11c!$A$1:$G$20</definedName>
    <definedName name="_xlnm.Print_Area" localSheetId="18">'I12'!$A$1:$H$22</definedName>
    <definedName name="_xlnm.Print_Area" localSheetId="19">'I13'!$A$1:$H$42</definedName>
    <definedName name="_xlnm.Print_Area" localSheetId="20">I14a!$A$1:$H$22</definedName>
    <definedName name="_xlnm.Print_Area" localSheetId="21">I14b!$A$1:$H$22</definedName>
    <definedName name="_xlnm.Print_Area" localSheetId="22">I14c!$A$1:$H$22</definedName>
    <definedName name="_xlnm.Print_Area" localSheetId="23">'I15'!$A$1:$H$22</definedName>
    <definedName name="_xlnm.Print_Area" localSheetId="24">'I16'!$A$1:$D$20</definedName>
    <definedName name="_xlnm.Print_Area" localSheetId="25">'I17'!$A$1:$D$20</definedName>
    <definedName name="_xlnm.Print_Area" localSheetId="26">'I18'!$A$1:$D$32</definedName>
    <definedName name="_xlnm.Print_Area" localSheetId="27">'I19'!$A$1:$E$20</definedName>
    <definedName name="_xlnm.Print_Area" localSheetId="6">'I2'!$A$1:$I$22</definedName>
    <definedName name="_xlnm.Print_Area" localSheetId="28">'I20'!$A$1:$E$20</definedName>
    <definedName name="_xlnm.Print_Area" localSheetId="29">'I21'!$A$1:$D$20</definedName>
    <definedName name="_xlnm.Print_Area" localSheetId="30">'I22'!$A$1:$D$20</definedName>
    <definedName name="_xlnm.Print_Area" localSheetId="31">'I23'!$A$1:$D$20</definedName>
    <definedName name="_xlnm.Print_Area" localSheetId="32">'I24'!$A$1:$F$20</definedName>
    <definedName name="_xlnm.Print_Area" localSheetId="7">'I3'!$A$1:$I$28</definedName>
    <definedName name="_xlnm.Print_Area" localSheetId="8">'I4'!$A$1:$I$22</definedName>
    <definedName name="_xlnm.Print_Area" localSheetId="9">'I5'!$A$1:$I$22</definedName>
    <definedName name="_xlnm.Print_Area" localSheetId="10">'I6'!$A$1:$I$20</definedName>
    <definedName name="_xlnm.Print_Area" localSheetId="11">'I7'!$A$1:$I$46</definedName>
    <definedName name="_xlnm.Print_Area" localSheetId="12">'I8'!$A$1:$I$22</definedName>
    <definedName name="_xlnm.Print_Area" localSheetId="13">'I9'!$A$1:$I$22</definedName>
    <definedName name="_xlnm.Print_Area" localSheetId="4">'Punctaj necesar'!$A$1:$D$7</definedName>
    <definedName name="_xlnm.Print_Titles" localSheetId="3">'Descriere indicatori'!$3:$3</definedName>
    <definedName name="_xlnm.Print_Titles" localSheetId="2">'Fisa verificare'!$10:$10</definedName>
  </definedNames>
  <calcPr calcId="124519"/>
</workbook>
</file>

<file path=xl/calcChain.xml><?xml version="1.0" encoding="utf-8"?>
<calcChain xmlns="http://schemas.openxmlformats.org/spreadsheetml/2006/main">
  <c r="A14" i="16"/>
  <c r="A15"/>
  <c r="A16" s="1"/>
  <c r="A17" s="1"/>
  <c r="A18" s="1"/>
  <c r="A19" s="1"/>
  <c r="A20" s="1"/>
  <c r="A21" s="1"/>
  <c r="A22" s="1"/>
  <c r="A23" s="1"/>
  <c r="A24" s="1"/>
  <c r="A25" s="1"/>
  <c r="A26" s="1"/>
  <c r="A27" s="1"/>
  <c r="A28" s="1"/>
  <c r="A29" s="1"/>
  <c r="A30" s="1"/>
  <c r="A31" s="1"/>
  <c r="A32" s="1"/>
  <c r="A33" s="1"/>
  <c r="A34" s="1"/>
  <c r="A35" s="1"/>
  <c r="A36" s="1"/>
  <c r="A37" s="1"/>
  <c r="A38" s="1"/>
  <c r="A39" s="1"/>
  <c r="A15" i="15"/>
  <c r="A14"/>
  <c r="A14" i="6" l="1"/>
  <c r="I44" i="10" l="1"/>
  <c r="I26" i="6" l="1"/>
  <c r="A1" i="14"/>
  <c r="D30" i="20"/>
  <c r="A23" i="13" l="1"/>
  <c r="A22" i="37"/>
  <c r="A7"/>
  <c r="G20" s="1"/>
  <c r="H20"/>
  <c r="D29" i="36" s="1"/>
  <c r="A12" i="37"/>
  <c r="A13" s="1"/>
  <c r="A14" s="1"/>
  <c r="A15" s="1"/>
  <c r="A16" s="1"/>
  <c r="A17" s="1"/>
  <c r="A18" s="1"/>
  <c r="A19" s="1"/>
  <c r="A11"/>
  <c r="A4"/>
  <c r="A3"/>
  <c r="A2"/>
  <c r="A1"/>
  <c r="B2" i="36" l="1"/>
  <c r="B4"/>
  <c r="B6"/>
  <c r="B5" l="1"/>
  <c r="B3"/>
  <c r="B47"/>
  <c r="D37"/>
  <c r="D28"/>
  <c r="E20" i="22"/>
  <c r="D34" i="36" s="1"/>
  <c r="F20" i="26"/>
  <c r="D38" i="36" s="1"/>
  <c r="A11" i="26"/>
  <c r="A12" s="1"/>
  <c r="A13" s="1"/>
  <c r="A14" s="1"/>
  <c r="A15" s="1"/>
  <c r="A16" s="1"/>
  <c r="A17" s="1"/>
  <c r="A18" s="1"/>
  <c r="A19" s="1"/>
  <c r="A7"/>
  <c r="E20" s="1"/>
  <c r="D20" i="25"/>
  <c r="A11"/>
  <c r="A12" s="1"/>
  <c r="A13" s="1"/>
  <c r="A14" s="1"/>
  <c r="A15" s="1"/>
  <c r="A16" s="1"/>
  <c r="A17" s="1"/>
  <c r="A18" s="1"/>
  <c r="A19" s="1"/>
  <c r="A7"/>
  <c r="C20" s="1"/>
  <c r="D20" i="23"/>
  <c r="A11" i="24"/>
  <c r="A12" s="1"/>
  <c r="A13" s="1"/>
  <c r="A14" s="1"/>
  <c r="A15" s="1"/>
  <c r="A16" s="1"/>
  <c r="A17" s="1"/>
  <c r="A18" s="1"/>
  <c r="A19" s="1"/>
  <c r="A7"/>
  <c r="C20" s="1"/>
  <c r="A11" i="23"/>
  <c r="A12"/>
  <c r="A13" s="1"/>
  <c r="A14" s="1"/>
  <c r="A15" s="1"/>
  <c r="A16" s="1"/>
  <c r="A17" s="1"/>
  <c r="A18" s="1"/>
  <c r="A19" s="1"/>
  <c r="A7"/>
  <c r="C20" s="1"/>
  <c r="A11" i="22"/>
  <c r="A12" s="1"/>
  <c r="A13" s="1"/>
  <c r="A14" s="1"/>
  <c r="A15" s="1"/>
  <c r="A16" s="1"/>
  <c r="A17" s="1"/>
  <c r="A18" s="1"/>
  <c r="A19" s="1"/>
  <c r="A7"/>
  <c r="D20" s="1"/>
  <c r="E20" i="21"/>
  <c r="D33" i="36" s="1"/>
  <c r="A11" i="21"/>
  <c r="A12" s="1"/>
  <c r="A13" s="1"/>
  <c r="A14" s="1"/>
  <c r="A15" s="1"/>
  <c r="A16" s="1"/>
  <c r="A17" s="1"/>
  <c r="A18" s="1"/>
  <c r="A19" s="1"/>
  <c r="A7"/>
  <c r="D20" s="1"/>
  <c r="A32" i="20"/>
  <c r="A11"/>
  <c r="A12" s="1"/>
  <c r="A13" s="1"/>
  <c r="A14" s="1"/>
  <c r="A15" s="1"/>
  <c r="A16" s="1"/>
  <c r="A17" s="1"/>
  <c r="A18" s="1"/>
  <c r="A7"/>
  <c r="C30" s="1"/>
  <c r="A11" i="19"/>
  <c r="A12" s="1"/>
  <c r="A13" s="1"/>
  <c r="A14" s="1"/>
  <c r="A15" s="1"/>
  <c r="A16" s="1"/>
  <c r="A17" s="1"/>
  <c r="A18" s="1"/>
  <c r="A19" s="1"/>
  <c r="A7"/>
  <c r="C20" s="1"/>
  <c r="A11" i="18"/>
  <c r="A12" s="1"/>
  <c r="A13" s="1"/>
  <c r="A14" s="1"/>
  <c r="A15" s="1"/>
  <c r="A16" s="1"/>
  <c r="A17" s="1"/>
  <c r="A18" s="1"/>
  <c r="A19" s="1"/>
  <c r="I20" i="9"/>
  <c r="D16" i="36" s="1"/>
  <c r="I20" i="7"/>
  <c r="D14" i="36" s="1"/>
  <c r="I20" i="8"/>
  <c r="D15" i="36" s="1"/>
  <c r="A22" i="13"/>
  <c r="A22" i="12"/>
  <c r="A22" i="11"/>
  <c r="A46" i="10"/>
  <c r="A22" i="8"/>
  <c r="A22" i="7"/>
  <c r="A28" i="6"/>
  <c r="A22" i="5"/>
  <c r="A22" i="4"/>
  <c r="A4" i="5"/>
  <c r="A4" i="6"/>
  <c r="A4" i="7"/>
  <c r="A4" i="8"/>
  <c r="A4" i="9"/>
  <c r="A4" i="10"/>
  <c r="A4" i="11"/>
  <c r="A4" i="12"/>
  <c r="A4" i="13"/>
  <c r="A4" i="14"/>
  <c r="A4" i="29"/>
  <c r="A4" i="28"/>
  <c r="A4" i="15"/>
  <c r="A4" i="16"/>
  <c r="A4" i="17"/>
  <c r="A4" i="30"/>
  <c r="A4" i="34"/>
  <c r="A4" i="18"/>
  <c r="A4" i="19"/>
  <c r="A4" i="20"/>
  <c r="A4" i="21"/>
  <c r="A4" i="22"/>
  <c r="A4" i="23"/>
  <c r="A4" i="24"/>
  <c r="A4" i="25"/>
  <c r="A4" i="26"/>
  <c r="A4" i="4"/>
  <c r="A7" i="18"/>
  <c r="C20" s="1"/>
  <c r="A7" i="34"/>
  <c r="G20" s="1"/>
  <c r="A22"/>
  <c r="H20"/>
  <c r="A11"/>
  <c r="A12" s="1"/>
  <c r="A13" s="1"/>
  <c r="A14" s="1"/>
  <c r="A15" s="1"/>
  <c r="A16" s="1"/>
  <c r="A17" s="1"/>
  <c r="A18" s="1"/>
  <c r="A19" s="1"/>
  <c r="A3"/>
  <c r="A2"/>
  <c r="A1"/>
  <c r="A22" i="30"/>
  <c r="A11"/>
  <c r="A12"/>
  <c r="A13" s="1"/>
  <c r="A14" s="1"/>
  <c r="A15" s="1"/>
  <c r="A16" s="1"/>
  <c r="A17" s="1"/>
  <c r="A18" s="1"/>
  <c r="A19" s="1"/>
  <c r="A7"/>
  <c r="G20" s="1"/>
  <c r="A7" i="17"/>
  <c r="G20" s="1"/>
  <c r="A22"/>
  <c r="H20"/>
  <c r="D26" i="36" s="1"/>
  <c r="A11" i="17"/>
  <c r="A12"/>
  <c r="A13" s="1"/>
  <c r="A14" s="1"/>
  <c r="A15" s="1"/>
  <c r="A16" s="1"/>
  <c r="A17" s="1"/>
  <c r="A18" s="1"/>
  <c r="A19" s="1"/>
  <c r="A42" i="16"/>
  <c r="A7"/>
  <c r="G40" s="1"/>
  <c r="A11"/>
  <c r="A12" s="1"/>
  <c r="A13" s="1"/>
  <c r="A22" i="15"/>
  <c r="A11"/>
  <c r="A12" s="1"/>
  <c r="A13" s="1"/>
  <c r="A16" s="1"/>
  <c r="A17" s="1"/>
  <c r="A18" s="1"/>
  <c r="A19" s="1"/>
  <c r="A7"/>
  <c r="G20" s="1"/>
  <c r="A11" i="28"/>
  <c r="A12" s="1"/>
  <c r="A13" s="1"/>
  <c r="A14" s="1"/>
  <c r="A15" s="1"/>
  <c r="A16" s="1"/>
  <c r="A17" s="1"/>
  <c r="A18" s="1"/>
  <c r="A19" s="1"/>
  <c r="A7"/>
  <c r="F20" s="1"/>
  <c r="A11" i="29"/>
  <c r="A12"/>
  <c r="A13" s="1"/>
  <c r="A14" s="1"/>
  <c r="A15" s="1"/>
  <c r="A16" s="1"/>
  <c r="A17" s="1"/>
  <c r="A18" s="1"/>
  <c r="A19" s="1"/>
  <c r="A7"/>
  <c r="G20" s="1"/>
  <c r="A11" i="14"/>
  <c r="A12" s="1"/>
  <c r="A13" s="1"/>
  <c r="A14" s="1"/>
  <c r="A15" s="1"/>
  <c r="A16" s="1"/>
  <c r="A17" s="1"/>
  <c r="A7"/>
  <c r="H22" s="1"/>
  <c r="A11" i="13"/>
  <c r="A12" s="1"/>
  <c r="A13" s="1"/>
  <c r="A14" s="1"/>
  <c r="A15" s="1"/>
  <c r="A16" s="1"/>
  <c r="A17" s="1"/>
  <c r="A18" s="1"/>
  <c r="A19" s="1"/>
  <c r="A7"/>
  <c r="H20" s="1"/>
  <c r="I20" i="12"/>
  <c r="D19" i="36" s="1"/>
  <c r="A11" i="12"/>
  <c r="A12"/>
  <c r="A13" s="1"/>
  <c r="A14" s="1"/>
  <c r="A15" s="1"/>
  <c r="A16" s="1"/>
  <c r="A17" s="1"/>
  <c r="A18" s="1"/>
  <c r="A19" s="1"/>
  <c r="A7"/>
  <c r="H20" s="1"/>
  <c r="A7" i="11"/>
  <c r="H20" s="1"/>
  <c r="A7" i="10"/>
  <c r="H44" s="1"/>
  <c r="A7" i="9"/>
  <c r="H20" s="1"/>
  <c r="A7" i="8"/>
  <c r="H20" s="1"/>
  <c r="A7" i="7"/>
  <c r="H20" s="1"/>
  <c r="A7" i="6"/>
  <c r="H26" s="1"/>
  <c r="A7" i="5"/>
  <c r="H20" s="1"/>
  <c r="A7" i="4"/>
  <c r="H20" s="1"/>
  <c r="I20" i="11"/>
  <c r="D18" i="36" s="1"/>
  <c r="A11" i="11"/>
  <c r="A12" s="1"/>
  <c r="A13" s="1"/>
  <c r="A14" s="1"/>
  <c r="A15" s="1"/>
  <c r="A16" s="1"/>
  <c r="A17" s="1"/>
  <c r="A18" s="1"/>
  <c r="A19" s="1"/>
  <c r="A11" i="9"/>
  <c r="A12" s="1"/>
  <c r="A13" s="1"/>
  <c r="A14" s="1"/>
  <c r="A15" s="1"/>
  <c r="A16" s="1"/>
  <c r="A17" s="1"/>
  <c r="A18" s="1"/>
  <c r="A19" s="1"/>
  <c r="A11" i="8"/>
  <c r="A12"/>
  <c r="A13" s="1"/>
  <c r="A14" s="1"/>
  <c r="A15" s="1"/>
  <c r="A16" s="1"/>
  <c r="A17" s="1"/>
  <c r="A18" s="1"/>
  <c r="A19" s="1"/>
  <c r="A11" i="7"/>
  <c r="A12"/>
  <c r="A13" s="1"/>
  <c r="A14" s="1"/>
  <c r="A15" s="1"/>
  <c r="A16" s="1"/>
  <c r="A17" s="1"/>
  <c r="A18" s="1"/>
  <c r="A19" s="1"/>
  <c r="A11" i="5"/>
  <c r="A12" s="1"/>
  <c r="A13" s="1"/>
  <c r="A14" s="1"/>
  <c r="A15" s="1"/>
  <c r="A16" s="1"/>
  <c r="A17" s="1"/>
  <c r="A18" s="1"/>
  <c r="A19" s="1"/>
  <c r="A11" i="4"/>
  <c r="A12"/>
  <c r="A13" s="1"/>
  <c r="A14" s="1"/>
  <c r="A15" s="1"/>
  <c r="A16" s="1"/>
  <c r="A17" s="1"/>
  <c r="A18" s="1"/>
  <c r="A19" s="1"/>
  <c r="A2" i="5"/>
  <c r="A2" i="6"/>
  <c r="A2" i="7"/>
  <c r="A2" i="8"/>
  <c r="A2" i="9"/>
  <c r="A2" i="10"/>
  <c r="A2" i="11"/>
  <c r="A2" i="12"/>
  <c r="A2" i="13"/>
  <c r="A2" i="14"/>
  <c r="A2" i="28"/>
  <c r="A2" i="29"/>
  <c r="A2" i="15"/>
  <c r="A2" i="16"/>
  <c r="A2" i="17"/>
  <c r="A2" i="30"/>
  <c r="A2" i="18"/>
  <c r="A2" i="19"/>
  <c r="A2" i="20"/>
  <c r="A2" i="21"/>
  <c r="A2" i="22"/>
  <c r="A2" i="23"/>
  <c r="A2" i="24"/>
  <c r="A2" i="25"/>
  <c r="A2" i="26"/>
  <c r="A2" i="4"/>
  <c r="A3" i="5"/>
  <c r="A3" i="6"/>
  <c r="A3" i="7"/>
  <c r="A3" i="8"/>
  <c r="A3" i="9"/>
  <c r="A3" i="10"/>
  <c r="A3" i="11"/>
  <c r="A3" i="12"/>
  <c r="A3" i="13"/>
  <c r="A3" i="14"/>
  <c r="A3" i="28"/>
  <c r="A3" i="29"/>
  <c r="A3" i="15"/>
  <c r="A3" i="16"/>
  <c r="A3" i="17"/>
  <c r="A3" i="30"/>
  <c r="A3" i="18"/>
  <c r="A3" i="19"/>
  <c r="A3" i="20"/>
  <c r="A3" i="21"/>
  <c r="A3" i="22"/>
  <c r="A3" i="23"/>
  <c r="A3" i="24"/>
  <c r="A3" i="25"/>
  <c r="A3" i="26"/>
  <c r="A3" i="4"/>
  <c r="A1" i="5"/>
  <c r="A1" i="6"/>
  <c r="A1" i="7"/>
  <c r="A1" i="8"/>
  <c r="A1" i="9"/>
  <c r="A1" i="10"/>
  <c r="A1" i="11"/>
  <c r="A1" i="12"/>
  <c r="A1" i="13"/>
  <c r="A1" i="28"/>
  <c r="A1" i="29"/>
  <c r="A1" i="15"/>
  <c r="A1" i="16"/>
  <c r="A1" i="17"/>
  <c r="A1" i="30"/>
  <c r="A1" i="18"/>
  <c r="A1" i="19"/>
  <c r="A1" i="20"/>
  <c r="A1" i="21"/>
  <c r="A1" i="22"/>
  <c r="A1" i="23"/>
  <c r="A1" i="24"/>
  <c r="A1" i="25"/>
  <c r="A1" i="26"/>
  <c r="A1" i="4"/>
  <c r="I20" i="13"/>
  <c r="D20" i="36" s="1"/>
  <c r="G20" i="28"/>
  <c r="D23" i="36" s="1"/>
  <c r="H40" i="16"/>
  <c r="D25" i="36" s="1"/>
  <c r="D20" i="24"/>
  <c r="D36" i="36" s="1"/>
  <c r="D32"/>
  <c r="D20" i="18"/>
  <c r="D30" i="36" s="1"/>
  <c r="H20" i="30"/>
  <c r="D27" i="36" s="1"/>
  <c r="H20" i="15"/>
  <c r="D24" i="36" s="1"/>
  <c r="H20" i="29"/>
  <c r="D22" i="36" s="1"/>
  <c r="I22" i="14"/>
  <c r="D21" i="36" s="1"/>
  <c r="I20" i="5"/>
  <c r="D12" i="36" s="1"/>
  <c r="D20" i="19"/>
  <c r="D17" i="36"/>
  <c r="D13"/>
  <c r="I20" i="4"/>
  <c r="A18" i="14" l="1"/>
  <c r="D43" i="36"/>
  <c r="D31"/>
  <c r="D42" s="1"/>
  <c r="D11"/>
  <c r="D41" s="1"/>
  <c r="D35"/>
  <c r="D44" l="1"/>
</calcChain>
</file>

<file path=xl/sharedStrings.xml><?xml version="1.0" encoding="utf-8"?>
<sst xmlns="http://schemas.openxmlformats.org/spreadsheetml/2006/main" count="1163" uniqueCount="591">
  <si>
    <t>I15</t>
  </si>
  <si>
    <t>DENUMIRE CRITERIU</t>
  </si>
  <si>
    <t>CRITERIU</t>
  </si>
  <si>
    <t>STANDARD PENTRU PROFESOR UNIVERSITAR</t>
  </si>
  <si>
    <t>STANDARD PENTRU CONFERENTIAR UNIVERSITAR</t>
  </si>
  <si>
    <t>C1</t>
  </si>
  <si>
    <t>C2</t>
  </si>
  <si>
    <t>C3</t>
  </si>
  <si>
    <t>C4</t>
  </si>
  <si>
    <t>suma punctajului pentru indicatorul I11</t>
  </si>
  <si>
    <t>&gt;80</t>
  </si>
  <si>
    <t>&gt;40</t>
  </si>
  <si>
    <t>&gt;200</t>
  </si>
  <si>
    <t>&gt;60</t>
  </si>
  <si>
    <t>&gt;30</t>
  </si>
  <si>
    <t>&gt;150</t>
  </si>
  <si>
    <t xml:space="preserve">pe carte </t>
  </si>
  <si>
    <t xml:space="preserve">Tipul activităţilor </t>
  </si>
  <si>
    <t xml:space="preserve">Punctaj indicat </t>
  </si>
  <si>
    <t xml:space="preserve">I1 </t>
  </si>
  <si>
    <t xml:space="preserve">Cărţi de autor/capitole publicate la edituri cu prestigiu internaţional* </t>
  </si>
  <si>
    <t xml:space="preserve">I2 </t>
  </si>
  <si>
    <t xml:space="preserve">Cărţi de autor publicate la edituri cu prestigiu naţional* </t>
  </si>
  <si>
    <t xml:space="preserve">I3 </t>
  </si>
  <si>
    <t xml:space="preserve">Capitole de autor cuprinse în cărţi publicate la edituri cu prestigiu naţional* </t>
  </si>
  <si>
    <t xml:space="preserve">pe capitol </t>
  </si>
  <si>
    <t xml:space="preserve">I4 </t>
  </si>
  <si>
    <t xml:space="preserve">pe articol </t>
  </si>
  <si>
    <t xml:space="preserve">I5 </t>
  </si>
  <si>
    <t xml:space="preserve">I6 </t>
  </si>
  <si>
    <t xml:space="preserve">I7 </t>
  </si>
  <si>
    <t xml:space="preserve">I8 </t>
  </si>
  <si>
    <t xml:space="preserve">pe studiu </t>
  </si>
  <si>
    <t xml:space="preserve">I9 </t>
  </si>
  <si>
    <t xml:space="preserve">I10 </t>
  </si>
  <si>
    <t xml:space="preserve">pe studiu de cercetare prin proiect/studiu aferent proiect </t>
  </si>
  <si>
    <t xml:space="preserve">I11 </t>
  </si>
  <si>
    <t xml:space="preserve">pe publicaţie </t>
  </si>
  <si>
    <t xml:space="preserve">pe publicaţie/ eveniment </t>
  </si>
  <si>
    <t xml:space="preserve">pe susţinere </t>
  </si>
  <si>
    <t xml:space="preserve">I12 </t>
  </si>
  <si>
    <t xml:space="preserve">pe tip de activitate </t>
  </si>
  <si>
    <t xml:space="preserve">I19 </t>
  </si>
  <si>
    <t xml:space="preserve">pe expoziţie </t>
  </si>
  <si>
    <t xml:space="preserve">I20 </t>
  </si>
  <si>
    <t xml:space="preserve">I21 </t>
  </si>
  <si>
    <t xml:space="preserve">pe comisie </t>
  </si>
  <si>
    <t xml:space="preserve">I22 </t>
  </si>
  <si>
    <t xml:space="preserve">I23 </t>
  </si>
  <si>
    <t xml:space="preserve">Îndrumare de doctorat sau în co-tutelă la nivel internaţional/naţional </t>
  </si>
  <si>
    <t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t>
  </si>
  <si>
    <t>ARHITECTURA</t>
  </si>
  <si>
    <t>Titlul lucrării</t>
  </si>
  <si>
    <t>Ziua, luna</t>
  </si>
  <si>
    <t>Pag.</t>
  </si>
  <si>
    <t>Nr. crt.</t>
  </si>
  <si>
    <t>Titlul lucrarii</t>
  </si>
  <si>
    <t>Revista</t>
  </si>
  <si>
    <t>Vol (Nr)</t>
  </si>
  <si>
    <t xml:space="preserve">pe proiect </t>
  </si>
  <si>
    <t xml:space="preserve">I13 </t>
  </si>
  <si>
    <t xml:space="preserve">I14 </t>
  </si>
  <si>
    <t xml:space="preserve">Studii de cercetare, granturi şi proiecte de cercetare internaţionale/ naţionale/locale (MEN, CNCS, CEEX, MDRL), realizate prin centrele de cercetare ale universităţii/alte centre universitare şi/academice)** </t>
  </si>
  <si>
    <t xml:space="preserve">Indicator </t>
  </si>
  <si>
    <t xml:space="preserve">I16 </t>
  </si>
  <si>
    <t xml:space="preserve">pe premiu/ nominalizări/ selecţionări </t>
  </si>
  <si>
    <t xml:space="preserve">I17 </t>
  </si>
  <si>
    <t xml:space="preserve">pe premiu/ pe nominalizare </t>
  </si>
  <si>
    <t xml:space="preserve">I18 </t>
  </si>
  <si>
    <t>Nr. crt</t>
  </si>
  <si>
    <t>Denumire proiect</t>
  </si>
  <si>
    <t>Beneficiar</t>
  </si>
  <si>
    <t>Nr. proiect</t>
  </si>
  <si>
    <t>Denumire conferinta</t>
  </si>
  <si>
    <t>Denumire eveniment</t>
  </si>
  <si>
    <t>An</t>
  </si>
  <si>
    <t>Ziua, Luna</t>
  </si>
  <si>
    <t>Titlul Premiu/Nominalizare/ Selectionare</t>
  </si>
  <si>
    <t>Punctaj obtinut</t>
  </si>
  <si>
    <t>ISBN/ si/ sau ISSN</t>
  </si>
  <si>
    <t>ISBN / ISSN</t>
  </si>
  <si>
    <t>Perioada</t>
  </si>
  <si>
    <t>Program</t>
  </si>
  <si>
    <t>Autori</t>
  </si>
  <si>
    <t>Titlul cărţii</t>
  </si>
  <si>
    <t>Editura</t>
  </si>
  <si>
    <t>ISBN</t>
  </si>
  <si>
    <t>Anul</t>
  </si>
  <si>
    <t>Număr total de pagini</t>
  </si>
  <si>
    <t>Număr de pagini contribuţie proprie</t>
  </si>
  <si>
    <t>Punctaj obţinut</t>
  </si>
  <si>
    <t>Universitatea</t>
  </si>
  <si>
    <t>Facultatea</t>
  </si>
  <si>
    <t>Departamentul</t>
  </si>
  <si>
    <t>Perioada de evaluare (ani)</t>
  </si>
  <si>
    <t>Data (luna/an)</t>
  </si>
  <si>
    <t>Nume şi prenume</t>
  </si>
  <si>
    <t xml:space="preserve">Elementul pt. care se acordă punctajul </t>
  </si>
  <si>
    <t xml:space="preserve">pe carte/ capitol </t>
  </si>
  <si>
    <t xml:space="preserve">5
5
10
20 </t>
  </si>
  <si>
    <t xml:space="preserve">15/10
10/5
10/5
20 </t>
  </si>
  <si>
    <t>INFORMATII GENERALE</t>
  </si>
  <si>
    <t>Universitatea de Arhitectură și Urbanism "Ion Mincu" București</t>
  </si>
  <si>
    <t>PUNCTAJE MINIME NECESARE</t>
  </si>
  <si>
    <t>DENUMIREA CRITERIULUI</t>
  </si>
  <si>
    <t>Standard</t>
  </si>
  <si>
    <t>profesor</t>
  </si>
  <si>
    <t>conferențiar</t>
  </si>
  <si>
    <t>Punctaj</t>
  </si>
  <si>
    <t>20 | 10</t>
  </si>
  <si>
    <t>LISTA DE LUCRĂRI - STANDARDE NAȚIONALE</t>
  </si>
  <si>
    <t>Număr de pagini</t>
  </si>
  <si>
    <t>I1</t>
  </si>
  <si>
    <t>I2</t>
  </si>
  <si>
    <t>I3</t>
  </si>
  <si>
    <t>I4</t>
  </si>
  <si>
    <t>I5</t>
  </si>
  <si>
    <t>I6</t>
  </si>
  <si>
    <t>I7</t>
  </si>
  <si>
    <t>I8</t>
  </si>
  <si>
    <t>I9</t>
  </si>
  <si>
    <t>I10</t>
  </si>
  <si>
    <t>I11</t>
  </si>
  <si>
    <t>I12</t>
  </si>
  <si>
    <t>I13</t>
  </si>
  <si>
    <t>I14</t>
  </si>
  <si>
    <t>I16</t>
  </si>
  <si>
    <t>I17</t>
  </si>
  <si>
    <t>I18</t>
  </si>
  <si>
    <t>I19</t>
  </si>
  <si>
    <t>I20</t>
  </si>
  <si>
    <t>I21</t>
  </si>
  <si>
    <t>I22</t>
  </si>
  <si>
    <t>I23</t>
  </si>
  <si>
    <t>Conferinţa, Simpozionul, Denumirea volumului, Localitatea etc.</t>
  </si>
  <si>
    <t>ISBN/ ISSN</t>
  </si>
  <si>
    <t>Denumire publicație / conferință</t>
  </si>
  <si>
    <t>Editura / 
Denumire eveniment, oraș</t>
  </si>
  <si>
    <t>Calitatea (autor, coautor etc.)</t>
  </si>
  <si>
    <t>Observații (autorizat, executat etc.)</t>
  </si>
  <si>
    <t>Observații (avizat / faza etc.)</t>
  </si>
  <si>
    <t>Denumire proiect / studiu</t>
  </si>
  <si>
    <t>profesor universitar</t>
  </si>
  <si>
    <t>conferențiar universitar</t>
  </si>
  <si>
    <t>lector universitar</t>
  </si>
  <si>
    <t>asistent universitar</t>
  </si>
  <si>
    <t>preparator universitar</t>
  </si>
  <si>
    <t>Punctaj obținut</t>
  </si>
  <si>
    <t>Data</t>
  </si>
  <si>
    <t>Semnătura</t>
  </si>
  <si>
    <t>Instituția</t>
  </si>
  <si>
    <t>Calitate (autor, coautor, curator)</t>
  </si>
  <si>
    <t>Denumire expoziție</t>
  </si>
  <si>
    <t>Tip activitate</t>
  </si>
  <si>
    <t>Student îndrumat</t>
  </si>
  <si>
    <t>Instituție</t>
  </si>
  <si>
    <t>parola este: cercetare</t>
  </si>
  <si>
    <t xml:space="preserve">   </t>
  </si>
  <si>
    <t>Nominalizare comitete/ structuri de conducere, comisii de specialitate, jurii, academii</t>
  </si>
  <si>
    <t>Manifestare</t>
  </si>
  <si>
    <t>7 | 5</t>
  </si>
  <si>
    <t>15 |10 | 5</t>
  </si>
  <si>
    <t>5 |3</t>
  </si>
  <si>
    <t>30 |20</t>
  </si>
  <si>
    <t>30 |15 | 10</t>
  </si>
  <si>
    <t>20 |15</t>
  </si>
  <si>
    <t>20 |15 | 10</t>
  </si>
  <si>
    <t>50 |30 | 10</t>
  </si>
  <si>
    <t>30 |20 | 10</t>
  </si>
  <si>
    <t>10 | 5</t>
  </si>
  <si>
    <t>5 | 5 | 10 | 20</t>
  </si>
  <si>
    <t>5 | 3</t>
  </si>
  <si>
    <t>3 | 1</t>
  </si>
  <si>
    <t>15 | 10</t>
  </si>
  <si>
    <t>Titlul cărţii / Titlul capitolului</t>
  </si>
  <si>
    <t>Post concurs</t>
  </si>
  <si>
    <t xml:space="preserve">Tipul activităților </t>
  </si>
  <si>
    <t xml:space="preserve">FISA VERIFICARE PRIVIND INDEPLINIREA STANDARDELOR MINIMALE NATIONALE </t>
  </si>
  <si>
    <r>
      <rPr>
        <b/>
        <sz val="11"/>
        <color theme="1"/>
        <rFont val="Calibri"/>
        <family val="2"/>
        <charset val="238"/>
        <scheme val="minor"/>
      </rPr>
      <t>Definiţii şi condiţii</t>
    </r>
    <r>
      <rPr>
        <sz val="11"/>
        <color theme="1"/>
        <rFont val="Calibri"/>
        <family val="2"/>
        <scheme val="minor"/>
      </rPr>
      <t xml:space="preserve">
n reprezintă:
  - numărul de publicaţii - carte/articol/studiu/proiect la care candidatul este autor sau coautor 
  - numărul de activităţi/evenimente
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Lista conferinţelor la nivel mondial sau european de Arhitectură şi Urbanism recunoscute de comisia de specialitate a CNATDCU se stabileşte prin decizie a biroului acestei comisii de specialitate şi se publică pe site-ul web al CNATDCU.
Lista publicaţiilor de prestigiu internaţional şi naţional în domeniile de specialitate şi în cele conexe, recunoscute de comisia de specialitate a CNATDCU se stabileşte prin decizie a acestei comisii de specialitate şi se publică pe site-ul web al CNATDCU.</t>
    </r>
  </si>
  <si>
    <t>Instrucțiuni de completare a Fișei de verificare a punctajului pentru îndeplinirea standardelor naționale</t>
  </si>
  <si>
    <t>Pagina "Punctaj necesar" prezintă informativ punctajele necesare, pe grupe de indicatori și total, pentru îndeplinirea standardelor minimale naționale de conferențiar și profesor universitar.</t>
  </si>
  <si>
    <t>URBANISM</t>
  </si>
  <si>
    <t>ARHITECTURA DE INTERIOR</t>
  </si>
  <si>
    <t>Pagina "Date inițiale" conține câteva informații despre persoana vizată. Acestea trebuie completate în căsuțele corespunzătoare. Nu se completează decât în căsuțele pe fond verde. Pentru Facultate și Standard este disponibilă, după un click în căsuța respectivă, o listă cu opțiuni care se activează din săgeata din dreapta.
Informațiile sunt preluate automat în Fișa de verificare.</t>
  </si>
  <si>
    <t>In pagina "Fișa verificare" nu se completează nimic direct; toate informațiile din această pagină sunt preluate automat din celelalte pagini. Această pagină trebuie printată (format A4, 2 pagini).</t>
  </si>
  <si>
    <t>aprobate prin Ordinul nr. 6129 din 20 decembrie 2016 potrivit art.219 alin. (1) lit. a din  Legea educației naționale nr.1/2011 , pentru ocuparea posturilor de conferențiar/profesor universitar</t>
  </si>
  <si>
    <t>DESCRIERE INDICATORI conform Anexei OM 6129/2016</t>
  </si>
  <si>
    <t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t>
  </si>
  <si>
    <t>***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t>
  </si>
  <si>
    <t>**** Valoarea punctajului variază între 30-50pct/n în funcție de complexitate, importanța la nivel local/național/internațional a proiectului precum și de valoarea sa contractuală. Punctajul obținut este independent de punctajele obținute la rubricile I12-I14</t>
  </si>
  <si>
    <t>Notă explicativă:</t>
  </si>
  <si>
    <t>***** O lucrare: proiect, studiu, publicație etc. - va fi luată în considerație o singură dată, la criteriul corespunzător, cu punctaj maxim (ex. în cazul premiilor la un concurs)</t>
  </si>
  <si>
    <r>
      <rPr>
        <b/>
        <sz val="11"/>
        <color theme="1"/>
        <rFont val="Calibri"/>
        <family val="2"/>
        <charset val="238"/>
        <scheme val="minor"/>
      </rPr>
      <t>Definiţii şi condiţii</t>
    </r>
    <r>
      <rPr>
        <sz val="11"/>
        <color theme="1"/>
        <rFont val="Calibri"/>
        <family val="2"/>
        <scheme val="minor"/>
      </rPr>
      <t xml:space="preserve">
</t>
    </r>
    <r>
      <rPr>
        <b/>
        <sz val="11"/>
        <color theme="1"/>
        <rFont val="Calibri"/>
        <family val="2"/>
        <charset val="238"/>
        <scheme val="minor"/>
      </rPr>
      <t>n</t>
    </r>
    <r>
      <rPr>
        <sz val="11"/>
        <color theme="1"/>
        <rFont val="Calibri"/>
        <family val="2"/>
        <scheme val="minor"/>
      </rPr>
      <t xml:space="preserve"> reprezintă:
  - numărul de publicaţii - carte/articol/studiu/proiect la care candidatul este autor, coautor sau membru în colectiv 
  - numărul de activităţi/evenimente
</t>
    </r>
    <r>
      <rPr>
        <sz val="11"/>
        <color theme="1"/>
        <rFont val="Symbol"/>
        <family val="1"/>
        <charset val="2"/>
      </rPr>
      <t>·</t>
    </r>
    <r>
      <rPr>
        <sz val="12.65"/>
        <color theme="1"/>
        <rFont val="Calibri"/>
        <family val="2"/>
      </rPr>
      <t xml:space="preserve"> </t>
    </r>
    <r>
      <rPr>
        <sz val="11"/>
        <color theme="1"/>
        <rFont val="Calibri"/>
        <family val="2"/>
        <scheme val="minor"/>
      </rPr>
      <t xml:space="preserve">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 xml:space="preserve">Lista conferinţelor la nivel mondial sau european de Arhitectură şi Urbanism recunoscute de comisia de specialitate a CNATDCU se stabileşte prin decizie a biroului acestei comisii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Lista publicaţiilor de prestigiu internaţional şi naţional în domeniile de specialitate şi în cele conexe, recunoscute de comisia de specialitate a CNATDCU se stabileşte prin decizie a acestei comisii de specialitate şi se publică pe site-ul web al CNATDCU.</t>
    </r>
  </si>
  <si>
    <t>ASUMARE ȘI RESPONSABILITATE:</t>
  </si>
  <si>
    <r>
      <rPr>
        <sz val="11"/>
        <color theme="1"/>
        <rFont val="Symbol"/>
        <family val="1"/>
        <charset val="2"/>
      </rPr>
      <t>·</t>
    </r>
    <r>
      <rPr>
        <sz val="11"/>
        <color theme="1"/>
        <rFont val="Calibri"/>
        <family val="2"/>
      </rPr>
      <t xml:space="preserve"> Veridicitatea informațiilor privind valorile standardelor minimale necesare și obligatorii pentru conferirea titlurilor didactice în învățământul superior și gradelor profesionale de cercetare-dezvoltare este asumată prin propria răspundere a autorului.
</t>
    </r>
    <r>
      <rPr>
        <sz val="11"/>
        <color theme="1"/>
        <rFont val="Symbol"/>
        <family val="1"/>
        <charset val="2"/>
      </rPr>
      <t>·</t>
    </r>
    <r>
      <rPr>
        <sz val="11"/>
        <color theme="1"/>
        <rFont val="Calibri"/>
        <family val="2"/>
      </rPr>
      <t xml:space="preserve"> </t>
    </r>
    <r>
      <rPr>
        <sz val="11"/>
        <color theme="1"/>
        <rFont val="Calibri"/>
        <family val="2"/>
        <charset val="238"/>
      </rPr>
      <t>Verificarea autenticității celor declarate intră în competența comisiei de examinare.</t>
    </r>
  </si>
  <si>
    <t xml:space="preserve">20 x n
10 x n </t>
  </si>
  <si>
    <t xml:space="preserve">15 x n </t>
  </si>
  <si>
    <t xml:space="preserve">10 x n </t>
  </si>
  <si>
    <r>
      <t xml:space="preserve">Articole </t>
    </r>
    <r>
      <rPr>
        <i/>
        <sz val="11"/>
        <color theme="1"/>
        <rFont val="Calibri"/>
        <family val="2"/>
        <charset val="238"/>
        <scheme val="minor"/>
      </rPr>
      <t>in extenso</t>
    </r>
    <r>
      <rPr>
        <sz val="11"/>
        <color theme="1"/>
        <rFont val="Calibri"/>
        <family val="2"/>
        <scheme val="minor"/>
      </rPr>
      <t xml:space="preserve"> în reviste ştiinţifice de specialitate* </t>
    </r>
  </si>
  <si>
    <r>
      <t xml:space="preserve">Articole </t>
    </r>
    <r>
      <rPr>
        <i/>
        <sz val="11"/>
        <color theme="1"/>
        <rFont val="Calibri"/>
        <family val="2"/>
        <charset val="238"/>
        <scheme val="minor"/>
      </rPr>
      <t>in extenso</t>
    </r>
    <r>
      <rPr>
        <sz val="11"/>
        <color theme="1"/>
        <rFont val="Calibri"/>
        <family val="2"/>
        <scheme val="minor"/>
      </rPr>
      <t xml:space="preserve"> în reviste ştiinţifice indexate ISI Arts &amp; Humanities </t>
    </r>
    <r>
      <rPr>
        <i/>
        <sz val="11"/>
        <color theme="1"/>
        <rFont val="Calibri"/>
        <family val="2"/>
        <charset val="238"/>
        <scheme val="minor"/>
      </rPr>
      <t>Citation Index</t>
    </r>
    <r>
      <rPr>
        <sz val="11"/>
        <color theme="1"/>
        <rFont val="Calibri"/>
        <family val="2"/>
        <scheme val="minor"/>
      </rPr>
      <t xml:space="preserve">, Scopus-Copernicus, ERIH şi clasificate în categoria INT1 sau INT2 în acest index, sau echivalente în domeniu* </t>
    </r>
  </si>
  <si>
    <r>
      <t xml:space="preserve">Articole </t>
    </r>
    <r>
      <rPr>
        <i/>
        <sz val="11"/>
        <color indexed="8"/>
        <rFont val="Calibri"/>
        <family val="2"/>
        <charset val="238"/>
      </rPr>
      <t xml:space="preserve">in extenso </t>
    </r>
    <r>
      <rPr>
        <sz val="11"/>
        <color indexed="8"/>
        <rFont val="Calibri"/>
        <family val="2"/>
      </rPr>
      <t xml:space="preserve">în reviste ştiinţifice indexate ERIH şi clasificate în categoria NAT </t>
    </r>
  </si>
  <si>
    <t xml:space="preserve">5 x n </t>
  </si>
  <si>
    <r>
      <t xml:space="preserve">Articole </t>
    </r>
    <r>
      <rPr>
        <i/>
        <sz val="11"/>
        <color indexed="8"/>
        <rFont val="Calibri"/>
        <family val="2"/>
        <charset val="238"/>
      </rPr>
      <t>in extenso</t>
    </r>
    <r>
      <rPr>
        <sz val="11"/>
        <color indexed="8"/>
        <rFont val="Calibri"/>
        <family val="2"/>
      </rPr>
      <t xml:space="preserve"> în reviste ştiinţifice recunoscute în domenii conexe* </t>
    </r>
  </si>
  <si>
    <r>
      <t xml:space="preserve">Studii </t>
    </r>
    <r>
      <rPr>
        <i/>
        <sz val="11"/>
        <color indexed="8"/>
        <rFont val="Calibri"/>
        <family val="2"/>
        <charset val="238"/>
      </rPr>
      <t>in extenso</t>
    </r>
    <r>
      <rPr>
        <sz val="11"/>
        <color indexed="8"/>
        <rFont val="Calibri"/>
        <family val="2"/>
      </rPr>
      <t xml:space="preserve"> apărute în volume colective publicate la edituri de prestigiu internaţional* </t>
    </r>
  </si>
  <si>
    <r>
      <t xml:space="preserve">Studii </t>
    </r>
    <r>
      <rPr>
        <i/>
        <sz val="11"/>
        <color theme="1"/>
        <rFont val="Calibri"/>
        <family val="2"/>
        <charset val="238"/>
        <scheme val="minor"/>
      </rPr>
      <t>in extenso</t>
    </r>
    <r>
      <rPr>
        <sz val="11"/>
        <color theme="1"/>
        <rFont val="Calibri"/>
        <family val="2"/>
        <scheme val="minor"/>
      </rPr>
      <t xml:space="preserve"> apărute în volume colective publicate la edituri de prestigiu naţional* </t>
    </r>
  </si>
  <si>
    <t xml:space="preserve">7 x n </t>
  </si>
  <si>
    <r>
      <t xml:space="preserve">Studii </t>
    </r>
    <r>
      <rPr>
        <i/>
        <sz val="11"/>
        <color indexed="8"/>
        <rFont val="Calibri"/>
        <family val="2"/>
        <charset val="238"/>
      </rPr>
      <t xml:space="preserve">in extenso </t>
    </r>
    <r>
      <rPr>
        <sz val="11"/>
        <color indexed="8"/>
        <rFont val="Calibri"/>
        <family val="2"/>
      </rPr>
      <t xml:space="preserve">apărute în volume colective publicate la edituri recunoscute în domeniu*, precum şi studiile aferente proiectelor* </t>
    </r>
  </si>
  <si>
    <t xml:space="preserve">7 x n 
5 x n </t>
  </si>
  <si>
    <r>
      <t xml:space="preserve">Publicaţii </t>
    </r>
    <r>
      <rPr>
        <i/>
        <sz val="11"/>
        <color indexed="8"/>
        <rFont val="Calibri"/>
        <family val="2"/>
        <charset val="238"/>
      </rPr>
      <t>in</t>
    </r>
    <r>
      <rPr>
        <sz val="11"/>
        <color indexed="8"/>
        <rFont val="Calibri"/>
        <family val="2"/>
      </rPr>
      <t xml:space="preserve"> extenso în lucrări ale conferinţelor ştiinţifice de arhitectură, urbanism, peisagistică, design şi restaurare, precum şi ale ştiinţelor conexe - pentru specializări transdisciplinare, la nivel internaţional / naţional / local </t>
    </r>
  </si>
  <si>
    <t xml:space="preserve">15 x n
10 x n
5 x n </t>
  </si>
  <si>
    <t>Coordonator publicaţie/coordonator de ediţie la publicaţii şi edituri internaţionale/naţionale;
keynote speaker la conferinţe şi comunicări ştiinţifice internaţionale/naţionale, review-er la conferințe și comunicări științifice internaționale / naționale</t>
  </si>
  <si>
    <t xml:space="preserve">15/10 x n
10/8 x n
6/3 x n </t>
  </si>
  <si>
    <t>Susţinere comunicare publică în cadrul conferinţelor, colocviilor, seminariilor internaţionale/naţionale</t>
  </si>
  <si>
    <t xml:space="preserve">5 x n
3 x n </t>
  </si>
  <si>
    <t>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t>
  </si>
  <si>
    <t xml:space="preserve">30 x n
20 x n </t>
  </si>
  <si>
    <t>Proiect de arhitectură, restaurare, design, de specialitate, de mare complexitate, la nivel zonal sau local, edificat / autorizat** Cu un grad de complexitate în consecință la nivelul rezolvării arhitecturale tehnice, de amplasament.</t>
  </si>
  <si>
    <t xml:space="preserve">15 x n
10 x n </t>
  </si>
  <si>
    <r>
      <t xml:space="preserve">Proiect de amenajarea teritoriului şi peisaj la nivel macro-teritorial: </t>
    </r>
    <r>
      <rPr>
        <i/>
        <sz val="11"/>
        <color theme="1"/>
        <rFont val="Calibri"/>
        <family val="2"/>
        <charset val="238"/>
        <scheme val="minor"/>
      </rPr>
      <t>naţional, transfrontalier, interjudeţean</t>
    </r>
    <r>
      <rPr>
        <sz val="11"/>
        <color theme="1"/>
        <rFont val="Calibri"/>
        <family val="2"/>
        <scheme val="minor"/>
      </rPr>
      <t xml:space="preserve">/ la nivel mezzo-teritorial: </t>
    </r>
    <r>
      <rPr>
        <i/>
        <sz val="11"/>
        <color theme="1"/>
        <rFont val="Calibri"/>
        <family val="2"/>
        <charset val="238"/>
        <scheme val="minor"/>
      </rPr>
      <t>judeţean, periurban, metropolitan</t>
    </r>
    <r>
      <rPr>
        <sz val="11"/>
        <color theme="1"/>
        <rFont val="Calibri"/>
        <family val="2"/>
        <scheme val="minor"/>
      </rPr>
      <t xml:space="preserve">/ strategii de dezvoltare, studii de fundamentare, planuri de management şi mobilitate) avizate** </t>
    </r>
  </si>
  <si>
    <t xml:space="preserve">30 x n
15 x n
10 x n </t>
  </si>
  <si>
    <t xml:space="preserve">Proiect urbanistic şi peisagistic la nivelul Planurilor Generale / Zonale ale Localităţilor (inclusiv studii de fundamentare, de inserţie, de oportunitate) avizate** </t>
  </si>
  <si>
    <t xml:space="preserve">20 x n
15 x n </t>
  </si>
  <si>
    <t xml:space="preserve">20 x n
15 x n
10 x n </t>
  </si>
  <si>
    <t>Contribuții la activitatea Centrului de cercetare - proiectare al Universității prin atragerea și realizarea de proiecte de urbanism, arhitectură, restaurare, design, proiecte de specialitate, studii cu componentă notabilă de cercetare și complexitate****</t>
  </si>
  <si>
    <t>20 x n</t>
  </si>
  <si>
    <t>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t>
  </si>
  <si>
    <t>50 x n
30 x n
10 x n</t>
  </si>
  <si>
    <t>pe premiu /
nominalizare /
selectionare</t>
  </si>
  <si>
    <t xml:space="preserve">Premii / mențiuni / nominalizări / selecţionări obţinute pentru concursuri naţionale de proiecte (organizate potrivit regulamentului UNESCO-UIA, girate de OAR/UAR/RUR, concursuri RUR - Registrul Urbaniştilor din România) </t>
  </si>
  <si>
    <t xml:space="preserve">30 x n
20 x n
10 x n </t>
  </si>
  <si>
    <t xml:space="preserve">Premii / mențiuni / nominalizări la Bienala, Anuală de Arhitectură Bucureşti ori premii / nominalizări la alte concursuri şi licitaţii publice câştigate la nivel naţional, regional şi/sau local de arhitectură, urbanism, peisagistică şi design*** </t>
  </si>
  <si>
    <t xml:space="preserve">10 x n
5 x n </t>
  </si>
  <si>
    <r>
      <t xml:space="preserve">Profesor asociat, </t>
    </r>
    <r>
      <rPr>
        <i/>
        <sz val="11"/>
        <color indexed="8"/>
        <rFont val="Calibri"/>
        <family val="2"/>
        <charset val="238"/>
      </rPr>
      <t>visiting</t>
    </r>
    <r>
      <rPr>
        <sz val="11"/>
        <color indexed="8"/>
        <rFont val="Calibri"/>
        <family val="2"/>
      </rPr>
      <t xml:space="preserve">/cadru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t>
    </r>
  </si>
  <si>
    <t xml:space="preserve">Expoziţii profesionale în domeniu organizate la nivel internaţional / naţional sau local în calitate de autor, coautor, curator </t>
  </si>
  <si>
    <t xml:space="preserve">10/5 x n
5/3 x n
3/1 x n </t>
  </si>
  <si>
    <t xml:space="preserve">Organizator / curator expoziţii la nivel internaţional/naţional </t>
  </si>
  <si>
    <t xml:space="preserve">Organizator sau coordonator, congrese internaţionale / naţionale, manifestări profesionale cu caracter extracurricular, concursuri de proiecte studenţeşti în străinătate şi / în ţară, workshop-uri şi masterclass, în străinătate / în ţară </t>
  </si>
  <si>
    <t xml:space="preserve">10xn-5xn
5xn-3xn
3xn-1xn </t>
  </si>
  <si>
    <t>I24</t>
  </si>
  <si>
    <t xml:space="preserve">5 x n1
5 x n1
7 x n1 </t>
  </si>
  <si>
    <t>n1 - nr. studenți care au susținut teza în ultimul an univ.</t>
  </si>
  <si>
    <t>suma punctajului pentru indicatorii I1-I10; I19 –I24</t>
  </si>
  <si>
    <t>suma punctajului pentru indicatorii I12-I18</t>
  </si>
  <si>
    <t>suma punctajului pentru indicatorii I1 - I24</t>
  </si>
  <si>
    <t>pe carte / capitol</t>
  </si>
  <si>
    <t>pe carte</t>
  </si>
  <si>
    <t>pe capitol</t>
  </si>
  <si>
    <t>pe articol</t>
  </si>
  <si>
    <t>pe studiu</t>
  </si>
  <si>
    <t>pe studiu de cercetare prin proiect /</t>
  </si>
  <si>
    <t>studiu aferent proiect</t>
  </si>
  <si>
    <t>pe publicație</t>
  </si>
  <si>
    <t xml:space="preserve">15 |10 </t>
  </si>
  <si>
    <t xml:space="preserve">10 |8 </t>
  </si>
  <si>
    <t xml:space="preserve">6 |3 </t>
  </si>
  <si>
    <t>pe publicație / eveniment</t>
  </si>
  <si>
    <t>pe susținere</t>
  </si>
  <si>
    <t>pe proiect</t>
  </si>
  <si>
    <t>pe premiu / nominalizare / selecționare</t>
  </si>
  <si>
    <t>pe premiu / nominalizări / selecționări</t>
  </si>
  <si>
    <t>pe premiu / pe nominalizare</t>
  </si>
  <si>
    <t>pe tip de activitate</t>
  </si>
  <si>
    <t>pe expoziție</t>
  </si>
  <si>
    <t xml:space="preserve">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t>
  </si>
  <si>
    <t>pe comisie</t>
  </si>
  <si>
    <t>5| 5 | 7</t>
  </si>
  <si>
    <t>x n1 - nr. studenți care au susținut teza</t>
  </si>
  <si>
    <t>în ultimul an univ.</t>
  </si>
  <si>
    <t>In paginile I1...I24 trebuie introduse informațiile corespunzătoare indicatorilor din standarde. Fiecare pagină conține un tabel cu 10 linii; la nevoie pot fi introduse linii noi, însă acestea trebuie să fie introduse între linia 1 și linia 10, pentru a păstra corect totalul din ultima linie. Punctajul pentru fiecare indicator este trecut în scop informativ în partea dreaptă (se va alege valoarea corectă în funcție de categoria activității - internațional/ național etc.).
Punctajul total de la fiecare indicator este preluat automat în Fișa de verificare.
Paginile I1...I24 se vor printa ca anexă a Fișei de verificare.</t>
  </si>
  <si>
    <t>Pagina "Descriere indicatori" este informativă. Aceasta conține informațiile preluate direct din Ordinul nr. 6129, prezentate sintetic. Pentru fiecare indicator informațiile se regăsesc în paginile I1...I24.</t>
  </si>
  <si>
    <t xml:space="preserve">Membru în structuri de conducere ale unor asociaţii şi organizaţii profesionale, internaţionale / naţionale (OAR, UAR, RUR)/membru în comisii de specialitate internaţionale / naţionale (MDRAP, MEN, CNCS, ARACIS) / membru în jurii internaţionale, naţionale, locale de arhitectură, urbanism, teorie și istorie a arhitecturii, peisagistică, design, expert internaţional/naţional, membru al academiilor </t>
  </si>
  <si>
    <t>Sinteza Proiectare</t>
  </si>
  <si>
    <t>Harsan Remus Artenie</t>
  </si>
  <si>
    <t>COSR</t>
  </si>
  <si>
    <t>executat</t>
  </si>
  <si>
    <t>coautor</t>
  </si>
  <si>
    <t>A09/2004</t>
  </si>
  <si>
    <t>Amenajare exterioara Arena Nationala Bucuresti</t>
  </si>
  <si>
    <t>Casa Olimpica - sediul COSR Bucuresti</t>
  </si>
  <si>
    <t>Municipiul Bucuresti</t>
  </si>
  <si>
    <t>sef proiect</t>
  </si>
  <si>
    <t>24/2007</t>
  </si>
  <si>
    <t>Centru Tehnic al FRF - Mogosoaia</t>
  </si>
  <si>
    <t>FRF</t>
  </si>
  <si>
    <t>Bazin de inot acoperit Bucuresti</t>
  </si>
  <si>
    <t>UAUIM</t>
  </si>
  <si>
    <t>14/2008</t>
  </si>
  <si>
    <t>Piscina acoperita Timisoara</t>
  </si>
  <si>
    <t>A06/2003</t>
  </si>
  <si>
    <t>autor</t>
  </si>
  <si>
    <t>Casa Fotbalului - Bucuresti</t>
  </si>
  <si>
    <t>A08/2005</t>
  </si>
  <si>
    <t>SC Carol Park Residence</t>
  </si>
  <si>
    <t>Imobil de locuinte p+17 - Bucuresti</t>
  </si>
  <si>
    <t>Ansamblu locuinte Carol Park - Bucuresti</t>
  </si>
  <si>
    <t>AI08/2006</t>
  </si>
  <si>
    <t>SC AGIRRE - Poseidon</t>
  </si>
  <si>
    <t>Extindere imobil birouri Radu-Voda - Bucuresti</t>
  </si>
  <si>
    <t>A09/2000</t>
  </si>
  <si>
    <t>Lazarovici Leonas</t>
  </si>
  <si>
    <t>A02/2005</t>
  </si>
  <si>
    <t>Favorit SA</t>
  </si>
  <si>
    <t>Remodelare Complex Favorit</t>
  </si>
  <si>
    <t>Dominic Habsburg</t>
  </si>
  <si>
    <t>Restaurare Casa de Ceai a Reginei Maria - Bran</t>
  </si>
  <si>
    <t>AI02/2003</t>
  </si>
  <si>
    <t>ASE</t>
  </si>
  <si>
    <t>Restaurare, consolidare si extindere imobil Piata Romana nr 7</t>
  </si>
  <si>
    <t>autorizat / in executie</t>
  </si>
  <si>
    <t>A09/2005</t>
  </si>
  <si>
    <t>Premiul 1 (sectiunea arhitectura) - Casa Fotbalului la Bienala de Arhitectura Bucuresti</t>
  </si>
  <si>
    <t>Premiul 1 - casa pe str P. Istrati - Bucuresti - premiile Arhitext Design</t>
  </si>
  <si>
    <t>Nominalizare - Boutique Fiorangello - Bucuresti - Premiile Arhitext Design</t>
  </si>
  <si>
    <t>Nominalizare - Casa pe str Herastrau Bucuresti - Bienala de Arhitectura Bucuresti</t>
  </si>
  <si>
    <t>Premiul 1 - restaurare Casa pe str Nanu Muscel - Bucuresti - Anuala de Arhitectura Bucuresti</t>
  </si>
  <si>
    <t xml:space="preserve">Nominalizare - Casa pe str Romniceanu - Bucuresti - Bienala de Arhitectura Bucuresti </t>
  </si>
  <si>
    <t>Premiul 1 - Centrul Tehnic FRF - Mogosoaia - Bienala de Arhitectura Bucuresti</t>
  </si>
  <si>
    <t>Nominalizare - Centrul Tehnic FRF - Mogosoaia - Anuala de Arhitectura Bucuresti</t>
  </si>
  <si>
    <t>Medalia presedintelui OAR - Casa Fecioru - Voluntari - Anuala de Arhitectura Bucuresti</t>
  </si>
  <si>
    <t>Premiul 1 (cladiri publice) - Centrul Tehnic FRF - Mogosoaia - premiile Arhitext Design - Sibiu</t>
  </si>
  <si>
    <t>Nominalizare (restaurare) - Imobil Aleea Alexandru - Bucuresti - Anuala de Arhitectura Bucuresti</t>
  </si>
  <si>
    <t>Nominalizare - Casa de vacanta Carpinis - Bienala de Arhitectura Bucuresti</t>
  </si>
  <si>
    <t>Nominalizare - Bazin de inot Timisoara - premiile Arhitext Design</t>
  </si>
  <si>
    <t>Nominalizare - Extindere locuinta str Barcianu - Bucuresti - Anuala de Arhitectura Bucuresti</t>
  </si>
  <si>
    <t>Nominalizare - Locuinta individuala str Bucegi - Bucuresti - Anuala de Arhitectura Bucuresti</t>
  </si>
  <si>
    <t>Nominalizare - Bazin de inot Bucuresti - Anuala de Arhitectura Bucuresti</t>
  </si>
  <si>
    <t>Premiul 1 - Imobil de locuinte cu 3 apartamente str Cernat - Bucuresti - Anuala de Arhitectura Bucuresti</t>
  </si>
  <si>
    <t>Nominalizare (Restaurare) - Extindere imobil birouri Radu-Voda - Bucuresti - Bienala de Arhitectura Bucuresti</t>
  </si>
  <si>
    <t xml:space="preserve">Expozitia "Genova 2004" </t>
  </si>
  <si>
    <t>Bienala Venetia 2004</t>
  </si>
  <si>
    <t>"Arhitectura Contemporana in Romania" - Istambul congresul international de arhitectura XXII</t>
  </si>
  <si>
    <t>"Momente ale arhitecturii romanesti" - Viena</t>
  </si>
  <si>
    <t>Membru in juriul national de arhitectura "Bienala de Arhitectura 2014"</t>
  </si>
  <si>
    <t>2 luni</t>
  </si>
  <si>
    <t>Membru supleant in juriul concursului de arhitectura Extinderea sediului UNARTE Bucuresti 2008</t>
  </si>
  <si>
    <t xml:space="preserve">Departamentul de Proiectare de Arhitectura </t>
  </si>
  <si>
    <t>3 luni 2000</t>
  </si>
  <si>
    <t>ISA Saint-Luc de Wallonie Liege Belgia</t>
  </si>
  <si>
    <t>October High Institute for Engineering &amp;Technology Cairo - Egipt</t>
  </si>
  <si>
    <t>Membru in juriul comisiei de diplome pentru anul universitar 2015-2016</t>
  </si>
  <si>
    <t>Graphic Studio</t>
  </si>
  <si>
    <t>Serile Zeppelin 32</t>
  </si>
  <si>
    <t>16 iunie</t>
  </si>
  <si>
    <t>Lisbon School of Architecture</t>
  </si>
  <si>
    <t>Cadru didactic asociat</t>
  </si>
  <si>
    <t>Αριστοτέλειο Πανεπιστήμιο Θεσσαλονίκης</t>
  </si>
  <si>
    <t>iunie 2003</t>
  </si>
  <si>
    <t>iunie 2002</t>
  </si>
  <si>
    <t>Dezvoltare Uzina Malaxa</t>
  </si>
  <si>
    <t>Dezbatere: reconversia Halei Laminor</t>
  </si>
  <si>
    <t>Remus Harsan/Dragos Perju</t>
  </si>
  <si>
    <t>Locuinta str Romniceanu Bucuresti</t>
  </si>
  <si>
    <t>Ideal Decor</t>
  </si>
  <si>
    <t>1584-4889</t>
  </si>
  <si>
    <t>XV 136</t>
  </si>
  <si>
    <t>Locuinta individuala str Cercelus</t>
  </si>
  <si>
    <t>Bienala de Arhitectura Bucuresti 2008</t>
  </si>
  <si>
    <t>978-973-0-06122-2</t>
  </si>
  <si>
    <t>Graphic Studio (Remus Harsan/Dragos Perju)</t>
  </si>
  <si>
    <t>UAUIM (Remus Harsan/Dragos Perju/EB Popescu)</t>
  </si>
  <si>
    <t>Bazin de inot Timisoara</t>
  </si>
  <si>
    <t>Nominalizare Bienala de Arhitectura Bucuresti 2008</t>
  </si>
  <si>
    <t>70-71</t>
  </si>
  <si>
    <t>Imobil locuinte colective str Putul lui Zamfir</t>
  </si>
  <si>
    <t>18 decembrie</t>
  </si>
  <si>
    <t>Bucuresti Arhitectura - ghid adnotat</t>
  </si>
  <si>
    <t>973-0-21396-6</t>
  </si>
  <si>
    <t>Imobil Aleea Alexandru - consolidare si restaurare</t>
  </si>
  <si>
    <t>anuala de Arhitectura Bucuresti 2008</t>
  </si>
  <si>
    <t>1842-2918</t>
  </si>
  <si>
    <t>Piscina acoperita si bazin exterior Timisoara</t>
  </si>
  <si>
    <t>Casa individuala Borsa Bucuresti</t>
  </si>
  <si>
    <t>Bloc de locuinte Bucuresti</t>
  </si>
  <si>
    <t>978-606-8026-27-5</t>
  </si>
  <si>
    <t xml:space="preserve">Remus Harsan </t>
  </si>
  <si>
    <t>Linistea orizontalei</t>
  </si>
  <si>
    <t>Igloo</t>
  </si>
  <si>
    <t>1583-7688</t>
  </si>
  <si>
    <t>Casa de Ceai a Reginei Maria Domeniu Bran</t>
  </si>
  <si>
    <t>Arhitectura</t>
  </si>
  <si>
    <t>1220-3254</t>
  </si>
  <si>
    <t>2/2016 (662)</t>
  </si>
  <si>
    <t>978-606-8026-13-8</t>
  </si>
  <si>
    <t>Casa Olimpica</t>
  </si>
  <si>
    <t xml:space="preserve">Case din Romania nr 5 / Igloo / Casa B </t>
  </si>
  <si>
    <t>Locuinte colective din Romania nr 2 / Igloo / Trei apartamente surori</t>
  </si>
  <si>
    <t xml:space="preserve"> Igloo media</t>
  </si>
  <si>
    <t>Ozalid</t>
  </si>
  <si>
    <t>Arhitectura Romaneasca in detalii; Transformari / Casa de vacanta la Carpinis</t>
  </si>
  <si>
    <t>978-606-93327-2-6</t>
  </si>
  <si>
    <t>Case din Romania nr 8 / Igloo / Linistea orizontalei</t>
  </si>
  <si>
    <t>978-973-87938-9-7</t>
  </si>
  <si>
    <t>Locuinte colective din Romania nr 1 / Igloo / Ansamblu de locuinte Carol Park</t>
  </si>
  <si>
    <t>978-606-8026-13-81</t>
  </si>
  <si>
    <t xml:space="preserve">Case din Romania nr 1 / Igloo / Casa in Cotroceni </t>
  </si>
  <si>
    <t>Case din Romania nr 4 / Igloo / Casa in Carpinis</t>
  </si>
  <si>
    <t>978-606-8026-15-2</t>
  </si>
  <si>
    <t>13 birouri de arhitectura / Graphic Studio</t>
  </si>
  <si>
    <t>978-973-88404-8-5</t>
  </si>
  <si>
    <t>Ideal Décor</t>
  </si>
  <si>
    <t>978-973-0-09303-2</t>
  </si>
  <si>
    <t>Ideal Décor Book 8 / Interioare cu stil / capsula relaxarii</t>
  </si>
  <si>
    <t>Capsula relaxarii</t>
  </si>
  <si>
    <t>XIV-133</t>
  </si>
  <si>
    <t>Casa din Carpinis</t>
  </si>
  <si>
    <t xml:space="preserve">Casa de Ceai a Reginei Maria </t>
  </si>
  <si>
    <t>50 de birouri de arhitectura / Graphic Studio</t>
  </si>
  <si>
    <t>Arbore Verde &amp; Business Media Group</t>
  </si>
  <si>
    <t>978-973-0-06094-2</t>
  </si>
  <si>
    <t>Era o data o casa vagon</t>
  </si>
  <si>
    <t>(A)casa pe strada Bucegi</t>
  </si>
  <si>
    <t xml:space="preserve">Graphic Studio / Locuinta str Cocarescu / str P Cretu/Pipera </t>
  </si>
  <si>
    <t>10</t>
  </si>
  <si>
    <t>11</t>
  </si>
  <si>
    <t>51 de birouri de arhitectura / Graphic Studio</t>
  </si>
  <si>
    <t>978-973-0-09383-4</t>
  </si>
  <si>
    <t>12</t>
  </si>
  <si>
    <t>RePAD Ghidul / Casa din Carpinis</t>
  </si>
  <si>
    <t>Asociatia Rhabillage</t>
  </si>
  <si>
    <t>978-973-0-15400-9</t>
  </si>
  <si>
    <t>Arhitect Space &amp; Antonescu PR</t>
  </si>
  <si>
    <t>O parcela, trei case suprapuse</t>
  </si>
  <si>
    <t>Zeppelin</t>
  </si>
  <si>
    <t>2069-721x</t>
  </si>
  <si>
    <t>Locuinta individuala str Herastrau</t>
  </si>
  <si>
    <t>Bienala de Arhitectura Bucuresti 2004</t>
  </si>
  <si>
    <t>2004</t>
  </si>
  <si>
    <t>22-23</t>
  </si>
  <si>
    <t>Stadionul National Lia Manoliu</t>
  </si>
  <si>
    <t>Arhitectii si Bucurestiul</t>
  </si>
  <si>
    <t>4133-1234</t>
  </si>
  <si>
    <t>13</t>
  </si>
  <si>
    <t>Reamenajare casa Bucuresti</t>
  </si>
  <si>
    <t>Arhitext Design</t>
  </si>
  <si>
    <t>1224-885X</t>
  </si>
  <si>
    <t>12 (131)</t>
  </si>
  <si>
    <t>14</t>
  </si>
  <si>
    <t>Casa Fotbalului Bucuresti</t>
  </si>
  <si>
    <t>1 (143)</t>
  </si>
  <si>
    <t>15</t>
  </si>
  <si>
    <t>1224-886X</t>
  </si>
  <si>
    <t>Centru Tehnic de pregatire al FRF - Mogosoaia</t>
  </si>
  <si>
    <t>4 (158)</t>
  </si>
  <si>
    <t>16</t>
  </si>
  <si>
    <t>Despre cladire</t>
  </si>
  <si>
    <t>3 (169)</t>
  </si>
  <si>
    <t>17</t>
  </si>
  <si>
    <t>Imobil pe Aleea Alexandru</t>
  </si>
  <si>
    <t>4 (194)</t>
  </si>
  <si>
    <t>18</t>
  </si>
  <si>
    <t>3 apartamente</t>
  </si>
  <si>
    <t>De arhitectura</t>
  </si>
  <si>
    <t>1582-179X</t>
  </si>
  <si>
    <t>Arhitecturi vazute prin Igloo / Locuinta individuala</t>
  </si>
  <si>
    <t>973-0-04130-X</t>
  </si>
  <si>
    <t>Amenajare restaurant club Spago</t>
  </si>
  <si>
    <t>Anuala de Arhitectura Bucuresti 2005</t>
  </si>
  <si>
    <t>Restaurare, consolidare si extindere locuinta individuala</t>
  </si>
  <si>
    <t>88-89</t>
  </si>
  <si>
    <t>Casa Fotbalului</t>
  </si>
  <si>
    <t>Premiile bienalei de arhitectura 2004 - club A</t>
  </si>
  <si>
    <t>noiembrie</t>
  </si>
  <si>
    <t>19</t>
  </si>
  <si>
    <t>Casa Farago</t>
  </si>
  <si>
    <t>2(108)</t>
  </si>
  <si>
    <t>20</t>
  </si>
  <si>
    <t>Case din Romania Best of Igloo best 2007-2017</t>
  </si>
  <si>
    <t>978-606-8026-56-5</t>
  </si>
  <si>
    <t>xx</t>
  </si>
  <si>
    <t>yy</t>
  </si>
  <si>
    <t>21</t>
  </si>
  <si>
    <t>22</t>
  </si>
  <si>
    <t>Locuinta individuala Bucuresti</t>
  </si>
  <si>
    <t>5(195)</t>
  </si>
  <si>
    <t>23</t>
  </si>
  <si>
    <t>Imobil de locuinte Putul lui Zamfir Bucuresti</t>
  </si>
  <si>
    <t>3(169)</t>
  </si>
  <si>
    <t>24</t>
  </si>
  <si>
    <t>Restaurare, consolidare extindere imobil Bucuresti</t>
  </si>
  <si>
    <t>8(150)</t>
  </si>
  <si>
    <t>25</t>
  </si>
  <si>
    <t>Locuinta in Herastrau - Bucuresti</t>
  </si>
  <si>
    <t>4(146)</t>
  </si>
  <si>
    <t>26</t>
  </si>
  <si>
    <t>Igloo habitat si arhitectura</t>
  </si>
  <si>
    <t>31-32</t>
  </si>
  <si>
    <t>27</t>
  </si>
  <si>
    <t>In haine noi</t>
  </si>
  <si>
    <t>28</t>
  </si>
  <si>
    <t>Arhitectura fotbalului</t>
  </si>
  <si>
    <t>60-61</t>
  </si>
  <si>
    <t>29</t>
  </si>
  <si>
    <t>Deasupra cerul instelat</t>
  </si>
  <si>
    <t>67-68</t>
  </si>
  <si>
    <t>30</t>
  </si>
  <si>
    <t>Arena Nationala</t>
  </si>
  <si>
    <t>31</t>
  </si>
  <si>
    <t>In continuare casa husar</t>
  </si>
  <si>
    <t xml:space="preserve"> arhitectura</t>
  </si>
  <si>
    <t>32</t>
  </si>
  <si>
    <t>casa veche? Casa noua?</t>
  </si>
  <si>
    <t>34</t>
  </si>
  <si>
    <t>locuinte colective str putul lui zamfir</t>
  </si>
  <si>
    <t>o insula urbana</t>
  </si>
  <si>
    <t>Bienala de Arhitectura Bucuresti 2002</t>
  </si>
  <si>
    <t>14-15</t>
  </si>
  <si>
    <t>973-85821-6-4</t>
  </si>
  <si>
    <t>Restaurare si extindere locuinta str Radu Voda</t>
  </si>
  <si>
    <t>Remus Harsan/Graphic Studio</t>
  </si>
  <si>
    <t>Curtea sau inima locuintei</t>
  </si>
  <si>
    <t>Locuinte Colective din Romania 3 / Pe malul lacului Plumbuita (imobil P+17)</t>
  </si>
  <si>
    <t>978-606-8026-61-9</t>
  </si>
  <si>
    <t>pozitia 16</t>
  </si>
  <si>
    <t>conferentiar universitar</t>
  </si>
  <si>
    <t>iunie/2019</t>
  </si>
  <si>
    <t>Nominalizare - Bazin de inot Timisoara - Bienala de Arhitectura Bucuresti</t>
  </si>
  <si>
    <t>Case din Romania nr 2 / Igloo / Casa Doru</t>
  </si>
  <si>
    <t>978-973-88404-5-4</t>
  </si>
  <si>
    <t>1</t>
  </si>
  <si>
    <t>2</t>
  </si>
  <si>
    <t>3</t>
  </si>
  <si>
    <t>4</t>
  </si>
  <si>
    <t>5</t>
  </si>
  <si>
    <t>6</t>
  </si>
  <si>
    <t>8</t>
  </si>
  <si>
    <t>9</t>
  </si>
  <si>
    <t>7</t>
  </si>
  <si>
    <t>PUZ Hala Laminor - Malaxa</t>
  </si>
  <si>
    <t>Primaria sector 3</t>
  </si>
  <si>
    <t>avizat</t>
  </si>
  <si>
    <t>A 01/2001</t>
  </si>
  <si>
    <t>Centrul National pt Eco-Nano-tehnologii si Materiale Avansate</t>
  </si>
  <si>
    <t>Universitatea Politehnica Bucuresti</t>
  </si>
  <si>
    <t>SF</t>
  </si>
  <si>
    <t>5.7 / 2015</t>
  </si>
  <si>
    <t>Casa Fotbalului - sediul Federatiei Romane de Fotbal</t>
  </si>
  <si>
    <t>Universitatea Politehnica Timisoara</t>
  </si>
  <si>
    <t>Restaurare imobil str Arthur Verona 2</t>
  </si>
  <si>
    <t>RMDT</t>
  </si>
  <si>
    <t>AI02/2017-43</t>
  </si>
  <si>
    <t>A07/2009-133</t>
  </si>
  <si>
    <t>persoana privata</t>
  </si>
  <si>
    <t>A01/2004</t>
  </si>
  <si>
    <t>Remodelare imobil pe str Romniceanu, Bucuresti</t>
  </si>
  <si>
    <t>A02/2001</t>
  </si>
  <si>
    <t>Remodelare imobil pe str Const. Istrati, Bucuresti</t>
  </si>
  <si>
    <t>A09/2002</t>
  </si>
  <si>
    <t>Restaurare si extindere imobil pe str Nanu Muscel, Bucuresti</t>
  </si>
  <si>
    <t>A08/2002</t>
  </si>
  <si>
    <t>A07/2004</t>
  </si>
  <si>
    <t>A07/2013</t>
  </si>
  <si>
    <t>Locuinta ind. pe str Varful cu Dor, Bucuresti</t>
  </si>
  <si>
    <t>Locuinta ind. pe str Octav Cocarescu, Bucuresti</t>
  </si>
  <si>
    <t>Locuinta ind. In Sangeorzul de Mures, Mures</t>
  </si>
  <si>
    <t>Remodelare si extindere imobil str Barcianu, Bucuresti</t>
  </si>
  <si>
    <t>A/2006</t>
  </si>
  <si>
    <t>A02/2014-184</t>
  </si>
  <si>
    <t>Casa de vacanta la Caldarusani, Ilfov</t>
  </si>
  <si>
    <t>A13/2015-206</t>
  </si>
  <si>
    <t>Locuinta ind. Pe str Transilvaniei, Bucuresti</t>
  </si>
  <si>
    <t>A04/2007-98</t>
  </si>
  <si>
    <t>Restaurare doua vile pe str Iorga, Bucuresti</t>
  </si>
  <si>
    <t>17/1998</t>
  </si>
  <si>
    <t>Remodelare + extindere casa in Reghin</t>
  </si>
  <si>
    <t>A02/2004</t>
  </si>
  <si>
    <t>A01/2007-95</t>
  </si>
  <si>
    <t>Casa la Saftica, Ilfov</t>
  </si>
  <si>
    <t>Casa la Otopeni, Ilfov</t>
  </si>
  <si>
    <t>A03/2007-97</t>
  </si>
  <si>
    <t>2 case in Voluntari, Ilfov</t>
  </si>
  <si>
    <t>A17/2016-226</t>
  </si>
  <si>
    <t>Locuinta ind. Tunari, Ilfov</t>
  </si>
  <si>
    <t>Locuinta ind. Pe str Cercelus, Bucuresti</t>
  </si>
  <si>
    <t>A08/2007-102</t>
  </si>
  <si>
    <t>Locuinta ind. Clinceni, Ilfov</t>
  </si>
  <si>
    <t>A14/2004</t>
  </si>
  <si>
    <t>Spalatorie auto bd 1 Dec 2018, Bucuresti</t>
  </si>
  <si>
    <t>A03/2013-165</t>
  </si>
  <si>
    <t>Casa la Tunari, Ilfov</t>
  </si>
  <si>
    <t>Remus Harsan</t>
  </si>
  <si>
    <t>A/2011</t>
  </si>
  <si>
    <t>Casa la Lehliu, Calarasi</t>
  </si>
  <si>
    <t>A/2008</t>
  </si>
  <si>
    <t>Restaurare imobil pe str Negustori, Bucuresti</t>
  </si>
  <si>
    <t>A3/1998</t>
  </si>
  <si>
    <t>Casa la Reghin, Mures</t>
  </si>
  <si>
    <t>A05/2010-142</t>
  </si>
  <si>
    <t>Loc ind. Pe str Lonea, Bucuresti</t>
  </si>
  <si>
    <t>Casa de vacanta in Skopelos, Grecia</t>
  </si>
  <si>
    <t>A/2017</t>
  </si>
  <si>
    <t>Restaurare si extindere imobil in Carpinis, jud Brasov</t>
  </si>
</sst>
</file>

<file path=xl/styles.xml><?xml version="1.0" encoding="utf-8"?>
<styleSheet xmlns="http://schemas.openxmlformats.org/spreadsheetml/2006/main">
  <numFmts count="3">
    <numFmt numFmtId="164" formatCode="#,##0.00\ _l_e_i"/>
    <numFmt numFmtId="165" formatCode="0.0"/>
    <numFmt numFmtId="166" formatCode="#,##0.0"/>
  </numFmts>
  <fonts count="34">
    <font>
      <sz val="11"/>
      <color theme="1"/>
      <name val="Calibri"/>
      <family val="2"/>
      <scheme val="minor"/>
    </font>
    <font>
      <sz val="11"/>
      <color theme="1"/>
      <name val="Calibri"/>
      <family val="2"/>
      <charset val="238"/>
      <scheme val="minor"/>
    </font>
    <font>
      <sz val="11"/>
      <color theme="1"/>
      <name val="Calibri"/>
      <family val="2"/>
      <charset val="238"/>
      <scheme val="minor"/>
    </font>
    <font>
      <sz val="11"/>
      <color indexed="8"/>
      <name val="Calibri"/>
      <family val="2"/>
    </font>
    <font>
      <sz val="12"/>
      <color indexed="8"/>
      <name val="Calibri"/>
      <family val="2"/>
      <charset val="238"/>
    </font>
    <font>
      <b/>
      <sz val="12"/>
      <color indexed="8"/>
      <name val="Calibri"/>
      <family val="2"/>
      <charset val="238"/>
    </font>
    <font>
      <b/>
      <sz val="11"/>
      <color indexed="8"/>
      <name val="Calibri"/>
      <family val="2"/>
    </font>
    <font>
      <sz val="11"/>
      <color indexed="10"/>
      <name val="Calibri"/>
      <family val="2"/>
    </font>
    <font>
      <sz val="11"/>
      <name val="Calibri"/>
      <family val="2"/>
    </font>
    <font>
      <sz val="11"/>
      <color indexed="8"/>
      <name val="Calibri"/>
      <family val="2"/>
    </font>
    <font>
      <b/>
      <sz val="12"/>
      <color indexed="8"/>
      <name val="Calibri"/>
      <family val="2"/>
    </font>
    <font>
      <sz val="12"/>
      <color indexed="8"/>
      <name val="Calibri"/>
      <family val="2"/>
    </font>
    <font>
      <sz val="12"/>
      <name val="Calibri"/>
      <family val="2"/>
    </font>
    <font>
      <sz val="8"/>
      <name val="Calibri"/>
      <family val="2"/>
    </font>
    <font>
      <sz val="11"/>
      <color indexed="8"/>
      <name val="Calibri"/>
      <family val="2"/>
      <charset val="238"/>
    </font>
    <font>
      <b/>
      <sz val="11"/>
      <color indexed="8"/>
      <name val="Calibri"/>
      <family val="2"/>
      <charset val="238"/>
    </font>
    <font>
      <b/>
      <sz val="11"/>
      <color theme="1"/>
      <name val="Calibri"/>
      <family val="2"/>
      <scheme val="minor"/>
    </font>
    <font>
      <sz val="11"/>
      <color rgb="FFFF0000"/>
      <name val="Calibri"/>
      <family val="2"/>
      <scheme val="minor"/>
    </font>
    <font>
      <sz val="11"/>
      <color theme="1"/>
      <name val="Calibri"/>
      <family val="2"/>
      <charset val="238"/>
      <scheme val="minor"/>
    </font>
    <font>
      <b/>
      <sz val="12"/>
      <color theme="1"/>
      <name val="Calibri"/>
      <family val="2"/>
      <scheme val="minor"/>
    </font>
    <font>
      <b/>
      <sz val="11"/>
      <color theme="1"/>
      <name val="Calibri"/>
      <family val="2"/>
      <charset val="238"/>
      <scheme val="minor"/>
    </font>
    <font>
      <b/>
      <sz val="12"/>
      <color theme="1"/>
      <name val="Calibri"/>
      <family val="2"/>
      <charset val="238"/>
      <scheme val="minor"/>
    </font>
    <font>
      <sz val="10"/>
      <color indexed="8"/>
      <name val="Calibri"/>
      <family val="2"/>
      <charset val="238"/>
    </font>
    <font>
      <b/>
      <sz val="12"/>
      <color theme="1"/>
      <name val="Calibri"/>
      <family val="2"/>
      <charset val="238"/>
      <scheme val="minor"/>
    </font>
    <font>
      <sz val="12"/>
      <color theme="1"/>
      <name val="Calibri"/>
      <family val="2"/>
      <charset val="238"/>
      <scheme val="minor"/>
    </font>
    <font>
      <sz val="11"/>
      <color theme="1"/>
      <name val="Calibri"/>
      <family val="2"/>
      <scheme val="minor"/>
    </font>
    <font>
      <sz val="11"/>
      <color theme="1"/>
      <name val="Calibri"/>
      <family val="2"/>
      <charset val="238"/>
    </font>
    <font>
      <sz val="11"/>
      <color theme="1"/>
      <name val="Symbol"/>
      <family val="1"/>
      <charset val="2"/>
    </font>
    <font>
      <sz val="12.65"/>
      <color theme="1"/>
      <name val="Calibri"/>
      <family val="2"/>
    </font>
    <font>
      <sz val="11"/>
      <color theme="1"/>
      <name val="Calibri"/>
      <family val="1"/>
      <charset val="2"/>
    </font>
    <font>
      <sz val="11"/>
      <color theme="1"/>
      <name val="Calibri"/>
      <family val="2"/>
    </font>
    <font>
      <i/>
      <sz val="11"/>
      <color theme="1"/>
      <name val="Calibri"/>
      <family val="2"/>
      <charset val="238"/>
      <scheme val="minor"/>
    </font>
    <font>
      <i/>
      <sz val="11"/>
      <color indexed="8"/>
      <name val="Calibri"/>
      <family val="2"/>
      <charset val="238"/>
    </font>
    <font>
      <sz val="10"/>
      <name val="Arial"/>
      <family val="2"/>
    </font>
  </fonts>
  <fills count="9">
    <fill>
      <patternFill patternType="none"/>
    </fill>
    <fill>
      <patternFill patternType="gray125"/>
    </fill>
    <fill>
      <patternFill patternType="solid">
        <fgColor theme="4" tint="0.59999389629810485"/>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rgb="FFC8EBB7"/>
        <bgColor indexed="64"/>
      </patternFill>
    </fill>
    <fill>
      <patternFill patternType="solid">
        <fgColor theme="6"/>
        <bgColor indexed="64"/>
      </patternFill>
    </fill>
    <fill>
      <patternFill patternType="solid">
        <fgColor theme="5"/>
        <bgColor indexed="64"/>
      </patternFill>
    </fill>
    <fill>
      <patternFill patternType="solid">
        <fgColor theme="3" tint="0.59999389629810485"/>
        <bgColor indexed="64"/>
      </patternFill>
    </fill>
  </fills>
  <borders count="47">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bottom style="thin">
        <color indexed="8"/>
      </bottom>
      <diagonal/>
    </border>
    <border>
      <left/>
      <right/>
      <top/>
      <bottom style="thin">
        <color indexed="64"/>
      </bottom>
      <diagonal/>
    </border>
    <border>
      <left style="thin">
        <color indexed="8"/>
      </left>
      <right style="thin">
        <color indexed="8"/>
      </right>
      <top/>
      <bottom/>
      <diagonal/>
    </border>
    <border>
      <left style="thin">
        <color indexed="64"/>
      </left>
      <right style="thin">
        <color indexed="64"/>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style="thin">
        <color indexed="64"/>
      </left>
      <right style="thin">
        <color indexed="64"/>
      </right>
      <top style="double">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right/>
      <top style="medium">
        <color indexed="64"/>
      </top>
      <bottom/>
      <diagonal/>
    </border>
    <border>
      <left/>
      <right/>
      <top/>
      <bottom style="thin">
        <color indexed="8"/>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1">
    <xf numFmtId="0" fontId="0" fillId="0" borderId="0"/>
  </cellStyleXfs>
  <cellXfs count="431">
    <xf numFmtId="0" fontId="0" fillId="0" borderId="0" xfId="0"/>
    <xf numFmtId="0" fontId="6" fillId="0" borderId="0" xfId="0" applyFont="1"/>
    <xf numFmtId="0" fontId="4" fillId="0" borderId="0" xfId="0" applyFont="1" applyAlignment="1" applyProtection="1">
      <alignment horizontal="center" vertical="center"/>
      <protection hidden="1"/>
    </xf>
    <xf numFmtId="1" fontId="4" fillId="0" borderId="0" xfId="0" applyNumberFormat="1" applyFont="1" applyAlignment="1" applyProtection="1">
      <alignment horizontal="center" vertical="center"/>
      <protection hidden="1"/>
    </xf>
    <xf numFmtId="0" fontId="4" fillId="0" borderId="0" xfId="0" applyFont="1" applyBorder="1" applyAlignment="1" applyProtection="1">
      <alignment horizontal="center" vertical="center" wrapText="1"/>
      <protection hidden="1"/>
    </xf>
    <xf numFmtId="0" fontId="4" fillId="0" borderId="0" xfId="0" applyFont="1" applyProtection="1">
      <protection hidden="1"/>
    </xf>
    <xf numFmtId="0" fontId="4" fillId="0" borderId="0" xfId="0" applyFont="1"/>
    <xf numFmtId="2" fontId="5" fillId="0" borderId="0" xfId="0" applyNumberFormat="1" applyFont="1" applyBorder="1" applyAlignment="1" applyProtection="1">
      <alignment horizontal="center" vertical="center" wrapText="1"/>
      <protection hidden="1"/>
    </xf>
    <xf numFmtId="2" fontId="4" fillId="0" borderId="0" xfId="0" applyNumberFormat="1" applyFont="1" applyBorder="1" applyAlignment="1" applyProtection="1">
      <alignment horizontal="center" vertical="center" wrapText="1"/>
      <protection hidden="1"/>
    </xf>
    <xf numFmtId="0" fontId="4" fillId="0" borderId="0" xfId="0" quotePrefix="1" applyFont="1" applyBorder="1" applyProtection="1">
      <protection hidden="1"/>
    </xf>
    <xf numFmtId="0" fontId="4" fillId="0" borderId="0" xfId="0" applyFont="1" applyBorder="1" applyProtection="1">
      <protection hidden="1"/>
    </xf>
    <xf numFmtId="0" fontId="0" fillId="0" borderId="1" xfId="0" applyBorder="1" applyAlignment="1">
      <alignment wrapText="1"/>
    </xf>
    <xf numFmtId="0" fontId="6" fillId="0" borderId="1" xfId="0" applyFont="1" applyBorder="1" applyAlignment="1">
      <alignment wrapText="1"/>
    </xf>
    <xf numFmtId="0" fontId="0" fillId="0" borderId="2" xfId="0" applyBorder="1"/>
    <xf numFmtId="0" fontId="0" fillId="0" borderId="3" xfId="0" applyBorder="1"/>
    <xf numFmtId="0" fontId="3" fillId="0" borderId="1" xfId="0" applyFont="1" applyBorder="1" applyAlignment="1">
      <alignment wrapText="1"/>
    </xf>
    <xf numFmtId="0" fontId="3" fillId="0" borderId="0" xfId="0" applyFont="1" applyBorder="1" applyAlignment="1">
      <alignment wrapText="1"/>
    </xf>
    <xf numFmtId="0" fontId="4" fillId="0" borderId="0" xfId="0" applyFont="1" applyAlignment="1" applyProtection="1">
      <alignment horizontal="left" vertical="center"/>
      <protection hidden="1"/>
    </xf>
    <xf numFmtId="0" fontId="0" fillId="0" borderId="0" xfId="0" applyBorder="1" applyAlignment="1">
      <alignment wrapText="1"/>
    </xf>
    <xf numFmtId="0" fontId="0" fillId="0" borderId="2" xfId="0" applyBorder="1" applyAlignment="1">
      <alignment horizontal="center"/>
    </xf>
    <xf numFmtId="0" fontId="11" fillId="0" borderId="2" xfId="0" applyFont="1" applyBorder="1" applyAlignment="1">
      <alignment horizontal="center" vertical="center"/>
    </xf>
    <xf numFmtId="0" fontId="11" fillId="0" borderId="2" xfId="0" applyFont="1" applyBorder="1" applyAlignment="1">
      <alignment horizontal="center" vertical="center" wrapText="1"/>
    </xf>
    <xf numFmtId="0" fontId="0" fillId="0" borderId="0" xfId="0" applyBorder="1"/>
    <xf numFmtId="0" fontId="11" fillId="0" borderId="2" xfId="0" applyFont="1" applyBorder="1" applyAlignment="1">
      <alignment wrapText="1"/>
    </xf>
    <xf numFmtId="0" fontId="11" fillId="0" borderId="2" xfId="0" quotePrefix="1" applyFont="1" applyBorder="1" applyAlignment="1">
      <alignment horizontal="center" vertical="center"/>
    </xf>
    <xf numFmtId="0" fontId="11" fillId="0" borderId="0" xfId="0" applyFont="1" applyBorder="1" applyAlignment="1">
      <alignment horizontal="center" vertical="center" wrapText="1"/>
    </xf>
    <xf numFmtId="0" fontId="11" fillId="0" borderId="0" xfId="0" applyFont="1" applyFill="1" applyBorder="1" applyAlignment="1">
      <alignment horizontal="center" vertical="center" wrapText="1"/>
    </xf>
    <xf numFmtId="0" fontId="8" fillId="0" borderId="0" xfId="0" applyFont="1" applyBorder="1" applyAlignment="1">
      <alignment wrapText="1"/>
    </xf>
    <xf numFmtId="0" fontId="9" fillId="0" borderId="0" xfId="0" applyFont="1" applyBorder="1" applyAlignment="1">
      <alignment wrapText="1"/>
    </xf>
    <xf numFmtId="0" fontId="11" fillId="0" borderId="2" xfId="0" quotePrefix="1" applyFont="1" applyBorder="1" applyAlignment="1">
      <alignment horizontal="center" vertical="center" wrapText="1"/>
    </xf>
    <xf numFmtId="0" fontId="11" fillId="0" borderId="0" xfId="0" applyFont="1" applyAlignment="1">
      <alignment horizontal="center" vertical="center" wrapText="1"/>
    </xf>
    <xf numFmtId="0" fontId="11" fillId="0" borderId="4" xfId="0" applyFont="1" applyBorder="1" applyAlignment="1">
      <alignment horizontal="center" vertical="center" wrapText="1"/>
    </xf>
    <xf numFmtId="0" fontId="8" fillId="0" borderId="1" xfId="0" applyFont="1" applyBorder="1" applyAlignment="1">
      <alignment wrapText="1"/>
    </xf>
    <xf numFmtId="0" fontId="11" fillId="0" borderId="0" xfId="0" applyFont="1" applyAlignment="1"/>
    <xf numFmtId="0" fontId="0" fillId="0" borderId="0" xfId="0" applyAlignment="1">
      <alignment horizontal="center" vertical="center" wrapText="1"/>
    </xf>
    <xf numFmtId="0" fontId="0" fillId="0" borderId="0" xfId="0" applyFill="1" applyBorder="1" applyAlignment="1">
      <alignment wrapText="1"/>
    </xf>
    <xf numFmtId="0" fontId="3" fillId="0" borderId="5" xfId="0" applyFont="1" applyBorder="1" applyAlignment="1">
      <alignment wrapText="1"/>
    </xf>
    <xf numFmtId="0" fontId="11" fillId="0" borderId="0" xfId="0" applyFont="1" applyBorder="1"/>
    <xf numFmtId="0" fontId="0" fillId="0" borderId="0" xfId="0" applyAlignment="1">
      <alignment horizontal="left"/>
    </xf>
    <xf numFmtId="0" fontId="10" fillId="0" borderId="0" xfId="0" applyFont="1" applyAlignment="1" applyProtection="1">
      <alignment horizontal="center" vertical="center"/>
      <protection hidden="1"/>
    </xf>
    <xf numFmtId="0" fontId="10" fillId="0" borderId="0" xfId="0" applyFont="1" applyAlignment="1" applyProtection="1">
      <alignment vertical="center"/>
      <protection hidden="1"/>
    </xf>
    <xf numFmtId="0" fontId="10" fillId="0" borderId="0" xfId="0" applyFont="1" applyAlignment="1">
      <alignment wrapText="1"/>
    </xf>
    <xf numFmtId="0" fontId="14" fillId="0" borderId="2" xfId="0" applyFont="1" applyBorder="1" applyAlignment="1">
      <alignment horizontal="center" vertical="center" wrapText="1"/>
    </xf>
    <xf numFmtId="0" fontId="4" fillId="0" borderId="0" xfId="0" applyFont="1" applyAlignment="1" applyProtection="1">
      <alignment vertical="center"/>
      <protection hidden="1"/>
    </xf>
    <xf numFmtId="0" fontId="0" fillId="0" borderId="0" xfId="0" applyBorder="1" applyAlignment="1">
      <alignment horizontal="center" vertical="center"/>
    </xf>
    <xf numFmtId="2" fontId="6" fillId="0" borderId="0" xfId="0" applyNumberFormat="1" applyFont="1" applyBorder="1" applyAlignment="1">
      <alignment horizontal="center" vertical="center"/>
    </xf>
    <xf numFmtId="0" fontId="0" fillId="0" borderId="0" xfId="0" applyFill="1" applyBorder="1" applyAlignment="1">
      <alignment horizontal="center" vertical="center"/>
    </xf>
    <xf numFmtId="0" fontId="11" fillId="0" borderId="0" xfId="0" applyFont="1"/>
    <xf numFmtId="0" fontId="11" fillId="0" borderId="0" xfId="0" applyFont="1" applyBorder="1" applyAlignment="1">
      <alignment wrapText="1"/>
    </xf>
    <xf numFmtId="0" fontId="12" fillId="0" borderId="0" xfId="0" applyFont="1" applyBorder="1" applyAlignment="1">
      <alignment wrapText="1"/>
    </xf>
    <xf numFmtId="0" fontId="11" fillId="0" borderId="0" xfId="0" applyFont="1" applyFill="1" applyBorder="1" applyAlignment="1">
      <alignment wrapText="1"/>
    </xf>
    <xf numFmtId="0" fontId="4" fillId="0" borderId="0" xfId="0" applyFont="1" applyAlignment="1">
      <alignment horizontal="center"/>
    </xf>
    <xf numFmtId="0" fontId="11" fillId="0" borderId="4" xfId="0" applyFont="1" applyBorder="1" applyAlignment="1">
      <alignment horizontal="center" wrapText="1"/>
    </xf>
    <xf numFmtId="0" fontId="4" fillId="0" borderId="0" xfId="0" applyNumberFormat="1" applyFont="1" applyFill="1" applyBorder="1" applyAlignment="1" applyProtection="1">
      <alignment horizontal="center" vertical="center" wrapText="1"/>
      <protection locked="0"/>
    </xf>
    <xf numFmtId="0" fontId="10" fillId="0" borderId="0" xfId="0" applyFont="1" applyAlignment="1">
      <alignment horizontal="center" vertical="center" wrapText="1"/>
    </xf>
    <xf numFmtId="0" fontId="11" fillId="0" borderId="0" xfId="0" applyFont="1" applyFill="1" applyBorder="1" applyAlignment="1">
      <alignment horizontal="center" vertical="center"/>
    </xf>
    <xf numFmtId="0" fontId="0" fillId="0" borderId="0" xfId="0" applyAlignment="1">
      <alignment wrapText="1"/>
    </xf>
    <xf numFmtId="0" fontId="0" fillId="0" borderId="0" xfId="0" applyFill="1"/>
    <xf numFmtId="0" fontId="0" fillId="0" borderId="0" xfId="0" applyFill="1" applyBorder="1"/>
    <xf numFmtId="0" fontId="10" fillId="0" borderId="0" xfId="0" applyFont="1" applyBorder="1" applyAlignment="1">
      <alignment horizontal="center" vertical="center" wrapText="1"/>
    </xf>
    <xf numFmtId="0" fontId="10" fillId="0" borderId="0" xfId="0" applyFont="1" applyBorder="1" applyAlignment="1">
      <alignment horizontal="center" wrapText="1"/>
    </xf>
    <xf numFmtId="0" fontId="6" fillId="0" borderId="0" xfId="0" applyFont="1" applyAlignment="1">
      <alignment horizontal="center" vertical="center" wrapText="1"/>
    </xf>
    <xf numFmtId="0" fontId="7" fillId="0" borderId="0" xfId="0" applyFont="1"/>
    <xf numFmtId="0" fontId="10" fillId="0" borderId="0" xfId="0" applyFont="1" applyBorder="1" applyAlignment="1" applyProtection="1">
      <alignment horizontal="center" vertical="center" wrapText="1"/>
      <protection hidden="1"/>
    </xf>
    <xf numFmtId="0" fontId="11" fillId="0" borderId="4" xfId="0" applyFont="1" applyBorder="1" applyAlignment="1">
      <alignment horizontal="center" vertical="center"/>
    </xf>
    <xf numFmtId="0" fontId="11" fillId="0" borderId="4" xfId="0" quotePrefix="1" applyFont="1" applyBorder="1" applyAlignment="1">
      <alignment horizontal="center" vertical="center"/>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1" fillId="0" borderId="9" xfId="0" applyFont="1" applyBorder="1" applyAlignment="1">
      <alignment horizontal="center" vertical="center"/>
    </xf>
    <xf numFmtId="0" fontId="10" fillId="0" borderId="0" xfId="0" applyFont="1" applyBorder="1" applyAlignment="1">
      <alignment wrapText="1"/>
    </xf>
    <xf numFmtId="0" fontId="8" fillId="0" borderId="6" xfId="0" applyFont="1" applyBorder="1"/>
    <xf numFmtId="0" fontId="0" fillId="0" borderId="10" xfId="0" applyBorder="1" applyAlignment="1">
      <alignment wrapText="1"/>
    </xf>
    <xf numFmtId="0" fontId="6" fillId="0" borderId="0" xfId="0" applyFont="1" applyBorder="1" applyAlignment="1">
      <alignment horizontal="center" wrapText="1"/>
    </xf>
    <xf numFmtId="0" fontId="4" fillId="0" borderId="2" xfId="0" applyFont="1" applyFill="1" applyBorder="1" applyAlignment="1" applyProtection="1">
      <alignment horizontal="left" vertical="center" wrapText="1"/>
    </xf>
    <xf numFmtId="0" fontId="10" fillId="0" borderId="11" xfId="0" applyFont="1" applyBorder="1" applyAlignment="1">
      <alignment horizontal="center" vertical="center" wrapText="1"/>
    </xf>
    <xf numFmtId="0" fontId="6" fillId="0" borderId="1" xfId="0" applyFont="1" applyBorder="1" applyAlignment="1">
      <alignment horizontal="center" wrapText="1"/>
    </xf>
    <xf numFmtId="0" fontId="0" fillId="0" borderId="0" xfId="0" applyAlignment="1">
      <alignment horizontal="center"/>
    </xf>
    <xf numFmtId="0" fontId="3" fillId="0" borderId="1" xfId="0" applyFont="1" applyBorder="1" applyAlignment="1">
      <alignment vertical="top" wrapText="1"/>
    </xf>
    <xf numFmtId="0" fontId="0" fillId="0" borderId="1" xfId="0" applyBorder="1" applyAlignment="1">
      <alignment vertical="top" wrapText="1"/>
    </xf>
    <xf numFmtId="0" fontId="0" fillId="0" borderId="5" xfId="0" applyBorder="1" applyAlignment="1">
      <alignment vertical="top" wrapText="1"/>
    </xf>
    <xf numFmtId="0" fontId="0" fillId="0" borderId="10" xfId="0" applyBorder="1" applyAlignment="1">
      <alignment vertical="top" wrapText="1"/>
    </xf>
    <xf numFmtId="0" fontId="0" fillId="0" borderId="1" xfId="0" applyBorder="1" applyAlignment="1">
      <alignment horizontal="center" vertical="top"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10" xfId="0" applyBorder="1" applyAlignment="1">
      <alignment horizontal="center" vertical="top" wrapText="1"/>
    </xf>
    <xf numFmtId="0" fontId="0" fillId="0" borderId="13" xfId="0" applyBorder="1" applyAlignment="1">
      <alignment vertical="top" wrapText="1"/>
    </xf>
    <xf numFmtId="0" fontId="0" fillId="0" borderId="13" xfId="0" applyBorder="1" applyAlignment="1">
      <alignment horizontal="center" vertical="top" wrapText="1"/>
    </xf>
    <xf numFmtId="0" fontId="0" fillId="0" borderId="13" xfId="0" applyBorder="1" applyAlignment="1">
      <alignment horizontal="center" vertical="top"/>
    </xf>
    <xf numFmtId="0" fontId="3" fillId="0" borderId="14" xfId="0" applyFont="1" applyBorder="1" applyAlignment="1">
      <alignment vertical="top" wrapText="1"/>
    </xf>
    <xf numFmtId="0" fontId="3" fillId="0" borderId="10" xfId="0" applyFont="1" applyBorder="1" applyAlignment="1">
      <alignment vertical="top" wrapText="1"/>
    </xf>
    <xf numFmtId="0" fontId="16" fillId="0" borderId="0" xfId="0" applyFont="1"/>
    <xf numFmtId="0" fontId="6" fillId="0" borderId="2" xfId="0" applyFont="1" applyBorder="1"/>
    <xf numFmtId="0" fontId="6" fillId="0" borderId="2" xfId="0" applyFont="1" applyBorder="1" applyAlignment="1">
      <alignment horizontal="center"/>
    </xf>
    <xf numFmtId="0" fontId="6" fillId="0" borderId="2" xfId="0" applyFont="1" applyBorder="1" applyAlignment="1">
      <alignment horizontal="center" wrapText="1"/>
    </xf>
    <xf numFmtId="0" fontId="6" fillId="0" borderId="1" xfId="0" applyFont="1" applyBorder="1" applyAlignment="1">
      <alignment horizontal="center" vertical="top" wrapText="1"/>
    </xf>
    <xf numFmtId="0" fontId="3" fillId="0" borderId="10" xfId="0" applyFont="1" applyBorder="1" applyAlignment="1">
      <alignment horizontal="center" vertical="top" wrapText="1"/>
    </xf>
    <xf numFmtId="0" fontId="3" fillId="0" borderId="1" xfId="0" applyFont="1" applyBorder="1" applyAlignment="1">
      <alignment horizontal="center" vertical="top" wrapText="1"/>
    </xf>
    <xf numFmtId="0" fontId="3" fillId="0" borderId="5" xfId="0" applyFont="1" applyBorder="1" applyAlignment="1">
      <alignment horizontal="center" vertical="top" wrapText="1"/>
    </xf>
    <xf numFmtId="0" fontId="3" fillId="0" borderId="12" xfId="0" applyFont="1" applyBorder="1" applyAlignment="1">
      <alignment horizontal="center" vertical="top" wrapText="1"/>
    </xf>
    <xf numFmtId="0" fontId="3" fillId="0" borderId="2" xfId="0" applyFont="1" applyBorder="1" applyAlignment="1">
      <alignment horizontal="center" vertical="top" wrapText="1"/>
    </xf>
    <xf numFmtId="0" fontId="3" fillId="0" borderId="15" xfId="0" applyFont="1" applyBorder="1" applyAlignment="1">
      <alignment horizontal="center" vertical="top" wrapText="1"/>
    </xf>
    <xf numFmtId="0" fontId="0" fillId="0" borderId="3" xfId="0" applyBorder="1" applyAlignment="1">
      <alignment horizontal="center"/>
    </xf>
    <xf numFmtId="0" fontId="0" fillId="0" borderId="16" xfId="0" applyBorder="1" applyAlignment="1">
      <alignment horizontal="center"/>
    </xf>
    <xf numFmtId="0" fontId="0" fillId="0" borderId="16" xfId="0" applyBorder="1"/>
    <xf numFmtId="165" fontId="0" fillId="0" borderId="4" xfId="0" applyNumberFormat="1" applyFont="1" applyBorder="1" applyAlignment="1">
      <alignment horizontal="center" vertical="top"/>
    </xf>
    <xf numFmtId="165" fontId="0" fillId="0" borderId="2" xfId="0" applyNumberFormat="1" applyFont="1" applyBorder="1" applyAlignment="1">
      <alignment horizontal="center" vertical="top"/>
    </xf>
    <xf numFmtId="165" fontId="0" fillId="0" borderId="3" xfId="0" applyNumberFormat="1" applyFont="1" applyBorder="1" applyAlignment="1">
      <alignment horizontal="center" vertical="top"/>
    </xf>
    <xf numFmtId="165" fontId="0" fillId="0" borderId="2" xfId="0" applyNumberFormat="1" applyBorder="1" applyAlignment="1">
      <alignment horizontal="center"/>
    </xf>
    <xf numFmtId="165" fontId="0" fillId="0" borderId="3" xfId="0" applyNumberFormat="1" applyBorder="1" applyAlignment="1">
      <alignment horizontal="center"/>
    </xf>
    <xf numFmtId="165" fontId="16" fillId="0" borderId="16" xfId="0" applyNumberFormat="1" applyFont="1" applyBorder="1" applyAlignment="1">
      <alignment horizontal="center"/>
    </xf>
    <xf numFmtId="0" fontId="14" fillId="0" borderId="17" xfId="0" applyNumberFormat="1" applyFont="1" applyBorder="1" applyAlignment="1" applyProtection="1">
      <alignment horizontal="center" vertical="center" wrapText="1"/>
      <protection locked="0"/>
    </xf>
    <xf numFmtId="49" fontId="14" fillId="0" borderId="18" xfId="0" applyNumberFormat="1" applyFont="1" applyBorder="1" applyAlignment="1" applyProtection="1">
      <alignment horizontal="left" vertical="center" wrapText="1"/>
      <protection locked="0"/>
    </xf>
    <xf numFmtId="49" fontId="14" fillId="0" borderId="18" xfId="0" applyNumberFormat="1" applyFont="1" applyBorder="1" applyAlignment="1" applyProtection="1">
      <alignment horizontal="center" vertical="center" wrapText="1"/>
      <protection locked="0"/>
    </xf>
    <xf numFmtId="1" fontId="14" fillId="0" borderId="18" xfId="0" applyNumberFormat="1" applyFont="1" applyBorder="1" applyAlignment="1" applyProtection="1">
      <alignment horizontal="center" vertical="center" wrapText="1"/>
      <protection locked="0"/>
    </xf>
    <xf numFmtId="0" fontId="14" fillId="0" borderId="7" xfId="0" applyNumberFormat="1" applyFont="1" applyBorder="1" applyAlignment="1" applyProtection="1">
      <alignment horizontal="center" vertical="center" wrapText="1"/>
      <protection locked="0"/>
    </xf>
    <xf numFmtId="49" fontId="14" fillId="0" borderId="4" xfId="0" applyNumberFormat="1" applyFont="1" applyBorder="1" applyAlignment="1" applyProtection="1">
      <alignment horizontal="left" vertical="center" wrapText="1"/>
      <protection locked="0"/>
    </xf>
    <xf numFmtId="0" fontId="14" fillId="0" borderId="2" xfId="0" applyFont="1" applyBorder="1" applyAlignment="1" applyProtection="1">
      <alignment horizontal="left" vertical="center" wrapText="1"/>
      <protection locked="0"/>
    </xf>
    <xf numFmtId="0" fontId="14" fillId="0" borderId="2" xfId="0" applyFont="1" applyBorder="1" applyAlignment="1" applyProtection="1">
      <alignment horizontal="center" vertical="center" wrapText="1"/>
      <protection locked="0"/>
    </xf>
    <xf numFmtId="1" fontId="14" fillId="0" borderId="2" xfId="0" applyNumberFormat="1" applyFont="1" applyBorder="1" applyAlignment="1" applyProtection="1">
      <alignment horizontal="center" vertical="center" wrapText="1"/>
      <protection locked="0"/>
    </xf>
    <xf numFmtId="1" fontId="14" fillId="0" borderId="4" xfId="0" applyNumberFormat="1" applyFont="1" applyBorder="1" applyAlignment="1" applyProtection="1">
      <alignment horizontal="center" vertical="center" wrapText="1"/>
      <protection locked="0"/>
    </xf>
    <xf numFmtId="0" fontId="14" fillId="0" borderId="19" xfId="0" applyNumberFormat="1" applyFont="1" applyBorder="1" applyAlignment="1" applyProtection="1">
      <alignment horizontal="center" vertical="center" wrapText="1"/>
      <protection locked="0"/>
    </xf>
    <xf numFmtId="0" fontId="14" fillId="0" borderId="6" xfId="0" applyFont="1" applyBorder="1" applyAlignment="1" applyProtection="1">
      <alignment horizontal="left" vertical="center" wrapText="1"/>
      <protection locked="0"/>
    </xf>
    <xf numFmtId="0" fontId="14" fillId="0" borderId="6" xfId="0" applyFont="1" applyBorder="1" applyAlignment="1" applyProtection="1">
      <alignment horizontal="center" vertical="center" wrapText="1"/>
      <protection locked="0"/>
    </xf>
    <xf numFmtId="1" fontId="14" fillId="0" borderId="6" xfId="0" applyNumberFormat="1" applyFont="1" applyBorder="1" applyAlignment="1" applyProtection="1">
      <alignment horizontal="center" vertical="center" wrapText="1"/>
      <protection locked="0"/>
    </xf>
    <xf numFmtId="1" fontId="14" fillId="0" borderId="20" xfId="0" applyNumberFormat="1" applyFont="1" applyBorder="1" applyAlignment="1" applyProtection="1">
      <alignment horizontal="center" vertical="center" wrapText="1"/>
      <protection locked="0"/>
    </xf>
    <xf numFmtId="0" fontId="18" fillId="0" borderId="0" xfId="0" applyFont="1"/>
    <xf numFmtId="0" fontId="14" fillId="0" borderId="9" xfId="0" applyNumberFormat="1" applyFont="1" applyBorder="1" applyAlignment="1" applyProtection="1">
      <alignment horizontal="center" vertical="center" wrapText="1"/>
      <protection locked="0"/>
    </xf>
    <xf numFmtId="0" fontId="15" fillId="0" borderId="21" xfId="0" applyFont="1" applyBorder="1"/>
    <xf numFmtId="165" fontId="15" fillId="0" borderId="22" xfId="0" applyNumberFormat="1" applyFont="1" applyBorder="1" applyAlignment="1">
      <alignment horizontal="center"/>
    </xf>
    <xf numFmtId="0" fontId="3" fillId="0" borderId="7" xfId="0" applyNumberFormat="1" applyFont="1" applyBorder="1" applyAlignment="1" applyProtection="1">
      <alignment horizontal="center" vertical="center" wrapText="1"/>
      <protection locked="0"/>
    </xf>
    <xf numFmtId="49" fontId="3" fillId="0" borderId="4" xfId="0" applyNumberFormat="1" applyFont="1" applyBorder="1" applyAlignment="1">
      <alignment horizontal="center" vertical="center" wrapText="1"/>
    </xf>
    <xf numFmtId="0" fontId="3" fillId="0" borderId="4" xfId="0" applyFont="1" applyBorder="1" applyAlignment="1">
      <alignment horizontal="center" vertical="center" wrapText="1"/>
    </xf>
    <xf numFmtId="0" fontId="3" fillId="0" borderId="4" xfId="0" applyFont="1" applyBorder="1"/>
    <xf numFmtId="1" fontId="3" fillId="0" borderId="4" xfId="0" applyNumberFormat="1" applyFont="1" applyBorder="1" applyAlignment="1">
      <alignment horizontal="center" vertical="center" wrapText="1"/>
    </xf>
    <xf numFmtId="0" fontId="3" fillId="0" borderId="8" xfId="0" applyNumberFormat="1" applyFont="1" applyBorder="1" applyAlignment="1" applyProtection="1">
      <alignment horizontal="center" vertical="center" wrapText="1"/>
      <protection locked="0"/>
    </xf>
    <xf numFmtId="49" fontId="3"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1" fontId="3" fillId="0" borderId="2" xfId="0" applyNumberFormat="1" applyFont="1" applyBorder="1" applyAlignment="1">
      <alignment horizontal="center" vertical="center" wrapText="1"/>
    </xf>
    <xf numFmtId="0" fontId="3" fillId="0" borderId="2" xfId="0" applyNumberFormat="1" applyFont="1" applyBorder="1" applyAlignment="1">
      <alignment horizontal="center" vertical="center" wrapText="1"/>
    </xf>
    <xf numFmtId="49" fontId="3" fillId="0" borderId="2" xfId="0" applyNumberFormat="1" applyFont="1" applyBorder="1" applyAlignment="1" applyProtection="1">
      <alignment horizontal="center" vertical="center" wrapText="1"/>
      <protection locked="0"/>
    </xf>
    <xf numFmtId="0" fontId="3" fillId="0" borderId="2" xfId="0" applyFont="1" applyBorder="1" applyAlignment="1">
      <alignment horizontal="center" vertical="center"/>
    </xf>
    <xf numFmtId="0" fontId="3" fillId="0" borderId="9" xfId="0" applyNumberFormat="1" applyFont="1" applyBorder="1" applyAlignment="1" applyProtection="1">
      <alignment horizontal="center" vertical="center" wrapText="1"/>
      <protection locked="0"/>
    </xf>
    <xf numFmtId="49" fontId="3" fillId="0" borderId="6" xfId="0" applyNumberFormat="1" applyFont="1" applyBorder="1" applyAlignment="1" applyProtection="1">
      <alignment horizontal="center" vertical="center" wrapText="1"/>
      <protection locked="0"/>
    </xf>
    <xf numFmtId="0" fontId="3" fillId="0" borderId="6" xfId="0" applyFont="1" applyBorder="1" applyAlignment="1">
      <alignment horizontal="center" vertical="center" wrapText="1"/>
    </xf>
    <xf numFmtId="1" fontId="3" fillId="0" borderId="6" xfId="0" applyNumberFormat="1" applyFont="1" applyBorder="1" applyAlignment="1" applyProtection="1">
      <alignment horizontal="center" vertical="center" wrapText="1"/>
      <protection locked="0"/>
    </xf>
    <xf numFmtId="0" fontId="3" fillId="0" borderId="0" xfId="0" quotePrefix="1" applyFont="1" applyBorder="1" applyProtection="1">
      <protection hidden="1"/>
    </xf>
    <xf numFmtId="49" fontId="14" fillId="0" borderId="2" xfId="0" applyNumberFormat="1" applyFont="1" applyBorder="1" applyAlignment="1" applyProtection="1">
      <alignment horizontal="center" vertical="center" wrapText="1"/>
      <protection locked="0"/>
    </xf>
    <xf numFmtId="165" fontId="6" fillId="0" borderId="22" xfId="0" quotePrefix="1" applyNumberFormat="1" applyFont="1" applyBorder="1" applyAlignment="1" applyProtection="1">
      <alignment horizontal="center"/>
      <protection hidden="1"/>
    </xf>
    <xf numFmtId="49" fontId="14" fillId="0" borderId="18" xfId="0" applyNumberFormat="1" applyFont="1" applyBorder="1" applyAlignment="1">
      <alignment horizontal="center" vertical="center" wrapText="1"/>
    </xf>
    <xf numFmtId="1" fontId="14" fillId="0" borderId="18" xfId="0" applyNumberFormat="1" applyFont="1" applyBorder="1" applyAlignment="1">
      <alignment horizontal="center" vertical="center" wrapText="1"/>
    </xf>
    <xf numFmtId="2" fontId="15" fillId="0" borderId="23" xfId="0" applyNumberFormat="1" applyFont="1" applyBorder="1" applyAlignment="1">
      <alignment horizontal="center" vertical="center" wrapText="1"/>
    </xf>
    <xf numFmtId="49" fontId="14" fillId="0" borderId="7" xfId="0" applyNumberFormat="1" applyFont="1" applyBorder="1" applyAlignment="1" applyProtection="1">
      <alignment horizontal="center" vertical="center" wrapText="1"/>
      <protection locked="0"/>
    </xf>
    <xf numFmtId="0" fontId="14" fillId="0" borderId="0" xfId="0" applyFont="1" applyBorder="1" applyAlignment="1">
      <alignment horizontal="center" vertical="center" wrapText="1"/>
    </xf>
    <xf numFmtId="49" fontId="14" fillId="0" borderId="9" xfId="0" applyNumberFormat="1" applyFont="1" applyBorder="1" applyAlignment="1" applyProtection="1">
      <alignment horizontal="center" vertical="center" wrapText="1"/>
      <protection locked="0"/>
    </xf>
    <xf numFmtId="49" fontId="14" fillId="0" borderId="6" xfId="0" applyNumberFormat="1" applyFont="1" applyBorder="1" applyAlignment="1" applyProtection="1">
      <alignment horizontal="center" vertical="center" wrapText="1"/>
      <protection locked="0"/>
    </xf>
    <xf numFmtId="0" fontId="14" fillId="0" borderId="6" xfId="0" applyFont="1" applyBorder="1" applyAlignment="1">
      <alignment horizontal="center" vertical="center" wrapText="1"/>
    </xf>
    <xf numFmtId="0" fontId="6" fillId="0" borderId="0" xfId="0" applyFont="1" applyBorder="1" applyAlignment="1">
      <alignment horizontal="center"/>
    </xf>
    <xf numFmtId="1" fontId="14" fillId="0" borderId="2" xfId="0" applyNumberFormat="1" applyFont="1" applyBorder="1" applyAlignment="1">
      <alignment horizontal="center" vertical="center" wrapText="1"/>
    </xf>
    <xf numFmtId="0" fontId="14" fillId="0" borderId="24" xfId="0" applyFont="1" applyBorder="1" applyAlignment="1">
      <alignment horizontal="center" vertical="center" wrapText="1"/>
    </xf>
    <xf numFmtId="0" fontId="14" fillId="0" borderId="25" xfId="0" applyFont="1" applyBorder="1" applyAlignment="1">
      <alignment horizontal="center" vertical="center" wrapText="1"/>
    </xf>
    <xf numFmtId="1" fontId="14" fillId="0" borderId="25" xfId="0" applyNumberFormat="1" applyFont="1" applyBorder="1" applyAlignment="1">
      <alignment horizontal="center" vertical="center" wrapText="1"/>
    </xf>
    <xf numFmtId="0" fontId="14" fillId="0" borderId="26" xfId="0" applyFont="1" applyBorder="1" applyAlignment="1" applyProtection="1">
      <alignment horizontal="center" vertical="center" wrapText="1"/>
      <protection hidden="1"/>
    </xf>
    <xf numFmtId="0" fontId="6" fillId="0" borderId="21" xfId="0" applyFont="1" applyBorder="1"/>
    <xf numFmtId="165" fontId="6" fillId="0" borderId="22" xfId="0" applyNumberFormat="1" applyFont="1" applyBorder="1" applyAlignment="1">
      <alignment horizontal="center"/>
    </xf>
    <xf numFmtId="0" fontId="14" fillId="0" borderId="17"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8" xfId="0" applyFont="1" applyBorder="1" applyAlignment="1">
      <alignment horizontal="center" vertical="center" wrapText="1"/>
    </xf>
    <xf numFmtId="49" fontId="14" fillId="0" borderId="8" xfId="0" applyNumberFormat="1" applyFont="1" applyBorder="1" applyAlignment="1">
      <alignment horizontal="center" vertical="center" wrapText="1"/>
    </xf>
    <xf numFmtId="49" fontId="14" fillId="0" borderId="2" xfId="0" applyNumberFormat="1" applyFont="1" applyBorder="1" applyAlignment="1" applyProtection="1">
      <alignment horizontal="left" vertical="center" wrapText="1"/>
      <protection locked="0"/>
    </xf>
    <xf numFmtId="49" fontId="14" fillId="0" borderId="2" xfId="0" applyNumberFormat="1" applyFont="1" applyBorder="1" applyAlignment="1">
      <alignment horizontal="center" vertical="center" wrapText="1"/>
    </xf>
    <xf numFmtId="0" fontId="14" fillId="0" borderId="8" xfId="0" applyNumberFormat="1" applyFont="1" applyBorder="1" applyAlignment="1" applyProtection="1">
      <alignment horizontal="center" vertical="center" wrapText="1"/>
      <protection locked="0"/>
    </xf>
    <xf numFmtId="0" fontId="14" fillId="0" borderId="9" xfId="0" applyNumberFormat="1" applyFont="1" applyFill="1" applyBorder="1" applyAlignment="1" applyProtection="1">
      <alignment horizontal="center" vertical="center" wrapText="1"/>
      <protection locked="0"/>
    </xf>
    <xf numFmtId="0" fontId="14" fillId="0" borderId="6" xfId="0" applyFont="1" applyBorder="1"/>
    <xf numFmtId="0" fontId="14" fillId="0" borderId="6" xfId="0" applyFont="1" applyBorder="1" applyAlignment="1">
      <alignment horizontal="center"/>
    </xf>
    <xf numFmtId="2" fontId="14" fillId="0" borderId="27" xfId="0" applyNumberFormat="1" applyFont="1" applyBorder="1" applyAlignment="1" applyProtection="1">
      <alignment horizontal="center" vertical="center" wrapText="1"/>
      <protection hidden="1"/>
    </xf>
    <xf numFmtId="0" fontId="0" fillId="0" borderId="0" xfId="0" applyBorder="1" applyAlignment="1">
      <alignment horizontal="center"/>
    </xf>
    <xf numFmtId="0" fontId="5" fillId="0" borderId="0" xfId="0" applyFont="1" applyBorder="1" applyAlignment="1">
      <alignment horizontal="center"/>
    </xf>
    <xf numFmtId="1" fontId="14" fillId="0" borderId="17" xfId="0" applyNumberFormat="1" applyFont="1" applyBorder="1" applyAlignment="1" applyProtection="1">
      <alignment horizontal="center" vertical="center" wrapText="1"/>
      <protection locked="0"/>
    </xf>
    <xf numFmtId="1" fontId="14" fillId="0" borderId="7" xfId="0" applyNumberFormat="1" applyFont="1" applyBorder="1" applyAlignment="1" applyProtection="1">
      <alignment horizontal="center" vertical="center" wrapText="1"/>
      <protection locked="0"/>
    </xf>
    <xf numFmtId="1" fontId="14" fillId="0" borderId="19" xfId="0" applyNumberFormat="1" applyFont="1" applyBorder="1" applyAlignment="1" applyProtection="1">
      <alignment horizontal="center" vertical="center" wrapText="1"/>
      <protection locked="0"/>
    </xf>
    <xf numFmtId="0" fontId="14" fillId="0" borderId="28" xfId="0" applyNumberFormat="1" applyFont="1" applyBorder="1" applyAlignment="1">
      <alignment horizontal="center" vertical="center" wrapText="1"/>
    </xf>
    <xf numFmtId="49" fontId="14" fillId="0" borderId="18" xfId="0" applyNumberFormat="1" applyFont="1" applyBorder="1" applyAlignment="1">
      <alignment horizontal="left" vertical="center" wrapText="1"/>
    </xf>
    <xf numFmtId="0" fontId="14" fillId="0" borderId="2" xfId="0" applyFont="1" applyBorder="1" applyAlignment="1">
      <alignment horizontal="center" vertical="center"/>
    </xf>
    <xf numFmtId="0" fontId="14" fillId="0" borderId="2" xfId="0" applyFont="1" applyFill="1" applyBorder="1" applyAlignment="1">
      <alignment horizontal="center" vertical="center" wrapText="1"/>
    </xf>
    <xf numFmtId="0" fontId="14" fillId="0" borderId="6" xfId="0" applyFont="1" applyBorder="1" applyAlignment="1">
      <alignment horizontal="center" vertical="center"/>
    </xf>
    <xf numFmtId="0" fontId="14" fillId="0" borderId="0" xfId="0" applyFont="1" applyBorder="1" applyAlignment="1">
      <alignment horizontal="center" vertical="center"/>
    </xf>
    <xf numFmtId="0" fontId="10" fillId="0" borderId="0" xfId="0" applyFont="1" applyAlignment="1" applyProtection="1">
      <alignment horizontal="center" vertical="center" wrapText="1"/>
      <protection hidden="1"/>
    </xf>
    <xf numFmtId="0" fontId="0" fillId="0" borderId="0" xfId="0"/>
    <xf numFmtId="0" fontId="10" fillId="0" borderId="0" xfId="0" applyFont="1" applyAlignment="1" applyProtection="1">
      <alignment vertical="center" wrapText="1"/>
      <protection hidden="1"/>
    </xf>
    <xf numFmtId="0" fontId="14" fillId="0" borderId="17" xfId="0" applyNumberFormat="1" applyFont="1" applyBorder="1" applyAlignment="1">
      <alignment horizontal="center" vertical="center" wrapText="1"/>
    </xf>
    <xf numFmtId="49" fontId="14" fillId="0" borderId="8" xfId="0" applyNumberFormat="1" applyFont="1" applyBorder="1" applyAlignment="1" applyProtection="1">
      <alignment horizontal="center" vertical="center" wrapText="1"/>
      <protection locked="0"/>
    </xf>
    <xf numFmtId="0" fontId="18" fillId="0" borderId="2" xfId="0" applyFont="1" applyBorder="1"/>
    <xf numFmtId="0" fontId="18" fillId="0" borderId="6" xfId="0" applyFont="1" applyBorder="1"/>
    <xf numFmtId="0" fontId="14" fillId="0" borderId="29" xfId="0" applyFont="1" applyBorder="1" applyAlignment="1">
      <alignment horizontal="center" vertical="center" wrapText="1"/>
    </xf>
    <xf numFmtId="0" fontId="14" fillId="0" borderId="30" xfId="0" applyFont="1" applyBorder="1" applyAlignment="1">
      <alignment horizontal="center" vertical="center" wrapText="1"/>
    </xf>
    <xf numFmtId="1" fontId="14" fillId="0" borderId="30" xfId="0" applyNumberFormat="1" applyFont="1" applyBorder="1" applyAlignment="1">
      <alignment horizontal="center" vertical="center" wrapText="1"/>
    </xf>
    <xf numFmtId="0" fontId="14" fillId="0" borderId="31" xfId="0" applyFont="1" applyBorder="1" applyAlignment="1" applyProtection="1">
      <alignment horizontal="center" vertical="center" wrapText="1"/>
      <protection hidden="1"/>
    </xf>
    <xf numFmtId="0" fontId="8" fillId="0" borderId="24" xfId="0" applyFont="1" applyBorder="1" applyAlignment="1">
      <alignment horizontal="center" vertical="center" wrapText="1"/>
    </xf>
    <xf numFmtId="0" fontId="8" fillId="0" borderId="25" xfId="0" applyFont="1" applyBorder="1" applyAlignment="1">
      <alignment horizontal="center" vertical="center" wrapText="1"/>
    </xf>
    <xf numFmtId="1" fontId="8" fillId="0" borderId="25" xfId="0" applyNumberFormat="1" applyFont="1" applyBorder="1" applyAlignment="1">
      <alignment horizontal="center" vertical="center" wrapText="1"/>
    </xf>
    <xf numFmtId="0" fontId="8" fillId="0" borderId="26" xfId="0" applyFont="1" applyBorder="1" applyAlignment="1" applyProtection="1">
      <alignment horizontal="center" vertical="center" wrapText="1"/>
      <protection hidden="1"/>
    </xf>
    <xf numFmtId="49" fontId="4" fillId="0" borderId="0" xfId="0" applyNumberFormat="1" applyFont="1" applyFill="1" applyBorder="1" applyAlignment="1">
      <alignment horizontal="center" vertical="center" wrapText="1"/>
    </xf>
    <xf numFmtId="0" fontId="3" fillId="0" borderId="7" xfId="0" applyFont="1" applyBorder="1" applyAlignment="1">
      <alignment horizontal="center"/>
    </xf>
    <xf numFmtId="0" fontId="3" fillId="0" borderId="4" xfId="0" applyFont="1" applyBorder="1" applyAlignment="1">
      <alignment horizontal="center" vertical="center"/>
    </xf>
    <xf numFmtId="0" fontId="3" fillId="0" borderId="4" xfId="0" applyFont="1" applyBorder="1" applyAlignment="1">
      <alignment horizontal="center" wrapText="1"/>
    </xf>
    <xf numFmtId="0" fontId="3" fillId="0" borderId="4" xfId="0" applyFont="1" applyBorder="1" applyAlignment="1">
      <alignment horizontal="center"/>
    </xf>
    <xf numFmtId="16" fontId="3" fillId="0" borderId="4" xfId="0" quotePrefix="1" applyNumberFormat="1" applyFont="1" applyBorder="1" applyAlignment="1">
      <alignment horizontal="center"/>
    </xf>
    <xf numFmtId="16" fontId="3" fillId="0" borderId="32" xfId="0" quotePrefix="1" applyNumberFormat="1" applyFont="1" applyBorder="1" applyAlignment="1">
      <alignment horizontal="center"/>
    </xf>
    <xf numFmtId="0" fontId="3" fillId="0" borderId="8" xfId="0" applyFont="1" applyBorder="1" applyAlignment="1">
      <alignment horizontal="center" vertical="center" wrapText="1"/>
    </xf>
    <xf numFmtId="0" fontId="3" fillId="0" borderId="2" xfId="0" quotePrefix="1" applyFont="1" applyBorder="1" applyAlignment="1">
      <alignment horizontal="center" vertical="center" wrapText="1"/>
    </xf>
    <xf numFmtId="0" fontId="3" fillId="0" borderId="33" xfId="0" quotePrefix="1" applyFont="1" applyBorder="1" applyAlignment="1">
      <alignment horizontal="center" vertical="center" wrapText="1"/>
    </xf>
    <xf numFmtId="2" fontId="6" fillId="0" borderId="23"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8" fillId="0" borderId="2" xfId="0" quotePrefix="1" applyFont="1" applyBorder="1" applyAlignment="1">
      <alignment horizontal="center" vertical="center" wrapText="1"/>
    </xf>
    <xf numFmtId="0" fontId="8" fillId="0" borderId="33" xfId="0" quotePrefix="1" applyFont="1" applyBorder="1" applyAlignment="1">
      <alignment horizontal="center" vertical="center" wrapText="1"/>
    </xf>
    <xf numFmtId="0" fontId="3" fillId="0" borderId="9" xfId="0" applyFont="1" applyBorder="1" applyAlignment="1">
      <alignment horizontal="center" vertical="center" wrapText="1"/>
    </xf>
    <xf numFmtId="16" fontId="3" fillId="0" borderId="6" xfId="0" applyNumberFormat="1" applyFont="1" applyBorder="1" applyAlignment="1">
      <alignment horizontal="center" vertical="center" wrapText="1"/>
    </xf>
    <xf numFmtId="16" fontId="3" fillId="0" borderId="34" xfId="0" applyNumberFormat="1" applyFont="1" applyBorder="1" applyAlignment="1">
      <alignment horizontal="center" vertical="center" wrapText="1"/>
    </xf>
    <xf numFmtId="2" fontId="6" fillId="0" borderId="35" xfId="0" applyNumberFormat="1" applyFont="1" applyBorder="1" applyAlignment="1">
      <alignment horizontal="center" vertical="center" wrapText="1"/>
    </xf>
    <xf numFmtId="0" fontId="3" fillId="0" borderId="0" xfId="0" applyFont="1" applyBorder="1" applyAlignment="1">
      <alignment horizontal="center" vertical="center" wrapText="1"/>
    </xf>
    <xf numFmtId="0" fontId="0" fillId="0" borderId="0" xfId="0" applyFont="1"/>
    <xf numFmtId="0" fontId="3" fillId="0" borderId="24"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7" xfId="0" applyFont="1" applyBorder="1" applyAlignment="1">
      <alignment horizontal="center" vertical="center"/>
    </xf>
    <xf numFmtId="0" fontId="3" fillId="0" borderId="0" xfId="0" applyFont="1" applyBorder="1" applyAlignment="1">
      <alignment horizontal="center" vertical="center"/>
    </xf>
    <xf numFmtId="0" fontId="3" fillId="0" borderId="8" xfId="0" applyFont="1" applyBorder="1" applyAlignment="1">
      <alignment horizontal="center" vertical="center"/>
    </xf>
    <xf numFmtId="0" fontId="3" fillId="0" borderId="2" xfId="0" applyFont="1" applyBorder="1" applyAlignment="1">
      <alignment horizontal="center"/>
    </xf>
    <xf numFmtId="16" fontId="3" fillId="0" borderId="2" xfId="0" quotePrefix="1" applyNumberFormat="1" applyFont="1" applyBorder="1" applyAlignment="1">
      <alignment horizontal="center" vertical="center" wrapText="1"/>
    </xf>
    <xf numFmtId="0" fontId="3" fillId="0" borderId="9" xfId="0" applyFont="1" applyBorder="1" applyAlignment="1">
      <alignment horizontal="center" vertical="center"/>
    </xf>
    <xf numFmtId="0" fontId="8" fillId="0" borderId="6" xfId="0" applyFont="1" applyBorder="1" applyAlignment="1">
      <alignment horizontal="center" vertical="center" wrapText="1"/>
    </xf>
    <xf numFmtId="0" fontId="3" fillId="0" borderId="6" xfId="0" applyFont="1" applyFill="1" applyBorder="1" applyAlignment="1">
      <alignment horizontal="center" vertical="center" wrapText="1"/>
    </xf>
    <xf numFmtId="0" fontId="3" fillId="0" borderId="6" xfId="0" quotePrefix="1" applyFont="1" applyBorder="1" applyAlignment="1">
      <alignment horizontal="center" vertical="center" wrapText="1"/>
    </xf>
    <xf numFmtId="0" fontId="0" fillId="0" borderId="0" xfId="0" applyFont="1" applyFill="1" applyBorder="1" applyAlignment="1">
      <alignment wrapText="1"/>
    </xf>
    <xf numFmtId="0" fontId="11" fillId="0" borderId="24" xfId="0" applyFont="1" applyBorder="1" applyAlignment="1" applyProtection="1">
      <alignment horizontal="center" vertical="center" wrapText="1"/>
      <protection hidden="1"/>
    </xf>
    <xf numFmtId="0" fontId="11" fillId="0" borderId="25" xfId="0" applyFont="1" applyBorder="1" applyAlignment="1" applyProtection="1">
      <alignment horizontal="center" vertical="center"/>
      <protection hidden="1"/>
    </xf>
    <xf numFmtId="0" fontId="11" fillId="0" borderId="25" xfId="0" applyFont="1" applyBorder="1" applyAlignment="1" applyProtection="1">
      <alignment horizontal="center" vertical="center" wrapText="1"/>
      <protection hidden="1"/>
    </xf>
    <xf numFmtId="0" fontId="3" fillId="0" borderId="25" xfId="0" applyFont="1" applyBorder="1" applyAlignment="1" applyProtection="1">
      <alignment horizontal="center" vertical="center" wrapText="1"/>
      <protection hidden="1"/>
    </xf>
    <xf numFmtId="0" fontId="0" fillId="0" borderId="10" xfId="0" applyBorder="1" applyAlignment="1">
      <alignment horizontal="center" vertical="top" wrapText="1"/>
    </xf>
    <xf numFmtId="0" fontId="3" fillId="0" borderId="8" xfId="0" applyFont="1" applyBorder="1" applyAlignment="1">
      <alignment horizontal="center"/>
    </xf>
    <xf numFmtId="0" fontId="0" fillId="0" borderId="8" xfId="0" applyFont="1" applyBorder="1" applyAlignment="1">
      <alignment horizontal="center" vertical="center" wrapText="1"/>
    </xf>
    <xf numFmtId="0" fontId="3" fillId="0" borderId="25" xfId="0" applyFont="1" applyBorder="1" applyAlignment="1">
      <alignment horizontal="center" vertical="center"/>
    </xf>
    <xf numFmtId="0" fontId="3" fillId="0" borderId="26" xfId="0" applyFont="1" applyFill="1" applyBorder="1" applyAlignment="1">
      <alignment horizontal="center" vertical="center" wrapText="1"/>
    </xf>
    <xf numFmtId="0" fontId="14" fillId="0" borderId="8" xfId="0" applyNumberFormat="1" applyFont="1" applyBorder="1" applyAlignment="1">
      <alignment horizontal="center" vertical="center" wrapText="1"/>
    </xf>
    <xf numFmtId="0" fontId="14" fillId="0" borderId="9" xfId="0" applyNumberFormat="1" applyFont="1" applyBorder="1" applyAlignment="1">
      <alignment horizontal="center" vertical="center" wrapText="1"/>
    </xf>
    <xf numFmtId="0" fontId="14" fillId="0" borderId="0" xfId="0" applyFont="1" applyFill="1" applyBorder="1" applyAlignment="1">
      <alignment horizontal="center" vertical="center" wrapText="1"/>
    </xf>
    <xf numFmtId="165" fontId="15" fillId="0" borderId="22" xfId="0" applyNumberFormat="1" applyFont="1" applyBorder="1" applyAlignment="1">
      <alignment horizontal="center" vertical="center"/>
    </xf>
    <xf numFmtId="0" fontId="3" fillId="0" borderId="2" xfId="0" applyFont="1" applyBorder="1" applyAlignment="1">
      <alignment horizontal="left" vertical="center" wrapText="1"/>
    </xf>
    <xf numFmtId="0" fontId="8" fillId="0" borderId="6" xfId="0" applyFont="1" applyFill="1" applyBorder="1" applyAlignment="1">
      <alignment horizontal="left" vertical="center" wrapText="1"/>
    </xf>
    <xf numFmtId="0" fontId="0" fillId="0" borderId="0" xfId="0" applyFont="1" applyBorder="1"/>
    <xf numFmtId="0" fontId="3" fillId="0" borderId="18" xfId="0" applyFont="1" applyBorder="1" applyAlignment="1">
      <alignment horizontal="center" vertical="center" wrapText="1"/>
    </xf>
    <xf numFmtId="0" fontId="3" fillId="0" borderId="2" xfId="0" quotePrefix="1" applyFont="1" applyBorder="1" applyAlignment="1">
      <alignment horizontal="center"/>
    </xf>
    <xf numFmtId="0" fontId="3" fillId="0" borderId="2" xfId="0" applyFont="1" applyBorder="1"/>
    <xf numFmtId="0" fontId="3" fillId="0" borderId="17" xfId="0" applyFont="1" applyBorder="1" applyAlignment="1">
      <alignment horizontal="center"/>
    </xf>
    <xf numFmtId="0" fontId="3" fillId="0" borderId="18" xfId="0" applyFont="1" applyBorder="1" applyAlignment="1"/>
    <xf numFmtId="0" fontId="3" fillId="0" borderId="27" xfId="0" applyFont="1" applyBorder="1" applyAlignment="1"/>
    <xf numFmtId="0" fontId="3" fillId="0" borderId="9" xfId="0" applyFont="1" applyBorder="1" applyAlignment="1">
      <alignment horizontal="center"/>
    </xf>
    <xf numFmtId="0" fontId="3" fillId="0" borderId="7" xfId="0" applyFont="1" applyBorder="1" applyAlignment="1">
      <alignment horizontal="center" vertical="center" wrapText="1"/>
    </xf>
    <xf numFmtId="0" fontId="3" fillId="0" borderId="4" xfId="0" quotePrefix="1" applyFont="1" applyBorder="1" applyAlignment="1">
      <alignment horizontal="center"/>
    </xf>
    <xf numFmtId="0" fontId="3" fillId="0" borderId="4" xfId="0" applyFont="1" applyBorder="1" applyAlignment="1">
      <alignment horizontal="left"/>
    </xf>
    <xf numFmtId="0" fontId="3" fillId="0" borderId="2" xfId="0" applyFont="1" applyBorder="1" applyAlignment="1">
      <alignment horizontal="left"/>
    </xf>
    <xf numFmtId="0" fontId="3" fillId="0" borderId="36" xfId="0" applyFont="1" applyBorder="1" applyAlignment="1">
      <alignment horizontal="center" vertical="center" wrapText="1"/>
    </xf>
    <xf numFmtId="0" fontId="3" fillId="0" borderId="6" xfId="0" applyFont="1" applyBorder="1" applyAlignment="1">
      <alignment horizontal="left" vertical="center"/>
    </xf>
    <xf numFmtId="0" fontId="14" fillId="0" borderId="0" xfId="0" applyFont="1" applyAlignment="1" applyProtection="1">
      <alignment vertical="center"/>
      <protection hidden="1"/>
    </xf>
    <xf numFmtId="0" fontId="14" fillId="0" borderId="0" xfId="0" applyFont="1" applyAlignment="1" applyProtection="1">
      <alignment horizontal="left" vertical="center"/>
      <protection hidden="1"/>
    </xf>
    <xf numFmtId="0" fontId="18" fillId="0" borderId="0" xfId="0" applyFont="1" applyAlignment="1"/>
    <xf numFmtId="0" fontId="14" fillId="0" borderId="0" xfId="0" applyFont="1" applyAlignment="1"/>
    <xf numFmtId="0" fontId="14" fillId="0" borderId="0" xfId="0" applyFont="1"/>
    <xf numFmtId="0" fontId="0" fillId="0" borderId="0" xfId="0" applyFill="1" applyAlignment="1">
      <alignment horizontal="center"/>
    </xf>
    <xf numFmtId="0" fontId="0" fillId="2" borderId="2" xfId="0" applyFill="1" applyBorder="1" applyAlignment="1">
      <alignment horizontal="center"/>
    </xf>
    <xf numFmtId="0" fontId="0" fillId="2" borderId="4" xfId="0" applyFill="1" applyBorder="1" applyAlignment="1">
      <alignment horizontal="center"/>
    </xf>
    <xf numFmtId="0" fontId="0" fillId="0" borderId="4" xfId="0" applyBorder="1"/>
    <xf numFmtId="0" fontId="0" fillId="0" borderId="0" xfId="0" applyAlignment="1">
      <alignment vertical="top" wrapText="1"/>
    </xf>
    <xf numFmtId="0" fontId="3" fillId="0" borderId="2" xfId="0" applyFont="1" applyBorder="1" applyAlignment="1">
      <alignment wrapText="1"/>
    </xf>
    <xf numFmtId="0" fontId="0" fillId="0" borderId="2" xfId="0" applyFont="1" applyBorder="1" applyAlignment="1">
      <alignment wrapText="1"/>
    </xf>
    <xf numFmtId="0" fontId="3" fillId="0" borderId="18" xfId="0" applyFont="1" applyBorder="1" applyAlignment="1">
      <alignment wrapText="1"/>
    </xf>
    <xf numFmtId="0" fontId="3" fillId="0" borderId="18" xfId="0" applyFont="1" applyBorder="1" applyAlignment="1">
      <alignment horizontal="center"/>
    </xf>
    <xf numFmtId="0" fontId="0" fillId="0" borderId="6" xfId="0" applyFont="1" applyBorder="1" applyAlignment="1">
      <alignment wrapText="1"/>
    </xf>
    <xf numFmtId="165" fontId="6" fillId="0" borderId="22" xfId="0" applyNumberFormat="1" applyFont="1" applyBorder="1" applyAlignment="1">
      <alignment horizontal="center" vertical="center" wrapText="1"/>
    </xf>
    <xf numFmtId="0" fontId="6" fillId="0" borderId="37" xfId="0" applyFont="1" applyBorder="1" applyAlignment="1">
      <alignment horizontal="center"/>
    </xf>
    <xf numFmtId="0" fontId="0" fillId="0" borderId="0" xfId="0" applyFill="1" applyBorder="1" applyAlignment="1">
      <alignment horizontal="center"/>
    </xf>
    <xf numFmtId="165" fontId="10" fillId="0" borderId="22" xfId="0" applyNumberFormat="1" applyFont="1" applyBorder="1" applyAlignment="1">
      <alignment horizontal="center"/>
    </xf>
    <xf numFmtId="0" fontId="19" fillId="0" borderId="0" xfId="0" applyFont="1"/>
    <xf numFmtId="0" fontId="10" fillId="0" borderId="0" xfId="0" applyFont="1" applyBorder="1" applyAlignment="1" applyProtection="1">
      <alignment vertical="center" wrapText="1"/>
      <protection hidden="1"/>
    </xf>
    <xf numFmtId="0" fontId="3" fillId="0" borderId="2" xfId="0" applyNumberFormat="1" applyFont="1" applyBorder="1" applyAlignment="1">
      <alignment wrapText="1"/>
    </xf>
    <xf numFmtId="0" fontId="0" fillId="0" borderId="0" xfId="0" applyFont="1" applyAlignment="1">
      <alignment horizontal="right"/>
    </xf>
    <xf numFmtId="0" fontId="3" fillId="0" borderId="17" xfId="0" applyFont="1" applyBorder="1" applyAlignment="1">
      <alignment horizontal="center" vertical="center" wrapText="1"/>
    </xf>
    <xf numFmtId="0" fontId="3" fillId="0" borderId="18" xfId="0" applyFont="1" applyBorder="1" applyAlignment="1">
      <alignment horizontal="left" vertical="center" wrapText="1"/>
    </xf>
    <xf numFmtId="0" fontId="3" fillId="0" borderId="18" xfId="0" applyNumberFormat="1" applyFont="1" applyBorder="1" applyAlignment="1">
      <alignment wrapText="1"/>
    </xf>
    <xf numFmtId="0" fontId="3" fillId="0" borderId="6" xfId="0" applyFont="1" applyBorder="1" applyAlignment="1">
      <alignment horizontal="left" vertical="center" wrapText="1"/>
    </xf>
    <xf numFmtId="0" fontId="3" fillId="0" borderId="6" xfId="0" applyNumberFormat="1" applyFont="1" applyBorder="1" applyAlignment="1">
      <alignment wrapText="1"/>
    </xf>
    <xf numFmtId="0" fontId="14" fillId="0" borderId="38" xfId="0" applyFont="1" applyBorder="1" applyAlignment="1">
      <alignment horizontal="center" vertical="center" wrapText="1"/>
    </xf>
    <xf numFmtId="0" fontId="14" fillId="0" borderId="26" xfId="0" applyFont="1" applyBorder="1" applyAlignment="1">
      <alignment horizontal="center" vertical="center" wrapText="1"/>
    </xf>
    <xf numFmtId="0" fontId="14" fillId="0" borderId="2" xfId="0" applyFont="1" applyBorder="1" applyAlignment="1"/>
    <xf numFmtId="0" fontId="14" fillId="0" borderId="0" xfId="0" applyFont="1" applyBorder="1" applyAlignment="1">
      <alignment wrapText="1"/>
    </xf>
    <xf numFmtId="0" fontId="15" fillId="0" borderId="0" xfId="0" applyFont="1"/>
    <xf numFmtId="0" fontId="18" fillId="0" borderId="17" xfId="0" applyFont="1" applyBorder="1" applyAlignment="1">
      <alignment horizontal="center"/>
    </xf>
    <xf numFmtId="0" fontId="18" fillId="0" borderId="18" xfId="0" applyFont="1" applyBorder="1" applyAlignment="1"/>
    <xf numFmtId="0" fontId="18" fillId="0" borderId="27" xfId="0" applyFont="1" applyBorder="1" applyAlignment="1"/>
    <xf numFmtId="0" fontId="18" fillId="0" borderId="8" xfId="0" applyFont="1" applyBorder="1" applyAlignment="1">
      <alignment horizontal="center"/>
    </xf>
    <xf numFmtId="0" fontId="15" fillId="0" borderId="23" xfId="0" applyFont="1" applyBorder="1" applyAlignment="1">
      <alignment horizontal="center"/>
    </xf>
    <xf numFmtId="0" fontId="14" fillId="0" borderId="2" xfId="0" applyFont="1" applyBorder="1" applyAlignment="1">
      <alignment horizontal="left" vertical="center" wrapText="1"/>
    </xf>
    <xf numFmtId="0" fontId="15" fillId="0" borderId="23" xfId="0" applyFont="1" applyBorder="1" applyAlignment="1">
      <alignment horizontal="center" vertical="center" wrapText="1"/>
    </xf>
    <xf numFmtId="0" fontId="14" fillId="0" borderId="2" xfId="0" applyFont="1" applyFill="1" applyBorder="1" applyAlignment="1">
      <alignment horizontal="left" vertical="center" wrapText="1"/>
    </xf>
    <xf numFmtId="0" fontId="15" fillId="0" borderId="23" xfId="0" applyFont="1" applyFill="1" applyBorder="1" applyAlignment="1">
      <alignment horizontal="center" vertical="center" wrapText="1"/>
    </xf>
    <xf numFmtId="0" fontId="18" fillId="0" borderId="9" xfId="0" applyFont="1" applyBorder="1" applyAlignment="1">
      <alignment horizontal="center"/>
    </xf>
    <xf numFmtId="0" fontId="14" fillId="0" borderId="6" xfId="0" applyFont="1" applyFill="1" applyBorder="1" applyAlignment="1">
      <alignment horizontal="left" vertical="center" wrapText="1"/>
    </xf>
    <xf numFmtId="0" fontId="14" fillId="0" borderId="6" xfId="0" applyFont="1" applyFill="1" applyBorder="1" applyAlignment="1">
      <alignment horizontal="center" vertical="center" wrapText="1"/>
    </xf>
    <xf numFmtId="0" fontId="15" fillId="0" borderId="35" xfId="0" applyFont="1" applyFill="1" applyBorder="1" applyAlignment="1">
      <alignment horizontal="center" vertical="center" wrapText="1"/>
    </xf>
    <xf numFmtId="17" fontId="14" fillId="0" borderId="2" xfId="0" quotePrefix="1" applyNumberFormat="1" applyFont="1" applyBorder="1" applyAlignment="1">
      <alignment horizontal="center" vertical="center" wrapText="1"/>
    </xf>
    <xf numFmtId="0" fontId="18" fillId="0" borderId="25" xfId="0" applyFont="1" applyBorder="1" applyAlignment="1">
      <alignment horizontal="center" vertical="center" wrapText="1"/>
    </xf>
    <xf numFmtId="0" fontId="18" fillId="0" borderId="26" xfId="0" applyFont="1" applyBorder="1" applyAlignment="1">
      <alignment horizontal="center" vertical="center" wrapText="1"/>
    </xf>
    <xf numFmtId="0" fontId="14" fillId="0" borderId="18" xfId="0" applyFont="1" applyBorder="1" applyAlignment="1">
      <alignment horizontal="left" vertical="center" wrapText="1"/>
    </xf>
    <xf numFmtId="14" fontId="14" fillId="0" borderId="18" xfId="0" applyNumberFormat="1" applyFont="1" applyBorder="1" applyAlignment="1">
      <alignment horizontal="center" vertical="center" wrapText="1"/>
    </xf>
    <xf numFmtId="0" fontId="14" fillId="0" borderId="9" xfId="0" applyFont="1" applyBorder="1" applyAlignment="1">
      <alignment horizontal="center" vertical="center" wrapText="1"/>
    </xf>
    <xf numFmtId="0" fontId="14" fillId="0" borderId="6" xfId="0" applyFont="1" applyBorder="1" applyAlignment="1">
      <alignment horizontal="left" vertical="center" wrapText="1"/>
    </xf>
    <xf numFmtId="166" fontId="15" fillId="0" borderId="22" xfId="0" applyNumberFormat="1" applyFont="1" applyBorder="1" applyAlignment="1">
      <alignment horizontal="center"/>
    </xf>
    <xf numFmtId="49" fontId="0" fillId="0" borderId="0" xfId="0" applyNumberFormat="1"/>
    <xf numFmtId="0" fontId="17" fillId="0" borderId="0" xfId="0" applyFont="1"/>
    <xf numFmtId="0" fontId="18" fillId="0" borderId="17" xfId="0" applyFont="1" applyBorder="1" applyAlignment="1">
      <alignment horizontal="center" vertical="center"/>
    </xf>
    <xf numFmtId="0" fontId="18" fillId="0" borderId="8" xfId="0" applyFont="1" applyBorder="1" applyAlignment="1">
      <alignment horizontal="center" vertical="center"/>
    </xf>
    <xf numFmtId="0" fontId="18" fillId="0" borderId="9" xfId="0" applyFont="1" applyBorder="1" applyAlignment="1">
      <alignment horizontal="center" vertical="center"/>
    </xf>
    <xf numFmtId="0" fontId="18" fillId="0" borderId="0" xfId="0" applyFont="1" applyBorder="1" applyAlignment="1">
      <alignment horizontal="left" vertical="center" wrapText="1"/>
    </xf>
    <xf numFmtId="165" fontId="15" fillId="0" borderId="22" xfId="0" applyNumberFormat="1" applyFont="1" applyBorder="1" applyAlignment="1">
      <alignment horizontal="center" vertical="center" wrapText="1"/>
    </xf>
    <xf numFmtId="2" fontId="8"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pplyProtection="1">
      <alignment horizontal="center" vertical="center" wrapText="1"/>
      <protection hidden="1"/>
    </xf>
    <xf numFmtId="2" fontId="3" fillId="0" borderId="35" xfId="0" applyNumberFormat="1" applyFont="1" applyBorder="1" applyAlignment="1" applyProtection="1">
      <alignment horizontal="center" vertical="center" wrapText="1"/>
      <protection hidden="1"/>
    </xf>
    <xf numFmtId="2" fontId="3" fillId="0" borderId="39" xfId="0" applyNumberFormat="1" applyFont="1" applyBorder="1" applyAlignment="1" applyProtection="1">
      <alignment horizontal="center" vertical="center"/>
      <protection hidden="1"/>
    </xf>
    <xf numFmtId="2" fontId="3" fillId="0" borderId="23" xfId="0" applyNumberFormat="1" applyFont="1" applyBorder="1" applyAlignment="1" applyProtection="1">
      <alignment horizontal="center" vertical="center"/>
      <protection hidden="1"/>
    </xf>
    <xf numFmtId="2" fontId="3" fillId="0" borderId="35" xfId="0" applyNumberFormat="1" applyFont="1" applyBorder="1" applyAlignment="1" applyProtection="1">
      <alignment horizontal="center" vertical="center"/>
      <protection hidden="1"/>
    </xf>
    <xf numFmtId="2" fontId="3"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lignment horizontal="center" vertical="center" wrapText="1"/>
    </xf>
    <xf numFmtId="2" fontId="3" fillId="0" borderId="27" xfId="0" applyNumberFormat="1" applyFont="1" applyBorder="1" applyAlignment="1" applyProtection="1">
      <alignment horizontal="center" vertical="center"/>
      <protection hidden="1"/>
    </xf>
    <xf numFmtId="2" fontId="3" fillId="0" borderId="35" xfId="0" applyNumberFormat="1" applyFont="1" applyBorder="1" applyAlignment="1">
      <alignment horizontal="center"/>
    </xf>
    <xf numFmtId="2" fontId="3" fillId="0" borderId="23" xfId="0" applyNumberFormat="1" applyFont="1" applyBorder="1" applyAlignment="1">
      <alignment horizontal="center" vertical="center"/>
    </xf>
    <xf numFmtId="0" fontId="0" fillId="0" borderId="23" xfId="0" applyFont="1" applyBorder="1"/>
    <xf numFmtId="0" fontId="0" fillId="0" borderId="35" xfId="0" applyFont="1" applyBorder="1"/>
    <xf numFmtId="2" fontId="3" fillId="0" borderId="27" xfId="0" applyNumberFormat="1" applyFont="1" applyBorder="1" applyAlignment="1">
      <alignment horizontal="center" vertical="center" wrapText="1"/>
    </xf>
    <xf numFmtId="2" fontId="3" fillId="0" borderId="39" xfId="0" applyNumberFormat="1" applyFont="1" applyBorder="1" applyAlignment="1">
      <alignment horizontal="center"/>
    </xf>
    <xf numFmtId="2" fontId="8" fillId="0" borderId="23" xfId="0" applyNumberFormat="1" applyFont="1" applyBorder="1" applyAlignment="1">
      <alignment horizontal="center" vertical="center" wrapText="1"/>
    </xf>
    <xf numFmtId="2" fontId="3" fillId="0" borderId="35" xfId="0" applyNumberFormat="1" applyFont="1" applyBorder="1" applyAlignment="1">
      <alignment horizontal="center" vertical="center" wrapText="1"/>
    </xf>
    <xf numFmtId="2" fontId="3" fillId="0" borderId="23" xfId="0" applyNumberFormat="1" applyFont="1" applyBorder="1" applyAlignment="1">
      <alignment horizontal="center"/>
    </xf>
    <xf numFmtId="2" fontId="3" fillId="0" borderId="39" xfId="0" applyNumberFormat="1" applyFont="1" applyBorder="1" applyAlignment="1">
      <alignment horizontal="center" vertical="center" wrapText="1"/>
    </xf>
    <xf numFmtId="2" fontId="3" fillId="0" borderId="27" xfId="0" applyNumberFormat="1" applyFont="1" applyBorder="1" applyAlignment="1">
      <alignment horizontal="center" vertical="center"/>
    </xf>
    <xf numFmtId="2" fontId="8" fillId="0" borderId="35" xfId="0" applyNumberFormat="1" applyFont="1" applyBorder="1" applyAlignment="1">
      <alignment horizontal="center" vertical="center" wrapText="1"/>
    </xf>
    <xf numFmtId="2" fontId="3" fillId="0" borderId="27" xfId="0" applyNumberFormat="1" applyFont="1" applyBorder="1" applyAlignment="1">
      <alignment horizontal="center"/>
    </xf>
    <xf numFmtId="2" fontId="8" fillId="0" borderId="27" xfId="0" applyNumberFormat="1" applyFont="1" applyBorder="1" applyAlignment="1">
      <alignment horizontal="center" vertical="center" wrapText="1"/>
    </xf>
    <xf numFmtId="0" fontId="3" fillId="0" borderId="23" xfId="0" applyFont="1" applyBorder="1" applyAlignment="1">
      <alignment horizontal="center"/>
    </xf>
    <xf numFmtId="0" fontId="3" fillId="0" borderId="23" xfId="0" applyFont="1" applyBorder="1" applyAlignment="1">
      <alignment horizontal="center" vertical="center" wrapText="1"/>
    </xf>
    <xf numFmtId="0" fontId="3" fillId="0" borderId="23" xfId="0" applyFont="1" applyFill="1" applyBorder="1" applyAlignment="1">
      <alignment horizontal="center" vertical="center" wrapText="1"/>
    </xf>
    <xf numFmtId="0" fontId="3" fillId="0" borderId="35" xfId="0" applyFont="1" applyFill="1" applyBorder="1" applyAlignment="1">
      <alignment horizontal="center" vertical="center" wrapText="1"/>
    </xf>
    <xf numFmtId="164" fontId="3" fillId="0" borderId="23" xfId="0" applyNumberFormat="1" applyFont="1" applyBorder="1" applyAlignment="1">
      <alignment horizontal="center" vertical="center" wrapText="1"/>
    </xf>
    <xf numFmtId="164" fontId="3" fillId="0" borderId="35" xfId="0" applyNumberFormat="1" applyFont="1" applyBorder="1" applyAlignment="1">
      <alignment horizontal="center" vertical="center" wrapText="1"/>
    </xf>
    <xf numFmtId="4" fontId="3" fillId="0" borderId="27" xfId="0" applyNumberFormat="1" applyFont="1" applyBorder="1" applyAlignment="1">
      <alignment horizontal="center" vertical="center" wrapText="1"/>
    </xf>
    <xf numFmtId="4" fontId="3" fillId="0" borderId="23" xfId="0" applyNumberFormat="1" applyFont="1" applyBorder="1" applyAlignment="1">
      <alignment horizontal="center" vertical="center" wrapText="1"/>
    </xf>
    <xf numFmtId="4" fontId="3" fillId="0" borderId="35" xfId="0" applyNumberFormat="1" applyFont="1" applyBorder="1" applyAlignment="1">
      <alignment horizontal="center" vertical="center" wrapText="1"/>
    </xf>
    <xf numFmtId="0" fontId="18" fillId="0" borderId="40" xfId="0" applyFont="1" applyBorder="1"/>
    <xf numFmtId="0" fontId="14" fillId="0" borderId="40" xfId="0" applyFont="1" applyBorder="1"/>
    <xf numFmtId="0" fontId="0" fillId="0" borderId="40" xfId="0" applyFont="1" applyBorder="1"/>
    <xf numFmtId="0" fontId="18" fillId="0" borderId="40" xfId="0" applyFont="1" applyBorder="1" applyAlignment="1">
      <alignment horizontal="center" vertical="center" wrapText="1"/>
    </xf>
    <xf numFmtId="0" fontId="3" fillId="0" borderId="40" xfId="0" applyFont="1" applyBorder="1"/>
    <xf numFmtId="0" fontId="0" fillId="0" borderId="40" xfId="0" applyFont="1" applyFill="1" applyBorder="1" applyAlignment="1">
      <alignment horizontal="center" vertical="center" wrapText="1"/>
    </xf>
    <xf numFmtId="0" fontId="0" fillId="0" borderId="40" xfId="0" applyBorder="1"/>
    <xf numFmtId="0" fontId="3" fillId="0" borderId="40" xfId="0" applyFont="1" applyBorder="1" applyAlignment="1">
      <alignment horizontal="center" vertical="center" wrapText="1"/>
    </xf>
    <xf numFmtId="0" fontId="11" fillId="0" borderId="40" xfId="0" applyFont="1" applyFill="1" applyBorder="1" applyAlignment="1">
      <alignment horizontal="center" vertical="center"/>
    </xf>
    <xf numFmtId="0" fontId="14" fillId="0" borderId="40" xfId="0" applyFont="1" applyBorder="1" applyAlignment="1">
      <alignment horizontal="center" vertical="center"/>
    </xf>
    <xf numFmtId="0" fontId="14" fillId="0" borderId="40" xfId="0" applyNumberFormat="1" applyFont="1" applyFill="1" applyBorder="1" applyAlignment="1" applyProtection="1">
      <alignment horizontal="center" vertical="center" wrapText="1"/>
      <protection locked="0"/>
    </xf>
    <xf numFmtId="0" fontId="4" fillId="0" borderId="40" xfId="0" applyNumberFormat="1" applyFont="1" applyFill="1" applyBorder="1" applyAlignment="1" applyProtection="1">
      <alignment horizontal="center" vertical="center" wrapText="1"/>
      <protection locked="0"/>
    </xf>
    <xf numFmtId="2" fontId="3" fillId="0" borderId="40" xfId="0" applyNumberFormat="1" applyFont="1" applyBorder="1" applyAlignment="1" applyProtection="1">
      <alignment horizontal="center" vertical="center" wrapText="1"/>
      <protection hidden="1"/>
    </xf>
    <xf numFmtId="0" fontId="4" fillId="3" borderId="2" xfId="0" applyFont="1" applyFill="1" applyBorder="1" applyAlignment="1" applyProtection="1">
      <alignment horizontal="left" vertical="top"/>
      <protection hidden="1"/>
    </xf>
    <xf numFmtId="0" fontId="4" fillId="3" borderId="2" xfId="0" applyFont="1" applyFill="1" applyBorder="1" applyAlignment="1" applyProtection="1">
      <alignment horizontal="left" vertical="center"/>
      <protection hidden="1"/>
    </xf>
    <xf numFmtId="0" fontId="4" fillId="3" borderId="2" xfId="0" applyFont="1" applyFill="1" applyBorder="1" applyAlignment="1" applyProtection="1">
      <alignment vertical="center"/>
      <protection hidden="1"/>
    </xf>
    <xf numFmtId="0" fontId="22" fillId="0" borderId="0" xfId="0" applyFont="1" applyAlignment="1" applyProtection="1">
      <alignment horizontal="left" vertical="center"/>
      <protection hidden="1"/>
    </xf>
    <xf numFmtId="0" fontId="4" fillId="5" borderId="2" xfId="0" applyFont="1" applyFill="1" applyBorder="1" applyAlignment="1" applyProtection="1">
      <alignment horizontal="left" vertical="center"/>
      <protection locked="0"/>
    </xf>
    <xf numFmtId="49" fontId="4" fillId="5" borderId="2" xfId="0" applyNumberFormat="1" applyFont="1" applyFill="1" applyBorder="1" applyAlignment="1" applyProtection="1">
      <alignment horizontal="left" vertical="center"/>
      <protection locked="0"/>
    </xf>
    <xf numFmtId="0" fontId="4" fillId="5" borderId="2" xfId="0" applyFont="1" applyFill="1" applyBorder="1" applyAlignment="1" applyProtection="1">
      <alignment vertical="center"/>
      <protection locked="0"/>
    </xf>
    <xf numFmtId="0" fontId="3" fillId="0" borderId="43" xfId="0" applyFont="1" applyBorder="1" applyAlignment="1">
      <alignment horizontal="center" vertical="top"/>
    </xf>
    <xf numFmtId="0" fontId="14" fillId="0" borderId="0" xfId="0" applyFont="1" applyAlignment="1" applyProtection="1">
      <alignment horizontal="left" vertical="center"/>
      <protection hidden="1"/>
    </xf>
    <xf numFmtId="0" fontId="4" fillId="0" borderId="0" xfId="0" applyFont="1" applyAlignment="1" applyProtection="1">
      <alignment horizontal="left" vertical="center"/>
      <protection hidden="1"/>
    </xf>
    <xf numFmtId="0" fontId="23" fillId="0" borderId="0" xfId="0" applyFont="1"/>
    <xf numFmtId="0" fontId="24" fillId="0" borderId="0" xfId="0" applyFont="1"/>
    <xf numFmtId="0" fontId="25" fillId="0" borderId="0" xfId="0" applyFont="1"/>
    <xf numFmtId="0" fontId="20" fillId="0" borderId="0" xfId="0" applyFont="1"/>
    <xf numFmtId="0" fontId="20" fillId="0" borderId="2" xfId="0" applyFont="1" applyBorder="1"/>
    <xf numFmtId="0" fontId="20" fillId="0" borderId="2" xfId="0" applyFont="1" applyBorder="1" applyAlignment="1">
      <alignment horizontal="center"/>
    </xf>
    <xf numFmtId="0" fontId="5" fillId="0" borderId="0" xfId="0" quotePrefix="1" applyFont="1" applyBorder="1" applyProtection="1">
      <protection hidden="1"/>
    </xf>
    <xf numFmtId="2" fontId="10" fillId="0" borderId="22" xfId="0" applyNumberFormat="1" applyFont="1" applyBorder="1" applyAlignment="1">
      <alignment horizontal="center"/>
    </xf>
    <xf numFmtId="17" fontId="3" fillId="0" borderId="2" xfId="0" applyNumberFormat="1" applyFont="1" applyBorder="1" applyAlignment="1">
      <alignment horizontal="center" vertical="center" wrapText="1"/>
    </xf>
    <xf numFmtId="17" fontId="3" fillId="0" borderId="2" xfId="0" quotePrefix="1" applyNumberFormat="1" applyFont="1" applyBorder="1" applyAlignment="1">
      <alignment horizontal="center" vertical="center" wrapText="1"/>
    </xf>
    <xf numFmtId="0" fontId="14" fillId="0" borderId="45" xfId="0" applyFont="1" applyBorder="1" applyAlignment="1">
      <alignment horizontal="center" vertical="center" wrapText="1"/>
    </xf>
    <xf numFmtId="0" fontId="14" fillId="0" borderId="3" xfId="0" applyFont="1" applyBorder="1" applyAlignment="1">
      <alignment horizontal="left" vertical="center" wrapText="1"/>
    </xf>
    <xf numFmtId="0" fontId="14" fillId="0" borderId="3" xfId="0" applyFont="1" applyBorder="1" applyAlignment="1">
      <alignment horizontal="center" vertical="center" wrapText="1"/>
    </xf>
    <xf numFmtId="2" fontId="3" fillId="0" borderId="46" xfId="0" applyNumberFormat="1" applyFont="1" applyBorder="1" applyAlignment="1">
      <alignment horizontal="center" vertical="center" wrapText="1"/>
    </xf>
    <xf numFmtId="0" fontId="1" fillId="0" borderId="18" xfId="0" applyFont="1" applyBorder="1" applyAlignment="1"/>
    <xf numFmtId="0" fontId="0" fillId="0" borderId="4" xfId="0" applyBorder="1" applyAlignment="1">
      <alignment horizontal="center" wrapText="1"/>
    </xf>
    <xf numFmtId="0" fontId="33" fillId="0" borderId="0" xfId="0" applyFont="1" applyAlignment="1">
      <alignment horizontal="left" wrapText="1"/>
    </xf>
    <xf numFmtId="0" fontId="1" fillId="0" borderId="2" xfId="0" applyFont="1" applyBorder="1"/>
    <xf numFmtId="0" fontId="24" fillId="7" borderId="0" xfId="0" applyFont="1" applyFill="1" applyAlignment="1">
      <alignment horizontal="left" vertical="top" wrapText="1"/>
    </xf>
    <xf numFmtId="0" fontId="24" fillId="4" borderId="0" xfId="0" applyFont="1" applyFill="1" applyAlignment="1">
      <alignment horizontal="left" vertical="top" wrapText="1"/>
    </xf>
    <xf numFmtId="0" fontId="24" fillId="6" borderId="0" xfId="0" applyFont="1" applyFill="1" applyAlignment="1">
      <alignment horizontal="left" vertical="top" wrapText="1"/>
    </xf>
    <xf numFmtId="0" fontId="24" fillId="8" borderId="0" xfId="0" applyFont="1" applyFill="1" applyAlignment="1">
      <alignment horizontal="left" vertical="top" wrapText="1"/>
    </xf>
    <xf numFmtId="0" fontId="22" fillId="0" borderId="0" xfId="0" applyFont="1" applyAlignment="1" applyProtection="1">
      <alignment horizontal="left" vertical="center"/>
      <protection hidden="1"/>
    </xf>
    <xf numFmtId="0" fontId="1" fillId="0" borderId="41" xfId="0" applyFont="1" applyBorder="1" applyAlignment="1">
      <alignment horizontal="center" vertical="top" wrapText="1"/>
    </xf>
    <xf numFmtId="0" fontId="0" fillId="0" borderId="41" xfId="0" applyBorder="1" applyAlignment="1">
      <alignment horizontal="center" vertical="top" wrapText="1"/>
    </xf>
    <xf numFmtId="0" fontId="21" fillId="0" borderId="0" xfId="0" applyFont="1" applyAlignment="1">
      <alignment horizontal="center" vertical="center"/>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0" xfId="0" applyNumberFormat="1" applyAlignment="1">
      <alignment horizontal="left" wrapText="1"/>
    </xf>
    <xf numFmtId="0" fontId="0" fillId="0" borderId="0" xfId="0" applyAlignment="1">
      <alignment horizontal="left" wrapText="1"/>
    </xf>
    <xf numFmtId="0" fontId="20" fillId="0" borderId="0" xfId="0" applyFont="1" applyFill="1" applyBorder="1" applyAlignment="1">
      <alignment horizontal="left" vertical="top"/>
    </xf>
    <xf numFmtId="0" fontId="1" fillId="0" borderId="0" xfId="0" applyFont="1" applyAlignment="1">
      <alignment horizontal="left" wrapText="1"/>
    </xf>
    <xf numFmtId="0" fontId="29" fillId="0" borderId="0" xfId="0" applyFont="1" applyAlignment="1">
      <alignment horizontal="left" wrapText="1"/>
    </xf>
    <xf numFmtId="0" fontId="0" fillId="0" borderId="0" xfId="0" applyFont="1" applyAlignment="1">
      <alignment horizontal="left" wrapText="1"/>
    </xf>
    <xf numFmtId="0" fontId="2" fillId="0" borderId="0" xfId="0" applyFont="1" applyAlignment="1">
      <alignment horizontal="left" wrapText="1"/>
    </xf>
    <xf numFmtId="0" fontId="10" fillId="0" borderId="0" xfId="0" applyFont="1" applyAlignment="1" applyProtection="1">
      <alignment horizontal="center" vertical="center"/>
      <protection hidden="1"/>
    </xf>
    <xf numFmtId="0" fontId="14" fillId="0" borderId="0" xfId="0" applyFont="1" applyAlignment="1" applyProtection="1">
      <alignment horizontal="left" vertical="center"/>
      <protection hidden="1"/>
    </xf>
    <xf numFmtId="0" fontId="0" fillId="0" borderId="0" xfId="0" applyAlignment="1">
      <alignment horizontal="left" vertical="top" wrapText="1"/>
    </xf>
    <xf numFmtId="0" fontId="10" fillId="0" borderId="0" xfId="0" applyFont="1" applyAlignment="1" applyProtection="1">
      <alignment horizontal="center" vertical="center" wrapText="1"/>
      <protection hidden="1"/>
    </xf>
    <xf numFmtId="0" fontId="5" fillId="0" borderId="0" xfId="0" applyFont="1" applyAlignment="1" applyProtection="1">
      <alignment horizontal="center" vertical="center"/>
      <protection hidden="1"/>
    </xf>
    <xf numFmtId="0" fontId="10" fillId="0" borderId="0" xfId="0" applyFont="1" applyAlignment="1">
      <alignment horizontal="center" wrapText="1"/>
    </xf>
    <xf numFmtId="0" fontId="19" fillId="0" borderId="0" xfId="0" applyFont="1" applyAlignment="1">
      <alignment horizontal="center"/>
    </xf>
    <xf numFmtId="0" fontId="10" fillId="0" borderId="0" xfId="0" applyFont="1" applyAlignment="1">
      <alignment horizontal="center"/>
    </xf>
    <xf numFmtId="0" fontId="10" fillId="0" borderId="0" xfId="0" applyFont="1" applyBorder="1" applyAlignment="1">
      <alignment horizontal="center" wrapText="1"/>
    </xf>
    <xf numFmtId="0" fontId="6" fillId="0" borderId="0" xfId="0" applyFont="1" applyBorder="1" applyAlignment="1">
      <alignment horizontal="center" wrapText="1"/>
    </xf>
    <xf numFmtId="0" fontId="10" fillId="0" borderId="0" xfId="0" applyFont="1" applyBorder="1" applyAlignment="1" applyProtection="1">
      <alignment horizontal="center" vertical="center" wrapText="1"/>
      <protection hidden="1"/>
    </xf>
    <xf numFmtId="0" fontId="4" fillId="0" borderId="0" xfId="0" applyFont="1" applyAlignment="1" applyProtection="1">
      <alignment horizontal="left" vertical="center"/>
      <protection hidden="1"/>
    </xf>
    <xf numFmtId="0" fontId="10" fillId="0" borderId="42" xfId="0" applyFont="1" applyBorder="1" applyAlignment="1">
      <alignment horizontal="center" vertical="center" wrapText="1"/>
    </xf>
    <xf numFmtId="0" fontId="10" fillId="0" borderId="43" xfId="0" applyFont="1" applyBorder="1" applyAlignment="1">
      <alignment horizontal="center" vertical="center" wrapText="1"/>
    </xf>
    <xf numFmtId="0" fontId="10" fillId="0" borderId="44" xfId="0" applyFont="1" applyBorder="1" applyAlignment="1">
      <alignment horizontal="center" vertical="center" wrapText="1"/>
    </xf>
    <xf numFmtId="0" fontId="8" fillId="0" borderId="3" xfId="0" applyFont="1" applyBorder="1" applyAlignment="1">
      <alignment horizontal="center" vertical="center" wrapText="1"/>
    </xf>
    <xf numFmtId="17" fontId="8" fillId="0" borderId="6" xfId="0" applyNumberFormat="1" applyFont="1" applyBorder="1"/>
  </cellXfs>
  <cellStyles count="1">
    <cellStyle name="Normal" xfId="0" builtinId="0"/>
  </cellStyles>
  <dxfs count="0"/>
  <tableStyles count="0" defaultTableStyle="TableStyleMedium9" defaultPivotStyle="PivotStyleLight16"/>
  <colors>
    <mruColors>
      <color rgb="FFC8EBB7"/>
      <color rgb="FFB0E89C"/>
      <color rgb="FFB5F1AD"/>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Administrator\My%20Documents\Desc&#259;rc&#259;ri\GM_SL_10.12.2012%20-%20Mosoarca%20Mariu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nd\date\Secretariat\GradatiiMerit\GradatiideMerit2013\GM_CONF_2012.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6">
          <cell r="B6" t="str">
            <v>Mosoarca Marius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18">
          <cell r="B18">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FF00"/>
  </sheetPr>
  <dimension ref="B1:L12"/>
  <sheetViews>
    <sheetView showGridLines="0" showRowColHeaders="0" zoomScale="120" zoomScaleNormal="120" workbookViewId="0">
      <selection activeCell="B7" sqref="B7:L7"/>
    </sheetView>
  </sheetViews>
  <sheetFormatPr defaultRowHeight="15"/>
  <cols>
    <col min="1" max="16384" width="9.140625" style="381"/>
  </cols>
  <sheetData>
    <row r="1" spans="2:12" ht="15.75">
      <c r="B1" s="379" t="s">
        <v>179</v>
      </c>
      <c r="C1" s="380"/>
      <c r="D1" s="380"/>
      <c r="E1" s="380"/>
      <c r="F1" s="380"/>
      <c r="G1" s="380"/>
      <c r="H1" s="380"/>
      <c r="I1" s="380"/>
      <c r="J1" s="380"/>
      <c r="K1" s="380"/>
    </row>
    <row r="2" spans="2:12" ht="15.75">
      <c r="B2" s="380"/>
      <c r="C2" s="380"/>
      <c r="D2" s="380"/>
      <c r="E2" s="380"/>
      <c r="F2" s="380"/>
      <c r="G2" s="380"/>
      <c r="H2" s="380"/>
      <c r="I2" s="380"/>
      <c r="J2" s="380"/>
      <c r="K2" s="380"/>
    </row>
    <row r="3" spans="2:12" ht="90" customHeight="1">
      <c r="B3" s="398" t="s">
        <v>183</v>
      </c>
      <c r="C3" s="398"/>
      <c r="D3" s="398"/>
      <c r="E3" s="398"/>
      <c r="F3" s="398"/>
      <c r="G3" s="398"/>
      <c r="H3" s="398"/>
      <c r="I3" s="398"/>
      <c r="J3" s="398"/>
      <c r="K3" s="398"/>
      <c r="L3" s="398"/>
    </row>
    <row r="4" spans="2:12" ht="135" customHeight="1">
      <c r="B4" s="399" t="s">
        <v>268</v>
      </c>
      <c r="C4" s="399"/>
      <c r="D4" s="399"/>
      <c r="E4" s="399"/>
      <c r="F4" s="399"/>
      <c r="G4" s="399"/>
      <c r="H4" s="399"/>
      <c r="I4" s="399"/>
      <c r="J4" s="399"/>
      <c r="K4" s="399"/>
      <c r="L4" s="399"/>
    </row>
    <row r="5" spans="2:12" ht="60" customHeight="1">
      <c r="B5" s="400" t="s">
        <v>269</v>
      </c>
      <c r="C5" s="400"/>
      <c r="D5" s="400"/>
      <c r="E5" s="400"/>
      <c r="F5" s="400"/>
      <c r="G5" s="400"/>
      <c r="H5" s="400"/>
      <c r="I5" s="400"/>
      <c r="J5" s="400"/>
      <c r="K5" s="400"/>
      <c r="L5" s="400"/>
    </row>
    <row r="6" spans="2:12" ht="60" customHeight="1">
      <c r="B6" s="400" t="s">
        <v>180</v>
      </c>
      <c r="C6" s="400"/>
      <c r="D6" s="400"/>
      <c r="E6" s="400"/>
      <c r="F6" s="400"/>
      <c r="G6" s="400"/>
      <c r="H6" s="400"/>
      <c r="I6" s="400"/>
      <c r="J6" s="400"/>
      <c r="K6" s="400"/>
      <c r="L6" s="400"/>
    </row>
    <row r="7" spans="2:12" ht="60" customHeight="1">
      <c r="B7" s="397" t="s">
        <v>184</v>
      </c>
      <c r="C7" s="397"/>
      <c r="D7" s="397"/>
      <c r="E7" s="397"/>
      <c r="F7" s="397"/>
      <c r="G7" s="397"/>
      <c r="H7" s="397"/>
      <c r="I7" s="397"/>
      <c r="J7" s="397"/>
      <c r="K7" s="397"/>
      <c r="L7" s="397"/>
    </row>
    <row r="8" spans="2:12" ht="15.75">
      <c r="B8" s="380"/>
      <c r="C8" s="380"/>
      <c r="D8" s="380"/>
      <c r="E8" s="380"/>
      <c r="F8" s="380"/>
      <c r="G8" s="380"/>
      <c r="H8" s="380"/>
      <c r="I8" s="380"/>
      <c r="J8" s="380"/>
      <c r="K8" s="380"/>
    </row>
    <row r="9" spans="2:12" ht="15.75">
      <c r="B9" s="380"/>
      <c r="C9" s="380"/>
      <c r="D9" s="380"/>
      <c r="E9" s="380"/>
      <c r="F9" s="380"/>
      <c r="G9" s="380"/>
      <c r="H9" s="380"/>
      <c r="I9" s="380"/>
      <c r="J9" s="380"/>
      <c r="K9" s="380"/>
    </row>
    <row r="10" spans="2:12" ht="15.75">
      <c r="B10" s="380"/>
      <c r="C10" s="380"/>
      <c r="D10" s="380"/>
      <c r="E10" s="380"/>
      <c r="F10" s="380"/>
      <c r="G10" s="380"/>
      <c r="H10" s="380"/>
      <c r="I10" s="380"/>
      <c r="J10" s="380"/>
      <c r="K10" s="380"/>
    </row>
    <row r="11" spans="2:12" ht="15.75">
      <c r="B11" s="380"/>
      <c r="C11" s="380"/>
      <c r="D11" s="380"/>
      <c r="E11" s="380"/>
      <c r="F11" s="380"/>
      <c r="G11" s="380"/>
      <c r="H11" s="380"/>
      <c r="I11" s="380"/>
      <c r="J11" s="380"/>
      <c r="K11" s="380"/>
    </row>
    <row r="12" spans="2:12" ht="15.75">
      <c r="B12" s="380"/>
      <c r="C12" s="380"/>
      <c r="D12" s="380"/>
      <c r="E12" s="380"/>
      <c r="F12" s="380"/>
      <c r="G12" s="380"/>
      <c r="H12" s="380"/>
      <c r="I12" s="380"/>
      <c r="J12" s="380"/>
      <c r="K12" s="380"/>
    </row>
  </sheetData>
  <mergeCells count="5">
    <mergeCell ref="B7:L7"/>
    <mergeCell ref="B3:L3"/>
    <mergeCell ref="B4:L4"/>
    <mergeCell ref="B5:L5"/>
    <mergeCell ref="B6:L6"/>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sheetPr>
    <tabColor theme="6"/>
  </sheetPr>
  <dimension ref="A1:L22"/>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63" t="str">
        <f>'Date initiale'!C3</f>
        <v>Universitatea de Arhitectură și Urbanism "Ion Mincu" București</v>
      </c>
      <c r="B1" s="263"/>
      <c r="C1" s="263"/>
    </row>
    <row r="2" spans="1:12">
      <c r="A2" s="263" t="str">
        <f>'Date initiale'!B4&amp;" "&amp;'Date initiale'!C4</f>
        <v>Facultatea ARHITECTURA</v>
      </c>
      <c r="B2" s="263"/>
      <c r="C2" s="263"/>
    </row>
    <row r="3" spans="1:12">
      <c r="A3" s="263" t="str">
        <f>'Date initiale'!B5&amp;" "&amp;'Date initiale'!C5</f>
        <v>Departamentul Sinteza Proiectare</v>
      </c>
      <c r="B3" s="263"/>
      <c r="C3" s="263"/>
    </row>
    <row r="4" spans="1:12">
      <c r="A4" s="125" t="str">
        <f>'Date initiale'!C6&amp;", "&amp;'Date initiale'!C7</f>
        <v>Harsan Remus Artenie, pozitia 16</v>
      </c>
      <c r="B4" s="125"/>
      <c r="C4" s="125"/>
    </row>
    <row r="5" spans="1:12" s="187" customFormat="1">
      <c r="A5" s="125"/>
      <c r="B5" s="125"/>
      <c r="C5" s="125"/>
    </row>
    <row r="6" spans="1:12" ht="15.75">
      <c r="A6" s="414" t="s">
        <v>110</v>
      </c>
      <c r="B6" s="414"/>
      <c r="C6" s="414"/>
      <c r="D6" s="414"/>
      <c r="E6" s="414"/>
      <c r="F6" s="414"/>
      <c r="G6" s="414"/>
      <c r="H6" s="414"/>
      <c r="I6" s="414"/>
    </row>
    <row r="7" spans="1:12" ht="35.25" customHeight="1">
      <c r="A7" s="417" t="str">
        <f>'Descriere indicatori'!B8&amp;". "&amp;'Descriere indicatori'!C8</f>
        <v xml:space="preserve">I5. Articole in extenso în reviste ştiinţifice indexate ISI Arts &amp; Humanities Citation Index, Scopus-Copernicus, ERIH şi clasificate în categoria INT1 sau INT2 în acest index, sau echivalente în domeniu* </v>
      </c>
      <c r="B7" s="417"/>
      <c r="C7" s="417"/>
      <c r="D7" s="417"/>
      <c r="E7" s="417"/>
      <c r="F7" s="417"/>
      <c r="G7" s="417"/>
      <c r="H7" s="417"/>
      <c r="I7" s="417"/>
    </row>
    <row r="8" spans="1:12" ht="15.75" thickBot="1">
      <c r="A8" s="72"/>
      <c r="B8" s="72"/>
      <c r="C8" s="72"/>
      <c r="D8" s="72"/>
      <c r="E8" s="72"/>
      <c r="F8" s="72"/>
      <c r="G8" s="72"/>
      <c r="H8" s="72"/>
      <c r="I8" s="72"/>
    </row>
    <row r="9" spans="1:12" ht="30.75" thickBot="1">
      <c r="A9" s="158" t="s">
        <v>55</v>
      </c>
      <c r="B9" s="159" t="s">
        <v>83</v>
      </c>
      <c r="C9" s="159" t="s">
        <v>52</v>
      </c>
      <c r="D9" s="159" t="s">
        <v>57</v>
      </c>
      <c r="E9" s="159" t="s">
        <v>80</v>
      </c>
      <c r="F9" s="160" t="s">
        <v>87</v>
      </c>
      <c r="G9" s="159" t="s">
        <v>58</v>
      </c>
      <c r="H9" s="159" t="s">
        <v>111</v>
      </c>
      <c r="I9" s="161" t="s">
        <v>90</v>
      </c>
      <c r="K9" s="269" t="s">
        <v>108</v>
      </c>
    </row>
    <row r="10" spans="1:12">
      <c r="A10" s="164">
        <v>1</v>
      </c>
      <c r="B10" s="165"/>
      <c r="C10" s="165"/>
      <c r="D10" s="165"/>
      <c r="E10" s="165"/>
      <c r="F10" s="149"/>
      <c r="G10" s="165"/>
      <c r="H10" s="165"/>
      <c r="I10" s="174"/>
      <c r="K10" s="270">
        <v>10</v>
      </c>
      <c r="L10" s="382" t="s">
        <v>247</v>
      </c>
    </row>
    <row r="11" spans="1:12">
      <c r="A11" s="166">
        <f>A10+1</f>
        <v>2</v>
      </c>
      <c r="B11" s="116"/>
      <c r="C11" s="42"/>
      <c r="D11" s="117"/>
      <c r="E11" s="42"/>
      <c r="F11" s="118"/>
      <c r="G11" s="118"/>
      <c r="H11" s="118"/>
      <c r="I11" s="325"/>
      <c r="K11" s="57"/>
    </row>
    <row r="12" spans="1:12">
      <c r="A12" s="167">
        <f t="shared" ref="A12:A19" si="0">A11+1</f>
        <v>3</v>
      </c>
      <c r="B12" s="168"/>
      <c r="C12" s="169"/>
      <c r="D12" s="117"/>
      <c r="E12" s="169"/>
      <c r="F12" s="157"/>
      <c r="G12" s="169"/>
      <c r="H12" s="157"/>
      <c r="I12" s="325"/>
    </row>
    <row r="13" spans="1:12">
      <c r="A13" s="170">
        <f t="shared" si="0"/>
        <v>4</v>
      </c>
      <c r="B13" s="116"/>
      <c r="C13" s="117"/>
      <c r="D13" s="117"/>
      <c r="E13" s="117"/>
      <c r="F13" s="118"/>
      <c r="G13" s="118"/>
      <c r="H13" s="118"/>
      <c r="I13" s="325"/>
    </row>
    <row r="14" spans="1:12">
      <c r="A14" s="166">
        <f t="shared" si="0"/>
        <v>5</v>
      </c>
      <c r="B14" s="116"/>
      <c r="C14" s="42"/>
      <c r="D14" s="117"/>
      <c r="E14" s="42"/>
      <c r="F14" s="118"/>
      <c r="G14" s="118"/>
      <c r="H14" s="118"/>
      <c r="I14" s="325"/>
    </row>
    <row r="15" spans="1:12">
      <c r="A15" s="170">
        <f t="shared" si="0"/>
        <v>6</v>
      </c>
      <c r="B15" s="116"/>
      <c r="C15" s="117"/>
      <c r="D15" s="117"/>
      <c r="E15" s="117"/>
      <c r="F15" s="118"/>
      <c r="G15" s="118"/>
      <c r="H15" s="118"/>
      <c r="I15" s="325"/>
    </row>
    <row r="16" spans="1:12">
      <c r="A16" s="166">
        <f t="shared" si="0"/>
        <v>7</v>
      </c>
      <c r="B16" s="116"/>
      <c r="C16" s="42"/>
      <c r="D16" s="117"/>
      <c r="E16" s="42"/>
      <c r="F16" s="118"/>
      <c r="G16" s="118"/>
      <c r="H16" s="118"/>
      <c r="I16" s="325"/>
    </row>
    <row r="17" spans="1:9">
      <c r="A17" s="167">
        <f t="shared" si="0"/>
        <v>8</v>
      </c>
      <c r="B17" s="168"/>
      <c r="C17" s="169"/>
      <c r="D17" s="117"/>
      <c r="E17" s="169"/>
      <c r="F17" s="157"/>
      <c r="G17" s="169"/>
      <c r="H17" s="157"/>
      <c r="I17" s="325"/>
    </row>
    <row r="18" spans="1:9">
      <c r="A18" s="170">
        <f t="shared" si="0"/>
        <v>9</v>
      </c>
      <c r="B18" s="116"/>
      <c r="C18" s="117"/>
      <c r="D18" s="117"/>
      <c r="E18" s="117"/>
      <c r="F18" s="118"/>
      <c r="G18" s="118"/>
      <c r="H18" s="118"/>
      <c r="I18" s="325"/>
    </row>
    <row r="19" spans="1:9" ht="15.75" thickBot="1">
      <c r="A19" s="171">
        <f t="shared" si="0"/>
        <v>10</v>
      </c>
      <c r="B19" s="121"/>
      <c r="C19" s="122"/>
      <c r="D19" s="155"/>
      <c r="E19" s="172"/>
      <c r="F19" s="172"/>
      <c r="G19" s="173"/>
      <c r="H19" s="173"/>
      <c r="I19" s="333"/>
    </row>
    <row r="20" spans="1:9" ht="16.5" thickBot="1">
      <c r="A20" s="367"/>
      <c r="H20" s="127" t="str">
        <f>"Total "&amp;LEFT(A7,2)</f>
        <v>Total I5</v>
      </c>
      <c r="I20" s="163">
        <f>SUM(I10:I19)</f>
        <v>0</v>
      </c>
    </row>
    <row r="21" spans="1:9" ht="15.75">
      <c r="A21" s="53"/>
    </row>
    <row r="22" spans="1:9" ht="33.75" customHeight="1">
      <c r="A22" s="41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16"/>
      <c r="C22" s="416"/>
      <c r="D22" s="416"/>
      <c r="E22" s="416"/>
      <c r="F22" s="416"/>
      <c r="G22" s="416"/>
      <c r="H22" s="416"/>
      <c r="I22" s="416"/>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sheetPr>
    <tabColor theme="6"/>
  </sheetPr>
  <dimension ref="A1:L20"/>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63" t="str">
        <f>'Date initiale'!C3</f>
        <v>Universitatea de Arhitectură și Urbanism "Ion Mincu" București</v>
      </c>
      <c r="B1" s="263"/>
      <c r="C1" s="263"/>
    </row>
    <row r="2" spans="1:12">
      <c r="A2" s="263" t="str">
        <f>'Date initiale'!B4&amp;" "&amp;'Date initiale'!C4</f>
        <v>Facultatea ARHITECTURA</v>
      </c>
      <c r="B2" s="263"/>
      <c r="C2" s="263"/>
    </row>
    <row r="3" spans="1:12">
      <c r="A3" s="263" t="str">
        <f>'Date initiale'!B5&amp;" "&amp;'Date initiale'!C5</f>
        <v>Departamentul Sinteza Proiectare</v>
      </c>
      <c r="B3" s="263"/>
      <c r="C3" s="263"/>
    </row>
    <row r="4" spans="1:12">
      <c r="A4" s="125" t="str">
        <f>'Date initiale'!C6&amp;", "&amp;'Date initiale'!C7</f>
        <v>Harsan Remus Artenie, pozitia 16</v>
      </c>
      <c r="B4" s="125"/>
      <c r="C4" s="125"/>
    </row>
    <row r="5" spans="1:12" s="187" customFormat="1">
      <c r="A5" s="125"/>
      <c r="B5" s="125"/>
      <c r="C5" s="125"/>
    </row>
    <row r="6" spans="1:12" ht="15.75">
      <c r="A6" s="414" t="s">
        <v>110</v>
      </c>
      <c r="B6" s="414"/>
      <c r="C6" s="414"/>
      <c r="D6" s="414"/>
      <c r="E6" s="414"/>
      <c r="F6" s="414"/>
      <c r="G6" s="414"/>
      <c r="H6" s="414"/>
      <c r="I6" s="414"/>
    </row>
    <row r="7" spans="1:12" ht="15.75">
      <c r="A7" s="417" t="str">
        <f>'Descriere indicatori'!B9&amp;". "&amp;'Descriere indicatori'!C9</f>
        <v xml:space="preserve">I6. Articole in extenso în reviste ştiinţifice indexate ERIH şi clasificate în categoria NAT </v>
      </c>
      <c r="B7" s="417"/>
      <c r="C7" s="417"/>
      <c r="D7" s="417"/>
      <c r="E7" s="417"/>
      <c r="F7" s="417"/>
      <c r="G7" s="417"/>
      <c r="H7" s="417"/>
      <c r="I7" s="417"/>
    </row>
    <row r="8" spans="1:12" ht="15.75" thickBot="1">
      <c r="A8" s="175"/>
      <c r="B8" s="175"/>
      <c r="C8" s="175"/>
      <c r="D8" s="175"/>
      <c r="E8" s="175"/>
      <c r="F8" s="175"/>
      <c r="G8" s="175"/>
      <c r="H8" s="175"/>
      <c r="I8" s="175"/>
    </row>
    <row r="9" spans="1:12" ht="30.75" thickBot="1">
      <c r="A9" s="158" t="s">
        <v>55</v>
      </c>
      <c r="B9" s="159" t="s">
        <v>83</v>
      </c>
      <c r="C9" s="159" t="s">
        <v>52</v>
      </c>
      <c r="D9" s="159" t="s">
        <v>57</v>
      </c>
      <c r="E9" s="159" t="s">
        <v>80</v>
      </c>
      <c r="F9" s="160" t="s">
        <v>87</v>
      </c>
      <c r="G9" s="159" t="s">
        <v>58</v>
      </c>
      <c r="H9" s="159" t="s">
        <v>111</v>
      </c>
      <c r="I9" s="161" t="s">
        <v>90</v>
      </c>
      <c r="K9" s="269" t="s">
        <v>108</v>
      </c>
    </row>
    <row r="10" spans="1:12">
      <c r="A10" s="177">
        <v>1</v>
      </c>
      <c r="B10" s="111"/>
      <c r="C10" s="111"/>
      <c r="D10" s="111"/>
      <c r="E10" s="112"/>
      <c r="F10" s="113"/>
      <c r="G10" s="113"/>
      <c r="H10" s="113"/>
      <c r="I10" s="330"/>
      <c r="K10" s="270">
        <v>5</v>
      </c>
      <c r="L10" s="382" t="s">
        <v>247</v>
      </c>
    </row>
    <row r="11" spans="1:12">
      <c r="A11" s="178">
        <f>A10+1</f>
        <v>2</v>
      </c>
      <c r="B11" s="115"/>
      <c r="C11" s="116"/>
      <c r="D11" s="115"/>
      <c r="E11" s="117"/>
      <c r="F11" s="118"/>
      <c r="G11" s="119"/>
      <c r="H11" s="119"/>
      <c r="I11" s="325"/>
      <c r="K11" s="57"/>
    </row>
    <row r="12" spans="1:12">
      <c r="A12" s="178">
        <f t="shared" ref="A12:A19" si="0">A11+1</f>
        <v>3</v>
      </c>
      <c r="B12" s="116"/>
      <c r="C12" s="116"/>
      <c r="D12" s="116"/>
      <c r="E12" s="117"/>
      <c r="F12" s="118"/>
      <c r="G12" s="119"/>
      <c r="H12" s="119"/>
      <c r="I12" s="325"/>
    </row>
    <row r="13" spans="1:12">
      <c r="A13" s="178">
        <f t="shared" si="0"/>
        <v>4</v>
      </c>
      <c r="B13" s="116"/>
      <c r="C13" s="116"/>
      <c r="D13" s="116"/>
      <c r="E13" s="117"/>
      <c r="F13" s="118"/>
      <c r="G13" s="118"/>
      <c r="H13" s="118"/>
      <c r="I13" s="325"/>
    </row>
    <row r="14" spans="1:12">
      <c r="A14" s="178">
        <f t="shared" si="0"/>
        <v>5</v>
      </c>
      <c r="B14" s="116"/>
      <c r="C14" s="116"/>
      <c r="D14" s="116"/>
      <c r="E14" s="117"/>
      <c r="F14" s="118"/>
      <c r="G14" s="118"/>
      <c r="H14" s="118"/>
      <c r="I14" s="325"/>
    </row>
    <row r="15" spans="1:12">
      <c r="A15" s="178">
        <f t="shared" si="0"/>
        <v>6</v>
      </c>
      <c r="B15" s="116"/>
      <c r="C15" s="116"/>
      <c r="D15" s="116"/>
      <c r="E15" s="117"/>
      <c r="F15" s="118"/>
      <c r="G15" s="118"/>
      <c r="H15" s="118"/>
      <c r="I15" s="325"/>
    </row>
    <row r="16" spans="1:12">
      <c r="A16" s="178">
        <f t="shared" si="0"/>
        <v>7</v>
      </c>
      <c r="B16" s="116"/>
      <c r="C16" s="116"/>
      <c r="D16" s="116"/>
      <c r="E16" s="117"/>
      <c r="F16" s="118"/>
      <c r="G16" s="118"/>
      <c r="H16" s="118"/>
      <c r="I16" s="325"/>
    </row>
    <row r="17" spans="1:9">
      <c r="A17" s="178">
        <f t="shared" si="0"/>
        <v>8</v>
      </c>
      <c r="B17" s="116"/>
      <c r="C17" s="116"/>
      <c r="D17" s="116"/>
      <c r="E17" s="117"/>
      <c r="F17" s="118"/>
      <c r="G17" s="118"/>
      <c r="H17" s="118"/>
      <c r="I17" s="325"/>
    </row>
    <row r="18" spans="1:9">
      <c r="A18" s="178">
        <f t="shared" si="0"/>
        <v>9</v>
      </c>
      <c r="B18" s="116"/>
      <c r="C18" s="116"/>
      <c r="D18" s="116"/>
      <c r="E18" s="117"/>
      <c r="F18" s="118"/>
      <c r="G18" s="118"/>
      <c r="H18" s="118"/>
      <c r="I18" s="325"/>
    </row>
    <row r="19" spans="1:9" ht="15.75" thickBot="1">
      <c r="A19" s="179">
        <f t="shared" si="0"/>
        <v>10</v>
      </c>
      <c r="B19" s="121"/>
      <c r="C19" s="121"/>
      <c r="D19" s="121"/>
      <c r="E19" s="122"/>
      <c r="F19" s="123"/>
      <c r="G19" s="123"/>
      <c r="H19" s="123"/>
      <c r="I19" s="326"/>
    </row>
    <row r="20" spans="1:9" ht="15.75" thickBot="1">
      <c r="A20" s="366"/>
      <c r="B20" s="125"/>
      <c r="C20" s="125"/>
      <c r="D20" s="125"/>
      <c r="E20" s="125"/>
      <c r="F20" s="125"/>
      <c r="G20" s="125"/>
      <c r="H20" s="127" t="str">
        <f>"Total "&amp;LEFT(A7,2)</f>
        <v>Total I6</v>
      </c>
      <c r="I20" s="128">
        <f>SUM(I10:I19)</f>
        <v>0</v>
      </c>
    </row>
  </sheetData>
  <mergeCells count="2">
    <mergeCell ref="A6:I6"/>
    <mergeCell ref="A7:I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sheetPr>
    <tabColor theme="6"/>
  </sheetPr>
  <dimension ref="A1:L48"/>
  <sheetViews>
    <sheetView topLeftCell="A27" workbookViewId="0">
      <selection activeCell="K37" sqref="K37"/>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ht="15.75">
      <c r="A1" s="263" t="str">
        <f>'Date initiale'!C3</f>
        <v>Universitatea de Arhitectură și Urbanism "Ion Mincu" București</v>
      </c>
      <c r="B1" s="263"/>
      <c r="C1" s="263"/>
      <c r="D1" s="6"/>
      <c r="E1" s="6"/>
      <c r="F1" s="6"/>
      <c r="G1" s="6"/>
      <c r="H1" s="6"/>
      <c r="I1" s="6"/>
      <c r="J1" s="6"/>
    </row>
    <row r="2" spans="1:12" ht="15.75">
      <c r="A2" s="263" t="str">
        <f>'Date initiale'!B4&amp;" "&amp;'Date initiale'!C4</f>
        <v>Facultatea ARHITECTURA</v>
      </c>
      <c r="B2" s="263"/>
      <c r="C2" s="263"/>
      <c r="D2" s="6"/>
      <c r="E2" s="6"/>
      <c r="F2" s="6"/>
      <c r="G2" s="6"/>
      <c r="H2" s="6"/>
      <c r="I2" s="6"/>
      <c r="J2" s="6"/>
    </row>
    <row r="3" spans="1:12" ht="15.75">
      <c r="A3" s="263" t="str">
        <f>'Date initiale'!B5&amp;" "&amp;'Date initiale'!C5</f>
        <v>Departamentul Sinteza Proiectare</v>
      </c>
      <c r="B3" s="263"/>
      <c r="C3" s="263"/>
      <c r="D3" s="6"/>
      <c r="E3" s="6"/>
      <c r="F3" s="6"/>
      <c r="G3" s="6"/>
      <c r="H3" s="6"/>
      <c r="I3" s="6"/>
      <c r="J3" s="6"/>
    </row>
    <row r="4" spans="1:12" ht="15.75">
      <c r="A4" s="267" t="str">
        <f>'Date initiale'!C6&amp;", "&amp;'Date initiale'!C7</f>
        <v>Harsan Remus Artenie, pozitia 16</v>
      </c>
      <c r="B4" s="267"/>
      <c r="C4" s="267"/>
      <c r="D4" s="6"/>
      <c r="E4" s="6"/>
      <c r="F4" s="6"/>
      <c r="G4" s="6"/>
      <c r="H4" s="6"/>
      <c r="I4" s="6"/>
      <c r="J4" s="6"/>
    </row>
    <row r="5" spans="1:12" s="187" customFormat="1" ht="15.75">
      <c r="A5" s="267"/>
      <c r="B5" s="267"/>
      <c r="C5" s="267"/>
      <c r="D5" s="6"/>
      <c r="E5" s="6"/>
      <c r="F5" s="6"/>
      <c r="G5" s="6"/>
      <c r="H5" s="6"/>
      <c r="I5" s="6"/>
      <c r="J5" s="6"/>
    </row>
    <row r="6" spans="1:12" ht="15.75">
      <c r="A6" s="418" t="s">
        <v>110</v>
      </c>
      <c r="B6" s="418"/>
      <c r="C6" s="418"/>
      <c r="D6" s="418"/>
      <c r="E6" s="418"/>
      <c r="F6" s="418"/>
      <c r="G6" s="418"/>
      <c r="H6" s="418"/>
      <c r="I6" s="418"/>
      <c r="J6" s="6"/>
    </row>
    <row r="7" spans="1:12" ht="15.75">
      <c r="A7" s="417" t="str">
        <f>'Descriere indicatori'!B10&amp;". "&amp;'Descriere indicatori'!C10</f>
        <v xml:space="preserve">I7. Articole in extenso în reviste ştiinţifice recunoscute în domenii conexe* </v>
      </c>
      <c r="B7" s="417"/>
      <c r="C7" s="417"/>
      <c r="D7" s="417"/>
      <c r="E7" s="417"/>
      <c r="F7" s="417"/>
      <c r="G7" s="417"/>
      <c r="H7" s="417"/>
      <c r="I7" s="417"/>
      <c r="J7" s="6"/>
    </row>
    <row r="8" spans="1:12" ht="16.5" thickBot="1">
      <c r="A8" s="176"/>
      <c r="B8" s="176"/>
      <c r="C8" s="176"/>
      <c r="D8" s="176"/>
      <c r="E8" s="176"/>
      <c r="F8" s="176"/>
      <c r="G8" s="176"/>
      <c r="H8" s="176"/>
      <c r="I8" s="176"/>
      <c r="J8" s="6"/>
    </row>
    <row r="9" spans="1:12" ht="30.75" thickBot="1">
      <c r="A9" s="158" t="s">
        <v>55</v>
      </c>
      <c r="B9" s="159" t="s">
        <v>83</v>
      </c>
      <c r="C9" s="159" t="s">
        <v>52</v>
      </c>
      <c r="D9" s="159" t="s">
        <v>57</v>
      </c>
      <c r="E9" s="159" t="s">
        <v>80</v>
      </c>
      <c r="F9" s="160" t="s">
        <v>87</v>
      </c>
      <c r="G9" s="159" t="s">
        <v>58</v>
      </c>
      <c r="H9" s="159" t="s">
        <v>111</v>
      </c>
      <c r="I9" s="161" t="s">
        <v>90</v>
      </c>
      <c r="J9" s="6"/>
      <c r="K9" s="269" t="s">
        <v>108</v>
      </c>
    </row>
    <row r="10" spans="1:12" s="187" customFormat="1" ht="30.75" thickBot="1">
      <c r="A10" s="151" t="s">
        <v>518</v>
      </c>
      <c r="B10" s="168" t="s">
        <v>350</v>
      </c>
      <c r="C10" s="168" t="s">
        <v>463</v>
      </c>
      <c r="D10" s="168" t="s">
        <v>433</v>
      </c>
      <c r="E10" s="148" t="s">
        <v>434</v>
      </c>
      <c r="F10" s="118">
        <v>2001</v>
      </c>
      <c r="G10" s="118" t="s">
        <v>464</v>
      </c>
      <c r="H10" s="118">
        <v>2</v>
      </c>
      <c r="I10" s="118">
        <v>5</v>
      </c>
      <c r="J10" s="6"/>
    </row>
    <row r="11" spans="1:12" ht="30.75" thickBot="1">
      <c r="A11" s="151" t="s">
        <v>519</v>
      </c>
      <c r="B11" s="168" t="s">
        <v>350</v>
      </c>
      <c r="C11" s="116" t="s">
        <v>409</v>
      </c>
      <c r="D11" s="168" t="s">
        <v>376</v>
      </c>
      <c r="E11" s="148" t="s">
        <v>377</v>
      </c>
      <c r="F11" s="118">
        <v>2003</v>
      </c>
      <c r="G11" s="118">
        <v>23</v>
      </c>
      <c r="H11" s="118">
        <v>8</v>
      </c>
      <c r="I11" s="118">
        <v>5</v>
      </c>
      <c r="J11" s="6"/>
      <c r="K11" s="270">
        <v>5</v>
      </c>
      <c r="L11" s="382" t="s">
        <v>247</v>
      </c>
    </row>
    <row r="12" spans="1:12" s="187" customFormat="1" ht="30.75" thickBot="1">
      <c r="A12" s="151" t="s">
        <v>520</v>
      </c>
      <c r="B12" s="168" t="s">
        <v>350</v>
      </c>
      <c r="C12" s="168" t="s">
        <v>432</v>
      </c>
      <c r="D12" s="168" t="s">
        <v>433</v>
      </c>
      <c r="E12" s="148" t="s">
        <v>434</v>
      </c>
      <c r="F12" s="118">
        <v>2003</v>
      </c>
      <c r="G12" s="118" t="s">
        <v>435</v>
      </c>
      <c r="H12" s="118">
        <v>5</v>
      </c>
      <c r="I12" s="118">
        <v>5</v>
      </c>
      <c r="J12" s="6"/>
    </row>
    <row r="13" spans="1:12" s="187" customFormat="1" ht="30.75" thickBot="1">
      <c r="A13" s="151" t="s">
        <v>521</v>
      </c>
      <c r="B13" s="168" t="s">
        <v>350</v>
      </c>
      <c r="C13" s="168" t="s">
        <v>437</v>
      </c>
      <c r="D13" s="168" t="s">
        <v>484</v>
      </c>
      <c r="E13" s="148" t="s">
        <v>377</v>
      </c>
      <c r="F13" s="118">
        <v>2004</v>
      </c>
      <c r="G13" s="118" t="s">
        <v>485</v>
      </c>
      <c r="H13" s="118">
        <v>13</v>
      </c>
      <c r="I13" s="118">
        <v>5</v>
      </c>
      <c r="J13" s="6"/>
    </row>
    <row r="14" spans="1:12" s="187" customFormat="1" ht="30.75" thickBot="1">
      <c r="A14" s="151" t="s">
        <v>522</v>
      </c>
      <c r="B14" s="168" t="s">
        <v>350</v>
      </c>
      <c r="C14" s="168" t="s">
        <v>497</v>
      </c>
      <c r="D14" s="168" t="s">
        <v>498</v>
      </c>
      <c r="E14" s="148" t="s">
        <v>380</v>
      </c>
      <c r="F14" s="118">
        <v>2004</v>
      </c>
      <c r="G14" s="118">
        <v>20</v>
      </c>
      <c r="H14" s="118">
        <v>8</v>
      </c>
      <c r="I14" s="118">
        <v>5</v>
      </c>
      <c r="J14" s="6"/>
    </row>
    <row r="15" spans="1:12" s="187" customFormat="1" ht="30.75" thickBot="1">
      <c r="A15" s="151" t="s">
        <v>523</v>
      </c>
      <c r="B15" s="168" t="s">
        <v>350</v>
      </c>
      <c r="C15" s="168" t="s">
        <v>437</v>
      </c>
      <c r="D15" s="168" t="s">
        <v>433</v>
      </c>
      <c r="E15" s="148" t="s">
        <v>434</v>
      </c>
      <c r="F15" s="118">
        <v>2005</v>
      </c>
      <c r="G15" s="118" t="s">
        <v>438</v>
      </c>
      <c r="H15" s="118">
        <v>2</v>
      </c>
      <c r="I15" s="118">
        <v>5</v>
      </c>
      <c r="J15" s="6"/>
    </row>
    <row r="16" spans="1:12" s="187" customFormat="1" ht="30.75" thickBot="1">
      <c r="A16" s="151" t="s">
        <v>526</v>
      </c>
      <c r="B16" s="168" t="s">
        <v>350</v>
      </c>
      <c r="C16" s="168" t="s">
        <v>478</v>
      </c>
      <c r="D16" s="168" t="s">
        <v>433</v>
      </c>
      <c r="E16" s="148" t="s">
        <v>434</v>
      </c>
      <c r="F16" s="118">
        <v>2005</v>
      </c>
      <c r="G16" s="118" t="s">
        <v>479</v>
      </c>
      <c r="H16" s="118">
        <v>5</v>
      </c>
      <c r="I16" s="118">
        <v>5</v>
      </c>
      <c r="J16" s="6"/>
    </row>
    <row r="17" spans="1:10" s="187" customFormat="1" ht="30.75" thickBot="1">
      <c r="A17" s="151" t="s">
        <v>524</v>
      </c>
      <c r="B17" s="168" t="s">
        <v>350</v>
      </c>
      <c r="C17" s="168" t="s">
        <v>481</v>
      </c>
      <c r="D17" s="168" t="s">
        <v>433</v>
      </c>
      <c r="E17" s="148" t="s">
        <v>434</v>
      </c>
      <c r="F17" s="118">
        <v>2005</v>
      </c>
      <c r="G17" s="118" t="s">
        <v>482</v>
      </c>
      <c r="H17" s="118">
        <v>5</v>
      </c>
      <c r="I17" s="118">
        <v>5</v>
      </c>
      <c r="J17" s="6"/>
    </row>
    <row r="18" spans="1:10" s="187" customFormat="1" ht="30.75" thickBot="1">
      <c r="A18" s="151" t="s">
        <v>525</v>
      </c>
      <c r="B18" s="168" t="s">
        <v>350</v>
      </c>
      <c r="C18" s="168" t="s">
        <v>500</v>
      </c>
      <c r="D18" s="168" t="s">
        <v>498</v>
      </c>
      <c r="E18" s="148" t="s">
        <v>380</v>
      </c>
      <c r="F18" s="118">
        <v>2005</v>
      </c>
      <c r="G18" s="118">
        <v>38</v>
      </c>
      <c r="H18" s="118">
        <v>4</v>
      </c>
      <c r="I18" s="118">
        <v>5</v>
      </c>
      <c r="J18" s="6"/>
    </row>
    <row r="19" spans="1:10" s="187" customFormat="1" ht="30.75" thickBot="1">
      <c r="A19" s="151" t="s">
        <v>412</v>
      </c>
      <c r="B19" s="168" t="s">
        <v>350</v>
      </c>
      <c r="C19" s="168" t="s">
        <v>487</v>
      </c>
      <c r="D19" s="168" t="s">
        <v>484</v>
      </c>
      <c r="E19" s="148" t="s">
        <v>377</v>
      </c>
      <c r="F19" s="118">
        <v>2006</v>
      </c>
      <c r="G19" s="118">
        <v>50</v>
      </c>
      <c r="H19" s="118">
        <v>9</v>
      </c>
      <c r="I19" s="118">
        <v>5</v>
      </c>
      <c r="J19" s="6"/>
    </row>
    <row r="20" spans="1:10" s="187" customFormat="1" ht="30.75" thickBot="1">
      <c r="A20" s="151" t="s">
        <v>413</v>
      </c>
      <c r="B20" s="168" t="s">
        <v>350</v>
      </c>
      <c r="C20" s="168" t="s">
        <v>441</v>
      </c>
      <c r="D20" s="168" t="s">
        <v>433</v>
      </c>
      <c r="E20" s="148" t="s">
        <v>440</v>
      </c>
      <c r="F20" s="118">
        <v>2006</v>
      </c>
      <c r="G20" s="118" t="s">
        <v>442</v>
      </c>
      <c r="H20" s="118">
        <v>14</v>
      </c>
      <c r="I20" s="118">
        <v>5</v>
      </c>
      <c r="J20" s="6"/>
    </row>
    <row r="21" spans="1:10" ht="45.75" thickBot="1">
      <c r="A21" s="151" t="s">
        <v>416</v>
      </c>
      <c r="B21" s="168" t="s">
        <v>350</v>
      </c>
      <c r="C21" s="168" t="s">
        <v>411</v>
      </c>
      <c r="D21" s="168" t="s">
        <v>379</v>
      </c>
      <c r="E21" s="148" t="s">
        <v>380</v>
      </c>
      <c r="F21" s="118">
        <v>2007</v>
      </c>
      <c r="G21" s="118">
        <v>56</v>
      </c>
      <c r="H21" s="118">
        <v>18</v>
      </c>
      <c r="I21" s="118">
        <v>15</v>
      </c>
      <c r="J21" s="6"/>
    </row>
    <row r="22" spans="1:10" s="187" customFormat="1" ht="30.75" thickBot="1">
      <c r="A22" s="151" t="s">
        <v>431</v>
      </c>
      <c r="B22" s="168" t="s">
        <v>350</v>
      </c>
      <c r="C22" s="168" t="s">
        <v>444</v>
      </c>
      <c r="D22" s="168" t="s">
        <v>433</v>
      </c>
      <c r="E22" s="148" t="s">
        <v>440</v>
      </c>
      <c r="F22" s="118">
        <v>2007</v>
      </c>
      <c r="G22" s="118" t="s">
        <v>445</v>
      </c>
      <c r="H22" s="118">
        <v>4</v>
      </c>
      <c r="I22" s="118">
        <v>5</v>
      </c>
      <c r="J22" s="6"/>
    </row>
    <row r="23" spans="1:10" s="187" customFormat="1" ht="30.75" thickBot="1">
      <c r="A23" s="151" t="s">
        <v>436</v>
      </c>
      <c r="B23" s="168" t="s">
        <v>350</v>
      </c>
      <c r="C23" s="168" t="s">
        <v>475</v>
      </c>
      <c r="D23" s="168" t="s">
        <v>433</v>
      </c>
      <c r="E23" s="148" t="s">
        <v>440</v>
      </c>
      <c r="F23" s="118">
        <v>2007</v>
      </c>
      <c r="G23" s="118" t="s">
        <v>476</v>
      </c>
      <c r="H23" s="118">
        <v>5</v>
      </c>
      <c r="I23" s="118">
        <v>5</v>
      </c>
      <c r="J23" s="6"/>
    </row>
    <row r="24" spans="1:10" s="187" customFormat="1" ht="30.75" thickBot="1">
      <c r="A24" s="151" t="s">
        <v>439</v>
      </c>
      <c r="B24" s="168" t="s">
        <v>350</v>
      </c>
      <c r="C24" s="168" t="s">
        <v>489</v>
      </c>
      <c r="D24" s="168" t="s">
        <v>484</v>
      </c>
      <c r="E24" s="148" t="s">
        <v>377</v>
      </c>
      <c r="F24" s="118">
        <v>2007</v>
      </c>
      <c r="G24" s="118" t="s">
        <v>490</v>
      </c>
      <c r="H24" s="118">
        <v>8</v>
      </c>
      <c r="I24" s="118">
        <v>5</v>
      </c>
      <c r="J24" s="6"/>
    </row>
    <row r="25" spans="1:10" s="187" customFormat="1" ht="30.75" thickBot="1">
      <c r="A25" s="151" t="s">
        <v>443</v>
      </c>
      <c r="B25" s="168" t="s">
        <v>350</v>
      </c>
      <c r="C25" s="168" t="s">
        <v>492</v>
      </c>
      <c r="D25" s="168" t="s">
        <v>484</v>
      </c>
      <c r="E25" s="148" t="s">
        <v>377</v>
      </c>
      <c r="F25" s="118">
        <v>2007</v>
      </c>
      <c r="G25" s="118" t="s">
        <v>493</v>
      </c>
      <c r="H25" s="118">
        <v>9</v>
      </c>
      <c r="I25" s="118">
        <v>5</v>
      </c>
      <c r="J25" s="6"/>
    </row>
    <row r="26" spans="1:10" s="187" customFormat="1" ht="30.75" thickBot="1">
      <c r="A26" s="151" t="s">
        <v>446</v>
      </c>
      <c r="B26" s="168" t="s">
        <v>350</v>
      </c>
      <c r="C26" s="168" t="s">
        <v>428</v>
      </c>
      <c r="D26" s="168" t="s">
        <v>429</v>
      </c>
      <c r="E26" s="148" t="s">
        <v>430</v>
      </c>
      <c r="F26" s="118">
        <v>2008</v>
      </c>
      <c r="G26" s="118">
        <v>14</v>
      </c>
      <c r="H26" s="118">
        <v>9</v>
      </c>
      <c r="I26" s="118">
        <v>5</v>
      </c>
      <c r="J26" s="6"/>
    </row>
    <row r="27" spans="1:10" ht="30.75" thickBot="1">
      <c r="A27" s="151" t="s">
        <v>449</v>
      </c>
      <c r="B27" s="168" t="s">
        <v>350</v>
      </c>
      <c r="C27" s="116" t="s">
        <v>340</v>
      </c>
      <c r="D27" s="168" t="s">
        <v>376</v>
      </c>
      <c r="E27" s="148" t="s">
        <v>377</v>
      </c>
      <c r="F27" s="118">
        <v>2008</v>
      </c>
      <c r="G27" s="118">
        <v>83</v>
      </c>
      <c r="H27" s="118">
        <v>13</v>
      </c>
      <c r="I27" s="118">
        <v>5</v>
      </c>
      <c r="J27" s="6"/>
    </row>
    <row r="28" spans="1:10" s="187" customFormat="1" ht="30.75" thickBot="1">
      <c r="A28" s="151" t="s">
        <v>462</v>
      </c>
      <c r="B28" s="168" t="s">
        <v>350</v>
      </c>
      <c r="C28" s="168" t="s">
        <v>502</v>
      </c>
      <c r="D28" s="168" t="s">
        <v>498</v>
      </c>
      <c r="E28" s="148" t="s">
        <v>380</v>
      </c>
      <c r="F28" s="118">
        <v>2008</v>
      </c>
      <c r="G28" s="118">
        <v>60</v>
      </c>
      <c r="H28" s="118">
        <v>4</v>
      </c>
      <c r="I28" s="118">
        <v>5</v>
      </c>
      <c r="J28" s="6"/>
    </row>
    <row r="29" spans="1:10" s="187" customFormat="1" ht="30.75" thickBot="1">
      <c r="A29" s="151" t="s">
        <v>465</v>
      </c>
      <c r="B29" s="168" t="s">
        <v>350</v>
      </c>
      <c r="C29" s="168" t="s">
        <v>447</v>
      </c>
      <c r="D29" s="168" t="s">
        <v>433</v>
      </c>
      <c r="E29" s="148" t="s">
        <v>440</v>
      </c>
      <c r="F29" s="118">
        <v>2009</v>
      </c>
      <c r="G29" s="118" t="s">
        <v>448</v>
      </c>
      <c r="H29" s="118">
        <v>4</v>
      </c>
      <c r="I29" s="118">
        <v>5</v>
      </c>
      <c r="J29" s="6"/>
    </row>
    <row r="30" spans="1:10" s="187" customFormat="1" ht="30.75" thickBot="1">
      <c r="A30" s="151" t="s">
        <v>470</v>
      </c>
      <c r="B30" s="168" t="s">
        <v>350</v>
      </c>
      <c r="C30" s="168" t="s">
        <v>472</v>
      </c>
      <c r="D30" s="168" t="s">
        <v>433</v>
      </c>
      <c r="E30" s="148" t="s">
        <v>440</v>
      </c>
      <c r="F30" s="118">
        <v>2009</v>
      </c>
      <c r="G30" s="118" t="s">
        <v>473</v>
      </c>
      <c r="H30" s="118">
        <v>4</v>
      </c>
      <c r="I30" s="118">
        <v>5</v>
      </c>
      <c r="J30" s="6"/>
    </row>
    <row r="31" spans="1:10" s="187" customFormat="1" ht="30">
      <c r="A31" s="151" t="s">
        <v>471</v>
      </c>
      <c r="B31" s="168" t="s">
        <v>350</v>
      </c>
      <c r="C31" s="168" t="s">
        <v>503</v>
      </c>
      <c r="D31" s="168" t="s">
        <v>498</v>
      </c>
      <c r="E31" s="148" t="s">
        <v>380</v>
      </c>
      <c r="F31" s="118">
        <v>2009</v>
      </c>
      <c r="G31" s="118">
        <v>77</v>
      </c>
      <c r="H31" s="118">
        <v>6</v>
      </c>
      <c r="I31" s="118">
        <v>5</v>
      </c>
      <c r="J31" s="6"/>
    </row>
    <row r="32" spans="1:10" ht="30.75" thickBot="1">
      <c r="A32" s="151" t="s">
        <v>474</v>
      </c>
      <c r="B32" s="168" t="s">
        <v>350</v>
      </c>
      <c r="C32" s="116" t="s">
        <v>404</v>
      </c>
      <c r="D32" s="168" t="s">
        <v>376</v>
      </c>
      <c r="E32" s="182" t="s">
        <v>377</v>
      </c>
      <c r="F32" s="118">
        <v>2010</v>
      </c>
      <c r="G32" s="118">
        <v>107</v>
      </c>
      <c r="H32" s="118">
        <v>2</v>
      </c>
      <c r="I32" s="118">
        <v>5</v>
      </c>
      <c r="J32" s="6"/>
    </row>
    <row r="33" spans="1:11" ht="30.75" thickBot="1">
      <c r="A33" s="151" t="s">
        <v>477</v>
      </c>
      <c r="B33" s="168" t="s">
        <v>350</v>
      </c>
      <c r="C33" s="116" t="s">
        <v>383</v>
      </c>
      <c r="D33" s="168" t="s">
        <v>376</v>
      </c>
      <c r="E33" s="148" t="s">
        <v>377</v>
      </c>
      <c r="F33" s="118">
        <v>2011</v>
      </c>
      <c r="G33" s="118">
        <v>119</v>
      </c>
      <c r="H33" s="118">
        <v>9</v>
      </c>
      <c r="I33" s="118">
        <v>5</v>
      </c>
      <c r="J33" s="6"/>
    </row>
    <row r="34" spans="1:11" s="187" customFormat="1" ht="30.75" thickBot="1">
      <c r="A34" s="151" t="s">
        <v>480</v>
      </c>
      <c r="B34" s="168" t="s">
        <v>350</v>
      </c>
      <c r="C34" s="168" t="s">
        <v>495</v>
      </c>
      <c r="D34" s="168" t="s">
        <v>484</v>
      </c>
      <c r="E34" s="148" t="s">
        <v>377</v>
      </c>
      <c r="F34" s="118">
        <v>2011</v>
      </c>
      <c r="G34" s="118">
        <v>118</v>
      </c>
      <c r="H34" s="118">
        <v>15</v>
      </c>
      <c r="I34" s="118">
        <v>5</v>
      </c>
      <c r="J34" s="6"/>
    </row>
    <row r="35" spans="1:11" s="187" customFormat="1" ht="30.75" thickBot="1">
      <c r="A35" s="151" t="s">
        <v>483</v>
      </c>
      <c r="B35" s="168" t="s">
        <v>350</v>
      </c>
      <c r="C35" s="168" t="s">
        <v>410</v>
      </c>
      <c r="D35" s="168" t="s">
        <v>376</v>
      </c>
      <c r="E35" s="148" t="s">
        <v>377</v>
      </c>
      <c r="F35" s="118">
        <v>2012</v>
      </c>
      <c r="G35" s="118">
        <v>129</v>
      </c>
      <c r="H35" s="118">
        <v>9</v>
      </c>
      <c r="I35" s="118">
        <v>5</v>
      </c>
      <c r="J35" s="6"/>
    </row>
    <row r="36" spans="1:11" s="187" customFormat="1" ht="30.75" thickBot="1">
      <c r="A36" s="151" t="s">
        <v>486</v>
      </c>
      <c r="B36" s="168" t="s">
        <v>350</v>
      </c>
      <c r="C36" s="168" t="s">
        <v>450</v>
      </c>
      <c r="D36" s="168" t="s">
        <v>451</v>
      </c>
      <c r="E36" s="148" t="s">
        <v>452</v>
      </c>
      <c r="F36" s="118">
        <v>2015</v>
      </c>
      <c r="G36" s="118">
        <v>40</v>
      </c>
      <c r="H36" s="118">
        <v>4</v>
      </c>
      <c r="I36" s="118">
        <v>5</v>
      </c>
      <c r="J36" s="6"/>
    </row>
    <row r="37" spans="1:11" s="187" customFormat="1" ht="30">
      <c r="A37" s="151" t="s">
        <v>488</v>
      </c>
      <c r="B37" s="168" t="s">
        <v>350</v>
      </c>
      <c r="C37" s="168" t="s">
        <v>421</v>
      </c>
      <c r="D37" s="168" t="s">
        <v>422</v>
      </c>
      <c r="E37" s="148" t="s">
        <v>423</v>
      </c>
      <c r="F37" s="118">
        <v>2015</v>
      </c>
      <c r="G37" s="118">
        <v>138</v>
      </c>
      <c r="H37" s="118">
        <v>3</v>
      </c>
      <c r="I37" s="118">
        <v>5</v>
      </c>
      <c r="J37" s="6"/>
    </row>
    <row r="38" spans="1:11" ht="30.75" thickBot="1">
      <c r="A38" s="151" t="s">
        <v>491</v>
      </c>
      <c r="B38" s="168" t="s">
        <v>350</v>
      </c>
      <c r="C38" s="116" t="s">
        <v>378</v>
      </c>
      <c r="D38" s="168" t="s">
        <v>379</v>
      </c>
      <c r="E38" s="182" t="s">
        <v>380</v>
      </c>
      <c r="F38" s="118">
        <v>2016</v>
      </c>
      <c r="G38" s="118" t="s">
        <v>381</v>
      </c>
      <c r="H38" s="118">
        <v>6</v>
      </c>
      <c r="I38" s="118">
        <v>5</v>
      </c>
      <c r="J38" s="51"/>
    </row>
    <row r="39" spans="1:11" ht="16.5" thickBot="1">
      <c r="A39" s="151" t="s">
        <v>494</v>
      </c>
      <c r="B39" s="168" t="s">
        <v>374</v>
      </c>
      <c r="C39" s="116" t="s">
        <v>375</v>
      </c>
      <c r="D39" s="168" t="s">
        <v>376</v>
      </c>
      <c r="E39" s="148" t="s">
        <v>377</v>
      </c>
      <c r="F39" s="118">
        <v>2016</v>
      </c>
      <c r="G39" s="118">
        <v>172</v>
      </c>
      <c r="H39" s="118">
        <v>9</v>
      </c>
      <c r="I39" s="118">
        <v>5</v>
      </c>
      <c r="J39" s="6"/>
    </row>
    <row r="40" spans="1:11" ht="30">
      <c r="A40" s="151" t="s">
        <v>496</v>
      </c>
      <c r="B40" s="168" t="s">
        <v>350</v>
      </c>
      <c r="C40" s="116" t="s">
        <v>405</v>
      </c>
      <c r="D40" s="168" t="s">
        <v>376</v>
      </c>
      <c r="E40" s="148" t="s">
        <v>377</v>
      </c>
      <c r="F40" s="118">
        <v>2017</v>
      </c>
      <c r="G40" s="118">
        <v>179</v>
      </c>
      <c r="H40" s="118">
        <v>7</v>
      </c>
      <c r="I40" s="118">
        <v>5</v>
      </c>
      <c r="J40" s="6"/>
    </row>
    <row r="41" spans="1:11" ht="30.75" thickBot="1">
      <c r="A41" s="151" t="s">
        <v>499</v>
      </c>
      <c r="B41" s="168" t="s">
        <v>350</v>
      </c>
      <c r="C41" s="116" t="s">
        <v>402</v>
      </c>
      <c r="D41" s="116" t="s">
        <v>352</v>
      </c>
      <c r="E41" s="182" t="s">
        <v>353</v>
      </c>
      <c r="F41" s="118">
        <v>2017</v>
      </c>
      <c r="G41" s="118" t="s">
        <v>403</v>
      </c>
      <c r="H41" s="118">
        <v>12</v>
      </c>
      <c r="I41" s="118">
        <v>5</v>
      </c>
      <c r="J41" s="51"/>
      <c r="K41" s="57"/>
    </row>
    <row r="42" spans="1:11" ht="30.75" thickBot="1">
      <c r="A42" s="180">
        <v>33</v>
      </c>
      <c r="B42" s="181" t="s">
        <v>350</v>
      </c>
      <c r="C42" s="181" t="s">
        <v>351</v>
      </c>
      <c r="D42" s="181" t="s">
        <v>352</v>
      </c>
      <c r="E42" s="148" t="s">
        <v>353</v>
      </c>
      <c r="F42" s="149">
        <v>2018</v>
      </c>
      <c r="G42" s="113" t="s">
        <v>354</v>
      </c>
      <c r="H42" s="149">
        <v>6</v>
      </c>
      <c r="I42" s="118">
        <v>5</v>
      </c>
      <c r="J42" s="6"/>
    </row>
    <row r="43" spans="1:11" s="187" customFormat="1" ht="30.75" thickBot="1">
      <c r="A43" s="151" t="s">
        <v>501</v>
      </c>
      <c r="B43" s="168" t="s">
        <v>350</v>
      </c>
      <c r="C43" s="168" t="s">
        <v>509</v>
      </c>
      <c r="D43" s="168" t="s">
        <v>376</v>
      </c>
      <c r="E43" s="148" t="s">
        <v>377</v>
      </c>
      <c r="F43" s="118">
        <v>2018</v>
      </c>
      <c r="G43" s="118">
        <v>186</v>
      </c>
      <c r="H43" s="118">
        <v>11</v>
      </c>
      <c r="I43" s="118">
        <v>5</v>
      </c>
      <c r="J43" s="6"/>
    </row>
    <row r="44" spans="1:11" ht="16.5" thickBot="1">
      <c r="A44" s="365"/>
      <c r="B44" s="125"/>
      <c r="C44" s="125"/>
      <c r="D44" s="125"/>
      <c r="E44" s="125"/>
      <c r="F44" s="125"/>
      <c r="G44" s="125"/>
      <c r="H44" s="127" t="str">
        <f>"Total "&amp;LEFT(A7,2)</f>
        <v>Total I7</v>
      </c>
      <c r="I44" s="128">
        <f>SUM(I10:I43)</f>
        <v>180</v>
      </c>
      <c r="J44" s="6"/>
    </row>
    <row r="45" spans="1:11">
      <c r="A45" s="44"/>
      <c r="B45" s="44"/>
      <c r="C45" s="44"/>
      <c r="D45" s="44"/>
      <c r="E45" s="44"/>
      <c r="F45" s="44"/>
      <c r="G45" s="44"/>
      <c r="H45" s="44"/>
      <c r="I45" s="45"/>
    </row>
    <row r="46" spans="1:11" ht="33.75" customHeight="1">
      <c r="A46" s="41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46" s="416"/>
      <c r="C46" s="416"/>
      <c r="D46" s="416"/>
      <c r="E46" s="416"/>
      <c r="F46" s="416"/>
      <c r="G46" s="416"/>
      <c r="H46" s="416"/>
      <c r="I46" s="416"/>
    </row>
    <row r="47" spans="1:11">
      <c r="A47" s="46"/>
    </row>
    <row r="48" spans="1:11">
      <c r="A48" s="46"/>
    </row>
  </sheetData>
  <mergeCells count="3">
    <mergeCell ref="A6:I6"/>
    <mergeCell ref="A7:I7"/>
    <mergeCell ref="A46:I4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sheetPr>
    <tabColor theme="6"/>
  </sheetPr>
  <dimension ref="A1:L22"/>
  <sheetViews>
    <sheetView workbookViewId="0">
      <selection activeCell="C30" sqref="C3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63" t="str">
        <f>'Date initiale'!C3</f>
        <v>Universitatea de Arhitectură și Urbanism "Ion Mincu" București</v>
      </c>
      <c r="B1" s="263"/>
      <c r="C1" s="263"/>
    </row>
    <row r="2" spans="1:12">
      <c r="A2" s="263" t="str">
        <f>'Date initiale'!B4&amp;" "&amp;'Date initiale'!C4</f>
        <v>Facultatea ARHITECTURA</v>
      </c>
      <c r="B2" s="263"/>
      <c r="C2" s="263"/>
    </row>
    <row r="3" spans="1:12">
      <c r="A3" s="263" t="str">
        <f>'Date initiale'!B5&amp;" "&amp;'Date initiale'!C5</f>
        <v>Departamentul Sinteza Proiectare</v>
      </c>
      <c r="B3" s="263"/>
      <c r="C3" s="263"/>
    </row>
    <row r="4" spans="1:12">
      <c r="A4" s="125" t="str">
        <f>'Date initiale'!C6&amp;", "&amp;'Date initiale'!C7</f>
        <v>Harsan Remus Artenie, pozitia 16</v>
      </c>
      <c r="B4" s="125"/>
      <c r="C4" s="125"/>
    </row>
    <row r="5" spans="1:12" s="187" customFormat="1">
      <c r="A5" s="125"/>
      <c r="B5" s="125"/>
      <c r="C5" s="125"/>
    </row>
    <row r="6" spans="1:12" ht="15.75">
      <c r="A6" s="414" t="s">
        <v>110</v>
      </c>
      <c r="B6" s="414"/>
      <c r="C6" s="414"/>
      <c r="D6" s="414"/>
      <c r="E6" s="414"/>
      <c r="F6" s="414"/>
      <c r="G6" s="414"/>
      <c r="H6" s="414"/>
      <c r="I6" s="414"/>
    </row>
    <row r="7" spans="1:12" ht="15.75">
      <c r="A7" s="417" t="str">
        <f>'Descriere indicatori'!B11&amp;". "&amp;'Descriere indicatori'!C11</f>
        <v xml:space="preserve">I8. Studii in extenso apărute în volume colective publicate la edituri de prestigiu internaţional* </v>
      </c>
      <c r="B7" s="417"/>
      <c r="C7" s="417"/>
      <c r="D7" s="417"/>
      <c r="E7" s="417"/>
      <c r="F7" s="417"/>
      <c r="G7" s="417"/>
      <c r="H7" s="417"/>
      <c r="I7" s="417"/>
    </row>
    <row r="8" spans="1:12" ht="15.75" thickBot="1">
      <c r="A8" s="175"/>
      <c r="B8" s="175"/>
      <c r="C8" s="175"/>
      <c r="D8" s="175"/>
      <c r="E8" s="175"/>
      <c r="F8" s="175"/>
      <c r="G8" s="175"/>
      <c r="H8" s="175"/>
      <c r="I8" s="175"/>
    </row>
    <row r="9" spans="1:12" ht="30.75" thickBot="1">
      <c r="A9" s="158" t="s">
        <v>55</v>
      </c>
      <c r="B9" s="159" t="s">
        <v>83</v>
      </c>
      <c r="C9" s="159" t="s">
        <v>52</v>
      </c>
      <c r="D9" s="159" t="s">
        <v>57</v>
      </c>
      <c r="E9" s="159" t="s">
        <v>80</v>
      </c>
      <c r="F9" s="160" t="s">
        <v>87</v>
      </c>
      <c r="G9" s="159" t="s">
        <v>58</v>
      </c>
      <c r="H9" s="159" t="s">
        <v>111</v>
      </c>
      <c r="I9" s="161" t="s">
        <v>90</v>
      </c>
      <c r="K9" s="269" t="s">
        <v>108</v>
      </c>
    </row>
    <row r="10" spans="1:12">
      <c r="A10" s="110">
        <v>1</v>
      </c>
      <c r="B10" s="168"/>
      <c r="C10" s="116"/>
      <c r="D10" s="168"/>
      <c r="E10" s="117"/>
      <c r="F10" s="118"/>
      <c r="G10" s="118"/>
      <c r="H10" s="118"/>
      <c r="I10" s="325"/>
      <c r="K10" s="270">
        <v>10</v>
      </c>
      <c r="L10" s="382" t="s">
        <v>248</v>
      </c>
    </row>
    <row r="11" spans="1:12">
      <c r="A11" s="170">
        <f>A10+1</f>
        <v>2</v>
      </c>
      <c r="B11" s="168"/>
      <c r="C11" s="116"/>
      <c r="D11" s="168"/>
      <c r="E11" s="117"/>
      <c r="F11" s="118"/>
      <c r="G11" s="118"/>
      <c r="H11" s="118"/>
      <c r="I11" s="325"/>
      <c r="K11" s="57"/>
    </row>
    <row r="12" spans="1:12">
      <c r="A12" s="170">
        <f t="shared" ref="A12:A18" si="0">A11+1</f>
        <v>3</v>
      </c>
      <c r="B12" s="116"/>
      <c r="C12" s="116"/>
      <c r="D12" s="116"/>
      <c r="E12" s="117"/>
      <c r="F12" s="118"/>
      <c r="G12" s="118"/>
      <c r="H12" s="118"/>
      <c r="I12" s="325"/>
    </row>
    <row r="13" spans="1:12">
      <c r="A13" s="170">
        <f t="shared" si="0"/>
        <v>4</v>
      </c>
      <c r="B13" s="116"/>
      <c r="C13" s="116"/>
      <c r="D13" s="116"/>
      <c r="E13" s="117"/>
      <c r="F13" s="118"/>
      <c r="G13" s="118"/>
      <c r="H13" s="118"/>
      <c r="I13" s="325"/>
    </row>
    <row r="14" spans="1:12">
      <c r="A14" s="170">
        <f t="shared" si="0"/>
        <v>5</v>
      </c>
      <c r="B14" s="116"/>
      <c r="C14" s="116"/>
      <c r="D14" s="116"/>
      <c r="E14" s="117"/>
      <c r="F14" s="118"/>
      <c r="G14" s="118"/>
      <c r="H14" s="118"/>
      <c r="I14" s="325"/>
    </row>
    <row r="15" spans="1:12">
      <c r="A15" s="170">
        <f t="shared" si="0"/>
        <v>6</v>
      </c>
      <c r="B15" s="116"/>
      <c r="C15" s="116"/>
      <c r="D15" s="116"/>
      <c r="E15" s="117"/>
      <c r="F15" s="118"/>
      <c r="G15" s="118"/>
      <c r="H15" s="118"/>
      <c r="I15" s="325"/>
    </row>
    <row r="16" spans="1:12">
      <c r="A16" s="170">
        <f t="shared" si="0"/>
        <v>7</v>
      </c>
      <c r="B16" s="116"/>
      <c r="C16" s="116"/>
      <c r="D16" s="116"/>
      <c r="E16" s="117"/>
      <c r="F16" s="118"/>
      <c r="G16" s="118"/>
      <c r="H16" s="118"/>
      <c r="I16" s="325"/>
    </row>
    <row r="17" spans="1:10">
      <c r="A17" s="170">
        <f t="shared" si="0"/>
        <v>8</v>
      </c>
      <c r="B17" s="116"/>
      <c r="C17" s="116"/>
      <c r="D17" s="116"/>
      <c r="E17" s="117"/>
      <c r="F17" s="118"/>
      <c r="G17" s="118"/>
      <c r="H17" s="118"/>
      <c r="I17" s="325"/>
    </row>
    <row r="18" spans="1:10">
      <c r="A18" s="170">
        <f t="shared" si="0"/>
        <v>9</v>
      </c>
      <c r="B18" s="116"/>
      <c r="C18" s="116"/>
      <c r="D18" s="116"/>
      <c r="E18" s="117"/>
      <c r="F18" s="118"/>
      <c r="G18" s="118"/>
      <c r="H18" s="118"/>
      <c r="I18" s="325"/>
    </row>
    <row r="19" spans="1:10" ht="15.75" thickBot="1">
      <c r="A19" s="126">
        <f>A18+1</f>
        <v>10</v>
      </c>
      <c r="B19" s="121"/>
      <c r="C19" s="121"/>
      <c r="D19" s="121"/>
      <c r="E19" s="122"/>
      <c r="F19" s="123"/>
      <c r="G19" s="123"/>
      <c r="H19" s="123"/>
      <c r="I19" s="326"/>
    </row>
    <row r="20" spans="1:10" ht="16.5" thickBot="1">
      <c r="A20" s="365"/>
      <c r="B20" s="125"/>
      <c r="C20" s="125"/>
      <c r="D20" s="125"/>
      <c r="E20" s="125"/>
      <c r="F20" s="125"/>
      <c r="G20" s="125"/>
      <c r="H20" s="127" t="str">
        <f>"Total "&amp;LEFT(A7,2)</f>
        <v>Total I8</v>
      </c>
      <c r="I20" s="128">
        <f>SUM(I11:I19)</f>
        <v>0</v>
      </c>
      <c r="J20" s="6"/>
    </row>
    <row r="22" spans="1:10" ht="33.75" customHeight="1">
      <c r="A22" s="41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16"/>
      <c r="C22" s="416"/>
      <c r="D22" s="416"/>
      <c r="E22" s="416"/>
      <c r="F22" s="416"/>
      <c r="G22" s="416"/>
      <c r="H22" s="416"/>
      <c r="I22" s="416"/>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4.xml><?xml version="1.0" encoding="utf-8"?>
<worksheet xmlns="http://schemas.openxmlformats.org/spreadsheetml/2006/main" xmlns:r="http://schemas.openxmlformats.org/officeDocument/2006/relationships">
  <sheetPr>
    <tabColor theme="6"/>
  </sheetPr>
  <dimension ref="A1:L22"/>
  <sheetViews>
    <sheetView workbookViewId="0">
      <selection activeCell="K14" sqref="K14"/>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style="187" customWidth="1"/>
    <col min="8" max="8" width="10" customWidth="1"/>
    <col min="9" max="10" width="9.7109375" customWidth="1"/>
  </cols>
  <sheetData>
    <row r="1" spans="1:12">
      <c r="A1" s="263" t="str">
        <f>'Date initiale'!C3</f>
        <v>Universitatea de Arhitectură și Urbanism "Ion Mincu" București</v>
      </c>
      <c r="B1" s="263"/>
      <c r="C1" s="263"/>
    </row>
    <row r="2" spans="1:12">
      <c r="A2" s="263" t="str">
        <f>'Date initiale'!B4&amp;" "&amp;'Date initiale'!C4</f>
        <v>Facultatea ARHITECTURA</v>
      </c>
      <c r="B2" s="263"/>
      <c r="C2" s="263"/>
    </row>
    <row r="3" spans="1:12">
      <c r="A3" s="263" t="str">
        <f>'Date initiale'!B5&amp;" "&amp;'Date initiale'!C5</f>
        <v>Departamentul Sinteza Proiectare</v>
      </c>
      <c r="B3" s="263"/>
      <c r="C3" s="263"/>
    </row>
    <row r="4" spans="1:12">
      <c r="A4" s="125" t="str">
        <f>'Date initiale'!C6&amp;", "&amp;'Date initiale'!C7</f>
        <v>Harsan Remus Artenie, pozitia 16</v>
      </c>
      <c r="B4" s="125"/>
      <c r="C4" s="125"/>
    </row>
    <row r="5" spans="1:12" s="187" customFormat="1">
      <c r="A5" s="125"/>
      <c r="B5" s="125"/>
      <c r="C5" s="125"/>
    </row>
    <row r="6" spans="1:12" ht="15.75">
      <c r="A6" s="414" t="s">
        <v>110</v>
      </c>
      <c r="B6" s="414"/>
      <c r="C6" s="414"/>
      <c r="D6" s="414"/>
      <c r="E6" s="414"/>
      <c r="F6" s="414"/>
      <c r="G6" s="414"/>
      <c r="H6" s="414"/>
      <c r="I6" s="414"/>
    </row>
    <row r="7" spans="1:12" ht="15.75" customHeight="1">
      <c r="A7" s="417" t="str">
        <f>'Descriere indicatori'!B12&amp;". "&amp;'Descriere indicatori'!C12</f>
        <v xml:space="preserve">I9. Studii in extenso apărute în volume colective publicate la edituri de prestigiu naţional* </v>
      </c>
      <c r="B7" s="417"/>
      <c r="C7" s="417"/>
      <c r="D7" s="417"/>
      <c r="E7" s="417"/>
      <c r="F7" s="417"/>
      <c r="G7" s="417"/>
      <c r="H7" s="417"/>
      <c r="I7" s="417"/>
      <c r="J7" s="188"/>
    </row>
    <row r="8" spans="1:12" ht="16.5" thickBot="1">
      <c r="A8" s="186"/>
      <c r="B8" s="186"/>
      <c r="C8" s="186"/>
      <c r="D8" s="186"/>
      <c r="E8" s="186"/>
      <c r="F8" s="186"/>
      <c r="G8" s="175"/>
      <c r="H8" s="186"/>
      <c r="I8" s="186"/>
      <c r="J8" s="186"/>
    </row>
    <row r="9" spans="1:12" ht="30.75" thickBot="1">
      <c r="A9" s="158" t="s">
        <v>55</v>
      </c>
      <c r="B9" s="159" t="s">
        <v>83</v>
      </c>
      <c r="C9" s="159" t="s">
        <v>56</v>
      </c>
      <c r="D9" s="159" t="s">
        <v>57</v>
      </c>
      <c r="E9" s="159" t="s">
        <v>80</v>
      </c>
      <c r="F9" s="160" t="s">
        <v>87</v>
      </c>
      <c r="G9" s="159" t="s">
        <v>58</v>
      </c>
      <c r="H9" s="159" t="s">
        <v>111</v>
      </c>
      <c r="I9" s="161" t="s">
        <v>90</v>
      </c>
      <c r="K9" s="269" t="s">
        <v>108</v>
      </c>
    </row>
    <row r="10" spans="1:12" ht="30">
      <c r="A10" s="189">
        <v>1</v>
      </c>
      <c r="B10" s="168" t="s">
        <v>350</v>
      </c>
      <c r="C10" s="168"/>
      <c r="D10" s="168" t="s">
        <v>365</v>
      </c>
      <c r="E10" s="182" t="s">
        <v>366</v>
      </c>
      <c r="F10" s="118">
        <v>2016</v>
      </c>
      <c r="G10" s="113"/>
      <c r="H10" s="113">
        <v>5</v>
      </c>
      <c r="I10" s="330">
        <v>7</v>
      </c>
      <c r="K10" s="270">
        <v>7</v>
      </c>
      <c r="L10" s="382" t="s">
        <v>248</v>
      </c>
    </row>
    <row r="11" spans="1:12">
      <c r="A11" s="190">
        <f>A10+1</f>
        <v>2</v>
      </c>
      <c r="B11" s="168"/>
      <c r="C11" s="116"/>
      <c r="D11" s="116"/>
      <c r="E11" s="182"/>
      <c r="F11" s="118"/>
      <c r="G11" s="118"/>
      <c r="H11" s="118"/>
      <c r="I11" s="325"/>
      <c r="K11" s="57"/>
    </row>
    <row r="12" spans="1:12">
      <c r="A12" s="190">
        <f t="shared" ref="A12:A19" si="0">A11+1</f>
        <v>3</v>
      </c>
      <c r="B12" s="168"/>
      <c r="C12" s="116"/>
      <c r="D12" s="116"/>
      <c r="E12" s="182"/>
      <c r="F12" s="118"/>
      <c r="G12" s="118"/>
      <c r="H12" s="118"/>
      <c r="I12" s="325"/>
    </row>
    <row r="13" spans="1:12">
      <c r="A13" s="190">
        <f t="shared" si="0"/>
        <v>4</v>
      </c>
      <c r="B13" s="168"/>
      <c r="C13" s="116"/>
      <c r="D13" s="168"/>
      <c r="E13" s="182"/>
      <c r="F13" s="118"/>
      <c r="G13" s="118"/>
      <c r="H13" s="118"/>
      <c r="I13" s="325"/>
    </row>
    <row r="14" spans="1:12">
      <c r="A14" s="190">
        <f t="shared" si="0"/>
        <v>5</v>
      </c>
      <c r="B14" s="168"/>
      <c r="C14" s="396"/>
      <c r="D14" s="116"/>
      <c r="E14" s="396"/>
      <c r="F14" s="191"/>
      <c r="G14" s="118"/>
      <c r="H14" s="118"/>
      <c r="I14" s="325"/>
    </row>
    <row r="15" spans="1:12">
      <c r="A15" s="190">
        <f t="shared" si="0"/>
        <v>6</v>
      </c>
      <c r="B15" s="191"/>
      <c r="C15" s="191"/>
      <c r="D15" s="191"/>
      <c r="E15" s="191"/>
      <c r="F15" s="191"/>
      <c r="G15" s="118"/>
      <c r="H15" s="191"/>
      <c r="I15" s="335"/>
    </row>
    <row r="16" spans="1:12">
      <c r="A16" s="190">
        <f t="shared" si="0"/>
        <v>7</v>
      </c>
      <c r="B16" s="191"/>
      <c r="C16" s="191"/>
      <c r="D16" s="191"/>
      <c r="E16" s="191"/>
      <c r="F16" s="191"/>
      <c r="G16" s="118"/>
      <c r="H16" s="191"/>
      <c r="I16" s="335"/>
    </row>
    <row r="17" spans="1:10">
      <c r="A17" s="190">
        <f t="shared" si="0"/>
        <v>8</v>
      </c>
      <c r="B17" s="191"/>
      <c r="C17" s="191"/>
      <c r="D17" s="191"/>
      <c r="E17" s="191"/>
      <c r="F17" s="191"/>
      <c r="G17" s="118"/>
      <c r="H17" s="191"/>
      <c r="I17" s="335"/>
    </row>
    <row r="18" spans="1:10">
      <c r="A18" s="190">
        <f t="shared" si="0"/>
        <v>9</v>
      </c>
      <c r="B18" s="191"/>
      <c r="C18" s="191"/>
      <c r="D18" s="191"/>
      <c r="E18" s="191"/>
      <c r="F18" s="191"/>
      <c r="G18" s="118"/>
      <c r="H18" s="191"/>
      <c r="I18" s="335"/>
    </row>
    <row r="19" spans="1:10" ht="15.75" thickBot="1">
      <c r="A19" s="153">
        <f t="shared" si="0"/>
        <v>10</v>
      </c>
      <c r="B19" s="192"/>
      <c r="C19" s="192"/>
      <c r="D19" s="192"/>
      <c r="E19" s="192"/>
      <c r="F19" s="192"/>
      <c r="G19" s="123"/>
      <c r="H19" s="192"/>
      <c r="I19" s="336"/>
    </row>
    <row r="20" spans="1:10" s="187" customFormat="1" ht="16.5" thickBot="1">
      <c r="A20" s="365"/>
      <c r="B20" s="125"/>
      <c r="C20" s="125"/>
      <c r="D20" s="125"/>
      <c r="E20" s="125"/>
      <c r="F20" s="125"/>
      <c r="G20" s="125"/>
      <c r="H20" s="127" t="str">
        <f>"Total "&amp;LEFT(A7,2)</f>
        <v>Total I9</v>
      </c>
      <c r="I20" s="128">
        <f>SUM(I10:I19)</f>
        <v>7</v>
      </c>
      <c r="J20" s="6"/>
    </row>
    <row r="22" spans="1:10" ht="33.75" customHeight="1">
      <c r="A22" s="41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16"/>
      <c r="C22" s="416"/>
      <c r="D22" s="416"/>
      <c r="E22" s="416"/>
      <c r="F22" s="416"/>
      <c r="G22" s="416"/>
      <c r="H22" s="416"/>
      <c r="I22" s="416"/>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sheetPr>
    <tabColor theme="6"/>
  </sheetPr>
  <dimension ref="A1:L25"/>
  <sheetViews>
    <sheetView workbookViewId="0">
      <selection activeCell="K14" sqref="K14"/>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63" t="str">
        <f>'Date initiale'!C3</f>
        <v>Universitatea de Arhitectură și Urbanism "Ion Mincu" București</v>
      </c>
      <c r="B1" s="263"/>
      <c r="C1" s="263"/>
    </row>
    <row r="2" spans="1:12">
      <c r="A2" s="263" t="str">
        <f>'Date initiale'!B4&amp;" "&amp;'Date initiale'!C4</f>
        <v>Facultatea ARHITECTURA</v>
      </c>
      <c r="B2" s="263"/>
      <c r="C2" s="263"/>
    </row>
    <row r="3" spans="1:12">
      <c r="A3" s="263" t="str">
        <f>'Date initiale'!B5&amp;" "&amp;'Date initiale'!C5</f>
        <v>Departamentul Sinteza Proiectare</v>
      </c>
      <c r="B3" s="263"/>
      <c r="C3" s="263"/>
    </row>
    <row r="4" spans="1:12">
      <c r="A4" s="125" t="str">
        <f>'Date initiale'!C6&amp;", "&amp;'Date initiale'!C7</f>
        <v>Harsan Remus Artenie, pozitia 16</v>
      </c>
      <c r="B4" s="125"/>
      <c r="C4" s="125"/>
    </row>
    <row r="5" spans="1:12" s="187" customFormat="1">
      <c r="A5" s="125"/>
      <c r="B5" s="125"/>
      <c r="C5" s="125"/>
    </row>
    <row r="6" spans="1:12" ht="15.75">
      <c r="A6" s="414" t="s">
        <v>110</v>
      </c>
      <c r="B6" s="414"/>
      <c r="C6" s="414"/>
      <c r="D6" s="414"/>
      <c r="E6" s="414"/>
      <c r="F6" s="414"/>
      <c r="G6" s="414"/>
      <c r="H6" s="414"/>
      <c r="I6" s="414"/>
    </row>
    <row r="7" spans="1:12" ht="39" customHeight="1">
      <c r="A7" s="417" t="str">
        <f>'Descriere indicatori'!B13&amp;". "&amp;'Descriere indicatori'!C13</f>
        <v xml:space="preserve">I10. Studii in extenso apărute în volume colective publicate la edituri recunoscute în domeniu*, precum şi studiile aferente proiectelor* </v>
      </c>
      <c r="B7" s="417"/>
      <c r="C7" s="417"/>
      <c r="D7" s="417"/>
      <c r="E7" s="417"/>
      <c r="F7" s="417"/>
      <c r="G7" s="417"/>
      <c r="H7" s="417"/>
      <c r="I7" s="417"/>
    </row>
    <row r="8" spans="1:12" s="187" customFormat="1" ht="17.25" customHeight="1" thickBot="1">
      <c r="A8" s="39"/>
      <c r="B8" s="186"/>
      <c r="C8" s="186"/>
      <c r="D8" s="186"/>
      <c r="E8" s="186"/>
      <c r="F8" s="186"/>
      <c r="G8" s="186"/>
      <c r="H8" s="186"/>
      <c r="I8" s="186"/>
    </row>
    <row r="9" spans="1:12" ht="30.75" thickBot="1">
      <c r="A9" s="158" t="s">
        <v>55</v>
      </c>
      <c r="B9" s="159" t="s">
        <v>83</v>
      </c>
      <c r="C9" s="159" t="s">
        <v>56</v>
      </c>
      <c r="D9" s="159" t="s">
        <v>57</v>
      </c>
      <c r="E9" s="159" t="s">
        <v>80</v>
      </c>
      <c r="F9" s="160" t="s">
        <v>87</v>
      </c>
      <c r="G9" s="159" t="s">
        <v>58</v>
      </c>
      <c r="H9" s="159" t="s">
        <v>111</v>
      </c>
      <c r="I9" s="161" t="s">
        <v>90</v>
      </c>
      <c r="K9" s="269" t="s">
        <v>108</v>
      </c>
    </row>
    <row r="10" spans="1:12" ht="15.75">
      <c r="A10" s="189">
        <v>1</v>
      </c>
      <c r="B10" s="168"/>
      <c r="C10" s="168"/>
      <c r="D10" s="168"/>
      <c r="E10" s="182"/>
      <c r="F10" s="118"/>
      <c r="G10" s="113"/>
      <c r="H10" s="113"/>
      <c r="I10" s="330"/>
      <c r="J10" s="201"/>
      <c r="K10" s="270" t="s">
        <v>160</v>
      </c>
      <c r="L10" s="382" t="s">
        <v>249</v>
      </c>
    </row>
    <row r="11" spans="1:12" ht="15.75">
      <c r="A11" s="243">
        <f>A10+1</f>
        <v>2</v>
      </c>
      <c r="B11" s="146"/>
      <c r="C11" s="169"/>
      <c r="D11" s="117"/>
      <c r="E11" s="182"/>
      <c r="F11" s="169"/>
      <c r="G11" s="169"/>
      <c r="H11" s="169"/>
      <c r="I11" s="331"/>
      <c r="J11" s="201"/>
      <c r="K11" s="57"/>
      <c r="L11" s="382" t="s">
        <v>250</v>
      </c>
    </row>
    <row r="12" spans="1:12">
      <c r="A12" s="243">
        <f t="shared" ref="A12:A19" si="0">A11+1</f>
        <v>3</v>
      </c>
      <c r="B12" s="146"/>
      <c r="C12" s="146"/>
      <c r="D12" s="146"/>
      <c r="E12" s="42"/>
      <c r="F12" s="118"/>
      <c r="G12" s="118"/>
      <c r="H12" s="118"/>
      <c r="I12" s="325"/>
    </row>
    <row r="13" spans="1:12">
      <c r="A13" s="243">
        <f t="shared" si="0"/>
        <v>4</v>
      </c>
      <c r="B13" s="117"/>
      <c r="C13" s="117"/>
      <c r="D13" s="146"/>
      <c r="E13" s="42"/>
      <c r="F13" s="118"/>
      <c r="G13" s="118"/>
      <c r="H13" s="118"/>
      <c r="I13" s="325"/>
    </row>
    <row r="14" spans="1:12">
      <c r="A14" s="243">
        <f t="shared" si="0"/>
        <v>5</v>
      </c>
      <c r="B14" s="146"/>
      <c r="C14" s="117"/>
      <c r="D14" s="117"/>
      <c r="E14" s="182"/>
      <c r="F14" s="118"/>
      <c r="G14" s="118"/>
      <c r="H14" s="118"/>
      <c r="I14" s="325"/>
    </row>
    <row r="15" spans="1:12">
      <c r="A15" s="243">
        <f t="shared" si="0"/>
        <v>6</v>
      </c>
      <c r="B15" s="168"/>
      <c r="C15" s="168"/>
      <c r="D15" s="168"/>
      <c r="E15" s="182"/>
      <c r="F15" s="118"/>
      <c r="G15" s="118"/>
      <c r="H15" s="118"/>
      <c r="I15" s="325"/>
    </row>
    <row r="16" spans="1:12">
      <c r="A16" s="243">
        <f t="shared" si="0"/>
        <v>7</v>
      </c>
      <c r="B16" s="168"/>
      <c r="C16" s="116"/>
      <c r="D16" s="168"/>
      <c r="E16" s="182"/>
      <c r="F16" s="118"/>
      <c r="G16" s="118"/>
      <c r="H16" s="118"/>
      <c r="I16" s="325"/>
    </row>
    <row r="17" spans="1:9">
      <c r="A17" s="243">
        <f t="shared" si="0"/>
        <v>8</v>
      </c>
      <c r="B17" s="168"/>
      <c r="C17" s="116"/>
      <c r="D17" s="168"/>
      <c r="E17" s="182"/>
      <c r="F17" s="118"/>
      <c r="G17" s="118"/>
      <c r="H17" s="118"/>
      <c r="I17" s="325"/>
    </row>
    <row r="18" spans="1:9">
      <c r="A18" s="243">
        <f t="shared" si="0"/>
        <v>9</v>
      </c>
      <c r="B18" s="182"/>
      <c r="C18" s="42"/>
      <c r="D18" s="42"/>
      <c r="E18" s="42"/>
      <c r="F18" s="118"/>
      <c r="G18" s="118"/>
      <c r="H18" s="118"/>
      <c r="I18" s="325"/>
    </row>
    <row r="19" spans="1:9" ht="15.75" thickBot="1">
      <c r="A19" s="244">
        <f t="shared" si="0"/>
        <v>10</v>
      </c>
      <c r="B19" s="154"/>
      <c r="C19" s="122"/>
      <c r="D19" s="122"/>
      <c r="E19" s="184"/>
      <c r="F19" s="123"/>
      <c r="G19" s="123"/>
      <c r="H19" s="123"/>
      <c r="I19" s="326"/>
    </row>
    <row r="20" spans="1:9" ht="15.75" thickBot="1">
      <c r="A20" s="365"/>
      <c r="B20" s="245"/>
      <c r="C20" s="152"/>
      <c r="D20" s="185"/>
      <c r="E20" s="185"/>
      <c r="F20" s="185"/>
      <c r="G20" s="185"/>
      <c r="H20" s="127" t="str">
        <f>"Total "&amp;LEFT(A7,3)</f>
        <v>Total I10</v>
      </c>
      <c r="I20" s="246">
        <f>SUM(I10:I19)</f>
        <v>0</v>
      </c>
    </row>
    <row r="21" spans="1:9">
      <c r="A21" s="22"/>
      <c r="B21" s="16"/>
      <c r="C21" s="18"/>
      <c r="D21" s="22"/>
    </row>
    <row r="22" spans="1:9" ht="33.75" customHeight="1">
      <c r="A22" s="41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16"/>
      <c r="C22" s="416"/>
      <c r="D22" s="416"/>
      <c r="E22" s="416"/>
      <c r="F22" s="416"/>
      <c r="G22" s="416"/>
      <c r="H22" s="416"/>
      <c r="I22" s="416"/>
    </row>
    <row r="23" spans="1:9" ht="48" customHeight="1">
      <c r="A23" s="416"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3" s="416"/>
      <c r="C23" s="416"/>
      <c r="D23" s="416"/>
      <c r="E23" s="416"/>
      <c r="F23" s="416"/>
      <c r="G23" s="416"/>
      <c r="H23" s="416"/>
      <c r="I23" s="416"/>
    </row>
    <row r="24" spans="1:9">
      <c r="A24" s="22"/>
      <c r="B24" s="18"/>
      <c r="C24" s="18"/>
      <c r="D24" s="22"/>
    </row>
    <row r="25" spans="1:9">
      <c r="A25" s="22"/>
      <c r="B25" s="18"/>
      <c r="C25" s="18"/>
    </row>
  </sheetData>
  <mergeCells count="4">
    <mergeCell ref="A6:I6"/>
    <mergeCell ref="A7:I7"/>
    <mergeCell ref="A22:I22"/>
    <mergeCell ref="A23:I23"/>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6.xml><?xml version="1.0" encoding="utf-8"?>
<worksheet xmlns="http://schemas.openxmlformats.org/spreadsheetml/2006/main" xmlns:r="http://schemas.openxmlformats.org/officeDocument/2006/relationships">
  <sheetPr>
    <tabColor theme="6"/>
  </sheetPr>
  <dimension ref="A1:L28"/>
  <sheetViews>
    <sheetView topLeftCell="A10" workbookViewId="0">
      <selection activeCell="K20" sqref="K20"/>
    </sheetView>
  </sheetViews>
  <sheetFormatPr defaultRowHeight="15"/>
  <cols>
    <col min="1" max="1" width="5.140625" customWidth="1"/>
    <col min="2" max="2" width="22.140625" customWidth="1"/>
    <col min="3" max="3" width="27.140625" customWidth="1"/>
    <col min="4" max="4" width="21.42578125" customWidth="1"/>
    <col min="5" max="5" width="6.85546875" customWidth="1"/>
    <col min="6" max="6" width="10.5703125" customWidth="1"/>
    <col min="7" max="7" width="16" customWidth="1"/>
    <col min="8" max="8" width="10" customWidth="1"/>
    <col min="9" max="9" width="9.7109375" customWidth="1"/>
  </cols>
  <sheetData>
    <row r="1" spans="1:12">
      <c r="A1" s="263" t="str">
        <f>'Date initiale'!C3</f>
        <v>Universitatea de Arhitectură și Urbanism "Ion Mincu" București</v>
      </c>
      <c r="B1" s="263"/>
      <c r="C1" s="263"/>
    </row>
    <row r="2" spans="1:12">
      <c r="A2" s="263" t="str">
        <f>'Date initiale'!B4&amp;" "&amp;'Date initiale'!C4</f>
        <v>Facultatea ARHITECTURA</v>
      </c>
      <c r="B2" s="263"/>
      <c r="C2" s="263"/>
    </row>
    <row r="3" spans="1:12">
      <c r="A3" s="263" t="str">
        <f>'Date initiale'!B5&amp;" "&amp;'Date initiale'!C5</f>
        <v>Departamentul Sinteza Proiectare</v>
      </c>
      <c r="B3" s="263"/>
      <c r="C3" s="263"/>
    </row>
    <row r="4" spans="1:12">
      <c r="A4" s="125" t="str">
        <f>'Date initiale'!C6&amp;", "&amp;'Date initiale'!C7</f>
        <v>Harsan Remus Artenie, pozitia 16</v>
      </c>
      <c r="B4" s="125"/>
      <c r="C4" s="125"/>
    </row>
    <row r="5" spans="1:12" s="187" customFormat="1">
      <c r="A5" s="125"/>
      <c r="B5" s="125"/>
      <c r="C5" s="125"/>
    </row>
    <row r="6" spans="1:12" ht="15.75">
      <c r="A6" s="414" t="s">
        <v>110</v>
      </c>
      <c r="B6" s="414"/>
      <c r="C6" s="414"/>
      <c r="D6" s="414"/>
      <c r="E6" s="414"/>
      <c r="F6" s="414"/>
      <c r="G6" s="414"/>
      <c r="H6" s="414"/>
      <c r="I6" s="414"/>
      <c r="J6" s="40"/>
    </row>
    <row r="7" spans="1:12" ht="39" customHeight="1">
      <c r="A7" s="417" t="str">
        <f>'Descriere indicatori'!B14&amp;"a. "&amp;'Descriere indicatori'!C14</f>
        <v xml:space="preserve">I11a. Publicaţii in extenso în lucrări ale conferinţelor ştiinţifice de arhitectură, urbanism, peisagistică, design şi restaurare, precum şi ale ştiinţelor conexe - pentru specializări transdisciplinare, la nivel internaţional / naţional / local </v>
      </c>
      <c r="B7" s="417"/>
      <c r="C7" s="417"/>
      <c r="D7" s="417"/>
      <c r="E7" s="417"/>
      <c r="F7" s="417"/>
      <c r="G7" s="417"/>
      <c r="H7" s="417"/>
      <c r="I7" s="417"/>
      <c r="J7" s="39"/>
    </row>
    <row r="8" spans="1:12" ht="19.5" customHeight="1" thickBot="1">
      <c r="A8" s="63"/>
      <c r="B8" s="63"/>
      <c r="C8" s="63"/>
      <c r="D8" s="63"/>
      <c r="E8" s="63"/>
      <c r="F8" s="63"/>
      <c r="G8" s="63"/>
      <c r="H8" s="63"/>
      <c r="I8" s="63"/>
      <c r="J8" s="39"/>
    </row>
    <row r="9" spans="1:12" ht="63" customHeight="1" thickBot="1">
      <c r="A9" s="234" t="s">
        <v>55</v>
      </c>
      <c r="B9" s="235" t="s">
        <v>83</v>
      </c>
      <c r="C9" s="236" t="s">
        <v>52</v>
      </c>
      <c r="D9" s="236" t="s">
        <v>134</v>
      </c>
      <c r="E9" s="235" t="s">
        <v>87</v>
      </c>
      <c r="F9" s="236" t="s">
        <v>53</v>
      </c>
      <c r="G9" s="236" t="s">
        <v>79</v>
      </c>
      <c r="H9" s="235" t="s">
        <v>54</v>
      </c>
      <c r="I9" s="242" t="s">
        <v>147</v>
      </c>
      <c r="J9" s="2"/>
      <c r="K9" s="269" t="s">
        <v>108</v>
      </c>
    </row>
    <row r="10" spans="1:12" ht="47.25">
      <c r="A10" s="66">
        <v>1</v>
      </c>
      <c r="B10" s="31" t="s">
        <v>358</v>
      </c>
      <c r="C10" s="52" t="s">
        <v>355</v>
      </c>
      <c r="D10" s="52" t="s">
        <v>356</v>
      </c>
      <c r="E10" s="64">
        <v>2008</v>
      </c>
      <c r="F10" s="65"/>
      <c r="G10" s="31" t="s">
        <v>357</v>
      </c>
      <c r="H10" s="31">
        <v>38</v>
      </c>
      <c r="I10" s="118">
        <v>5</v>
      </c>
      <c r="K10" s="270" t="s">
        <v>161</v>
      </c>
      <c r="L10" s="382" t="s">
        <v>251</v>
      </c>
    </row>
    <row r="11" spans="1:12" ht="47.25">
      <c r="A11" s="67">
        <f>A10+1</f>
        <v>2</v>
      </c>
      <c r="B11" s="21" t="s">
        <v>359</v>
      </c>
      <c r="C11" s="21" t="s">
        <v>360</v>
      </c>
      <c r="D11" s="52" t="s">
        <v>361</v>
      </c>
      <c r="E11" s="20">
        <v>2008</v>
      </c>
      <c r="F11" s="29"/>
      <c r="G11" s="31" t="s">
        <v>357</v>
      </c>
      <c r="H11" s="20" t="s">
        <v>362</v>
      </c>
      <c r="I11" s="118">
        <v>5</v>
      </c>
      <c r="K11" s="57"/>
    </row>
    <row r="12" spans="1:12" ht="47.25">
      <c r="A12" s="67">
        <f t="shared" ref="A12:A18" si="0">A11+1</f>
        <v>3</v>
      </c>
      <c r="B12" s="31" t="s">
        <v>358</v>
      </c>
      <c r="C12" s="21" t="s">
        <v>363</v>
      </c>
      <c r="D12" s="52" t="s">
        <v>356</v>
      </c>
      <c r="E12" s="20">
        <v>2008</v>
      </c>
      <c r="F12" s="24"/>
      <c r="G12" s="31" t="s">
        <v>357</v>
      </c>
      <c r="H12" s="20">
        <v>87</v>
      </c>
      <c r="I12" s="118">
        <v>5</v>
      </c>
    </row>
    <row r="13" spans="1:12" ht="47.25">
      <c r="A13" s="67">
        <f t="shared" si="0"/>
        <v>4</v>
      </c>
      <c r="B13" s="31" t="s">
        <v>358</v>
      </c>
      <c r="C13" s="21" t="s">
        <v>367</v>
      </c>
      <c r="D13" s="52" t="s">
        <v>368</v>
      </c>
      <c r="E13" s="21">
        <v>2008</v>
      </c>
      <c r="F13" s="24"/>
      <c r="G13" s="21" t="s">
        <v>369</v>
      </c>
      <c r="H13" s="21">
        <v>78</v>
      </c>
      <c r="I13" s="118">
        <v>5</v>
      </c>
    </row>
    <row r="14" spans="1:12" ht="47.25">
      <c r="A14" s="67">
        <f t="shared" si="0"/>
        <v>5</v>
      </c>
      <c r="B14" s="31" t="s">
        <v>358</v>
      </c>
      <c r="C14" s="21" t="s">
        <v>370</v>
      </c>
      <c r="D14" s="52" t="s">
        <v>368</v>
      </c>
      <c r="E14" s="21">
        <v>2008</v>
      </c>
      <c r="F14" s="21"/>
      <c r="G14" s="21" t="s">
        <v>369</v>
      </c>
      <c r="H14" s="21">
        <v>30</v>
      </c>
      <c r="I14" s="118">
        <v>5</v>
      </c>
    </row>
    <row r="15" spans="1:12" ht="47.25">
      <c r="A15" s="67">
        <f t="shared" si="0"/>
        <v>6</v>
      </c>
      <c r="B15" s="31" t="s">
        <v>358</v>
      </c>
      <c r="C15" s="21" t="s">
        <v>371</v>
      </c>
      <c r="D15" s="52" t="s">
        <v>368</v>
      </c>
      <c r="E15" s="21">
        <v>2008</v>
      </c>
      <c r="F15" s="20"/>
      <c r="G15" s="21" t="s">
        <v>369</v>
      </c>
      <c r="H15" s="20">
        <v>31</v>
      </c>
      <c r="I15" s="118">
        <v>5</v>
      </c>
    </row>
    <row r="16" spans="1:12" ht="47.25">
      <c r="A16" s="67">
        <f t="shared" si="0"/>
        <v>7</v>
      </c>
      <c r="B16" s="31" t="s">
        <v>358</v>
      </c>
      <c r="C16" s="21" t="s">
        <v>372</v>
      </c>
      <c r="D16" s="52" t="s">
        <v>368</v>
      </c>
      <c r="E16" s="21">
        <v>2008</v>
      </c>
      <c r="F16" s="20"/>
      <c r="G16" s="21" t="s">
        <v>369</v>
      </c>
      <c r="H16" s="20">
        <v>43</v>
      </c>
      <c r="I16" s="118">
        <v>5</v>
      </c>
    </row>
    <row r="17" spans="1:10" ht="30">
      <c r="A17" s="67">
        <f t="shared" si="0"/>
        <v>8</v>
      </c>
      <c r="B17" s="168" t="s">
        <v>350</v>
      </c>
      <c r="C17" s="168" t="s">
        <v>424</v>
      </c>
      <c r="D17" s="168" t="s">
        <v>425</v>
      </c>
      <c r="E17" s="168" t="s">
        <v>426</v>
      </c>
      <c r="F17" s="168"/>
      <c r="G17" s="118"/>
      <c r="H17" s="118" t="s">
        <v>427</v>
      </c>
      <c r="I17" s="118">
        <v>5</v>
      </c>
      <c r="J17" s="187"/>
    </row>
    <row r="18" spans="1:10" ht="47.25">
      <c r="A18" s="67">
        <f t="shared" si="0"/>
        <v>9</v>
      </c>
      <c r="B18" s="168" t="s">
        <v>350</v>
      </c>
      <c r="C18" s="21" t="s">
        <v>455</v>
      </c>
      <c r="D18" s="21" t="s">
        <v>456</v>
      </c>
      <c r="E18" s="21">
        <v>2005</v>
      </c>
      <c r="F18" s="29"/>
      <c r="G18" s="23"/>
      <c r="H18" s="21" t="s">
        <v>362</v>
      </c>
      <c r="I18" s="118">
        <v>5</v>
      </c>
      <c r="J18" s="25"/>
    </row>
    <row r="19" spans="1:10" s="187" customFormat="1" ht="48" thickBot="1">
      <c r="A19" s="68">
        <v>10</v>
      </c>
      <c r="B19" s="168" t="s">
        <v>350</v>
      </c>
      <c r="C19" s="21" t="s">
        <v>457</v>
      </c>
      <c r="D19" s="21" t="s">
        <v>456</v>
      </c>
      <c r="E19" s="21">
        <v>2005</v>
      </c>
      <c r="F19" s="29"/>
      <c r="G19" s="23"/>
      <c r="H19" s="21" t="s">
        <v>458</v>
      </c>
      <c r="I19" s="118">
        <v>5</v>
      </c>
    </row>
    <row r="20" spans="1:10" s="187" customFormat="1" ht="48" thickBot="1">
      <c r="A20" s="68">
        <v>11</v>
      </c>
      <c r="B20" s="168" t="s">
        <v>350</v>
      </c>
      <c r="C20" s="21" t="s">
        <v>459</v>
      </c>
      <c r="D20" s="21" t="s">
        <v>504</v>
      </c>
      <c r="E20" s="21">
        <v>2002</v>
      </c>
      <c r="F20" s="29"/>
      <c r="G20" s="21" t="s">
        <v>506</v>
      </c>
      <c r="H20" s="21" t="s">
        <v>505</v>
      </c>
      <c r="I20" s="118">
        <v>3</v>
      </c>
    </row>
    <row r="21" spans="1:10" ht="48" thickBot="1">
      <c r="A21" s="68">
        <v>12</v>
      </c>
      <c r="B21" s="168" t="s">
        <v>350</v>
      </c>
      <c r="C21" s="21" t="s">
        <v>507</v>
      </c>
      <c r="D21" s="21" t="s">
        <v>504</v>
      </c>
      <c r="E21" s="21">
        <v>2002</v>
      </c>
      <c r="F21" s="29"/>
      <c r="G21" s="21" t="s">
        <v>506</v>
      </c>
      <c r="H21" s="21">
        <v>16</v>
      </c>
      <c r="I21" s="118">
        <v>3</v>
      </c>
    </row>
    <row r="22" spans="1:10" ht="16.5" thickBot="1">
      <c r="A22" s="364"/>
      <c r="C22" s="22"/>
      <c r="D22" s="27"/>
      <c r="E22" s="18"/>
      <c r="H22" s="127" t="str">
        <f>"Total "&amp;LEFT(A7,4)</f>
        <v>Total I11a</v>
      </c>
      <c r="I22" s="386">
        <f>SUM(I10:I21)</f>
        <v>56</v>
      </c>
    </row>
    <row r="23" spans="1:10" ht="15.75">
      <c r="A23" s="55"/>
      <c r="C23" s="22"/>
      <c r="D23" s="28"/>
      <c r="E23" s="18"/>
    </row>
    <row r="24" spans="1:10">
      <c r="C24" s="22"/>
      <c r="D24" s="28"/>
      <c r="E24" s="18"/>
      <c r="F24" s="22"/>
      <c r="G24" s="22"/>
    </row>
    <row r="25" spans="1:10">
      <c r="C25" s="22"/>
      <c r="D25" s="27"/>
      <c r="E25" s="18"/>
      <c r="F25" s="22"/>
      <c r="G25" s="22"/>
    </row>
    <row r="26" spans="1:10">
      <c r="C26" s="22"/>
      <c r="D26" s="27"/>
      <c r="E26" s="18"/>
      <c r="F26" s="22"/>
      <c r="G26" s="22"/>
    </row>
    <row r="27" spans="1:10">
      <c r="C27" s="22"/>
      <c r="D27" s="27"/>
      <c r="E27" s="18"/>
      <c r="F27" s="22"/>
      <c r="G27" s="22"/>
    </row>
    <row r="28" spans="1:10">
      <c r="C28" s="22"/>
      <c r="D28" s="16"/>
      <c r="E28" s="18"/>
      <c r="F28" s="22"/>
      <c r="G28" s="22"/>
    </row>
  </sheetData>
  <mergeCells count="2">
    <mergeCell ref="A7:I7"/>
    <mergeCell ref="A6:I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7.xml><?xml version="1.0" encoding="utf-8"?>
<worksheet xmlns="http://schemas.openxmlformats.org/spreadsheetml/2006/main" xmlns:r="http://schemas.openxmlformats.org/officeDocument/2006/relationships">
  <sheetPr>
    <tabColor theme="6"/>
  </sheetPr>
  <dimension ref="A1:K21"/>
  <sheetViews>
    <sheetView workbookViewId="0">
      <selection activeCell="M15" sqref="M15"/>
    </sheetView>
  </sheetViews>
  <sheetFormatPr defaultRowHeight="15"/>
  <cols>
    <col min="1" max="1" width="5.140625" customWidth="1"/>
    <col min="2" max="2" width="21.42578125" customWidth="1"/>
    <col min="3" max="3" width="31.42578125" customWidth="1"/>
    <col min="4" max="4" width="27.42578125" customWidth="1"/>
    <col min="5" max="5" width="6.85546875" customWidth="1"/>
    <col min="6" max="6" width="10.5703125" customWidth="1"/>
    <col min="7" max="7" width="16" style="187" customWidth="1"/>
    <col min="8" max="8" width="9.7109375" customWidth="1"/>
  </cols>
  <sheetData>
    <row r="1" spans="1:11" ht="15.75">
      <c r="A1" s="263" t="str">
        <f>'Date initiale'!C3</f>
        <v>Universitatea de Arhitectură și Urbanism "Ion Mincu" București</v>
      </c>
      <c r="B1" s="263"/>
      <c r="C1" s="263"/>
      <c r="D1" s="17"/>
    </row>
    <row r="2" spans="1:11" ht="15.75">
      <c r="A2" s="263" t="str">
        <f>'Date initiale'!B4&amp;" "&amp;'Date initiale'!C4</f>
        <v>Facultatea ARHITECTURA</v>
      </c>
      <c r="B2" s="263"/>
      <c r="C2" s="263"/>
      <c r="D2" s="17"/>
    </row>
    <row r="3" spans="1:11" ht="15.75">
      <c r="A3" s="263" t="str">
        <f>'Date initiale'!B5&amp;" "&amp;'Date initiale'!C5</f>
        <v>Departamentul Sinteza Proiectare</v>
      </c>
      <c r="B3" s="263"/>
      <c r="C3" s="263"/>
      <c r="D3" s="17"/>
    </row>
    <row r="4" spans="1:11">
      <c r="A4" s="125" t="str">
        <f>'Date initiale'!C6&amp;", "&amp;'Date initiale'!C7</f>
        <v>Harsan Remus Artenie, pozitia 16</v>
      </c>
      <c r="B4" s="125"/>
      <c r="C4" s="125"/>
    </row>
    <row r="5" spans="1:11" s="187" customFormat="1">
      <c r="A5" s="125"/>
      <c r="B5" s="125"/>
      <c r="C5" s="125"/>
    </row>
    <row r="6" spans="1:11" ht="15.75">
      <c r="A6" s="414" t="s">
        <v>110</v>
      </c>
      <c r="B6" s="414"/>
      <c r="C6" s="414"/>
      <c r="D6" s="414"/>
      <c r="E6" s="414"/>
      <c r="F6" s="414"/>
      <c r="G6" s="414"/>
      <c r="H6" s="414"/>
      <c r="I6" s="40"/>
      <c r="J6" s="40"/>
    </row>
    <row r="7" spans="1:11" ht="48" customHeight="1">
      <c r="A7" s="417" t="str">
        <f>'Descriere indicatori'!B14&amp;"b. "&amp;'Descriere indicatori'!C15</f>
        <v>I11b. Coordonator publicaţie/coordonator de ediţie la publicaţii şi edituri internaţionale/naţionale;
keynote speaker la conferinţe şi comunicări ştiinţifice internaţionale/naţionale, review-er la conferințe și comunicări științifice internaționale / naționale</v>
      </c>
      <c r="B7" s="417"/>
      <c r="C7" s="417"/>
      <c r="D7" s="417"/>
      <c r="E7" s="417"/>
      <c r="F7" s="417"/>
      <c r="G7" s="417"/>
      <c r="H7" s="417"/>
      <c r="I7" s="188"/>
      <c r="J7" s="188"/>
    </row>
    <row r="8" spans="1:11" ht="21.75" customHeight="1" thickBot="1">
      <c r="A8" s="61"/>
      <c r="B8" s="61"/>
      <c r="C8" s="61"/>
      <c r="D8" s="61"/>
      <c r="E8" s="61"/>
      <c r="F8" s="61"/>
      <c r="G8" s="61"/>
      <c r="H8" s="61"/>
    </row>
    <row r="9" spans="1:11" ht="30.75" thickBot="1">
      <c r="A9" s="158" t="s">
        <v>55</v>
      </c>
      <c r="B9" s="222" t="s">
        <v>83</v>
      </c>
      <c r="C9" s="222" t="s">
        <v>136</v>
      </c>
      <c r="D9" s="222" t="s">
        <v>137</v>
      </c>
      <c r="E9" s="222" t="s">
        <v>75</v>
      </c>
      <c r="F9" s="222" t="s">
        <v>76</v>
      </c>
      <c r="G9" s="237" t="s">
        <v>135</v>
      </c>
      <c r="H9" s="242" t="s">
        <v>147</v>
      </c>
      <c r="J9" s="269" t="s">
        <v>108</v>
      </c>
    </row>
    <row r="10" spans="1:11">
      <c r="A10" s="202">
        <v>1</v>
      </c>
      <c r="B10" s="131"/>
      <c r="C10" s="203"/>
      <c r="D10" s="204"/>
      <c r="E10" s="205"/>
      <c r="F10" s="206"/>
      <c r="G10" s="207"/>
      <c r="H10" s="338"/>
      <c r="J10" s="270" t="s">
        <v>252</v>
      </c>
      <c r="K10" s="382" t="s">
        <v>255</v>
      </c>
    </row>
    <row r="11" spans="1:11">
      <c r="A11" s="208">
        <f>A10+1</f>
        <v>2</v>
      </c>
      <c r="B11" s="136"/>
      <c r="C11" s="136"/>
      <c r="D11" s="136"/>
      <c r="E11" s="136"/>
      <c r="F11" s="209"/>
      <c r="G11" s="210"/>
      <c r="H11" s="331"/>
      <c r="J11" s="270" t="s">
        <v>253</v>
      </c>
    </row>
    <row r="12" spans="1:11" ht="15.75">
      <c r="A12" s="208">
        <f t="shared" ref="A12:A19" si="0">A11+1</f>
        <v>3</v>
      </c>
      <c r="B12" s="212"/>
      <c r="C12" s="212"/>
      <c r="D12" s="212"/>
      <c r="E12" s="212"/>
      <c r="F12" s="213"/>
      <c r="G12" s="214"/>
      <c r="H12" s="339"/>
      <c r="I12" s="26"/>
      <c r="J12" s="270" t="s">
        <v>254</v>
      </c>
    </row>
    <row r="13" spans="1:11" ht="15.75">
      <c r="A13" s="208">
        <f t="shared" si="0"/>
        <v>4</v>
      </c>
      <c r="B13" s="136"/>
      <c r="C13" s="136"/>
      <c r="D13" s="136"/>
      <c r="E13" s="136"/>
      <c r="F13" s="209"/>
      <c r="G13" s="210"/>
      <c r="H13" s="331"/>
      <c r="I13" s="26"/>
    </row>
    <row r="14" spans="1:11" s="187" customFormat="1">
      <c r="A14" s="208">
        <f t="shared" si="0"/>
        <v>5</v>
      </c>
      <c r="B14" s="136"/>
      <c r="C14" s="136"/>
      <c r="D14" s="136"/>
      <c r="E14" s="136"/>
      <c r="F14" s="209"/>
      <c r="G14" s="210"/>
      <c r="H14" s="331"/>
    </row>
    <row r="15" spans="1:11" s="187" customFormat="1" ht="15.75">
      <c r="A15" s="208">
        <f t="shared" si="0"/>
        <v>6</v>
      </c>
      <c r="B15" s="136"/>
      <c r="C15" s="136"/>
      <c r="D15" s="136"/>
      <c r="E15" s="136"/>
      <c r="F15" s="209"/>
      <c r="G15" s="210"/>
      <c r="H15" s="331"/>
      <c r="I15" s="26"/>
    </row>
    <row r="16" spans="1:11" s="187" customFormat="1">
      <c r="A16" s="208">
        <f t="shared" si="0"/>
        <v>7</v>
      </c>
      <c r="B16" s="136"/>
      <c r="C16" s="136"/>
      <c r="D16" s="136"/>
      <c r="E16" s="136"/>
      <c r="F16" s="209"/>
      <c r="G16" s="210"/>
      <c r="H16" s="331"/>
    </row>
    <row r="17" spans="1:9" s="187" customFormat="1" ht="15.75">
      <c r="A17" s="208">
        <f t="shared" si="0"/>
        <v>8</v>
      </c>
      <c r="B17" s="212"/>
      <c r="C17" s="212"/>
      <c r="D17" s="212"/>
      <c r="E17" s="212"/>
      <c r="F17" s="213"/>
      <c r="G17" s="214"/>
      <c r="H17" s="339"/>
      <c r="I17" s="26"/>
    </row>
    <row r="18" spans="1:9" s="187" customFormat="1" ht="15.75">
      <c r="A18" s="208">
        <f t="shared" si="0"/>
        <v>9</v>
      </c>
      <c r="B18" s="136"/>
      <c r="C18" s="136"/>
      <c r="D18" s="136"/>
      <c r="E18" s="136"/>
      <c r="F18" s="209"/>
      <c r="G18" s="210"/>
      <c r="H18" s="331"/>
      <c r="I18" s="26"/>
    </row>
    <row r="19" spans="1:9" ht="15.75" thickBot="1">
      <c r="A19" s="215">
        <f t="shared" si="0"/>
        <v>10</v>
      </c>
      <c r="B19" s="143"/>
      <c r="C19" s="143"/>
      <c r="D19" s="143"/>
      <c r="E19" s="143"/>
      <c r="F19" s="216"/>
      <c r="G19" s="217"/>
      <c r="H19" s="340"/>
    </row>
    <row r="20" spans="1:9" ht="15.75" thickBot="1">
      <c r="A20" s="363"/>
      <c r="B20" s="219"/>
      <c r="C20" s="219"/>
      <c r="D20" s="219"/>
      <c r="E20" s="219"/>
      <c r="F20" s="220"/>
      <c r="G20" s="162" t="str">
        <f>"Total "&amp;LEFT(A7,4)</f>
        <v>Total I11b</v>
      </c>
      <c r="H20" s="278">
        <f>SUM(H10:H19)</f>
        <v>0</v>
      </c>
    </row>
    <row r="21" spans="1:9" ht="15.75">
      <c r="A21" s="30"/>
      <c r="B21" s="30"/>
      <c r="C21" s="30"/>
      <c r="D21" s="30"/>
      <c r="E21" s="30"/>
      <c r="F21" s="30"/>
      <c r="G21" s="30"/>
      <c r="H21" s="30"/>
    </row>
  </sheetData>
  <mergeCells count="2">
    <mergeCell ref="A6:H6"/>
    <mergeCell ref="A7:H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8.xml><?xml version="1.0" encoding="utf-8"?>
<worksheet xmlns="http://schemas.openxmlformats.org/spreadsheetml/2006/main" xmlns:r="http://schemas.openxmlformats.org/officeDocument/2006/relationships">
  <sheetPr>
    <tabColor theme="6"/>
  </sheetPr>
  <dimension ref="A1:J26"/>
  <sheetViews>
    <sheetView topLeftCell="A4" workbookViewId="0">
      <selection activeCell="G17" sqref="G17"/>
    </sheetView>
  </sheetViews>
  <sheetFormatPr defaultRowHeight="15"/>
  <cols>
    <col min="1" max="1" width="5.140625" customWidth="1"/>
    <col min="2" max="2" width="28.42578125" customWidth="1"/>
    <col min="3" max="3" width="35.7109375" customWidth="1"/>
    <col min="4" max="4" width="40.7109375" customWidth="1"/>
    <col min="5" max="5" width="6.85546875" customWidth="1"/>
    <col min="6" max="6" width="10.5703125" customWidth="1"/>
    <col min="7" max="7" width="9.7109375" customWidth="1"/>
  </cols>
  <sheetData>
    <row r="1" spans="1:10">
      <c r="A1" s="263" t="str">
        <f>'Date initiale'!C3</f>
        <v>Universitatea de Arhitectură și Urbanism "Ion Mincu" București</v>
      </c>
      <c r="B1" s="263"/>
      <c r="C1" s="263"/>
    </row>
    <row r="2" spans="1:10">
      <c r="A2" s="263" t="str">
        <f>'Date initiale'!B4&amp;" "&amp;'Date initiale'!C4</f>
        <v>Facultatea ARHITECTURA</v>
      </c>
      <c r="B2" s="263"/>
      <c r="C2" s="263"/>
    </row>
    <row r="3" spans="1:10">
      <c r="A3" s="263" t="str">
        <f>'Date initiale'!B5&amp;" "&amp;'Date initiale'!C5</f>
        <v>Departamentul Sinteza Proiectare</v>
      </c>
      <c r="B3" s="263"/>
      <c r="C3" s="263"/>
    </row>
    <row r="4" spans="1:10">
      <c r="A4" s="125" t="str">
        <f>'Date initiale'!C6&amp;", "&amp;'Date initiale'!C7</f>
        <v>Harsan Remus Artenie, pozitia 16</v>
      </c>
      <c r="B4" s="125"/>
      <c r="C4" s="125"/>
    </row>
    <row r="5" spans="1:10" s="187" customFormat="1">
      <c r="A5" s="125"/>
      <c r="B5" s="125"/>
      <c r="C5" s="125"/>
    </row>
    <row r="6" spans="1:10" ht="15.75">
      <c r="A6" s="419" t="s">
        <v>110</v>
      </c>
      <c r="B6" s="419"/>
      <c r="C6" s="419"/>
      <c r="D6" s="419"/>
      <c r="E6" s="419"/>
      <c r="F6" s="419"/>
      <c r="G6" s="419"/>
    </row>
    <row r="7" spans="1:10" ht="15.75">
      <c r="A7" s="417" t="str">
        <f>'Descriere indicatori'!B14&amp;"c. "&amp;'Descriere indicatori'!C16</f>
        <v>I11c. Susţinere comunicare publică în cadrul conferinţelor, colocviilor, seminariilor internaţionale/naţionale</v>
      </c>
      <c r="B7" s="417"/>
      <c r="C7" s="417"/>
      <c r="D7" s="417"/>
      <c r="E7" s="417"/>
      <c r="F7" s="417"/>
      <c r="G7" s="417"/>
      <c r="H7" s="188"/>
    </row>
    <row r="8" spans="1:10" s="187" customFormat="1" ht="16.5" thickBot="1">
      <c r="A8" s="186"/>
      <c r="B8" s="186"/>
      <c r="C8" s="186"/>
      <c r="D8" s="186"/>
      <c r="E8" s="186"/>
      <c r="F8" s="186"/>
      <c r="G8" s="186"/>
      <c r="H8" s="186"/>
    </row>
    <row r="9" spans="1:10" ht="30.75" thickBot="1">
      <c r="A9" s="158" t="s">
        <v>55</v>
      </c>
      <c r="B9" s="222" t="s">
        <v>83</v>
      </c>
      <c r="C9" s="222" t="s">
        <v>73</v>
      </c>
      <c r="D9" s="222" t="s">
        <v>74</v>
      </c>
      <c r="E9" s="222" t="s">
        <v>75</v>
      </c>
      <c r="F9" s="222" t="s">
        <v>76</v>
      </c>
      <c r="G9" s="242" t="s">
        <v>147</v>
      </c>
      <c r="I9" s="269" t="s">
        <v>108</v>
      </c>
    </row>
    <row r="10" spans="1:10">
      <c r="A10" s="224">
        <v>1</v>
      </c>
      <c r="B10" s="203" t="s">
        <v>508</v>
      </c>
      <c r="C10" s="394" t="s">
        <v>340</v>
      </c>
      <c r="D10" s="225" t="s">
        <v>341</v>
      </c>
      <c r="E10" s="205">
        <v>2011</v>
      </c>
      <c r="F10" s="205" t="s">
        <v>342</v>
      </c>
      <c r="G10" s="203">
        <v>5</v>
      </c>
      <c r="I10" s="270" t="s">
        <v>162</v>
      </c>
      <c r="J10" s="382" t="s">
        <v>256</v>
      </c>
    </row>
    <row r="11" spans="1:10">
      <c r="A11" s="226">
        <f>A10+1</f>
        <v>2</v>
      </c>
      <c r="B11" s="203" t="s">
        <v>350</v>
      </c>
      <c r="C11" s="203" t="s">
        <v>348</v>
      </c>
      <c r="D11" s="203" t="s">
        <v>349</v>
      </c>
      <c r="E11" s="203">
        <v>2017</v>
      </c>
      <c r="F11" s="203" t="s">
        <v>364</v>
      </c>
      <c r="G11" s="203">
        <v>3</v>
      </c>
    </row>
    <row r="12" spans="1:10">
      <c r="A12" s="226">
        <f t="shared" ref="A12:A19" si="0">A11+1</f>
        <v>3</v>
      </c>
      <c r="B12" s="203" t="s">
        <v>350</v>
      </c>
      <c r="C12" s="203" t="s">
        <v>459</v>
      </c>
      <c r="D12" s="203" t="s">
        <v>460</v>
      </c>
      <c r="E12" s="203">
        <v>2004</v>
      </c>
      <c r="F12" s="203" t="s">
        <v>461</v>
      </c>
      <c r="G12" s="203">
        <v>5</v>
      </c>
    </row>
    <row r="13" spans="1:10">
      <c r="A13" s="226">
        <f t="shared" si="0"/>
        <v>4</v>
      </c>
      <c r="B13" s="136"/>
      <c r="C13" s="136"/>
      <c r="D13" s="136"/>
      <c r="E13" s="136"/>
      <c r="F13" s="209"/>
      <c r="G13" s="203"/>
    </row>
    <row r="14" spans="1:10">
      <c r="A14" s="226">
        <f t="shared" si="0"/>
        <v>5</v>
      </c>
      <c r="B14" s="136"/>
      <c r="C14" s="136"/>
      <c r="D14" s="136"/>
      <c r="E14" s="136"/>
      <c r="F14" s="209"/>
      <c r="G14" s="203"/>
    </row>
    <row r="15" spans="1:10">
      <c r="A15" s="226">
        <f t="shared" si="0"/>
        <v>6</v>
      </c>
      <c r="B15" s="136"/>
      <c r="C15" s="136"/>
      <c r="D15" s="136"/>
      <c r="E15" s="136"/>
      <c r="F15" s="228"/>
      <c r="G15" s="203"/>
    </row>
    <row r="16" spans="1:10">
      <c r="A16" s="226">
        <f t="shared" si="0"/>
        <v>7</v>
      </c>
      <c r="B16" s="136"/>
      <c r="C16" s="136"/>
      <c r="D16" s="136"/>
      <c r="E16" s="136"/>
      <c r="F16" s="209"/>
      <c r="G16" s="331"/>
    </row>
    <row r="17" spans="1:7">
      <c r="A17" s="226">
        <f t="shared" si="0"/>
        <v>8</v>
      </c>
      <c r="B17" s="136"/>
      <c r="C17" s="136"/>
      <c r="D17" s="136"/>
      <c r="E17" s="136"/>
      <c r="F17" s="209"/>
      <c r="G17" s="331"/>
    </row>
    <row r="18" spans="1:7">
      <c r="A18" s="226">
        <f t="shared" si="0"/>
        <v>9</v>
      </c>
      <c r="B18" s="136"/>
      <c r="C18" s="136"/>
      <c r="D18" s="136"/>
      <c r="E18" s="136"/>
      <c r="F18" s="209"/>
      <c r="G18" s="331"/>
    </row>
    <row r="19" spans="1:7" ht="15.75" thickBot="1">
      <c r="A19" s="229">
        <f t="shared" si="0"/>
        <v>10</v>
      </c>
      <c r="B19" s="143"/>
      <c r="C19" s="230"/>
      <c r="D19" s="231"/>
      <c r="E19" s="143"/>
      <c r="F19" s="232"/>
      <c r="G19" s="340"/>
    </row>
    <row r="20" spans="1:7" ht="15.75" thickBot="1">
      <c r="A20" s="358"/>
      <c r="B20" s="220"/>
      <c r="C20" s="220"/>
      <c r="D20" s="233"/>
      <c r="E20" s="220"/>
      <c r="F20" s="162" t="str">
        <f>"Total "&amp;LEFT(A7,4)</f>
        <v>Total I11c</v>
      </c>
      <c r="G20" s="163">
        <f>SUM(G10:G19)</f>
        <v>13</v>
      </c>
    </row>
    <row r="21" spans="1:7">
      <c r="D21" s="35"/>
    </row>
    <row r="22" spans="1:7">
      <c r="D22" s="35"/>
    </row>
    <row r="23" spans="1:7">
      <c r="B23" s="35"/>
      <c r="D23" s="35"/>
    </row>
    <row r="24" spans="1:7">
      <c r="B24" s="35"/>
      <c r="D24" s="35"/>
    </row>
    <row r="25" spans="1:7">
      <c r="B25" s="18"/>
      <c r="D25" s="18"/>
    </row>
    <row r="26" spans="1:7">
      <c r="B26" s="22"/>
    </row>
  </sheetData>
  <mergeCells count="2">
    <mergeCell ref="A6:G6"/>
    <mergeCell ref="A7:G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9.xml><?xml version="1.0" encoding="utf-8"?>
<worksheet xmlns="http://schemas.openxmlformats.org/spreadsheetml/2006/main" xmlns:r="http://schemas.openxmlformats.org/officeDocument/2006/relationships">
  <sheetPr>
    <tabColor theme="6"/>
  </sheetPr>
  <dimension ref="A1:K22"/>
  <sheetViews>
    <sheetView workbookViewId="0">
      <selection activeCell="G17" sqref="G17"/>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87" customWidth="1"/>
    <col min="7" max="7" width="10" customWidth="1"/>
    <col min="8" max="8" width="9.7109375" customWidth="1"/>
  </cols>
  <sheetData>
    <row r="1" spans="1:11" ht="15.75">
      <c r="A1" s="263" t="str">
        <f>'Date initiale'!C3</f>
        <v>Universitatea de Arhitectură și Urbanism "Ion Mincu" București</v>
      </c>
      <c r="B1" s="263"/>
      <c r="C1" s="263"/>
      <c r="D1" s="17"/>
      <c r="E1" s="17"/>
      <c r="F1" s="17"/>
    </row>
    <row r="2" spans="1:11" ht="15.75">
      <c r="A2" s="263" t="str">
        <f>'Date initiale'!B4&amp;" "&amp;'Date initiale'!C4</f>
        <v>Facultatea ARHITECTURA</v>
      </c>
      <c r="B2" s="263"/>
      <c r="C2" s="263"/>
      <c r="D2" s="17"/>
      <c r="E2" s="17"/>
      <c r="F2" s="17"/>
    </row>
    <row r="3" spans="1:11" ht="15.75">
      <c r="A3" s="263" t="str">
        <f>'Date initiale'!B5&amp;" "&amp;'Date initiale'!C5</f>
        <v>Departamentul Sinteza Proiectare</v>
      </c>
      <c r="B3" s="263"/>
      <c r="C3" s="263"/>
      <c r="D3" s="17"/>
      <c r="E3" s="17"/>
      <c r="F3" s="17"/>
    </row>
    <row r="4" spans="1:11" ht="15.75">
      <c r="A4" s="264" t="str">
        <f>'Date initiale'!C6&amp;", "&amp;'Date initiale'!C7</f>
        <v>Harsan Remus Artenie, pozitia 16</v>
      </c>
      <c r="B4" s="264"/>
      <c r="C4" s="264"/>
      <c r="D4" s="17"/>
      <c r="E4" s="17"/>
      <c r="F4" s="17"/>
    </row>
    <row r="5" spans="1:11" s="187" customFormat="1" ht="15.75">
      <c r="A5" s="264"/>
      <c r="B5" s="264"/>
      <c r="C5" s="264"/>
      <c r="D5" s="17"/>
      <c r="E5" s="17"/>
      <c r="F5" s="17"/>
    </row>
    <row r="6" spans="1:11" ht="15.75">
      <c r="A6" s="414" t="s">
        <v>110</v>
      </c>
      <c r="B6" s="414"/>
      <c r="C6" s="414"/>
      <c r="D6" s="414"/>
      <c r="E6" s="414"/>
      <c r="F6" s="414"/>
      <c r="G6" s="414"/>
      <c r="H6" s="414"/>
    </row>
    <row r="7" spans="1:11" ht="50.25" customHeight="1">
      <c r="A7" s="417" t="str">
        <f>'Descriere indicatori'!B17&amp;". "&amp;'Descriere indicatori'!C17</f>
        <v>I12. 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v>
      </c>
      <c r="B7" s="417"/>
      <c r="C7" s="417"/>
      <c r="D7" s="417"/>
      <c r="E7" s="417"/>
      <c r="F7" s="417"/>
      <c r="G7" s="417"/>
      <c r="H7" s="417"/>
      <c r="I7" s="33"/>
      <c r="K7" s="33"/>
    </row>
    <row r="8" spans="1:11" ht="16.5" thickBot="1">
      <c r="A8" s="54"/>
      <c r="B8" s="54"/>
      <c r="C8" s="54"/>
      <c r="D8" s="54"/>
      <c r="E8" s="54"/>
      <c r="F8" s="54"/>
      <c r="G8" s="54"/>
      <c r="H8" s="54"/>
    </row>
    <row r="9" spans="1:11" ht="46.5" customHeight="1" thickBot="1">
      <c r="A9" s="193" t="s">
        <v>55</v>
      </c>
      <c r="B9" s="222" t="s">
        <v>72</v>
      </c>
      <c r="C9" s="241" t="s">
        <v>70</v>
      </c>
      <c r="D9" s="241" t="s">
        <v>71</v>
      </c>
      <c r="E9" s="222" t="s">
        <v>139</v>
      </c>
      <c r="F9" s="222" t="s">
        <v>138</v>
      </c>
      <c r="G9" s="241" t="s">
        <v>87</v>
      </c>
      <c r="H9" s="242" t="s">
        <v>147</v>
      </c>
      <c r="J9" s="269" t="s">
        <v>108</v>
      </c>
    </row>
    <row r="10" spans="1:11">
      <c r="A10" s="202">
        <v>1</v>
      </c>
      <c r="B10" s="131" t="s">
        <v>276</v>
      </c>
      <c r="C10" s="131" t="s">
        <v>278</v>
      </c>
      <c r="D10" s="131" t="s">
        <v>273</v>
      </c>
      <c r="E10" s="131" t="s">
        <v>274</v>
      </c>
      <c r="F10" s="131" t="s">
        <v>275</v>
      </c>
      <c r="G10" s="131">
        <v>2008</v>
      </c>
      <c r="H10" s="342">
        <v>10</v>
      </c>
      <c r="J10" s="270" t="s">
        <v>163</v>
      </c>
      <c r="K10" s="382" t="s">
        <v>257</v>
      </c>
    </row>
    <row r="11" spans="1:11" ht="30">
      <c r="A11" s="239">
        <f>A10+1</f>
        <v>2</v>
      </c>
      <c r="B11" s="136" t="s">
        <v>281</v>
      </c>
      <c r="C11" s="136" t="s">
        <v>277</v>
      </c>
      <c r="D11" s="136" t="s">
        <v>279</v>
      </c>
      <c r="E11" s="136" t="s">
        <v>274</v>
      </c>
      <c r="F11" s="136" t="s">
        <v>280</v>
      </c>
      <c r="G11" s="136">
        <v>2007</v>
      </c>
      <c r="H11" s="331">
        <v>30</v>
      </c>
      <c r="J11" s="57"/>
    </row>
    <row r="12" spans="1:11">
      <c r="A12" s="239">
        <f t="shared" ref="A12:A19" si="0">A11+1</f>
        <v>3</v>
      </c>
      <c r="B12" s="387">
        <v>37987</v>
      </c>
      <c r="C12" s="136" t="s">
        <v>282</v>
      </c>
      <c r="D12" s="136" t="s">
        <v>283</v>
      </c>
      <c r="E12" s="136" t="s">
        <v>274</v>
      </c>
      <c r="F12" s="136" t="s">
        <v>289</v>
      </c>
      <c r="G12" s="136">
        <v>2004</v>
      </c>
      <c r="H12" s="331">
        <v>15</v>
      </c>
    </row>
    <row r="13" spans="1:11">
      <c r="A13" s="239">
        <f t="shared" si="0"/>
        <v>4</v>
      </c>
      <c r="B13" s="388">
        <v>36892</v>
      </c>
      <c r="C13" s="136" t="s">
        <v>290</v>
      </c>
      <c r="D13" s="136" t="s">
        <v>283</v>
      </c>
      <c r="E13" s="136" t="s">
        <v>274</v>
      </c>
      <c r="F13" s="136" t="s">
        <v>275</v>
      </c>
      <c r="G13" s="136">
        <v>2001</v>
      </c>
      <c r="H13" s="331">
        <v>10</v>
      </c>
    </row>
    <row r="14" spans="1:11" s="187" customFormat="1" ht="30">
      <c r="A14" s="240">
        <f t="shared" si="0"/>
        <v>5</v>
      </c>
      <c r="B14" s="212" t="s">
        <v>309</v>
      </c>
      <c r="C14" s="212" t="s">
        <v>307</v>
      </c>
      <c r="D14" s="212" t="s">
        <v>306</v>
      </c>
      <c r="E14" s="212" t="s">
        <v>308</v>
      </c>
      <c r="F14" s="212" t="s">
        <v>280</v>
      </c>
      <c r="G14" s="212">
        <v>2007</v>
      </c>
      <c r="H14" s="334">
        <v>30</v>
      </c>
    </row>
    <row r="15" spans="1:11" s="187" customFormat="1">
      <c r="A15" s="240">
        <f t="shared" si="0"/>
        <v>6</v>
      </c>
      <c r="B15" s="136" t="s">
        <v>305</v>
      </c>
      <c r="C15" s="136" t="s">
        <v>304</v>
      </c>
      <c r="D15" s="136" t="s">
        <v>303</v>
      </c>
      <c r="E15" s="136" t="s">
        <v>274</v>
      </c>
      <c r="F15" s="136" t="s">
        <v>280</v>
      </c>
      <c r="G15" s="136">
        <v>2016</v>
      </c>
      <c r="H15" s="334">
        <v>30</v>
      </c>
    </row>
    <row r="16" spans="1:11" s="187" customFormat="1">
      <c r="A16" s="239">
        <f t="shared" si="0"/>
        <v>7</v>
      </c>
      <c r="B16" s="209"/>
      <c r="C16" s="136"/>
      <c r="D16" s="136"/>
      <c r="E16" s="136"/>
      <c r="F16" s="136"/>
      <c r="G16" s="136"/>
      <c r="H16" s="331"/>
    </row>
    <row r="17" spans="1:8" s="187" customFormat="1">
      <c r="A17" s="239">
        <f t="shared" si="0"/>
        <v>8</v>
      </c>
      <c r="B17" s="136"/>
      <c r="C17" s="136"/>
      <c r="D17" s="136"/>
      <c r="E17" s="136"/>
      <c r="F17" s="136"/>
      <c r="G17" s="136"/>
      <c r="H17" s="331"/>
    </row>
    <row r="18" spans="1:8">
      <c r="A18" s="240">
        <f t="shared" si="0"/>
        <v>9</v>
      </c>
      <c r="B18" s="209"/>
      <c r="C18" s="136"/>
      <c r="D18" s="136"/>
      <c r="E18" s="136"/>
      <c r="F18" s="136"/>
      <c r="G18" s="136"/>
      <c r="H18" s="334"/>
    </row>
    <row r="19" spans="1:8" ht="15.75" thickBot="1">
      <c r="A19" s="229">
        <f t="shared" si="0"/>
        <v>10</v>
      </c>
      <c r="B19" s="232"/>
      <c r="C19" s="230"/>
      <c r="D19" s="143"/>
      <c r="E19" s="143"/>
      <c r="F19" s="143"/>
      <c r="G19" s="143"/>
      <c r="H19" s="340"/>
    </row>
    <row r="20" spans="1:8" ht="15.75" thickBot="1">
      <c r="A20" s="358"/>
      <c r="B20" s="220"/>
      <c r="C20" s="220"/>
      <c r="D20" s="220"/>
      <c r="E20" s="220"/>
      <c r="F20" s="220"/>
      <c r="G20" s="162" t="str">
        <f>"Total "&amp;LEFT(A7,3)</f>
        <v>Total I12</v>
      </c>
      <c r="H20" s="163">
        <f>SUM(H10:H19)</f>
        <v>125</v>
      </c>
    </row>
    <row r="22" spans="1:8" ht="53.25" customHeight="1">
      <c r="A22" s="416"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16"/>
      <c r="C22" s="416"/>
      <c r="D22" s="416"/>
      <c r="E22" s="416"/>
      <c r="F22" s="416"/>
      <c r="G22" s="416"/>
      <c r="H22" s="416"/>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sheetPr>
    <tabColor theme="6" tint="0.39997558519241921"/>
  </sheetPr>
  <dimension ref="A1:C10"/>
  <sheetViews>
    <sheetView showGridLines="0" showRowColHeaders="0" zoomScale="130" zoomScaleNormal="130" workbookViewId="0">
      <selection activeCell="C10" sqref="C10"/>
    </sheetView>
  </sheetViews>
  <sheetFormatPr defaultRowHeight="15"/>
  <cols>
    <col min="1" max="1" width="9.140625" style="187"/>
    <col min="2" max="2" width="28.5703125" customWidth="1"/>
    <col min="3" max="3" width="39" customWidth="1"/>
  </cols>
  <sheetData>
    <row r="1" spans="2:3">
      <c r="B1" s="90" t="s">
        <v>101</v>
      </c>
    </row>
    <row r="3" spans="2:3" ht="31.5">
      <c r="B3" s="369" t="s">
        <v>91</v>
      </c>
      <c r="C3" s="73" t="s">
        <v>102</v>
      </c>
    </row>
    <row r="4" spans="2:3" ht="15.75">
      <c r="B4" s="369" t="s">
        <v>92</v>
      </c>
      <c r="C4" s="373" t="s">
        <v>51</v>
      </c>
    </row>
    <row r="5" spans="2:3" ht="15.75">
      <c r="B5" s="369" t="s">
        <v>93</v>
      </c>
      <c r="C5" s="373" t="s">
        <v>271</v>
      </c>
    </row>
    <row r="6" spans="2:3" ht="15.75">
      <c r="B6" s="370" t="s">
        <v>96</v>
      </c>
      <c r="C6" s="373" t="s">
        <v>272</v>
      </c>
    </row>
    <row r="7" spans="2:3" ht="15.75">
      <c r="B7" s="369" t="s">
        <v>175</v>
      </c>
      <c r="C7" s="373" t="s">
        <v>512</v>
      </c>
    </row>
    <row r="8" spans="2:3" ht="15.75">
      <c r="B8" s="369" t="s">
        <v>105</v>
      </c>
      <c r="C8" s="373" t="s">
        <v>513</v>
      </c>
    </row>
    <row r="9" spans="2:3" ht="15.75">
      <c r="B9" s="371" t="s">
        <v>95</v>
      </c>
      <c r="C9" s="374" t="s">
        <v>514</v>
      </c>
    </row>
    <row r="10" spans="2:3" ht="15" customHeight="1">
      <c r="B10" s="371" t="s">
        <v>94</v>
      </c>
      <c r="C10" s="375"/>
    </row>
  </sheetData>
  <phoneticPr fontId="0" type="noConversion"/>
  <pageMargins left="0.78740157480314965" right="0.59055118110236227" top="0.78740157480314965" bottom="0.78740157480314965" header="0.31496062992125984" footer="0.31496062992125984"/>
  <pageSetup paperSize="9" orientation="portrait" r:id="rId1"/>
  <legacyDrawing r:id="rId2"/>
  <extLst xmlns:x14="http://schemas.microsoft.com/office/spreadsheetml/2009/9/main">
    <ext uri="{CCE6A557-97BC-4b89-ADB6-D9C93CAAB3DF}">
      <x14:dataValidations xmlns:xm="http://schemas.microsoft.com/office/excel/2006/main" count="2">
        <x14:dataValidation type="list" allowBlank="1" showInputMessage="1" promptTitle="Selectati" prompt="Standardul pentru profesor sau conferențiar">
          <x14:formula1>
            <xm:f>liste!$A$6:$A$7</xm:f>
          </x14:formula1>
          <xm:sqref>C8</xm:sqref>
        </x14:dataValidation>
        <x14:dataValidation type="list" allowBlank="1" showInputMessage="1" showErrorMessage="1" promptTitle="Facultatea" prompt="Selectati">
          <x14:formula1>
            <xm:f>liste!$A$13:$A$15</xm:f>
          </x14:formula1>
          <xm:sqref>C4</xm:sqref>
        </x14:dataValidation>
      </x14:dataValidations>
    </ext>
  </extLst>
</worksheet>
</file>

<file path=xl/worksheets/sheet20.xml><?xml version="1.0" encoding="utf-8"?>
<worksheet xmlns="http://schemas.openxmlformats.org/spreadsheetml/2006/main" xmlns:r="http://schemas.openxmlformats.org/officeDocument/2006/relationships">
  <sheetPr>
    <tabColor theme="6"/>
  </sheetPr>
  <dimension ref="A1:J42"/>
  <sheetViews>
    <sheetView topLeftCell="A13" workbookViewId="0">
      <selection activeCell="D16" sqref="D16"/>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87" customWidth="1"/>
    <col min="7" max="7" width="10" customWidth="1"/>
    <col min="8" max="8" width="9.7109375" customWidth="1"/>
  </cols>
  <sheetData>
    <row r="1" spans="1:10" ht="15.75">
      <c r="A1" s="263" t="str">
        <f>'Date initiale'!C3</f>
        <v>Universitatea de Arhitectură și Urbanism "Ion Mincu" București</v>
      </c>
      <c r="B1" s="263"/>
      <c r="C1" s="263"/>
      <c r="D1" s="17"/>
    </row>
    <row r="2" spans="1:10" ht="15.75">
      <c r="A2" s="263" t="str">
        <f>'Date initiale'!B4&amp;" "&amp;'Date initiale'!C4</f>
        <v>Facultatea ARHITECTURA</v>
      </c>
      <c r="B2" s="263"/>
      <c r="C2" s="263"/>
      <c r="D2" s="17"/>
    </row>
    <row r="3" spans="1:10" ht="15.75">
      <c r="A3" s="263" t="str">
        <f>'Date initiale'!B5&amp;" "&amp;'Date initiale'!C5</f>
        <v>Departamentul Sinteza Proiectare</v>
      </c>
      <c r="B3" s="263"/>
      <c r="C3" s="263"/>
      <c r="D3" s="17"/>
    </row>
    <row r="4" spans="1:10">
      <c r="A4" s="125" t="str">
        <f>'Date initiale'!C6&amp;", "&amp;'Date initiale'!C7</f>
        <v>Harsan Remus Artenie, pozitia 16</v>
      </c>
      <c r="B4" s="125"/>
      <c r="C4" s="125"/>
    </row>
    <row r="5" spans="1:10" s="187" customFormat="1">
      <c r="A5" s="125"/>
      <c r="B5" s="125"/>
      <c r="C5" s="125"/>
    </row>
    <row r="6" spans="1:10" ht="15.75">
      <c r="A6" s="420" t="s">
        <v>110</v>
      </c>
      <c r="B6" s="420"/>
      <c r="C6" s="420"/>
      <c r="D6" s="420"/>
      <c r="E6" s="420"/>
      <c r="F6" s="420"/>
      <c r="G6" s="420"/>
      <c r="H6" s="420"/>
    </row>
    <row r="7" spans="1:10" ht="36" customHeight="1">
      <c r="A7" s="417" t="str">
        <f>'Descriere indicatori'!B18&amp;". "&amp;'Descriere indicatori'!C18</f>
        <v>I13. Proiect de arhitectură, restaurare, design, de specialitate, de mare complexitate, la nivel zonal sau local, edificat / autorizat** Cu un grad de complexitate în consecință la nivelul rezolvării arhitecturale tehnice, de amplasament.</v>
      </c>
      <c r="B7" s="417"/>
      <c r="C7" s="417"/>
      <c r="D7" s="417"/>
      <c r="E7" s="417"/>
      <c r="F7" s="417"/>
      <c r="G7" s="417"/>
      <c r="H7" s="417"/>
    </row>
    <row r="8" spans="1:10" ht="16.5" thickBot="1">
      <c r="A8" s="54"/>
      <c r="B8" s="54"/>
      <c r="C8" s="54"/>
      <c r="D8" s="54"/>
      <c r="E8" s="54"/>
      <c r="F8" s="54"/>
      <c r="G8" s="54"/>
      <c r="H8" s="54"/>
    </row>
    <row r="9" spans="1:10" ht="54" customHeight="1" thickBot="1">
      <c r="A9" s="193" t="s">
        <v>55</v>
      </c>
      <c r="B9" s="222" t="s">
        <v>72</v>
      </c>
      <c r="C9" s="241" t="s">
        <v>70</v>
      </c>
      <c r="D9" s="241" t="s">
        <v>71</v>
      </c>
      <c r="E9" s="222" t="s">
        <v>139</v>
      </c>
      <c r="F9" s="222" t="s">
        <v>138</v>
      </c>
      <c r="G9" s="241" t="s">
        <v>87</v>
      </c>
      <c r="H9" s="242" t="s">
        <v>147</v>
      </c>
      <c r="J9" s="269" t="s">
        <v>108</v>
      </c>
    </row>
    <row r="10" spans="1:10">
      <c r="A10" s="240">
        <v>1</v>
      </c>
      <c r="B10" s="136" t="s">
        <v>291</v>
      </c>
      <c r="C10" s="250" t="s">
        <v>294</v>
      </c>
      <c r="D10" s="187" t="s">
        <v>292</v>
      </c>
      <c r="E10" s="136" t="s">
        <v>274</v>
      </c>
      <c r="F10" s="136" t="s">
        <v>280</v>
      </c>
      <c r="G10" s="136">
        <v>2005</v>
      </c>
      <c r="H10" s="334">
        <v>15</v>
      </c>
    </row>
    <row r="11" spans="1:10">
      <c r="A11" s="240">
        <f t="shared" ref="A11:A39" si="0">A10+1</f>
        <v>2</v>
      </c>
      <c r="B11" s="136" t="s">
        <v>295</v>
      </c>
      <c r="C11" s="136" t="s">
        <v>293</v>
      </c>
      <c r="D11" s="136" t="s">
        <v>296</v>
      </c>
      <c r="E11" s="136" t="s">
        <v>274</v>
      </c>
      <c r="F11" s="136" t="s">
        <v>275</v>
      </c>
      <c r="G11" s="136">
        <v>2007</v>
      </c>
      <c r="H11" s="334">
        <v>10</v>
      </c>
    </row>
    <row r="12" spans="1:10" ht="30">
      <c r="A12" s="240">
        <f t="shared" si="0"/>
        <v>3</v>
      </c>
      <c r="B12" s="212" t="s">
        <v>298</v>
      </c>
      <c r="C12" s="212" t="s">
        <v>297</v>
      </c>
      <c r="D12" s="136" t="s">
        <v>299</v>
      </c>
      <c r="E12" s="136" t="s">
        <v>274</v>
      </c>
      <c r="F12" s="136" t="s">
        <v>275</v>
      </c>
      <c r="G12" s="136">
        <v>2000</v>
      </c>
      <c r="H12" s="334">
        <v>5</v>
      </c>
    </row>
    <row r="13" spans="1:10">
      <c r="A13" s="240">
        <f t="shared" si="0"/>
        <v>4</v>
      </c>
      <c r="B13" s="136" t="s">
        <v>300</v>
      </c>
      <c r="C13" s="136" t="s">
        <v>302</v>
      </c>
      <c r="D13" s="136" t="s">
        <v>301</v>
      </c>
      <c r="E13" s="136" t="s">
        <v>274</v>
      </c>
      <c r="F13" s="136" t="s">
        <v>280</v>
      </c>
      <c r="G13" s="136">
        <v>2005</v>
      </c>
      <c r="H13" s="334">
        <v>15</v>
      </c>
    </row>
    <row r="14" spans="1:10" ht="30">
      <c r="A14" s="240">
        <f t="shared" si="0"/>
        <v>5</v>
      </c>
      <c r="B14" s="136" t="s">
        <v>539</v>
      </c>
      <c r="C14" s="136" t="s">
        <v>537</v>
      </c>
      <c r="D14" s="136" t="s">
        <v>538</v>
      </c>
      <c r="E14" s="136" t="s">
        <v>274</v>
      </c>
      <c r="F14" s="136" t="s">
        <v>280</v>
      </c>
      <c r="G14" s="136">
        <v>2019</v>
      </c>
      <c r="H14" s="334">
        <v>15</v>
      </c>
    </row>
    <row r="15" spans="1:10" ht="30">
      <c r="A15" s="240">
        <f t="shared" si="0"/>
        <v>6</v>
      </c>
      <c r="B15" s="212" t="s">
        <v>540</v>
      </c>
      <c r="C15" s="212" t="s">
        <v>590</v>
      </c>
      <c r="D15" s="212" t="s">
        <v>541</v>
      </c>
      <c r="E15" s="212" t="s">
        <v>274</v>
      </c>
      <c r="F15" s="136" t="s">
        <v>280</v>
      </c>
      <c r="G15" s="212">
        <v>2008</v>
      </c>
      <c r="H15" s="339">
        <v>15</v>
      </c>
    </row>
    <row r="16" spans="1:10" s="62" customFormat="1" ht="30.75" thickBot="1">
      <c r="A16" s="240">
        <f t="shared" si="0"/>
        <v>7</v>
      </c>
      <c r="B16" s="70" t="s">
        <v>542</v>
      </c>
      <c r="C16" s="248" t="s">
        <v>543</v>
      </c>
      <c r="D16" s="212" t="s">
        <v>541</v>
      </c>
      <c r="E16" s="212" t="s">
        <v>274</v>
      </c>
      <c r="F16" s="136" t="s">
        <v>280</v>
      </c>
      <c r="G16" s="212">
        <v>2005</v>
      </c>
      <c r="H16" s="339">
        <v>15</v>
      </c>
    </row>
    <row r="17" spans="1:8" s="62" customFormat="1" ht="30.75" thickBot="1">
      <c r="A17" s="240">
        <f t="shared" si="0"/>
        <v>8</v>
      </c>
      <c r="B17" s="70" t="s">
        <v>544</v>
      </c>
      <c r="C17" s="248" t="s">
        <v>545</v>
      </c>
      <c r="D17" s="212" t="s">
        <v>541</v>
      </c>
      <c r="E17" s="212" t="s">
        <v>274</v>
      </c>
      <c r="F17" s="136" t="s">
        <v>280</v>
      </c>
      <c r="G17" s="212">
        <v>2002</v>
      </c>
      <c r="H17" s="339">
        <v>15</v>
      </c>
    </row>
    <row r="18" spans="1:8" s="62" customFormat="1" ht="30.75" thickBot="1">
      <c r="A18" s="240">
        <f t="shared" si="0"/>
        <v>9</v>
      </c>
      <c r="B18" s="70" t="s">
        <v>546</v>
      </c>
      <c r="C18" s="248" t="s">
        <v>547</v>
      </c>
      <c r="D18" s="212" t="s">
        <v>541</v>
      </c>
      <c r="E18" s="212" t="s">
        <v>274</v>
      </c>
      <c r="F18" s="136" t="s">
        <v>280</v>
      </c>
      <c r="G18" s="212">
        <v>2003</v>
      </c>
      <c r="H18" s="339">
        <v>15</v>
      </c>
    </row>
    <row r="19" spans="1:8" s="62" customFormat="1" ht="15.75" thickBot="1">
      <c r="A19" s="240">
        <f t="shared" si="0"/>
        <v>10</v>
      </c>
      <c r="B19" s="70" t="s">
        <v>548</v>
      </c>
      <c r="C19" s="248" t="s">
        <v>551</v>
      </c>
      <c r="D19" s="212" t="s">
        <v>541</v>
      </c>
      <c r="E19" s="212" t="s">
        <v>274</v>
      </c>
      <c r="F19" s="136" t="s">
        <v>280</v>
      </c>
      <c r="G19" s="212">
        <v>2003</v>
      </c>
      <c r="H19" s="339">
        <v>15</v>
      </c>
    </row>
    <row r="20" spans="1:8" s="62" customFormat="1" ht="15.75" thickBot="1">
      <c r="A20" s="240">
        <f t="shared" si="0"/>
        <v>11</v>
      </c>
      <c r="B20" s="70" t="s">
        <v>549</v>
      </c>
      <c r="C20" s="248" t="s">
        <v>552</v>
      </c>
      <c r="D20" s="212" t="s">
        <v>541</v>
      </c>
      <c r="E20" s="212" t="s">
        <v>274</v>
      </c>
      <c r="F20" s="136" t="s">
        <v>280</v>
      </c>
      <c r="G20" s="212">
        <v>2005</v>
      </c>
      <c r="H20" s="339">
        <v>15</v>
      </c>
    </row>
    <row r="21" spans="1:8" s="62" customFormat="1" ht="15.75" thickBot="1">
      <c r="A21" s="240">
        <f t="shared" si="0"/>
        <v>12</v>
      </c>
      <c r="B21" s="70" t="s">
        <v>550</v>
      </c>
      <c r="C21" s="248" t="s">
        <v>553</v>
      </c>
      <c r="D21" s="212" t="s">
        <v>541</v>
      </c>
      <c r="E21" s="212" t="s">
        <v>274</v>
      </c>
      <c r="F21" s="136" t="s">
        <v>280</v>
      </c>
      <c r="G21" s="212">
        <v>2015</v>
      </c>
      <c r="H21" s="339">
        <v>15</v>
      </c>
    </row>
    <row r="22" spans="1:8" s="62" customFormat="1" ht="30.75" thickBot="1">
      <c r="A22" s="240">
        <f t="shared" si="0"/>
        <v>13</v>
      </c>
      <c r="B22" s="70" t="s">
        <v>555</v>
      </c>
      <c r="C22" s="248" t="s">
        <v>554</v>
      </c>
      <c r="D22" s="212" t="s">
        <v>541</v>
      </c>
      <c r="E22" s="212" t="s">
        <v>274</v>
      </c>
      <c r="F22" s="136" t="s">
        <v>280</v>
      </c>
      <c r="G22" s="212">
        <v>2007</v>
      </c>
      <c r="H22" s="339">
        <v>15</v>
      </c>
    </row>
    <row r="23" spans="1:8" s="62" customFormat="1" ht="15.75" thickBot="1">
      <c r="A23" s="240">
        <f t="shared" si="0"/>
        <v>14</v>
      </c>
      <c r="B23" s="70" t="s">
        <v>556</v>
      </c>
      <c r="C23" s="248" t="s">
        <v>557</v>
      </c>
      <c r="D23" s="212" t="s">
        <v>541</v>
      </c>
      <c r="E23" s="212" t="s">
        <v>274</v>
      </c>
      <c r="F23" s="136" t="s">
        <v>280</v>
      </c>
      <c r="G23" s="212">
        <v>2015</v>
      </c>
      <c r="H23" s="339">
        <v>15</v>
      </c>
    </row>
    <row r="24" spans="1:8" s="62" customFormat="1" ht="15.75" thickBot="1">
      <c r="A24" s="240">
        <f t="shared" si="0"/>
        <v>15</v>
      </c>
      <c r="B24" s="70" t="s">
        <v>558</v>
      </c>
      <c r="C24" s="248" t="s">
        <v>559</v>
      </c>
      <c r="D24" s="212" t="s">
        <v>541</v>
      </c>
      <c r="E24" s="212" t="s">
        <v>274</v>
      </c>
      <c r="F24" s="136" t="s">
        <v>280</v>
      </c>
      <c r="G24" s="212">
        <v>2018</v>
      </c>
      <c r="H24" s="339">
        <v>15</v>
      </c>
    </row>
    <row r="25" spans="1:8" s="62" customFormat="1" ht="15.75" thickBot="1">
      <c r="A25" s="240">
        <f t="shared" si="0"/>
        <v>16</v>
      </c>
      <c r="B25" s="70" t="s">
        <v>560</v>
      </c>
      <c r="C25" s="248" t="s">
        <v>561</v>
      </c>
      <c r="D25" s="212" t="s">
        <v>541</v>
      </c>
      <c r="E25" s="212" t="s">
        <v>274</v>
      </c>
      <c r="F25" s="136" t="s">
        <v>280</v>
      </c>
      <c r="G25" s="212">
        <v>2008</v>
      </c>
      <c r="H25" s="339">
        <v>15</v>
      </c>
    </row>
    <row r="26" spans="1:8" s="62" customFormat="1" ht="15.75" thickBot="1">
      <c r="A26" s="240">
        <f t="shared" si="0"/>
        <v>17</v>
      </c>
      <c r="B26" s="70" t="s">
        <v>562</v>
      </c>
      <c r="C26" s="248" t="s">
        <v>563</v>
      </c>
      <c r="D26" s="212" t="s">
        <v>541</v>
      </c>
      <c r="E26" s="212" t="s">
        <v>274</v>
      </c>
      <c r="F26" s="136" t="s">
        <v>280</v>
      </c>
      <c r="G26" s="212">
        <v>1999</v>
      </c>
      <c r="H26" s="339">
        <v>15</v>
      </c>
    </row>
    <row r="27" spans="1:8" s="62" customFormat="1" ht="15.75" thickBot="1">
      <c r="A27" s="240">
        <f t="shared" si="0"/>
        <v>18</v>
      </c>
      <c r="B27" s="70" t="s">
        <v>564</v>
      </c>
      <c r="C27" s="248" t="s">
        <v>566</v>
      </c>
      <c r="D27" s="212" t="s">
        <v>541</v>
      </c>
      <c r="E27" s="212" t="s">
        <v>274</v>
      </c>
      <c r="F27" s="136" t="s">
        <v>280</v>
      </c>
      <c r="G27" s="212">
        <v>2006</v>
      </c>
      <c r="H27" s="339">
        <v>15</v>
      </c>
    </row>
    <row r="28" spans="1:8" s="62" customFormat="1" ht="15.75" thickBot="1">
      <c r="A28" s="240">
        <f t="shared" si="0"/>
        <v>19</v>
      </c>
      <c r="B28" s="70" t="s">
        <v>565</v>
      </c>
      <c r="C28" s="248" t="s">
        <v>567</v>
      </c>
      <c r="D28" s="212" t="s">
        <v>541</v>
      </c>
      <c r="E28" s="212" t="s">
        <v>274</v>
      </c>
      <c r="F28" s="136" t="s">
        <v>280</v>
      </c>
      <c r="G28" s="212">
        <v>2009</v>
      </c>
      <c r="H28" s="339">
        <v>15</v>
      </c>
    </row>
    <row r="29" spans="1:8" s="62" customFormat="1" ht="15.75" thickBot="1">
      <c r="A29" s="240">
        <f t="shared" si="0"/>
        <v>20</v>
      </c>
      <c r="B29" s="70" t="s">
        <v>568</v>
      </c>
      <c r="C29" s="248" t="s">
        <v>569</v>
      </c>
      <c r="D29" s="212" t="s">
        <v>541</v>
      </c>
      <c r="E29" s="212" t="s">
        <v>274</v>
      </c>
      <c r="F29" s="136" t="s">
        <v>280</v>
      </c>
      <c r="G29" s="212">
        <v>2009</v>
      </c>
      <c r="H29" s="339">
        <v>15</v>
      </c>
    </row>
    <row r="30" spans="1:8" s="62" customFormat="1" ht="15.75" thickBot="1">
      <c r="A30" s="240">
        <f t="shared" si="0"/>
        <v>21</v>
      </c>
      <c r="B30" s="70" t="s">
        <v>570</v>
      </c>
      <c r="C30" s="248" t="s">
        <v>571</v>
      </c>
      <c r="D30" s="212" t="s">
        <v>541</v>
      </c>
      <c r="E30" s="212" t="s">
        <v>274</v>
      </c>
      <c r="F30" s="136" t="s">
        <v>280</v>
      </c>
      <c r="G30" s="212">
        <v>2019</v>
      </c>
      <c r="H30" s="339">
        <v>15</v>
      </c>
    </row>
    <row r="31" spans="1:8" s="62" customFormat="1" ht="15.75" thickBot="1">
      <c r="A31" s="240">
        <f t="shared" si="0"/>
        <v>22</v>
      </c>
      <c r="B31" s="70" t="s">
        <v>555</v>
      </c>
      <c r="C31" s="248" t="s">
        <v>572</v>
      </c>
      <c r="D31" s="212" t="s">
        <v>541</v>
      </c>
      <c r="E31" s="212" t="s">
        <v>274</v>
      </c>
      <c r="F31" s="136" t="s">
        <v>280</v>
      </c>
      <c r="G31" s="212">
        <v>2007</v>
      </c>
      <c r="H31" s="339">
        <v>15</v>
      </c>
    </row>
    <row r="32" spans="1:8" s="62" customFormat="1" ht="15.75" thickBot="1">
      <c r="A32" s="240">
        <f t="shared" si="0"/>
        <v>23</v>
      </c>
      <c r="B32" s="70" t="s">
        <v>573</v>
      </c>
      <c r="C32" s="248" t="s">
        <v>574</v>
      </c>
      <c r="D32" s="212" t="s">
        <v>541</v>
      </c>
      <c r="E32" s="212" t="s">
        <v>274</v>
      </c>
      <c r="F32" s="136" t="s">
        <v>280</v>
      </c>
      <c r="G32" s="212">
        <v>2008</v>
      </c>
      <c r="H32" s="339">
        <v>15</v>
      </c>
    </row>
    <row r="33" spans="1:8" s="62" customFormat="1" ht="15.75" thickBot="1">
      <c r="A33" s="240">
        <f t="shared" si="0"/>
        <v>24</v>
      </c>
      <c r="B33" s="70" t="s">
        <v>575</v>
      </c>
      <c r="C33" s="248" t="s">
        <v>576</v>
      </c>
      <c r="D33" s="212" t="s">
        <v>541</v>
      </c>
      <c r="E33" s="212" t="s">
        <v>274</v>
      </c>
      <c r="F33" s="136" t="s">
        <v>280</v>
      </c>
      <c r="G33" s="212">
        <v>2005</v>
      </c>
      <c r="H33" s="339">
        <v>15</v>
      </c>
    </row>
    <row r="34" spans="1:8" s="62" customFormat="1" ht="15.75" thickBot="1">
      <c r="A34" s="240">
        <f t="shared" si="0"/>
        <v>25</v>
      </c>
      <c r="B34" s="70" t="s">
        <v>577</v>
      </c>
      <c r="C34" s="248" t="s">
        <v>578</v>
      </c>
      <c r="D34" s="429" t="s">
        <v>579</v>
      </c>
      <c r="E34" s="212" t="s">
        <v>274</v>
      </c>
      <c r="F34" s="136" t="s">
        <v>280</v>
      </c>
      <c r="G34" s="212">
        <v>2014</v>
      </c>
      <c r="H34" s="339">
        <v>15</v>
      </c>
    </row>
    <row r="35" spans="1:8" s="62" customFormat="1" ht="15.75" thickBot="1">
      <c r="A35" s="240">
        <f t="shared" si="0"/>
        <v>26</v>
      </c>
      <c r="B35" s="70" t="s">
        <v>580</v>
      </c>
      <c r="C35" s="248" t="s">
        <v>581</v>
      </c>
      <c r="D35" s="212" t="s">
        <v>541</v>
      </c>
      <c r="E35" s="212" t="s">
        <v>274</v>
      </c>
      <c r="F35" s="136" t="s">
        <v>280</v>
      </c>
      <c r="G35" s="212">
        <v>2012</v>
      </c>
      <c r="H35" s="339">
        <v>15</v>
      </c>
    </row>
    <row r="36" spans="1:8" s="62" customFormat="1" ht="15.75" thickBot="1">
      <c r="A36" s="240">
        <f t="shared" si="0"/>
        <v>27</v>
      </c>
      <c r="B36" s="70" t="s">
        <v>582</v>
      </c>
      <c r="C36" s="248" t="s">
        <v>583</v>
      </c>
      <c r="D36" s="212" t="s">
        <v>541</v>
      </c>
      <c r="E36" s="212" t="s">
        <v>274</v>
      </c>
      <c r="F36" s="136" t="s">
        <v>280</v>
      </c>
      <c r="G36" s="212">
        <v>2009</v>
      </c>
      <c r="H36" s="339">
        <v>15</v>
      </c>
    </row>
    <row r="37" spans="1:8" s="62" customFormat="1" ht="15.75" thickBot="1">
      <c r="A37" s="240">
        <f t="shared" si="0"/>
        <v>28</v>
      </c>
      <c r="B37" s="70" t="s">
        <v>584</v>
      </c>
      <c r="C37" s="248" t="s">
        <v>585</v>
      </c>
      <c r="D37" s="212" t="s">
        <v>541</v>
      </c>
      <c r="E37" s="212" t="s">
        <v>274</v>
      </c>
      <c r="F37" s="136" t="s">
        <v>280</v>
      </c>
      <c r="G37" s="212">
        <v>2000</v>
      </c>
      <c r="H37" s="339">
        <v>15</v>
      </c>
    </row>
    <row r="38" spans="1:8" s="62" customFormat="1" ht="15.75" thickBot="1">
      <c r="A38" s="240">
        <f t="shared" si="0"/>
        <v>29</v>
      </c>
      <c r="B38" s="70" t="s">
        <v>586</v>
      </c>
      <c r="C38" s="248" t="s">
        <v>587</v>
      </c>
      <c r="D38" s="212" t="s">
        <v>541</v>
      </c>
      <c r="E38" s="212" t="s">
        <v>274</v>
      </c>
      <c r="F38" s="136" t="s">
        <v>280</v>
      </c>
      <c r="G38" s="212">
        <v>2011</v>
      </c>
      <c r="H38" s="339">
        <v>15</v>
      </c>
    </row>
    <row r="39" spans="1:8" s="62" customFormat="1" ht="15.75" thickBot="1">
      <c r="A39" s="240">
        <f t="shared" si="0"/>
        <v>30</v>
      </c>
      <c r="B39" s="430" t="s">
        <v>589</v>
      </c>
      <c r="C39" s="248" t="s">
        <v>588</v>
      </c>
      <c r="D39" s="212" t="s">
        <v>541</v>
      </c>
      <c r="E39" s="212" t="s">
        <v>274</v>
      </c>
      <c r="F39" s="136" t="s">
        <v>280</v>
      </c>
      <c r="G39" s="212">
        <v>2018</v>
      </c>
      <c r="H39" s="339">
        <v>15</v>
      </c>
    </row>
    <row r="40" spans="1:8" ht="15.75" thickBot="1">
      <c r="A40" s="361"/>
      <c r="B40" s="249"/>
      <c r="C40" s="220"/>
      <c r="D40" s="220"/>
      <c r="E40" s="220"/>
      <c r="F40" s="220"/>
      <c r="G40" s="162" t="str">
        <f>"Total "&amp;LEFT(A7,3)</f>
        <v>Total I13</v>
      </c>
      <c r="H40" s="163">
        <f>SUM(H10:H39)</f>
        <v>435</v>
      </c>
    </row>
    <row r="42" spans="1:8" ht="53.25" customHeight="1">
      <c r="A42" s="416"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42" s="416"/>
      <c r="C42" s="416"/>
      <c r="D42" s="416"/>
      <c r="E42" s="416"/>
      <c r="F42" s="416"/>
      <c r="G42" s="416"/>
      <c r="H42" s="416"/>
    </row>
  </sheetData>
  <mergeCells count="3">
    <mergeCell ref="A7:H7"/>
    <mergeCell ref="A6:H6"/>
    <mergeCell ref="A42:H4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1.xml><?xml version="1.0" encoding="utf-8"?>
<worksheet xmlns="http://schemas.openxmlformats.org/spreadsheetml/2006/main" xmlns:r="http://schemas.openxmlformats.org/officeDocument/2006/relationships">
  <sheetPr>
    <tabColor theme="6"/>
  </sheetPr>
  <dimension ref="A1:K41"/>
  <sheetViews>
    <sheetView workbookViewId="0">
      <selection activeCell="K10" sqref="K10"/>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87" customWidth="1"/>
    <col min="7" max="7" width="10" customWidth="1"/>
    <col min="8" max="8" width="9.7109375" customWidth="1"/>
    <col min="10" max="10" width="10.42578125" customWidth="1"/>
  </cols>
  <sheetData>
    <row r="1" spans="1:11" ht="15.75">
      <c r="A1" s="263" t="str">
        <f>'Date initiale'!C3</f>
        <v>Universitatea de Arhitectură și Urbanism "Ion Mincu" București</v>
      </c>
      <c r="B1" s="263"/>
      <c r="C1" s="263"/>
      <c r="D1" s="17"/>
      <c r="E1" s="17"/>
      <c r="F1" s="17"/>
    </row>
    <row r="2" spans="1:11" ht="15.75">
      <c r="A2" s="263" t="str">
        <f>'Date initiale'!B4&amp;" "&amp;'Date initiale'!C4</f>
        <v>Facultatea ARHITECTURA</v>
      </c>
      <c r="B2" s="263"/>
      <c r="C2" s="263"/>
      <c r="D2" s="17"/>
      <c r="E2" s="17"/>
      <c r="F2" s="17"/>
    </row>
    <row r="3" spans="1:11" ht="15.75">
      <c r="A3" s="263" t="str">
        <f>'Date initiale'!B5&amp;" "&amp;'Date initiale'!C5</f>
        <v>Departamentul Sinteza Proiectare</v>
      </c>
      <c r="B3" s="263"/>
      <c r="C3" s="263"/>
      <c r="D3" s="17"/>
      <c r="E3" s="17"/>
      <c r="F3" s="17"/>
    </row>
    <row r="4" spans="1:11" ht="15.75">
      <c r="A4" s="264" t="str">
        <f>'Date initiale'!C6&amp;", "&amp;'Date initiale'!C7</f>
        <v>Harsan Remus Artenie, pozitia 16</v>
      </c>
      <c r="B4" s="264"/>
      <c r="C4" s="264"/>
      <c r="D4" s="17"/>
      <c r="E4" s="17"/>
      <c r="F4" s="17"/>
    </row>
    <row r="5" spans="1:11" s="187" customFormat="1" ht="15.75">
      <c r="A5" s="264"/>
      <c r="B5" s="264"/>
      <c r="C5" s="264"/>
      <c r="D5" s="17"/>
      <c r="E5" s="17"/>
      <c r="F5" s="17"/>
    </row>
    <row r="6" spans="1:11" ht="15.75">
      <c r="A6" s="414" t="s">
        <v>110</v>
      </c>
      <c r="B6" s="414"/>
      <c r="C6" s="414"/>
      <c r="D6" s="414"/>
      <c r="E6" s="414"/>
      <c r="F6" s="414"/>
      <c r="G6" s="414"/>
      <c r="H6" s="414"/>
    </row>
    <row r="7" spans="1:11" ht="54" customHeight="1">
      <c r="A7" s="417" t="str">
        <f>'Descriere indicatori'!B19&amp;"a. "&amp;'Descriere indicatori'!C19</f>
        <v xml:space="preserve">I14a. Proiect de amenajarea teritoriului şi peisaj la nivel macro-teritorial: naţional, transfrontalier, interjudeţean/ la nivel mezzo-teritorial: judeţean, periurban, metropolitan/ strategii de dezvoltare, studii de fundamentare, planuri de management şi mobilitate) avizate** </v>
      </c>
      <c r="B7" s="417"/>
      <c r="C7" s="417"/>
      <c r="D7" s="417"/>
      <c r="E7" s="417"/>
      <c r="F7" s="417"/>
      <c r="G7" s="417"/>
      <c r="H7" s="417"/>
    </row>
    <row r="8" spans="1:11" s="187" customFormat="1" ht="16.5" thickBot="1">
      <c r="A8" s="59"/>
      <c r="B8" s="59"/>
      <c r="C8" s="59"/>
      <c r="D8" s="59"/>
      <c r="E8" s="59"/>
      <c r="F8" s="74"/>
      <c r="G8" s="74"/>
      <c r="H8" s="74"/>
    </row>
    <row r="9" spans="1:11" ht="60.75" thickBot="1">
      <c r="A9" s="193" t="s">
        <v>55</v>
      </c>
      <c r="B9" s="222" t="s">
        <v>72</v>
      </c>
      <c r="C9" s="241" t="s">
        <v>70</v>
      </c>
      <c r="D9" s="241" t="s">
        <v>71</v>
      </c>
      <c r="E9" s="222" t="s">
        <v>140</v>
      </c>
      <c r="F9" s="222" t="s">
        <v>138</v>
      </c>
      <c r="G9" s="241" t="s">
        <v>87</v>
      </c>
      <c r="H9" s="242" t="s">
        <v>147</v>
      </c>
      <c r="J9" s="269" t="s">
        <v>108</v>
      </c>
    </row>
    <row r="10" spans="1:11">
      <c r="A10" s="253">
        <v>1</v>
      </c>
      <c r="B10" s="254"/>
      <c r="C10" s="254"/>
      <c r="D10" s="254"/>
      <c r="E10" s="254"/>
      <c r="F10" s="254"/>
      <c r="G10" s="254"/>
      <c r="H10" s="255"/>
      <c r="J10" s="270" t="s">
        <v>164</v>
      </c>
      <c r="K10" s="382" t="s">
        <v>257</v>
      </c>
    </row>
    <row r="11" spans="1:11">
      <c r="A11" s="239">
        <f>A10+1</f>
        <v>2</v>
      </c>
      <c r="B11" s="251"/>
      <c r="C11" s="227"/>
      <c r="D11" s="227"/>
      <c r="E11" s="252"/>
      <c r="F11" s="252"/>
      <c r="G11" s="227"/>
      <c r="H11" s="211"/>
      <c r="J11" s="57"/>
    </row>
    <row r="12" spans="1:11">
      <c r="A12" s="239">
        <f t="shared" ref="A12:A19" si="0">A11+1</f>
        <v>3</v>
      </c>
      <c r="B12" s="209"/>
      <c r="C12" s="136"/>
      <c r="D12" s="136"/>
      <c r="E12" s="136"/>
      <c r="F12" s="136"/>
      <c r="G12" s="136"/>
      <c r="H12" s="211"/>
    </row>
    <row r="13" spans="1:11">
      <c r="A13" s="239">
        <f t="shared" si="0"/>
        <v>4</v>
      </c>
      <c r="B13" s="136"/>
      <c r="C13" s="136"/>
      <c r="D13" s="136"/>
      <c r="E13" s="136"/>
      <c r="F13" s="136"/>
      <c r="G13" s="136"/>
      <c r="H13" s="211"/>
    </row>
    <row r="14" spans="1:11" s="187" customFormat="1">
      <c r="A14" s="239">
        <f t="shared" si="0"/>
        <v>5</v>
      </c>
      <c r="B14" s="209"/>
      <c r="C14" s="136"/>
      <c r="D14" s="136"/>
      <c r="E14" s="136"/>
      <c r="F14" s="136"/>
      <c r="G14" s="136"/>
      <c r="H14" s="211"/>
    </row>
    <row r="15" spans="1:11" s="187" customFormat="1">
      <c r="A15" s="239">
        <f t="shared" si="0"/>
        <v>6</v>
      </c>
      <c r="B15" s="136"/>
      <c r="C15" s="136"/>
      <c r="D15" s="136"/>
      <c r="E15" s="136"/>
      <c r="F15" s="136"/>
      <c r="G15" s="136"/>
      <c r="H15" s="211"/>
    </row>
    <row r="16" spans="1:11" s="187" customFormat="1">
      <c r="A16" s="239">
        <f t="shared" si="0"/>
        <v>7</v>
      </c>
      <c r="B16" s="209"/>
      <c r="C16" s="136"/>
      <c r="D16" s="136"/>
      <c r="E16" s="136"/>
      <c r="F16" s="136"/>
      <c r="G16" s="136"/>
      <c r="H16" s="211"/>
    </row>
    <row r="17" spans="1:8" s="187" customFormat="1">
      <c r="A17" s="239">
        <f t="shared" si="0"/>
        <v>8</v>
      </c>
      <c r="B17" s="136"/>
      <c r="C17" s="136"/>
      <c r="D17" s="136"/>
      <c r="E17" s="136"/>
      <c r="F17" s="136"/>
      <c r="G17" s="136"/>
      <c r="H17" s="211"/>
    </row>
    <row r="18" spans="1:8" s="187" customFormat="1">
      <c r="A18" s="239">
        <f t="shared" si="0"/>
        <v>9</v>
      </c>
      <c r="B18" s="209"/>
      <c r="C18" s="136"/>
      <c r="D18" s="136"/>
      <c r="E18" s="136"/>
      <c r="F18" s="136"/>
      <c r="G18" s="136"/>
      <c r="H18" s="211"/>
    </row>
    <row r="19" spans="1:8" s="187" customFormat="1" ht="15.75" thickBot="1">
      <c r="A19" s="256">
        <f t="shared" si="0"/>
        <v>10</v>
      </c>
      <c r="B19" s="143"/>
      <c r="C19" s="143"/>
      <c r="D19" s="143"/>
      <c r="E19" s="143"/>
      <c r="F19" s="143"/>
      <c r="G19" s="143"/>
      <c r="H19" s="218"/>
    </row>
    <row r="20" spans="1:8" s="187" customFormat="1" ht="15.75" thickBot="1">
      <c r="A20" s="361"/>
      <c r="B20" s="249"/>
      <c r="C20" s="220"/>
      <c r="D20" s="220"/>
      <c r="E20" s="220"/>
      <c r="F20" s="220"/>
      <c r="G20" s="162" t="str">
        <f>"Total "&amp;LEFT(A7,4)</f>
        <v>Total I14a</v>
      </c>
      <c r="H20" s="163">
        <f>SUM(H10:H19)</f>
        <v>0</v>
      </c>
    </row>
    <row r="21" spans="1:8" s="187" customFormat="1"/>
    <row r="22" spans="1:8" s="187" customFormat="1" ht="53.25" customHeight="1">
      <c r="A22" s="416"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16"/>
      <c r="C22" s="416"/>
      <c r="D22" s="416"/>
      <c r="E22" s="416"/>
      <c r="F22" s="416"/>
      <c r="G22" s="416"/>
      <c r="H22" s="416"/>
    </row>
    <row r="40" spans="1:9" ht="15.75" thickBot="1"/>
    <row r="41" spans="1:9" s="187" customFormat="1" ht="54" customHeight="1" thickBot="1">
      <c r="A41" s="221" t="s">
        <v>69</v>
      </c>
      <c r="B41" s="222" t="s">
        <v>72</v>
      </c>
      <c r="C41" s="241" t="s">
        <v>70</v>
      </c>
      <c r="D41" s="241" t="s">
        <v>71</v>
      </c>
      <c r="E41" s="222" t="s">
        <v>139</v>
      </c>
      <c r="F41" s="222" t="s">
        <v>139</v>
      </c>
      <c r="G41" s="222" t="s">
        <v>138</v>
      </c>
      <c r="H41" s="241" t="s">
        <v>87</v>
      </c>
      <c r="I41" s="242" t="s">
        <v>78</v>
      </c>
    </row>
  </sheetData>
  <mergeCells count="3">
    <mergeCell ref="A7:H7"/>
    <mergeCell ref="A22:H22"/>
    <mergeCell ref="A6:H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2.xml><?xml version="1.0" encoding="utf-8"?>
<worksheet xmlns="http://schemas.openxmlformats.org/spreadsheetml/2006/main" xmlns:r="http://schemas.openxmlformats.org/officeDocument/2006/relationships">
  <sheetPr>
    <tabColor theme="6"/>
  </sheetPr>
  <dimension ref="A1:K22"/>
  <sheetViews>
    <sheetView workbookViewId="0">
      <selection activeCell="M17" sqref="M17"/>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87" customWidth="1"/>
    <col min="7" max="7" width="10" customWidth="1"/>
    <col min="8" max="8" width="9.7109375" customWidth="1"/>
  </cols>
  <sheetData>
    <row r="1" spans="1:11" ht="15.75">
      <c r="A1" s="266" t="str">
        <f>'Date initiale'!C3</f>
        <v>Universitatea de Arhitectură și Urbanism "Ion Mincu" București</v>
      </c>
      <c r="B1" s="266"/>
      <c r="C1" s="266"/>
      <c r="D1" s="47"/>
      <c r="E1" s="47"/>
      <c r="F1" s="47"/>
      <c r="G1" s="47"/>
      <c r="H1" s="47"/>
    </row>
    <row r="2" spans="1:11" ht="15.75">
      <c r="A2" s="266" t="str">
        <f>'Date initiale'!B4&amp;" "&amp;'Date initiale'!C4</f>
        <v>Facultatea ARHITECTURA</v>
      </c>
      <c r="B2" s="266"/>
      <c r="C2" s="266"/>
      <c r="D2" s="47"/>
      <c r="E2" s="47"/>
      <c r="F2" s="47"/>
      <c r="G2" s="47"/>
      <c r="H2" s="47"/>
    </row>
    <row r="3" spans="1:11" ht="15.75">
      <c r="A3" s="266" t="str">
        <f>'Date initiale'!B5&amp;" "&amp;'Date initiale'!C5</f>
        <v>Departamentul Sinteza Proiectare</v>
      </c>
      <c r="B3" s="266"/>
      <c r="C3" s="266"/>
      <c r="D3" s="47"/>
      <c r="E3" s="47"/>
      <c r="F3" s="47"/>
      <c r="G3" s="47"/>
      <c r="H3" s="47"/>
    </row>
    <row r="4" spans="1:11" ht="15.75">
      <c r="A4" s="267" t="str">
        <f>'Date initiale'!C6&amp;", "&amp;'Date initiale'!C7</f>
        <v>Harsan Remus Artenie, pozitia 16</v>
      </c>
      <c r="B4" s="267"/>
      <c r="C4" s="267"/>
      <c r="D4" s="47"/>
      <c r="E4" s="47"/>
      <c r="F4" s="47"/>
      <c r="G4" s="47"/>
      <c r="H4" s="47"/>
    </row>
    <row r="5" spans="1:11" s="187" customFormat="1" ht="15.75">
      <c r="A5" s="267"/>
      <c r="B5" s="267"/>
      <c r="C5" s="267"/>
      <c r="D5" s="47"/>
      <c r="E5" s="47"/>
      <c r="F5" s="47"/>
      <c r="G5" s="47"/>
      <c r="H5" s="47"/>
    </row>
    <row r="6" spans="1:11" ht="15.75">
      <c r="A6" s="421" t="s">
        <v>110</v>
      </c>
      <c r="B6" s="421"/>
      <c r="C6" s="421"/>
      <c r="D6" s="421"/>
      <c r="E6" s="421"/>
      <c r="F6" s="421"/>
      <c r="G6" s="421"/>
      <c r="H6" s="421"/>
    </row>
    <row r="7" spans="1:11" ht="36.75" customHeight="1">
      <c r="A7" s="417" t="str">
        <f>'Descriere indicatori'!B19&amp;"b. "&amp;'Descriere indicatori'!C20</f>
        <v xml:space="preserve">I14b. Proiect urbanistic şi peisagistic la nivelul Planurilor Generale / Zonale ale Localităţilor (inclusiv studii de fundamentare, de inserţie, de oportunitate) avizate** </v>
      </c>
      <c r="B7" s="417"/>
      <c r="C7" s="417"/>
      <c r="D7" s="417"/>
      <c r="E7" s="417"/>
      <c r="F7" s="417"/>
      <c r="G7" s="417"/>
      <c r="H7" s="417"/>
    </row>
    <row r="8" spans="1:11" ht="19.5" customHeight="1" thickBot="1">
      <c r="A8" s="60"/>
      <c r="B8" s="60"/>
      <c r="C8" s="60"/>
      <c r="D8" s="60"/>
      <c r="E8" s="60"/>
      <c r="F8" s="60"/>
      <c r="G8" s="60"/>
      <c r="H8" s="60"/>
    </row>
    <row r="9" spans="1:11" ht="60.75" thickBot="1">
      <c r="A9" s="158" t="s">
        <v>55</v>
      </c>
      <c r="B9" s="222" t="s">
        <v>72</v>
      </c>
      <c r="C9" s="241" t="s">
        <v>70</v>
      </c>
      <c r="D9" s="241" t="s">
        <v>71</v>
      </c>
      <c r="E9" s="222" t="s">
        <v>140</v>
      </c>
      <c r="F9" s="222" t="s">
        <v>138</v>
      </c>
      <c r="G9" s="241" t="s">
        <v>87</v>
      </c>
      <c r="H9" s="242" t="s">
        <v>147</v>
      </c>
      <c r="J9" s="269" t="s">
        <v>108</v>
      </c>
    </row>
    <row r="10" spans="1:11">
      <c r="A10" s="257">
        <v>1</v>
      </c>
      <c r="B10" s="258"/>
      <c r="C10" s="259"/>
      <c r="D10" s="205"/>
      <c r="E10" s="132"/>
      <c r="F10" s="132"/>
      <c r="G10" s="205"/>
      <c r="H10" s="342"/>
      <c r="J10" s="270" t="s">
        <v>165</v>
      </c>
      <c r="K10" s="382" t="s">
        <v>257</v>
      </c>
    </row>
    <row r="11" spans="1:11" s="187" customFormat="1">
      <c r="A11" s="208">
        <f>A10+1</f>
        <v>2</v>
      </c>
      <c r="B11" s="209"/>
      <c r="C11" s="247"/>
      <c r="D11" s="136"/>
      <c r="E11" s="136"/>
      <c r="F11" s="136"/>
      <c r="G11" s="219"/>
      <c r="H11" s="331"/>
    </row>
    <row r="12" spans="1:11" s="187" customFormat="1">
      <c r="A12" s="208">
        <f t="shared" ref="A12:A19" si="0">A11+1</f>
        <v>3</v>
      </c>
      <c r="B12" s="209"/>
      <c r="C12" s="260"/>
      <c r="D12" s="136"/>
      <c r="E12" s="261"/>
      <c r="F12" s="261"/>
      <c r="G12" s="261"/>
      <c r="H12" s="331"/>
    </row>
    <row r="13" spans="1:11" s="187" customFormat="1">
      <c r="A13" s="208">
        <f t="shared" si="0"/>
        <v>4</v>
      </c>
      <c r="B13" s="209"/>
      <c r="C13" s="247"/>
      <c r="D13" s="136"/>
      <c r="E13" s="136"/>
      <c r="F13" s="136"/>
      <c r="G13" s="219"/>
      <c r="H13" s="331"/>
    </row>
    <row r="14" spans="1:11" s="187" customFormat="1">
      <c r="A14" s="208">
        <f t="shared" si="0"/>
        <v>5</v>
      </c>
      <c r="B14" s="209"/>
      <c r="C14" s="260"/>
      <c r="D14" s="136"/>
      <c r="E14" s="261"/>
      <c r="F14" s="261"/>
      <c r="G14" s="261"/>
      <c r="H14" s="331"/>
    </row>
    <row r="15" spans="1:11" s="187" customFormat="1">
      <c r="A15" s="208">
        <f t="shared" si="0"/>
        <v>6</v>
      </c>
      <c r="B15" s="209"/>
      <c r="C15" s="260"/>
      <c r="D15" s="136"/>
      <c r="E15" s="261"/>
      <c r="F15" s="261"/>
      <c r="G15" s="261"/>
      <c r="H15" s="331"/>
    </row>
    <row r="16" spans="1:11">
      <c r="A16" s="208">
        <f t="shared" si="0"/>
        <v>7</v>
      </c>
      <c r="B16" s="209"/>
      <c r="C16" s="247"/>
      <c r="D16" s="136"/>
      <c r="E16" s="136"/>
      <c r="F16" s="136"/>
      <c r="G16" s="219"/>
      <c r="H16" s="331"/>
    </row>
    <row r="17" spans="1:8">
      <c r="A17" s="208">
        <f t="shared" si="0"/>
        <v>8</v>
      </c>
      <c r="B17" s="209"/>
      <c r="C17" s="260"/>
      <c r="D17" s="136"/>
      <c r="E17" s="261"/>
      <c r="F17" s="261"/>
      <c r="G17" s="261"/>
      <c r="H17" s="331"/>
    </row>
    <row r="18" spans="1:8">
      <c r="A18" s="208">
        <f t="shared" si="0"/>
        <v>9</v>
      </c>
      <c r="B18" s="209"/>
      <c r="C18" s="260"/>
      <c r="D18" s="136"/>
      <c r="E18" s="261"/>
      <c r="F18" s="261"/>
      <c r="G18" s="261"/>
      <c r="H18" s="331"/>
    </row>
    <row r="19" spans="1:8" ht="15.75" thickBot="1">
      <c r="A19" s="215">
        <f t="shared" si="0"/>
        <v>10</v>
      </c>
      <c r="B19" s="143"/>
      <c r="C19" s="262"/>
      <c r="D19" s="143"/>
      <c r="E19" s="143"/>
      <c r="F19" s="143"/>
      <c r="G19" s="143"/>
      <c r="H19" s="340"/>
    </row>
    <row r="20" spans="1:8" ht="16.5" thickBot="1">
      <c r="A20" s="362"/>
      <c r="G20" s="162" t="str">
        <f>"Total "&amp;LEFT(A7,4)</f>
        <v>Total I14b</v>
      </c>
      <c r="H20" s="281">
        <f>SUM(H10:H19)</f>
        <v>0</v>
      </c>
    </row>
    <row r="22" spans="1:8" ht="53.25" customHeight="1">
      <c r="A22" s="416"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16"/>
      <c r="C22" s="416"/>
      <c r="D22" s="416"/>
      <c r="E22" s="416"/>
      <c r="F22" s="416"/>
      <c r="G22" s="416"/>
      <c r="H22" s="416"/>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3.xml><?xml version="1.0" encoding="utf-8"?>
<worksheet xmlns="http://schemas.openxmlformats.org/spreadsheetml/2006/main" xmlns:r="http://schemas.openxmlformats.org/officeDocument/2006/relationships">
  <sheetPr>
    <tabColor theme="6"/>
  </sheetPr>
  <dimension ref="A1:K41"/>
  <sheetViews>
    <sheetView workbookViewId="0">
      <selection activeCell="O16" sqref="O16"/>
    </sheetView>
  </sheetViews>
  <sheetFormatPr defaultColWidth="9.140625" defaultRowHeight="15"/>
  <cols>
    <col min="1" max="1" width="5.140625" style="187" customWidth="1"/>
    <col min="2" max="2" width="10.5703125" style="187" customWidth="1"/>
    <col min="3" max="3" width="43.140625" style="187" customWidth="1"/>
    <col min="4" max="4" width="24" style="187" customWidth="1"/>
    <col min="5" max="5" width="14.28515625" style="187" customWidth="1"/>
    <col min="6" max="6" width="11.85546875" style="187" customWidth="1"/>
    <col min="7" max="7" width="10" style="187" customWidth="1"/>
    <col min="8" max="8" width="9.7109375" style="187" customWidth="1"/>
    <col min="9" max="9" width="9.140625" style="187"/>
    <col min="10" max="10" width="10.28515625" style="187" customWidth="1"/>
    <col min="11" max="16384" width="9.140625" style="187"/>
  </cols>
  <sheetData>
    <row r="1" spans="1:11" ht="15.75">
      <c r="A1" s="263" t="str">
        <f>'Date initiale'!C3</f>
        <v>Universitatea de Arhitectură și Urbanism "Ion Mincu" București</v>
      </c>
      <c r="B1" s="263"/>
      <c r="C1" s="263"/>
      <c r="D1" s="17"/>
      <c r="E1" s="17"/>
      <c r="F1" s="17"/>
    </row>
    <row r="2" spans="1:11" ht="15.75">
      <c r="A2" s="263" t="str">
        <f>'Date initiale'!B4&amp;" "&amp;'Date initiale'!C4</f>
        <v>Facultatea ARHITECTURA</v>
      </c>
      <c r="B2" s="263"/>
      <c r="C2" s="263"/>
      <c r="D2" s="17"/>
      <c r="E2" s="17"/>
      <c r="F2" s="17"/>
    </row>
    <row r="3" spans="1:11" ht="15.75">
      <c r="A3" s="263" t="str">
        <f>'Date initiale'!B5&amp;" "&amp;'Date initiale'!C5</f>
        <v>Departamentul Sinteza Proiectare</v>
      </c>
      <c r="B3" s="263"/>
      <c r="C3" s="263"/>
      <c r="D3" s="17"/>
      <c r="E3" s="17"/>
      <c r="F3" s="17"/>
    </row>
    <row r="4" spans="1:11" ht="15.75">
      <c r="A4" s="264" t="str">
        <f>'Date initiale'!C6&amp;", "&amp;'Date initiale'!C7</f>
        <v>Harsan Remus Artenie, pozitia 16</v>
      </c>
      <c r="B4" s="264"/>
      <c r="C4" s="264"/>
      <c r="D4" s="17"/>
      <c r="E4" s="17"/>
      <c r="F4" s="17"/>
    </row>
    <row r="5" spans="1:11" ht="15.75">
      <c r="A5" s="264"/>
      <c r="B5" s="264"/>
      <c r="C5" s="264"/>
      <c r="D5" s="17"/>
      <c r="E5" s="17"/>
      <c r="F5" s="17"/>
    </row>
    <row r="6" spans="1:11" ht="15.75">
      <c r="A6" s="414" t="s">
        <v>110</v>
      </c>
      <c r="B6" s="414"/>
      <c r="C6" s="414"/>
      <c r="D6" s="414"/>
      <c r="E6" s="414"/>
      <c r="F6" s="414"/>
      <c r="G6" s="414"/>
      <c r="H6" s="414"/>
    </row>
    <row r="7" spans="1:11" ht="52.5" customHeight="1">
      <c r="A7" s="417" t="str">
        <f>'Descriere indicatori'!B19&amp;"c. "&amp;'Descriere indicatori'!C21</f>
        <v xml:space="preserve">I14c. Studii de cercetare, granturi şi proiecte de cercetare internaţionale/ naţionale/locale (MEN, CNCS, CEEX, MDRL), realizate prin centrele de cercetare ale universităţii/alte centre universitare şi/academice)** </v>
      </c>
      <c r="B7" s="417"/>
      <c r="C7" s="417"/>
      <c r="D7" s="417"/>
      <c r="E7" s="417"/>
      <c r="F7" s="417"/>
      <c r="G7" s="417"/>
      <c r="H7" s="417"/>
    </row>
    <row r="8" spans="1:11" ht="16.5" thickBot="1">
      <c r="A8" s="59"/>
      <c r="B8" s="59"/>
      <c r="C8" s="59"/>
      <c r="D8" s="59"/>
      <c r="E8" s="59"/>
      <c r="F8" s="74"/>
      <c r="G8" s="74"/>
      <c r="H8" s="74"/>
    </row>
    <row r="9" spans="1:11" ht="60.75" thickBot="1">
      <c r="A9" s="193" t="s">
        <v>55</v>
      </c>
      <c r="B9" s="222" t="s">
        <v>72</v>
      </c>
      <c r="C9" s="241" t="s">
        <v>141</v>
      </c>
      <c r="D9" s="241" t="s">
        <v>71</v>
      </c>
      <c r="E9" s="222" t="s">
        <v>140</v>
      </c>
      <c r="F9" s="222" t="s">
        <v>138</v>
      </c>
      <c r="G9" s="241" t="s">
        <v>87</v>
      </c>
      <c r="H9" s="242" t="s">
        <v>147</v>
      </c>
      <c r="J9" s="269" t="s">
        <v>108</v>
      </c>
    </row>
    <row r="10" spans="1:11">
      <c r="A10" s="253">
        <v>1</v>
      </c>
      <c r="B10" s="254"/>
      <c r="C10" s="254"/>
      <c r="D10" s="254"/>
      <c r="E10" s="254"/>
      <c r="F10" s="254"/>
      <c r="G10" s="254"/>
      <c r="H10" s="255"/>
      <c r="J10" s="270" t="s">
        <v>166</v>
      </c>
      <c r="K10" s="382" t="s">
        <v>257</v>
      </c>
    </row>
    <row r="11" spans="1:11">
      <c r="A11" s="239">
        <f>A10+1</f>
        <v>2</v>
      </c>
      <c r="B11" s="251"/>
      <c r="C11" s="227"/>
      <c r="D11" s="227"/>
      <c r="E11" s="252"/>
      <c r="F11" s="252"/>
      <c r="G11" s="227"/>
      <c r="H11" s="331"/>
    </row>
    <row r="12" spans="1:11">
      <c r="A12" s="239">
        <f t="shared" ref="A12:A19" si="0">A11+1</f>
        <v>3</v>
      </c>
      <c r="B12" s="209"/>
      <c r="C12" s="136"/>
      <c r="D12" s="136"/>
      <c r="E12" s="136"/>
      <c r="F12" s="136"/>
      <c r="G12" s="136"/>
      <c r="H12" s="331"/>
    </row>
    <row r="13" spans="1:11">
      <c r="A13" s="239">
        <f t="shared" si="0"/>
        <v>4</v>
      </c>
      <c r="B13" s="136"/>
      <c r="C13" s="136"/>
      <c r="D13" s="136"/>
      <c r="E13" s="136"/>
      <c r="F13" s="136"/>
      <c r="G13" s="136"/>
      <c r="H13" s="331"/>
    </row>
    <row r="14" spans="1:11">
      <c r="A14" s="239">
        <f t="shared" si="0"/>
        <v>5</v>
      </c>
      <c r="B14" s="209"/>
      <c r="C14" s="136"/>
      <c r="D14" s="136"/>
      <c r="E14" s="136"/>
      <c r="F14" s="136"/>
      <c r="G14" s="136"/>
      <c r="H14" s="331"/>
    </row>
    <row r="15" spans="1:11">
      <c r="A15" s="239">
        <f t="shared" si="0"/>
        <v>6</v>
      </c>
      <c r="B15" s="136"/>
      <c r="C15" s="136"/>
      <c r="D15" s="136"/>
      <c r="E15" s="136"/>
      <c r="F15" s="136"/>
      <c r="G15" s="136"/>
      <c r="H15" s="331"/>
    </row>
    <row r="16" spans="1:11">
      <c r="A16" s="239">
        <f t="shared" si="0"/>
        <v>7</v>
      </c>
      <c r="B16" s="209"/>
      <c r="C16" s="136"/>
      <c r="D16" s="136"/>
      <c r="E16" s="136"/>
      <c r="F16" s="136"/>
      <c r="G16" s="136"/>
      <c r="H16" s="331"/>
    </row>
    <row r="17" spans="1:8">
      <c r="A17" s="239">
        <f t="shared" si="0"/>
        <v>8</v>
      </c>
      <c r="B17" s="136"/>
      <c r="C17" s="136"/>
      <c r="D17" s="136"/>
      <c r="E17" s="136"/>
      <c r="F17" s="136"/>
      <c r="G17" s="136"/>
      <c r="H17" s="331"/>
    </row>
    <row r="18" spans="1:8">
      <c r="A18" s="239">
        <f t="shared" si="0"/>
        <v>9</v>
      </c>
      <c r="B18" s="209"/>
      <c r="C18" s="136"/>
      <c r="D18" s="136"/>
      <c r="E18" s="136"/>
      <c r="F18" s="136"/>
      <c r="G18" s="136"/>
      <c r="H18" s="331"/>
    </row>
    <row r="19" spans="1:8" ht="15.75" thickBot="1">
      <c r="A19" s="256">
        <f t="shared" si="0"/>
        <v>10</v>
      </c>
      <c r="B19" s="143"/>
      <c r="C19" s="143"/>
      <c r="D19" s="143"/>
      <c r="E19" s="143"/>
      <c r="F19" s="143"/>
      <c r="G19" s="143"/>
      <c r="H19" s="340"/>
    </row>
    <row r="20" spans="1:8" ht="15.75" thickBot="1">
      <c r="A20" s="361"/>
      <c r="B20" s="249"/>
      <c r="C20" s="220"/>
      <c r="D20" s="220"/>
      <c r="E20" s="220"/>
      <c r="F20" s="220"/>
      <c r="G20" s="162" t="str">
        <f>"Total "&amp;LEFT(A7,4)</f>
        <v>Total I14c</v>
      </c>
      <c r="H20" s="163">
        <f>SUM(H10:H19)</f>
        <v>0</v>
      </c>
    </row>
    <row r="22" spans="1:8" ht="53.25" customHeight="1">
      <c r="A22" s="416"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16"/>
      <c r="C22" s="416"/>
      <c r="D22" s="416"/>
      <c r="E22" s="416"/>
      <c r="F22" s="416"/>
      <c r="G22" s="416"/>
      <c r="H22" s="416"/>
    </row>
    <row r="40" spans="1:9" ht="15.75" thickBot="1"/>
    <row r="41" spans="1:9" ht="54" customHeight="1" thickBot="1">
      <c r="A41" s="221" t="s">
        <v>69</v>
      </c>
      <c r="B41" s="222" t="s">
        <v>72</v>
      </c>
      <c r="C41" s="241" t="s">
        <v>70</v>
      </c>
      <c r="D41" s="241" t="s">
        <v>71</v>
      </c>
      <c r="E41" s="222" t="s">
        <v>139</v>
      </c>
      <c r="F41" s="222" t="s">
        <v>139</v>
      </c>
      <c r="G41" s="222" t="s">
        <v>138</v>
      </c>
      <c r="H41" s="241" t="s">
        <v>87</v>
      </c>
      <c r="I41" s="242"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4.xml><?xml version="1.0" encoding="utf-8"?>
<worksheet xmlns="http://schemas.openxmlformats.org/spreadsheetml/2006/main" xmlns:r="http://schemas.openxmlformats.org/officeDocument/2006/relationships">
  <sheetPr>
    <tabColor theme="6"/>
  </sheetPr>
  <dimension ref="A1:K41"/>
  <sheetViews>
    <sheetView workbookViewId="0">
      <selection activeCell="E17" sqref="E17"/>
    </sheetView>
  </sheetViews>
  <sheetFormatPr defaultColWidth="9.140625" defaultRowHeight="15"/>
  <cols>
    <col min="1" max="1" width="5.140625" style="187" customWidth="1"/>
    <col min="2" max="2" width="10.5703125" style="187" customWidth="1"/>
    <col min="3" max="3" width="43.140625" style="187" customWidth="1"/>
    <col min="4" max="4" width="24" style="187" customWidth="1"/>
    <col min="5" max="5" width="14.28515625" style="187" customWidth="1"/>
    <col min="6" max="6" width="11.85546875" style="187" customWidth="1"/>
    <col min="7" max="7" width="10" style="187" customWidth="1"/>
    <col min="8" max="8" width="9.7109375" style="187" customWidth="1"/>
    <col min="9" max="9" width="9.140625" style="187"/>
    <col min="10" max="10" width="10.28515625" style="187" customWidth="1"/>
    <col min="11" max="16384" width="9.140625" style="187"/>
  </cols>
  <sheetData>
    <row r="1" spans="1:11" ht="15.75">
      <c r="A1" s="263" t="str">
        <f>'Date initiale'!C3</f>
        <v>Universitatea de Arhitectură și Urbanism "Ion Mincu" București</v>
      </c>
      <c r="B1" s="263"/>
      <c r="C1" s="263"/>
      <c r="D1" s="378"/>
      <c r="E1" s="378"/>
      <c r="F1" s="378"/>
    </row>
    <row r="2" spans="1:11" ht="15.75">
      <c r="A2" s="263" t="str">
        <f>'Date initiale'!B4&amp;" "&amp;'Date initiale'!C4</f>
        <v>Facultatea ARHITECTURA</v>
      </c>
      <c r="B2" s="263"/>
      <c r="C2" s="263"/>
      <c r="D2" s="378"/>
      <c r="E2" s="378"/>
      <c r="F2" s="378"/>
    </row>
    <row r="3" spans="1:11" ht="15.75">
      <c r="A3" s="263" t="str">
        <f>'Date initiale'!B5&amp;" "&amp;'Date initiale'!C5</f>
        <v>Departamentul Sinteza Proiectare</v>
      </c>
      <c r="B3" s="263"/>
      <c r="C3" s="263"/>
      <c r="D3" s="378"/>
      <c r="E3" s="378"/>
      <c r="F3" s="378"/>
    </row>
    <row r="4" spans="1:11" ht="15.75">
      <c r="A4" s="377" t="str">
        <f>'Date initiale'!C6&amp;", "&amp;'Date initiale'!C7</f>
        <v>Harsan Remus Artenie, pozitia 16</v>
      </c>
      <c r="B4" s="377"/>
      <c r="C4" s="377"/>
      <c r="D4" s="378"/>
      <c r="E4" s="378"/>
      <c r="F4" s="378"/>
    </row>
    <row r="5" spans="1:11" ht="15.75">
      <c r="A5" s="377"/>
      <c r="B5" s="377"/>
      <c r="C5" s="377"/>
      <c r="D5" s="378"/>
      <c r="E5" s="378"/>
      <c r="F5" s="378"/>
    </row>
    <row r="6" spans="1:11" ht="15.75">
      <c r="A6" s="414" t="s">
        <v>110</v>
      </c>
      <c r="B6" s="414"/>
      <c r="C6" s="414"/>
      <c r="D6" s="414"/>
      <c r="E6" s="414"/>
      <c r="F6" s="414"/>
      <c r="G6" s="414"/>
      <c r="H6" s="414"/>
    </row>
    <row r="7" spans="1:11" ht="52.5" customHeight="1">
      <c r="A7" s="417" t="str">
        <f>'Descriere indicatori'!B22&amp;". "&amp;'Descriere indicatori'!C22</f>
        <v>I15. Contribuții la activitatea Centrului de cercetare - proiectare al Universității prin atragerea și realizarea de proiecte de urbanism, arhitectură, restaurare, design, proiecte de specialitate, studii cu componentă notabilă de cercetare și complexitate****</v>
      </c>
      <c r="B7" s="417"/>
      <c r="C7" s="417"/>
      <c r="D7" s="417"/>
      <c r="E7" s="417"/>
      <c r="F7" s="417"/>
      <c r="G7" s="417"/>
      <c r="H7" s="417"/>
    </row>
    <row r="8" spans="1:11" ht="16.5" thickBot="1">
      <c r="A8" s="59"/>
      <c r="B8" s="59"/>
      <c r="C8" s="59"/>
      <c r="D8" s="59"/>
      <c r="E8" s="59"/>
      <c r="F8" s="74"/>
      <c r="G8" s="74"/>
      <c r="H8" s="74"/>
    </row>
    <row r="9" spans="1:11" ht="60.75" thickBot="1">
      <c r="A9" s="193" t="s">
        <v>55</v>
      </c>
      <c r="B9" s="222" t="s">
        <v>72</v>
      </c>
      <c r="C9" s="241" t="s">
        <v>141</v>
      </c>
      <c r="D9" s="241" t="s">
        <v>71</v>
      </c>
      <c r="E9" s="222" t="s">
        <v>140</v>
      </c>
      <c r="F9" s="222" t="s">
        <v>138</v>
      </c>
      <c r="G9" s="241" t="s">
        <v>87</v>
      </c>
      <c r="H9" s="242" t="s">
        <v>147</v>
      </c>
      <c r="J9" s="269" t="s">
        <v>108</v>
      </c>
    </row>
    <row r="10" spans="1:11">
      <c r="A10" s="253">
        <v>1</v>
      </c>
      <c r="B10" s="250" t="s">
        <v>286</v>
      </c>
      <c r="C10" s="250" t="s">
        <v>284</v>
      </c>
      <c r="D10" s="250" t="s">
        <v>285</v>
      </c>
      <c r="E10" s="250" t="s">
        <v>274</v>
      </c>
      <c r="F10" s="250" t="s">
        <v>280</v>
      </c>
      <c r="G10" s="250">
        <v>2008</v>
      </c>
      <c r="H10" s="343">
        <v>20</v>
      </c>
      <c r="J10" s="270">
        <v>20</v>
      </c>
      <c r="K10" s="382" t="s">
        <v>257</v>
      </c>
    </row>
    <row r="11" spans="1:11" ht="30">
      <c r="A11" s="239">
        <f>A10+1</f>
        <v>2</v>
      </c>
      <c r="B11" s="136" t="s">
        <v>288</v>
      </c>
      <c r="C11" s="136" t="s">
        <v>287</v>
      </c>
      <c r="D11" s="136" t="s">
        <v>536</v>
      </c>
      <c r="E11" s="136" t="s">
        <v>274</v>
      </c>
      <c r="F11" s="136" t="s">
        <v>280</v>
      </c>
      <c r="G11" s="136">
        <v>2003</v>
      </c>
      <c r="H11" s="334">
        <v>20</v>
      </c>
    </row>
    <row r="12" spans="1:11">
      <c r="A12" s="239">
        <f t="shared" ref="A12:A19" si="0">A11+1</f>
        <v>3</v>
      </c>
      <c r="B12" s="209"/>
      <c r="C12" s="136" t="s">
        <v>527</v>
      </c>
      <c r="D12" s="136" t="s">
        <v>528</v>
      </c>
      <c r="E12" s="136" t="s">
        <v>529</v>
      </c>
      <c r="F12" s="136" t="s">
        <v>275</v>
      </c>
      <c r="G12" s="136">
        <v>2017</v>
      </c>
      <c r="H12" s="331">
        <v>5</v>
      </c>
    </row>
    <row r="13" spans="1:11" ht="30">
      <c r="A13" s="239">
        <f t="shared" si="0"/>
        <v>4</v>
      </c>
      <c r="B13" s="136" t="s">
        <v>530</v>
      </c>
      <c r="C13" s="136" t="s">
        <v>535</v>
      </c>
      <c r="D13" s="136" t="s">
        <v>283</v>
      </c>
      <c r="E13" s="136" t="s">
        <v>274</v>
      </c>
      <c r="F13" s="136" t="s">
        <v>275</v>
      </c>
      <c r="G13" s="136">
        <v>2004</v>
      </c>
      <c r="H13" s="331">
        <v>10</v>
      </c>
    </row>
    <row r="14" spans="1:11" ht="30">
      <c r="A14" s="239">
        <f t="shared" si="0"/>
        <v>5</v>
      </c>
      <c r="B14" s="136" t="s">
        <v>534</v>
      </c>
      <c r="C14" s="136" t="s">
        <v>531</v>
      </c>
      <c r="D14" s="136" t="s">
        <v>532</v>
      </c>
      <c r="E14" s="136" t="s">
        <v>533</v>
      </c>
      <c r="F14" s="136" t="s">
        <v>275</v>
      </c>
      <c r="G14" s="136">
        <v>2015</v>
      </c>
      <c r="H14" s="331">
        <v>5</v>
      </c>
    </row>
    <row r="15" spans="1:11">
      <c r="A15" s="239">
        <f t="shared" si="0"/>
        <v>6</v>
      </c>
      <c r="B15" s="136"/>
      <c r="C15" s="136"/>
      <c r="D15" s="136"/>
      <c r="E15" s="136"/>
      <c r="F15" s="136"/>
      <c r="G15" s="136"/>
      <c r="H15" s="331"/>
    </row>
    <row r="16" spans="1:11">
      <c r="A16" s="239">
        <f t="shared" si="0"/>
        <v>7</v>
      </c>
      <c r="B16" s="209"/>
      <c r="C16" s="136"/>
      <c r="D16" s="136"/>
      <c r="E16" s="136"/>
      <c r="F16" s="136"/>
      <c r="G16" s="136"/>
      <c r="H16" s="331"/>
    </row>
    <row r="17" spans="1:8">
      <c r="A17" s="239">
        <f t="shared" si="0"/>
        <v>8</v>
      </c>
      <c r="B17" s="136"/>
      <c r="C17" s="136"/>
      <c r="D17" s="136"/>
      <c r="E17" s="136"/>
      <c r="F17" s="136"/>
      <c r="G17" s="136"/>
      <c r="H17" s="331"/>
    </row>
    <row r="18" spans="1:8">
      <c r="A18" s="239">
        <f t="shared" si="0"/>
        <v>9</v>
      </c>
      <c r="B18" s="209"/>
      <c r="C18" s="136"/>
      <c r="D18" s="136"/>
      <c r="E18" s="136"/>
      <c r="F18" s="136"/>
      <c r="G18" s="136"/>
      <c r="H18" s="331"/>
    </row>
    <row r="19" spans="1:8" ht="15.75" thickBot="1">
      <c r="A19" s="256">
        <f t="shared" si="0"/>
        <v>10</v>
      </c>
      <c r="B19" s="143"/>
      <c r="C19" s="143"/>
      <c r="D19" s="143"/>
      <c r="E19" s="143"/>
      <c r="F19" s="143"/>
      <c r="G19" s="143"/>
      <c r="H19" s="340"/>
    </row>
    <row r="20" spans="1:8" ht="15.75" thickBot="1">
      <c r="A20" s="361"/>
      <c r="B20" s="249"/>
      <c r="C20" s="220"/>
      <c r="D20" s="220"/>
      <c r="E20" s="220"/>
      <c r="F20" s="220"/>
      <c r="G20" s="162" t="str">
        <f>"Total "&amp;LEFT(A7,4)</f>
        <v>Total I15.</v>
      </c>
      <c r="H20" s="163">
        <f>SUM(H10:H19)</f>
        <v>60</v>
      </c>
    </row>
    <row r="22" spans="1:8" ht="53.25" customHeight="1">
      <c r="A22" s="416" t="str">
        <f>'Descriere indicatori'!B45</f>
        <v>**** Valoarea punctajului variază între 30-50pct/n în funcție de complexitate, importanța la nivel local/național/internațional a proiectului precum și de valoarea sa contractuală. Punctajul obținut este independent de punctajele obținute la rubricile I12-I14</v>
      </c>
      <c r="B22" s="416"/>
      <c r="C22" s="416"/>
      <c r="D22" s="416"/>
      <c r="E22" s="416"/>
      <c r="F22" s="416"/>
      <c r="G22" s="416"/>
      <c r="H22" s="416"/>
    </row>
    <row r="40" spans="1:9" ht="15.75" thickBot="1"/>
    <row r="41" spans="1:9" ht="54" customHeight="1" thickBot="1">
      <c r="A41" s="221" t="s">
        <v>69</v>
      </c>
      <c r="B41" s="222" t="s">
        <v>72</v>
      </c>
      <c r="C41" s="241" t="s">
        <v>70</v>
      </c>
      <c r="D41" s="241" t="s">
        <v>71</v>
      </c>
      <c r="E41" s="222" t="s">
        <v>139</v>
      </c>
      <c r="F41" s="222" t="s">
        <v>139</v>
      </c>
      <c r="G41" s="222" t="s">
        <v>138</v>
      </c>
      <c r="H41" s="241" t="s">
        <v>87</v>
      </c>
      <c r="I41" s="242"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5.xml><?xml version="1.0" encoding="utf-8"?>
<worksheet xmlns="http://schemas.openxmlformats.org/spreadsheetml/2006/main" xmlns:r="http://schemas.openxmlformats.org/officeDocument/2006/relationships">
  <sheetPr>
    <tabColor theme="6"/>
  </sheetPr>
  <dimension ref="A1:H31"/>
  <sheetViews>
    <sheetView workbookViewId="0">
      <selection activeCell="G10" sqref="G10"/>
    </sheetView>
  </sheetViews>
  <sheetFormatPr defaultRowHeight="15"/>
  <cols>
    <col min="1" max="1" width="5.140625" customWidth="1"/>
    <col min="2" max="2" width="103.140625" customWidth="1"/>
    <col min="3" max="3" width="10.5703125" customWidth="1"/>
    <col min="4" max="4" width="9.7109375" customWidth="1"/>
    <col min="6" max="6" width="11.28515625" customWidth="1"/>
  </cols>
  <sheetData>
    <row r="1" spans="1:8" ht="15.75">
      <c r="A1" s="263" t="str">
        <f>'Date initiale'!C3</f>
        <v>Universitatea de Arhitectură și Urbanism "Ion Mincu" București</v>
      </c>
      <c r="B1" s="263"/>
      <c r="C1" s="263"/>
      <c r="D1" s="17"/>
      <c r="E1" s="43"/>
    </row>
    <row r="2" spans="1:8" ht="15.75">
      <c r="A2" s="263" t="str">
        <f>'Date initiale'!B4&amp;" "&amp;'Date initiale'!C4</f>
        <v>Facultatea ARHITECTURA</v>
      </c>
      <c r="B2" s="263"/>
      <c r="C2" s="263"/>
      <c r="D2" s="2"/>
      <c r="E2" s="43"/>
    </row>
    <row r="3" spans="1:8" ht="15.75">
      <c r="A3" s="263" t="str">
        <f>'Date initiale'!B5&amp;" "&amp;'Date initiale'!C5</f>
        <v>Departamentul Sinteza Proiectare</v>
      </c>
      <c r="B3" s="263"/>
      <c r="C3" s="263"/>
      <c r="D3" s="17"/>
      <c r="E3" s="43"/>
    </row>
    <row r="4" spans="1:8">
      <c r="A4" s="125" t="str">
        <f>'Date initiale'!C6&amp;", "&amp;'Date initiale'!C7</f>
        <v>Harsan Remus Artenie, pozitia 16</v>
      </c>
      <c r="B4" s="125"/>
      <c r="C4" s="125"/>
    </row>
    <row r="5" spans="1:8" s="187" customFormat="1">
      <c r="A5" s="125"/>
      <c r="B5" s="125"/>
      <c r="C5" s="125"/>
    </row>
    <row r="6" spans="1:8" ht="15.75">
      <c r="A6" s="422" t="s">
        <v>110</v>
      </c>
      <c r="B6" s="422"/>
      <c r="C6" s="422"/>
      <c r="D6" s="422"/>
    </row>
    <row r="7" spans="1:8" s="187" customFormat="1" ht="90.75" customHeight="1">
      <c r="A7" s="417" t="str">
        <f>'Descriere indicatori'!B23&amp;". "&amp;'Descriere indicatori'!C23</f>
        <v>I16. 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v>
      </c>
      <c r="B7" s="417"/>
      <c r="C7" s="417"/>
      <c r="D7" s="417"/>
      <c r="E7" s="188"/>
      <c r="F7" s="188"/>
      <c r="G7" s="188"/>
      <c r="H7" s="188"/>
    </row>
    <row r="8" spans="1:8" ht="18.75" customHeight="1" thickBot="1">
      <c r="A8" s="72"/>
      <c r="B8" s="72"/>
      <c r="C8" s="72"/>
      <c r="D8" s="72"/>
    </row>
    <row r="9" spans="1:8" ht="45.75" customHeight="1" thickBot="1">
      <c r="A9" s="193" t="s">
        <v>55</v>
      </c>
      <c r="B9" s="222" t="s">
        <v>77</v>
      </c>
      <c r="C9" s="222" t="s">
        <v>87</v>
      </c>
      <c r="D9" s="223" t="s">
        <v>147</v>
      </c>
      <c r="E9" s="34"/>
      <c r="F9" s="269" t="s">
        <v>108</v>
      </c>
    </row>
    <row r="10" spans="1:8">
      <c r="A10" s="253">
        <v>1</v>
      </c>
      <c r="B10" s="275"/>
      <c r="C10" s="276"/>
      <c r="D10" s="345"/>
      <c r="F10" s="270" t="s">
        <v>167</v>
      </c>
      <c r="G10" s="382" t="s">
        <v>258</v>
      </c>
    </row>
    <row r="11" spans="1:8">
      <c r="A11" s="239">
        <f>A10+1</f>
        <v>2</v>
      </c>
      <c r="B11" s="273"/>
      <c r="C11" s="227"/>
      <c r="D11" s="341"/>
    </row>
    <row r="12" spans="1:8" s="187" customFormat="1">
      <c r="A12" s="239">
        <f t="shared" ref="A12:A19" si="0">A11+1</f>
        <v>3</v>
      </c>
      <c r="B12" s="247"/>
      <c r="C12" s="136"/>
      <c r="D12" s="331"/>
    </row>
    <row r="13" spans="1:8" s="187" customFormat="1">
      <c r="A13" s="239">
        <f t="shared" si="0"/>
        <v>4</v>
      </c>
      <c r="B13" s="274"/>
      <c r="C13" s="136"/>
      <c r="D13" s="331"/>
    </row>
    <row r="14" spans="1:8" s="187" customFormat="1">
      <c r="A14" s="239">
        <f t="shared" si="0"/>
        <v>5</v>
      </c>
      <c r="B14" s="274"/>
      <c r="C14" s="136"/>
      <c r="D14" s="331"/>
    </row>
    <row r="15" spans="1:8">
      <c r="A15" s="239">
        <f t="shared" si="0"/>
        <v>6</v>
      </c>
      <c r="B15" s="247"/>
      <c r="C15" s="136"/>
      <c r="D15" s="331"/>
    </row>
    <row r="16" spans="1:8">
      <c r="A16" s="239">
        <f t="shared" si="0"/>
        <v>7</v>
      </c>
      <c r="B16" s="274"/>
      <c r="C16" s="136"/>
      <c r="D16" s="331"/>
    </row>
    <row r="17" spans="1:4">
      <c r="A17" s="239">
        <f t="shared" si="0"/>
        <v>8</v>
      </c>
      <c r="B17" s="274"/>
      <c r="C17" s="136"/>
      <c r="D17" s="331"/>
    </row>
    <row r="18" spans="1:4">
      <c r="A18" s="239">
        <f t="shared" si="0"/>
        <v>9</v>
      </c>
      <c r="B18" s="274"/>
      <c r="C18" s="136"/>
      <c r="D18" s="331"/>
    </row>
    <row r="19" spans="1:4" ht="15.75" thickBot="1">
      <c r="A19" s="256">
        <f t="shared" si="0"/>
        <v>10</v>
      </c>
      <c r="B19" s="277"/>
      <c r="C19" s="143"/>
      <c r="D19" s="340"/>
    </row>
    <row r="20" spans="1:4" ht="15.75" thickBot="1">
      <c r="A20" s="360"/>
      <c r="B20" s="219"/>
      <c r="C20" s="162" t="str">
        <f>"Total "&amp;LEFT(A7,3)</f>
        <v>Total I16</v>
      </c>
      <c r="D20" s="278">
        <f>SUM(D10:D19)</f>
        <v>0</v>
      </c>
    </row>
    <row r="21" spans="1:4" ht="15.75">
      <c r="A21" s="37"/>
      <c r="B21" s="25"/>
      <c r="C21" s="25"/>
      <c r="D21" s="25"/>
    </row>
    <row r="22" spans="1:4">
      <c r="A22" s="22"/>
      <c r="B22" s="22"/>
      <c r="C22" s="22"/>
      <c r="D22" s="22"/>
    </row>
    <row r="26" spans="1:4">
      <c r="A26" s="22"/>
      <c r="B26" s="18"/>
    </row>
    <row r="27" spans="1:4">
      <c r="A27" s="22"/>
      <c r="B27" s="18"/>
    </row>
    <row r="28" spans="1:4">
      <c r="A28" s="22"/>
    </row>
    <row r="29" spans="1:4">
      <c r="A29" s="22"/>
    </row>
    <row r="30" spans="1:4">
      <c r="A30" s="22"/>
    </row>
    <row r="31" spans="1:4">
      <c r="A31" s="22"/>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6.xml><?xml version="1.0" encoding="utf-8"?>
<worksheet xmlns="http://schemas.openxmlformats.org/spreadsheetml/2006/main" xmlns:r="http://schemas.openxmlformats.org/officeDocument/2006/relationships">
  <sheetPr>
    <tabColor theme="6"/>
  </sheetPr>
  <dimension ref="A1:K20"/>
  <sheetViews>
    <sheetView workbookViewId="0">
      <selection activeCell="D10" sqref="D10"/>
    </sheetView>
  </sheetViews>
  <sheetFormatPr defaultRowHeight="15"/>
  <cols>
    <col min="1" max="1" width="5.140625" customWidth="1"/>
    <col min="2" max="2" width="103.140625" customWidth="1"/>
    <col min="3" max="3" width="10.5703125" customWidth="1"/>
    <col min="4" max="4" width="9.7109375" customWidth="1"/>
    <col min="6" max="6" width="10.42578125" customWidth="1"/>
  </cols>
  <sheetData>
    <row r="1" spans="1:11" ht="15.75">
      <c r="A1" s="263" t="str">
        <f>'Date initiale'!C3</f>
        <v>Universitatea de Arhitectură și Urbanism "Ion Mincu" București</v>
      </c>
      <c r="B1" s="263"/>
      <c r="C1" s="263"/>
      <c r="D1" s="17"/>
    </row>
    <row r="2" spans="1:11" ht="15.75">
      <c r="A2" s="263" t="str">
        <f>'Date initiale'!B4&amp;" "&amp;'Date initiale'!C4</f>
        <v>Facultatea ARHITECTURA</v>
      </c>
      <c r="B2" s="263"/>
      <c r="C2" s="263"/>
      <c r="D2" s="2"/>
    </row>
    <row r="3" spans="1:11" ht="15.75">
      <c r="A3" s="263" t="str">
        <f>'Date initiale'!B5&amp;" "&amp;'Date initiale'!C5</f>
        <v>Departamentul Sinteza Proiectare</v>
      </c>
      <c r="B3" s="263"/>
      <c r="C3" s="263"/>
      <c r="D3" s="17"/>
    </row>
    <row r="4" spans="1:11">
      <c r="A4" s="125" t="str">
        <f>'Date initiale'!C6&amp;", "&amp;'Date initiale'!C7</f>
        <v>Harsan Remus Artenie, pozitia 16</v>
      </c>
      <c r="B4" s="125"/>
      <c r="C4" s="125"/>
    </row>
    <row r="5" spans="1:11" s="187" customFormat="1">
      <c r="A5" s="125"/>
      <c r="B5" s="125"/>
      <c r="C5" s="125"/>
    </row>
    <row r="6" spans="1:11">
      <c r="A6" s="423" t="s">
        <v>110</v>
      </c>
      <c r="B6" s="423"/>
      <c r="C6" s="423"/>
      <c r="D6" s="423"/>
    </row>
    <row r="7" spans="1:11" s="187" customFormat="1" ht="40.5" customHeight="1">
      <c r="A7" s="424" t="str">
        <f>'Descriere indicatori'!B24&amp;". "&amp;'Descriere indicatori'!C24</f>
        <v xml:space="preserve">I17. Premii / mențiuni / nominalizări / selecţionări obţinute pentru concursuri naţionale de proiecte (organizate potrivit regulamentului UNESCO-UIA, girate de OAR/UAR/RUR, concursuri RUR - Registrul Urbaniştilor din România) </v>
      </c>
      <c r="B7" s="424"/>
      <c r="C7" s="424"/>
      <c r="D7" s="424"/>
    </row>
    <row r="8" spans="1:11" ht="15.75" thickBot="1"/>
    <row r="9" spans="1:11" ht="48.75" customHeight="1" thickBot="1">
      <c r="A9" s="193" t="s">
        <v>55</v>
      </c>
      <c r="B9" s="159" t="s">
        <v>77</v>
      </c>
      <c r="C9" s="159" t="s">
        <v>87</v>
      </c>
      <c r="D9" s="292" t="s">
        <v>147</v>
      </c>
      <c r="F9" s="269" t="s">
        <v>108</v>
      </c>
    </row>
    <row r="10" spans="1:11">
      <c r="A10" s="319">
        <v>1</v>
      </c>
      <c r="D10" s="346"/>
      <c r="F10" s="270" t="s">
        <v>168</v>
      </c>
      <c r="G10" s="382" t="s">
        <v>259</v>
      </c>
      <c r="K10" s="22"/>
    </row>
    <row r="11" spans="1:11" s="187" customFormat="1">
      <c r="A11" s="320">
        <f>A10+1</f>
        <v>2</v>
      </c>
      <c r="B11" s="301"/>
      <c r="C11" s="42"/>
      <c r="D11" s="339"/>
      <c r="K11" s="22"/>
    </row>
    <row r="12" spans="1:11" s="187" customFormat="1">
      <c r="A12" s="320">
        <f t="shared" ref="A12:A19" si="0">A11+1</f>
        <v>3</v>
      </c>
      <c r="B12" s="301"/>
      <c r="C12" s="42"/>
      <c r="D12" s="339"/>
      <c r="K12" s="22"/>
    </row>
    <row r="13" spans="1:11" s="187" customFormat="1">
      <c r="A13" s="320">
        <f t="shared" si="0"/>
        <v>4</v>
      </c>
      <c r="B13" s="301"/>
      <c r="C13" s="42"/>
      <c r="D13" s="339"/>
      <c r="K13" s="22"/>
    </row>
    <row r="14" spans="1:11" s="187" customFormat="1">
      <c r="A14" s="320">
        <f t="shared" si="0"/>
        <v>5</v>
      </c>
      <c r="B14" s="301"/>
      <c r="C14" s="42"/>
      <c r="D14" s="339"/>
      <c r="K14" s="22"/>
    </row>
    <row r="15" spans="1:11" s="187" customFormat="1">
      <c r="A15" s="320">
        <f t="shared" si="0"/>
        <v>6</v>
      </c>
      <c r="B15" s="301"/>
      <c r="C15" s="42"/>
      <c r="D15" s="339"/>
      <c r="K15" s="22"/>
    </row>
    <row r="16" spans="1:11" s="187" customFormat="1">
      <c r="A16" s="320">
        <f t="shared" si="0"/>
        <v>7</v>
      </c>
      <c r="B16" s="301"/>
      <c r="C16" s="42"/>
      <c r="D16" s="339"/>
      <c r="K16" s="22"/>
    </row>
    <row r="17" spans="1:11" s="187" customFormat="1">
      <c r="A17" s="320">
        <f t="shared" si="0"/>
        <v>8</v>
      </c>
      <c r="B17" s="301"/>
      <c r="C17" s="42"/>
      <c r="D17" s="339"/>
      <c r="K17" s="22"/>
    </row>
    <row r="18" spans="1:11" s="187" customFormat="1">
      <c r="A18" s="320">
        <f t="shared" si="0"/>
        <v>9</v>
      </c>
      <c r="B18" s="301"/>
      <c r="C18" s="42"/>
      <c r="D18" s="339"/>
      <c r="K18" s="22"/>
    </row>
    <row r="19" spans="1:11" ht="15.75" thickBot="1">
      <c r="A19" s="321">
        <f t="shared" si="0"/>
        <v>10</v>
      </c>
      <c r="B19" s="315"/>
      <c r="C19" s="155"/>
      <c r="D19" s="344"/>
      <c r="K19" s="22"/>
    </row>
    <row r="20" spans="1:11" ht="15.75" thickBot="1">
      <c r="A20" s="356"/>
      <c r="B20" s="125"/>
      <c r="C20" s="127" t="str">
        <f>"Total "&amp;LEFT(A7,3)</f>
        <v>Total I17</v>
      </c>
      <c r="D20" s="128">
        <f>SUM(D10:D19)</f>
        <v>0</v>
      </c>
      <c r="K20" s="57"/>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7.xml><?xml version="1.0" encoding="utf-8"?>
<worksheet xmlns="http://schemas.openxmlformats.org/spreadsheetml/2006/main" xmlns:r="http://schemas.openxmlformats.org/officeDocument/2006/relationships">
  <sheetPr>
    <tabColor theme="6"/>
  </sheetPr>
  <dimension ref="A1:K41"/>
  <sheetViews>
    <sheetView workbookViewId="0">
      <selection activeCell="B14" sqref="B14"/>
    </sheetView>
  </sheetViews>
  <sheetFormatPr defaultRowHeight="15"/>
  <cols>
    <col min="1" max="1" width="5.140625" customWidth="1"/>
    <col min="2" max="2" width="103.140625" customWidth="1"/>
    <col min="3" max="3" width="10.5703125" customWidth="1"/>
    <col min="4" max="4" width="9.7109375" customWidth="1"/>
  </cols>
  <sheetData>
    <row r="1" spans="1:11" ht="15.75">
      <c r="A1" s="263" t="str">
        <f>'Date initiale'!C3</f>
        <v>Universitatea de Arhitectură și Urbanism "Ion Mincu" București</v>
      </c>
      <c r="B1" s="263"/>
      <c r="C1" s="263"/>
      <c r="D1" s="17"/>
      <c r="E1" s="43"/>
    </row>
    <row r="2" spans="1:11" ht="15.75">
      <c r="A2" s="263" t="str">
        <f>'Date initiale'!B4&amp;" "&amp;'Date initiale'!C4</f>
        <v>Facultatea ARHITECTURA</v>
      </c>
      <c r="B2" s="263"/>
      <c r="C2" s="263"/>
      <c r="D2" s="43"/>
      <c r="E2" s="43"/>
    </row>
    <row r="3" spans="1:11" ht="15.75">
      <c r="A3" s="263" t="str">
        <f>'Date initiale'!B5&amp;" "&amp;'Date initiale'!C5</f>
        <v>Departamentul Sinteza Proiectare</v>
      </c>
      <c r="B3" s="263"/>
      <c r="C3" s="263"/>
      <c r="D3" s="17"/>
      <c r="E3" s="43"/>
    </row>
    <row r="4" spans="1:11">
      <c r="A4" s="125" t="str">
        <f>'Date initiale'!C6&amp;", "&amp;'Date initiale'!C7</f>
        <v>Harsan Remus Artenie, pozitia 16</v>
      </c>
      <c r="B4" s="125"/>
      <c r="C4" s="125"/>
    </row>
    <row r="5" spans="1:11" s="187" customFormat="1">
      <c r="A5" s="125"/>
      <c r="B5" s="125"/>
      <c r="C5" s="125"/>
    </row>
    <row r="6" spans="1:11" ht="34.5" customHeight="1">
      <c r="A6" s="422" t="s">
        <v>110</v>
      </c>
      <c r="B6" s="422"/>
      <c r="C6" s="422"/>
      <c r="D6" s="422"/>
    </row>
    <row r="7" spans="1:11" s="187" customFormat="1" ht="34.5" customHeight="1">
      <c r="A7" s="424" t="str">
        <f>'Descriere indicatori'!B25&amp;". "&amp;'Descriere indicatori'!C25</f>
        <v xml:space="preserve">I18. Premii / mențiuni / nominalizări la Bienala, Anuală de Arhitectură Bucureşti ori premii / nominalizări la alte concursuri şi licitaţii publice câştigate la nivel naţional, regional şi/sau local de arhitectură, urbanism, peisagistică şi design*** </v>
      </c>
      <c r="B7" s="424"/>
      <c r="C7" s="424"/>
      <c r="D7" s="424"/>
    </row>
    <row r="8" spans="1:11" ht="16.5" customHeight="1" thickBot="1">
      <c r="A8" s="60"/>
      <c r="B8" s="60"/>
      <c r="C8" s="60"/>
      <c r="D8" s="60"/>
    </row>
    <row r="9" spans="1:11" ht="42.75" customHeight="1" thickBot="1">
      <c r="A9" s="193" t="s">
        <v>55</v>
      </c>
      <c r="B9" s="159" t="s">
        <v>77</v>
      </c>
      <c r="C9" s="159" t="s">
        <v>87</v>
      </c>
      <c r="D9" s="292" t="s">
        <v>78</v>
      </c>
      <c r="E9" s="34"/>
      <c r="F9" s="269" t="s">
        <v>108</v>
      </c>
    </row>
    <row r="10" spans="1:11" ht="15.75" thickBot="1">
      <c r="A10" s="164">
        <v>1</v>
      </c>
      <c r="B10" s="301" t="s">
        <v>312</v>
      </c>
      <c r="C10" s="165">
        <v>1999</v>
      </c>
      <c r="D10" s="337">
        <v>5</v>
      </c>
      <c r="E10" s="34"/>
      <c r="F10" s="270" t="s">
        <v>169</v>
      </c>
      <c r="G10" s="382" t="s">
        <v>260</v>
      </c>
      <c r="K10" s="22"/>
    </row>
    <row r="11" spans="1:11">
      <c r="A11" s="166">
        <f>A10+1</f>
        <v>2</v>
      </c>
      <c r="B11" s="301" t="s">
        <v>310</v>
      </c>
      <c r="C11" s="165">
        <v>2002</v>
      </c>
      <c r="D11" s="337">
        <v>10</v>
      </c>
      <c r="K11" s="22"/>
    </row>
    <row r="12" spans="1:11">
      <c r="A12" s="166">
        <f t="shared" ref="A12:A18" si="0">A11+1</f>
        <v>3</v>
      </c>
      <c r="B12" s="301" t="s">
        <v>327</v>
      </c>
      <c r="C12" s="42">
        <v>2002</v>
      </c>
      <c r="D12" s="331">
        <v>5</v>
      </c>
      <c r="K12" s="57"/>
    </row>
    <row r="13" spans="1:11">
      <c r="A13" s="166">
        <f t="shared" si="0"/>
        <v>4</v>
      </c>
      <c r="B13" s="301" t="s">
        <v>311</v>
      </c>
      <c r="C13" s="42">
        <v>2003</v>
      </c>
      <c r="D13" s="331">
        <v>10</v>
      </c>
    </row>
    <row r="14" spans="1:11">
      <c r="A14" s="166">
        <f t="shared" si="0"/>
        <v>5</v>
      </c>
      <c r="B14" s="301" t="s">
        <v>313</v>
      </c>
      <c r="C14" s="42">
        <v>2004</v>
      </c>
      <c r="D14" s="331">
        <v>5</v>
      </c>
    </row>
    <row r="15" spans="1:11">
      <c r="A15" s="166">
        <f t="shared" si="0"/>
        <v>6</v>
      </c>
      <c r="B15" s="301" t="s">
        <v>314</v>
      </c>
      <c r="C15" s="42">
        <v>2005</v>
      </c>
      <c r="D15" s="331">
        <v>10</v>
      </c>
    </row>
    <row r="16" spans="1:11">
      <c r="A16" s="166">
        <f t="shared" si="0"/>
        <v>7</v>
      </c>
      <c r="B16" s="301" t="s">
        <v>315</v>
      </c>
      <c r="C16" s="42">
        <v>2006</v>
      </c>
      <c r="D16" s="331">
        <v>5</v>
      </c>
    </row>
    <row r="17" spans="1:8" s="38" customFormat="1">
      <c r="A17" s="166">
        <f t="shared" si="0"/>
        <v>8</v>
      </c>
      <c r="B17" s="301" t="s">
        <v>316</v>
      </c>
      <c r="C17" s="42">
        <v>2006</v>
      </c>
      <c r="D17" s="331">
        <v>10</v>
      </c>
    </row>
    <row r="18" spans="1:8">
      <c r="A18" s="166">
        <f t="shared" si="0"/>
        <v>9</v>
      </c>
      <c r="B18" s="301" t="s">
        <v>317</v>
      </c>
      <c r="C18" s="42">
        <v>2007</v>
      </c>
      <c r="D18" s="331">
        <v>5</v>
      </c>
    </row>
    <row r="19" spans="1:8" s="187" customFormat="1">
      <c r="A19" s="389">
        <v>10</v>
      </c>
      <c r="B19" s="390" t="s">
        <v>318</v>
      </c>
      <c r="C19" s="391">
        <v>2007</v>
      </c>
      <c r="D19" s="392">
        <v>10</v>
      </c>
    </row>
    <row r="20" spans="1:8" s="187" customFormat="1">
      <c r="A20" s="389">
        <v>11</v>
      </c>
      <c r="B20" s="390" t="s">
        <v>319</v>
      </c>
      <c r="C20" s="391">
        <v>2007</v>
      </c>
      <c r="D20" s="392">
        <v>10</v>
      </c>
    </row>
    <row r="21" spans="1:8" s="187" customFormat="1">
      <c r="A21" s="389">
        <v>12</v>
      </c>
      <c r="B21" s="390" t="s">
        <v>320</v>
      </c>
      <c r="C21" s="391">
        <v>2008</v>
      </c>
      <c r="D21" s="392">
        <v>5</v>
      </c>
    </row>
    <row r="22" spans="1:8" s="187" customFormat="1">
      <c r="A22" s="389">
        <v>13</v>
      </c>
      <c r="B22" s="390" t="s">
        <v>515</v>
      </c>
      <c r="C22" s="391">
        <v>2008</v>
      </c>
      <c r="D22" s="392">
        <v>5</v>
      </c>
    </row>
    <row r="23" spans="1:8" s="187" customFormat="1">
      <c r="A23" s="389">
        <v>14</v>
      </c>
      <c r="B23" s="390" t="s">
        <v>322</v>
      </c>
      <c r="C23" s="391">
        <v>2009</v>
      </c>
      <c r="D23" s="392">
        <v>5</v>
      </c>
    </row>
    <row r="24" spans="1:8" s="187" customFormat="1">
      <c r="A24" s="389">
        <v>15</v>
      </c>
      <c r="B24" s="390" t="s">
        <v>321</v>
      </c>
      <c r="C24" s="391">
        <v>2010</v>
      </c>
      <c r="D24" s="392">
        <v>5</v>
      </c>
    </row>
    <row r="25" spans="1:8" s="187" customFormat="1">
      <c r="A25" s="389">
        <v>16</v>
      </c>
      <c r="B25" s="390" t="s">
        <v>323</v>
      </c>
      <c r="C25" s="391">
        <v>2011</v>
      </c>
      <c r="D25" s="392">
        <v>5</v>
      </c>
    </row>
    <row r="26" spans="1:8" s="187" customFormat="1">
      <c r="A26" s="389">
        <v>17</v>
      </c>
      <c r="B26" s="390" t="s">
        <v>324</v>
      </c>
      <c r="C26" s="391">
        <v>2012</v>
      </c>
      <c r="D26" s="392">
        <v>5</v>
      </c>
    </row>
    <row r="27" spans="1:8" s="187" customFormat="1">
      <c r="A27" s="389">
        <v>18</v>
      </c>
      <c r="B27" s="390" t="s">
        <v>325</v>
      </c>
      <c r="C27" s="391">
        <v>2013</v>
      </c>
      <c r="D27" s="392">
        <v>5</v>
      </c>
    </row>
    <row r="28" spans="1:8" s="187" customFormat="1">
      <c r="A28" s="389">
        <v>19</v>
      </c>
      <c r="B28" s="390" t="s">
        <v>326</v>
      </c>
      <c r="C28" s="391">
        <v>2015</v>
      </c>
      <c r="D28" s="392">
        <v>10</v>
      </c>
    </row>
    <row r="29" spans="1:8" ht="15.75" thickBot="1">
      <c r="A29" s="314">
        <v>15</v>
      </c>
      <c r="B29" s="315"/>
      <c r="C29" s="155"/>
      <c r="D29" s="340"/>
    </row>
    <row r="30" spans="1:8" s="22" customFormat="1" ht="15.75" thickBot="1">
      <c r="A30" s="359"/>
      <c r="B30" s="322"/>
      <c r="C30" s="127" t="str">
        <f>"Total "&amp;LEFT(A7,3)</f>
        <v>Total I18</v>
      </c>
      <c r="D30" s="323">
        <f>SUM(D10:D29)</f>
        <v>130</v>
      </c>
    </row>
    <row r="31" spans="1:8">
      <c r="B31" s="18"/>
    </row>
    <row r="32" spans="1:8" ht="53.25" customHeight="1">
      <c r="A32" s="416" t="str">
        <f>'Descriere indicatori'!B44</f>
        <v>***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v>
      </c>
      <c r="B32" s="416"/>
      <c r="C32" s="416"/>
      <c r="D32" s="416"/>
      <c r="E32" s="272"/>
      <c r="F32" s="272"/>
      <c r="G32" s="272"/>
      <c r="H32" s="272"/>
    </row>
    <row r="33" spans="2:2">
      <c r="B33" s="18"/>
    </row>
    <row r="34" spans="2:2">
      <c r="B34" s="18"/>
    </row>
    <row r="35" spans="2:2">
      <c r="B35" s="18"/>
    </row>
    <row r="36" spans="2:2">
      <c r="B36" s="18"/>
    </row>
    <row r="37" spans="2:2">
      <c r="B37" s="18"/>
    </row>
    <row r="38" spans="2:2">
      <c r="B38" s="18"/>
    </row>
    <row r="39" spans="2:2">
      <c r="B39" s="18"/>
    </row>
    <row r="40" spans="2:2">
      <c r="B40" s="18"/>
    </row>
    <row r="41" spans="2:2">
      <c r="B41" s="18"/>
    </row>
  </sheetData>
  <mergeCells count="3">
    <mergeCell ref="A6:D6"/>
    <mergeCell ref="A7:D7"/>
    <mergeCell ref="A32:D3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8.xml><?xml version="1.0" encoding="utf-8"?>
<worksheet xmlns="http://schemas.openxmlformats.org/spreadsheetml/2006/main" xmlns:r="http://schemas.openxmlformats.org/officeDocument/2006/relationships">
  <sheetPr>
    <tabColor theme="6"/>
  </sheetPr>
  <dimension ref="A1:K20"/>
  <sheetViews>
    <sheetView workbookViewId="0">
      <selection activeCell="E11" sqref="E11"/>
    </sheetView>
  </sheetViews>
  <sheetFormatPr defaultRowHeight="15"/>
  <cols>
    <col min="1" max="1" width="5.140625" customWidth="1"/>
    <col min="2" max="2" width="27.140625" customWidth="1"/>
    <col min="3" max="3" width="75.7109375" customWidth="1"/>
    <col min="4" max="4" width="10.5703125" style="187" customWidth="1"/>
    <col min="5" max="5" width="9.7109375" customWidth="1"/>
    <col min="7" max="7" width="14.140625" customWidth="1"/>
  </cols>
  <sheetData>
    <row r="1" spans="1:11">
      <c r="A1" s="265" t="str">
        <f>'Date initiale'!C3</f>
        <v>Universitatea de Arhitectură și Urbanism "Ion Mincu" București</v>
      </c>
      <c r="B1" s="265"/>
      <c r="D1" s="265"/>
    </row>
    <row r="2" spans="1:11" ht="15.75">
      <c r="A2" s="263" t="str">
        <f>'Date initiale'!B4&amp;" "&amp;'Date initiale'!C4</f>
        <v>Facultatea ARHITECTURA</v>
      </c>
      <c r="B2" s="263"/>
      <c r="C2" s="17"/>
      <c r="D2" s="263"/>
      <c r="E2" s="17"/>
    </row>
    <row r="3" spans="1:11" ht="15.75">
      <c r="A3" s="263" t="str">
        <f>'Date initiale'!B5&amp;" "&amp;'Date initiale'!C5</f>
        <v>Departamentul Sinteza Proiectare</v>
      </c>
      <c r="B3" s="263"/>
      <c r="C3" s="17"/>
      <c r="D3" s="263"/>
      <c r="E3" s="17"/>
    </row>
    <row r="4" spans="1:11" ht="15.75">
      <c r="A4" s="415" t="str">
        <f>'Date initiale'!C6&amp;", "&amp;'Date initiale'!C7</f>
        <v>Harsan Remus Artenie, pozitia 16</v>
      </c>
      <c r="B4" s="415"/>
      <c r="C4" s="425"/>
      <c r="D4" s="425"/>
      <c r="E4" s="425"/>
    </row>
    <row r="5" spans="1:11" s="187" customFormat="1" ht="15.75">
      <c r="A5" s="264"/>
      <c r="B5" s="264"/>
      <c r="C5" s="17"/>
      <c r="D5" s="264"/>
      <c r="E5" s="17"/>
    </row>
    <row r="6" spans="1:11" ht="15.75">
      <c r="A6" s="420" t="s">
        <v>110</v>
      </c>
      <c r="B6" s="420"/>
      <c r="C6" s="420"/>
      <c r="D6" s="420"/>
      <c r="E6" s="420"/>
    </row>
    <row r="7" spans="1:11" ht="67.5" customHeight="1">
      <c r="A7" s="424" t="str">
        <f>'Descriere indicatori'!B26&amp;". "&amp;'Descriere indicatori'!C26</f>
        <v xml:space="preserve">I19. 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v>
      </c>
      <c r="B7" s="424"/>
      <c r="C7" s="424"/>
      <c r="D7" s="424"/>
      <c r="E7" s="424"/>
      <c r="F7" s="41"/>
      <c r="G7" s="41"/>
      <c r="H7" s="41"/>
      <c r="I7" s="41"/>
    </row>
    <row r="8" spans="1:11" s="22" customFormat="1" ht="20.25" customHeight="1" thickBot="1">
      <c r="A8" s="60"/>
      <c r="B8" s="60"/>
      <c r="C8" s="60"/>
      <c r="D8" s="60"/>
      <c r="E8" s="60"/>
      <c r="F8" s="69"/>
      <c r="G8" s="69"/>
      <c r="H8" s="69"/>
      <c r="I8" s="69"/>
    </row>
    <row r="9" spans="1:11" ht="30.75" thickBot="1">
      <c r="A9" s="158" t="s">
        <v>55</v>
      </c>
      <c r="B9" s="222" t="s">
        <v>150</v>
      </c>
      <c r="C9" s="222" t="s">
        <v>82</v>
      </c>
      <c r="D9" s="222" t="s">
        <v>81</v>
      </c>
      <c r="E9" s="242" t="s">
        <v>147</v>
      </c>
      <c r="G9" s="269" t="s">
        <v>108</v>
      </c>
      <c r="K9" s="22"/>
    </row>
    <row r="10" spans="1:11" s="187" customFormat="1" ht="30">
      <c r="A10" s="286">
        <v>1</v>
      </c>
      <c r="B10" s="287" t="s">
        <v>337</v>
      </c>
      <c r="C10" s="288" t="s">
        <v>335</v>
      </c>
      <c r="D10" s="250" t="s">
        <v>336</v>
      </c>
      <c r="E10" s="337">
        <v>5</v>
      </c>
      <c r="G10" s="270" t="s">
        <v>170</v>
      </c>
      <c r="H10" s="382" t="s">
        <v>261</v>
      </c>
      <c r="K10" s="22"/>
    </row>
    <row r="11" spans="1:11" s="187" customFormat="1" ht="45">
      <c r="A11" s="208">
        <f>A10+1</f>
        <v>2</v>
      </c>
      <c r="B11" s="247" t="s">
        <v>338</v>
      </c>
      <c r="C11" s="284" t="s">
        <v>339</v>
      </c>
      <c r="D11" s="136">
        <v>2016</v>
      </c>
      <c r="E11" s="331">
        <v>5</v>
      </c>
      <c r="K11" s="22"/>
    </row>
    <row r="12" spans="1:11" s="187" customFormat="1" ht="30">
      <c r="A12" s="208">
        <f t="shared" ref="A12:A19" si="0">A11+1</f>
        <v>3</v>
      </c>
      <c r="B12" s="247" t="s">
        <v>343</v>
      </c>
      <c r="C12" s="284" t="s">
        <v>344</v>
      </c>
      <c r="D12" s="136" t="s">
        <v>347</v>
      </c>
      <c r="E12" s="331">
        <v>5</v>
      </c>
      <c r="K12" s="22"/>
    </row>
    <row r="13" spans="1:11" s="187" customFormat="1" ht="26.25">
      <c r="A13" s="208">
        <f t="shared" si="0"/>
        <v>4</v>
      </c>
      <c r="B13" s="395" t="s">
        <v>345</v>
      </c>
      <c r="C13" s="284" t="s">
        <v>344</v>
      </c>
      <c r="D13" s="136" t="s">
        <v>346</v>
      </c>
      <c r="E13" s="331">
        <v>5</v>
      </c>
      <c r="K13" s="22"/>
    </row>
    <row r="14" spans="1:11">
      <c r="A14" s="208">
        <f t="shared" si="0"/>
        <v>5</v>
      </c>
      <c r="B14" s="247"/>
      <c r="C14" s="284"/>
      <c r="D14" s="136"/>
      <c r="E14" s="331"/>
      <c r="K14" s="22"/>
    </row>
    <row r="15" spans="1:11" s="187" customFormat="1">
      <c r="A15" s="208">
        <f t="shared" si="0"/>
        <v>6</v>
      </c>
      <c r="B15" s="247"/>
      <c r="C15" s="284"/>
      <c r="D15" s="136"/>
      <c r="E15" s="331"/>
      <c r="K15" s="22"/>
    </row>
    <row r="16" spans="1:11" s="187" customFormat="1">
      <c r="A16" s="208">
        <f t="shared" si="0"/>
        <v>7</v>
      </c>
      <c r="B16" s="247"/>
      <c r="C16" s="284"/>
      <c r="D16" s="136"/>
      <c r="E16" s="331"/>
      <c r="K16" s="22"/>
    </row>
    <row r="17" spans="1:11" s="187" customFormat="1">
      <c r="A17" s="208">
        <f t="shared" si="0"/>
        <v>8</v>
      </c>
      <c r="B17" s="247"/>
      <c r="C17" s="284"/>
      <c r="D17" s="136"/>
      <c r="E17" s="331"/>
      <c r="K17" s="22"/>
    </row>
    <row r="18" spans="1:11" s="187" customFormat="1">
      <c r="A18" s="208">
        <f t="shared" si="0"/>
        <v>9</v>
      </c>
      <c r="B18" s="247"/>
      <c r="C18" s="284"/>
      <c r="D18" s="136"/>
      <c r="E18" s="331"/>
      <c r="K18" s="22"/>
    </row>
    <row r="19" spans="1:11" s="187" customFormat="1" ht="15.75" thickBot="1">
      <c r="A19" s="215">
        <f t="shared" si="0"/>
        <v>10</v>
      </c>
      <c r="B19" s="289"/>
      <c r="C19" s="290"/>
      <c r="D19" s="143"/>
      <c r="E19" s="340"/>
      <c r="K19" s="22"/>
    </row>
    <row r="20" spans="1:11" ht="15.75" thickBot="1">
      <c r="A20" s="358"/>
      <c r="B20" s="220"/>
      <c r="C20" s="285"/>
      <c r="D20" s="162" t="str">
        <f>"Total "&amp;LEFT(A7,3)</f>
        <v>Total I19</v>
      </c>
      <c r="E20" s="163">
        <f>SUM(E10:E19)</f>
        <v>20</v>
      </c>
      <c r="K20" s="58"/>
    </row>
  </sheetData>
  <mergeCells count="3">
    <mergeCell ref="A4:E4"/>
    <mergeCell ref="A7:E7"/>
    <mergeCell ref="A6:E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9.xml><?xml version="1.0" encoding="utf-8"?>
<worksheet xmlns="http://schemas.openxmlformats.org/spreadsheetml/2006/main" xmlns:r="http://schemas.openxmlformats.org/officeDocument/2006/relationships">
  <sheetPr>
    <tabColor theme="6"/>
  </sheetPr>
  <dimension ref="A1:H25"/>
  <sheetViews>
    <sheetView workbookViewId="0">
      <selection activeCell="B15" sqref="B15"/>
    </sheetView>
  </sheetViews>
  <sheetFormatPr defaultRowHeight="15"/>
  <cols>
    <col min="1" max="1" width="5.140625" customWidth="1"/>
    <col min="2" max="2" width="86.28515625" customWidth="1"/>
    <col min="3" max="3" width="17.140625" style="187" customWidth="1"/>
    <col min="4" max="4" width="10.5703125" customWidth="1"/>
    <col min="5" max="5" width="9.7109375" customWidth="1"/>
    <col min="7" max="7" width="13.42578125" customWidth="1"/>
  </cols>
  <sheetData>
    <row r="1" spans="1:8" ht="15.75">
      <c r="A1" s="263" t="str">
        <f>'Date initiale'!C3</f>
        <v>Universitatea de Arhitectură și Urbanism "Ion Mincu" București</v>
      </c>
      <c r="B1" s="263"/>
      <c r="C1" s="263"/>
      <c r="D1" s="263"/>
      <c r="E1" s="17"/>
    </row>
    <row r="2" spans="1:8" ht="15.75">
      <c r="A2" s="263" t="str">
        <f>'Date initiale'!B4&amp;" "&amp;'Date initiale'!C4</f>
        <v>Facultatea ARHITECTURA</v>
      </c>
      <c r="B2" s="263"/>
      <c r="C2" s="263"/>
      <c r="D2" s="263"/>
      <c r="E2" s="17"/>
    </row>
    <row r="3" spans="1:8" ht="15.75">
      <c r="A3" s="263" t="str">
        <f>'Date initiale'!B5&amp;" "&amp;'Date initiale'!C5</f>
        <v>Departamentul Sinteza Proiectare</v>
      </c>
      <c r="B3" s="263"/>
      <c r="C3" s="263"/>
      <c r="D3" s="263"/>
      <c r="E3" s="17"/>
    </row>
    <row r="4" spans="1:8">
      <c r="A4" s="125" t="str">
        <f>'Date initiale'!C6&amp;", "&amp;'Date initiale'!C7</f>
        <v>Harsan Remus Artenie, pozitia 16</v>
      </c>
      <c r="B4" s="125"/>
      <c r="C4" s="125"/>
      <c r="D4" s="125"/>
    </row>
    <row r="5" spans="1:8" s="187" customFormat="1">
      <c r="A5" s="125"/>
      <c r="B5" s="125"/>
      <c r="C5" s="125"/>
      <c r="D5" s="125"/>
    </row>
    <row r="6" spans="1:8" ht="15.75">
      <c r="A6" s="426" t="s">
        <v>110</v>
      </c>
      <c r="B6" s="427"/>
      <c r="C6" s="427"/>
      <c r="D6" s="427"/>
      <c r="E6" s="428"/>
    </row>
    <row r="7" spans="1:8" s="187" customFormat="1" ht="15.75">
      <c r="A7" s="424" t="str">
        <f>'Descriere indicatori'!B27&amp;". "&amp;'Descriere indicatori'!C27</f>
        <v xml:space="preserve">I20. Expoziţii profesionale în domeniu organizate la nivel internaţional / naţional sau local în calitate de autor, coautor, curator </v>
      </c>
      <c r="B7" s="424"/>
      <c r="C7" s="424"/>
      <c r="D7" s="424"/>
      <c r="E7" s="424"/>
      <c r="F7" s="283"/>
    </row>
    <row r="8" spans="1:8" s="187" customFormat="1" ht="32.25" customHeight="1" thickBot="1">
      <c r="A8" s="59"/>
      <c r="B8" s="59"/>
      <c r="C8" s="59"/>
      <c r="D8" s="59"/>
      <c r="E8" s="59"/>
    </row>
    <row r="9" spans="1:8" ht="30.75" thickBot="1">
      <c r="A9" s="158" t="s">
        <v>55</v>
      </c>
      <c r="B9" s="291" t="s">
        <v>152</v>
      </c>
      <c r="C9" s="159" t="s">
        <v>151</v>
      </c>
      <c r="D9" s="159" t="s">
        <v>87</v>
      </c>
      <c r="E9" s="292" t="s">
        <v>147</v>
      </c>
      <c r="G9" s="269" t="s">
        <v>108</v>
      </c>
    </row>
    <row r="10" spans="1:8">
      <c r="A10" s="296">
        <v>1</v>
      </c>
      <c r="B10" s="393" t="s">
        <v>328</v>
      </c>
      <c r="C10" s="42" t="s">
        <v>275</v>
      </c>
      <c r="D10" s="42">
        <v>2004</v>
      </c>
      <c r="E10" s="42">
        <v>5</v>
      </c>
      <c r="G10" s="270" t="s">
        <v>169</v>
      </c>
      <c r="H10" s="382" t="s">
        <v>262</v>
      </c>
    </row>
    <row r="11" spans="1:8">
      <c r="A11" s="299">
        <f>A10+1</f>
        <v>2</v>
      </c>
      <c r="B11" s="293" t="s">
        <v>329</v>
      </c>
      <c r="C11" s="42" t="s">
        <v>275</v>
      </c>
      <c r="D11" s="42">
        <v>2004</v>
      </c>
      <c r="E11" s="347">
        <v>5</v>
      </c>
      <c r="G11" s="270" t="s">
        <v>171</v>
      </c>
    </row>
    <row r="12" spans="1:8">
      <c r="A12" s="299">
        <f t="shared" ref="A12:A19" si="0">A11+1</f>
        <v>3</v>
      </c>
      <c r="B12" s="293" t="s">
        <v>330</v>
      </c>
      <c r="C12" s="42" t="s">
        <v>275</v>
      </c>
      <c r="D12" s="42">
        <v>2005</v>
      </c>
      <c r="E12" s="347">
        <v>5</v>
      </c>
      <c r="G12" s="270" t="s">
        <v>172</v>
      </c>
    </row>
    <row r="13" spans="1:8">
      <c r="A13" s="299">
        <f t="shared" si="0"/>
        <v>4</v>
      </c>
      <c r="B13" s="293" t="s">
        <v>331</v>
      </c>
      <c r="C13" s="42" t="s">
        <v>275</v>
      </c>
      <c r="D13" s="42">
        <v>2007</v>
      </c>
      <c r="E13" s="347">
        <v>5</v>
      </c>
    </row>
    <row r="14" spans="1:8">
      <c r="A14" s="299">
        <f t="shared" si="0"/>
        <v>5</v>
      </c>
      <c r="B14" s="301"/>
      <c r="C14" s="42"/>
      <c r="D14" s="42"/>
      <c r="E14" s="348"/>
    </row>
    <row r="15" spans="1:8">
      <c r="A15" s="299">
        <f t="shared" si="0"/>
        <v>6</v>
      </c>
      <c r="B15" s="301"/>
      <c r="C15" s="42"/>
      <c r="D15" s="42"/>
      <c r="E15" s="348"/>
    </row>
    <row r="16" spans="1:8">
      <c r="A16" s="299">
        <f t="shared" si="0"/>
        <v>7</v>
      </c>
      <c r="B16" s="301"/>
      <c r="C16" s="42"/>
      <c r="D16" s="42"/>
      <c r="E16" s="348"/>
    </row>
    <row r="17" spans="1:5">
      <c r="A17" s="299">
        <f t="shared" si="0"/>
        <v>8</v>
      </c>
      <c r="B17" s="301"/>
      <c r="C17" s="42"/>
      <c r="D17" s="42"/>
      <c r="E17" s="331"/>
    </row>
    <row r="18" spans="1:5" s="57" customFormat="1">
      <c r="A18" s="299">
        <f t="shared" si="0"/>
        <v>9</v>
      </c>
      <c r="B18" s="303"/>
      <c r="C18" s="183"/>
      <c r="D18" s="183"/>
      <c r="E18" s="349"/>
    </row>
    <row r="19" spans="1:5" s="57" customFormat="1" ht="15.75" thickBot="1">
      <c r="A19" s="305">
        <f t="shared" si="0"/>
        <v>10</v>
      </c>
      <c r="B19" s="306"/>
      <c r="C19" s="307"/>
      <c r="D19" s="307"/>
      <c r="E19" s="350"/>
    </row>
    <row r="20" spans="1:5" ht="15.75" thickBot="1">
      <c r="A20" s="357"/>
      <c r="B20" s="294"/>
      <c r="C20" s="295"/>
      <c r="D20" s="162" t="str">
        <f>"Total "&amp;LEFT(A7,3)</f>
        <v>Total I20</v>
      </c>
      <c r="E20" s="128">
        <f>SUM(E10:E19)</f>
        <v>20</v>
      </c>
    </row>
    <row r="21" spans="1:5">
      <c r="B21" s="18"/>
    </row>
    <row r="22" spans="1:5">
      <c r="B22" s="22"/>
    </row>
    <row r="23" spans="1:5">
      <c r="B23" s="22"/>
    </row>
    <row r="24" spans="1:5">
      <c r="B24" s="22"/>
    </row>
    <row r="25" spans="1:5">
      <c r="B25" s="18"/>
    </row>
  </sheetData>
  <mergeCells count="2">
    <mergeCell ref="A6:E6"/>
    <mergeCell ref="A7:E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sheetPr>
    <tabColor theme="5"/>
  </sheetPr>
  <dimension ref="A1:D47"/>
  <sheetViews>
    <sheetView showGridLines="0" showRowColHeaders="0" tabSelected="1" topLeftCell="A28" zoomScale="130" zoomScaleNormal="130" workbookViewId="0">
      <selection activeCell="C47" sqref="C47"/>
    </sheetView>
  </sheetViews>
  <sheetFormatPr defaultRowHeight="15"/>
  <cols>
    <col min="1" max="1" width="4.28515625" style="187" customWidth="1"/>
    <col min="2" max="2" width="8.7109375" customWidth="1"/>
    <col min="3" max="3" width="72" customWidth="1"/>
    <col min="4" max="4" width="7.7109375" customWidth="1"/>
  </cols>
  <sheetData>
    <row r="1" spans="2:4">
      <c r="B1" s="401" t="s">
        <v>102</v>
      </c>
      <c r="C1" s="401"/>
      <c r="D1" s="401"/>
    </row>
    <row r="2" spans="2:4" s="187" customFormat="1">
      <c r="B2" s="372" t="str">
        <f>"Facultatea de "&amp;'Date initiale'!C4</f>
        <v>Facultatea de ARHITECTURA</v>
      </c>
      <c r="C2" s="372"/>
      <c r="D2" s="372"/>
    </row>
    <row r="3" spans="2:4">
      <c r="B3" s="401" t="str">
        <f>"Departamentul "&amp;'Date initiale'!C5</f>
        <v>Departamentul Sinteza Proiectare</v>
      </c>
      <c r="C3" s="401"/>
      <c r="D3" s="401"/>
    </row>
    <row r="4" spans="2:4">
      <c r="B4" s="372" t="str">
        <f>"Nume și prenume: "&amp;'Date initiale'!C6</f>
        <v>Nume și prenume: Harsan Remus Artenie</v>
      </c>
      <c r="C4" s="372"/>
      <c r="D4" s="372"/>
    </row>
    <row r="5" spans="2:4" s="187" customFormat="1">
      <c r="B5" s="372" t="str">
        <f>"Post: "&amp;'Date initiale'!C7</f>
        <v>Post: pozitia 16</v>
      </c>
      <c r="C5" s="372"/>
      <c r="D5" s="372"/>
    </row>
    <row r="6" spans="2:4">
      <c r="B6" s="372" t="str">
        <f>"Standard de referință: "&amp;'Date initiale'!C8</f>
        <v>Standard de referință: conferentiar universitar</v>
      </c>
      <c r="C6" s="372"/>
      <c r="D6" s="372"/>
    </row>
    <row r="7" spans="2:4">
      <c r="B7" s="187"/>
      <c r="C7" s="187"/>
      <c r="D7" s="187"/>
    </row>
    <row r="8" spans="2:4" s="187" customFormat="1" ht="15.75">
      <c r="B8" s="404" t="s">
        <v>177</v>
      </c>
      <c r="C8" s="404"/>
      <c r="D8" s="404"/>
    </row>
    <row r="9" spans="2:4" ht="34.5" customHeight="1">
      <c r="B9" s="402" t="s">
        <v>185</v>
      </c>
      <c r="C9" s="403"/>
      <c r="D9" s="403"/>
    </row>
    <row r="10" spans="2:4" ht="30">
      <c r="B10" s="94" t="s">
        <v>63</v>
      </c>
      <c r="C10" s="94" t="s">
        <v>176</v>
      </c>
      <c r="D10" s="94" t="s">
        <v>147</v>
      </c>
    </row>
    <row r="11" spans="2:4">
      <c r="B11" s="95" t="s">
        <v>19</v>
      </c>
      <c r="C11" s="11" t="s">
        <v>20</v>
      </c>
      <c r="D11" s="104">
        <f>'I1'!I20</f>
        <v>0</v>
      </c>
    </row>
    <row r="12" spans="2:4" ht="15" customHeight="1">
      <c r="B12" s="96" t="s">
        <v>21</v>
      </c>
      <c r="C12" s="11" t="s">
        <v>22</v>
      </c>
      <c r="D12" s="105">
        <f>'I2'!I20</f>
        <v>0</v>
      </c>
    </row>
    <row r="13" spans="2:4">
      <c r="B13" s="96" t="s">
        <v>23</v>
      </c>
      <c r="C13" s="32" t="s">
        <v>24</v>
      </c>
      <c r="D13" s="105">
        <f>'I3'!I26</f>
        <v>80</v>
      </c>
    </row>
    <row r="14" spans="2:4">
      <c r="B14" s="96" t="s">
        <v>26</v>
      </c>
      <c r="C14" s="11" t="s">
        <v>198</v>
      </c>
      <c r="D14" s="105">
        <f>'I4'!I20</f>
        <v>0</v>
      </c>
    </row>
    <row r="15" spans="2:4" ht="45">
      <c r="B15" s="96" t="s">
        <v>28</v>
      </c>
      <c r="C15" s="78" t="s">
        <v>199</v>
      </c>
      <c r="D15" s="105">
        <f>'I5'!I20</f>
        <v>0</v>
      </c>
    </row>
    <row r="16" spans="2:4" ht="15" customHeight="1">
      <c r="B16" s="96" t="s">
        <v>29</v>
      </c>
      <c r="C16" s="15" t="s">
        <v>200</v>
      </c>
      <c r="D16" s="105">
        <f>'I6'!I20</f>
        <v>0</v>
      </c>
    </row>
    <row r="17" spans="2:4" ht="15" customHeight="1">
      <c r="B17" s="96" t="s">
        <v>30</v>
      </c>
      <c r="C17" s="15" t="s">
        <v>202</v>
      </c>
      <c r="D17" s="105">
        <f>'I7'!I44</f>
        <v>180</v>
      </c>
    </row>
    <row r="18" spans="2:4" ht="30">
      <c r="B18" s="96" t="s">
        <v>31</v>
      </c>
      <c r="C18" s="15" t="s">
        <v>203</v>
      </c>
      <c r="D18" s="105">
        <f>'I8'!I20</f>
        <v>0</v>
      </c>
    </row>
    <row r="19" spans="2:4" ht="30">
      <c r="B19" s="96" t="s">
        <v>33</v>
      </c>
      <c r="C19" s="11" t="s">
        <v>204</v>
      </c>
      <c r="D19" s="105">
        <f>'I9'!I20</f>
        <v>7</v>
      </c>
    </row>
    <row r="20" spans="2:4" ht="30">
      <c r="B20" s="96" t="s">
        <v>34</v>
      </c>
      <c r="C20" s="77" t="s">
        <v>206</v>
      </c>
      <c r="D20" s="105">
        <f>'I10'!I20</f>
        <v>0</v>
      </c>
    </row>
    <row r="21" spans="2:4" ht="45">
      <c r="B21" s="97" t="s">
        <v>36</v>
      </c>
      <c r="C21" s="15" t="s">
        <v>208</v>
      </c>
      <c r="D21" s="105">
        <f>I11a!I22</f>
        <v>56</v>
      </c>
    </row>
    <row r="22" spans="2:4" ht="60" customHeight="1">
      <c r="B22" s="98"/>
      <c r="C22" s="15" t="s">
        <v>210</v>
      </c>
      <c r="D22" s="105">
        <f>I11b!H20</f>
        <v>0</v>
      </c>
    </row>
    <row r="23" spans="2:4" ht="30">
      <c r="B23" s="95"/>
      <c r="C23" s="36" t="s">
        <v>212</v>
      </c>
      <c r="D23" s="105">
        <f>I11c!G20</f>
        <v>13</v>
      </c>
    </row>
    <row r="24" spans="2:4" ht="75">
      <c r="B24" s="96" t="s">
        <v>40</v>
      </c>
      <c r="C24" s="15" t="s">
        <v>214</v>
      </c>
      <c r="D24" s="105">
        <f>'I12'!H20</f>
        <v>125</v>
      </c>
    </row>
    <row r="25" spans="2:4" ht="48" customHeight="1">
      <c r="B25" s="96" t="s">
        <v>60</v>
      </c>
      <c r="C25" s="15" t="s">
        <v>216</v>
      </c>
      <c r="D25" s="105">
        <f>'I13'!H40</f>
        <v>435</v>
      </c>
    </row>
    <row r="26" spans="2:4" ht="60">
      <c r="B26" s="97" t="s">
        <v>61</v>
      </c>
      <c r="C26" s="11" t="s">
        <v>218</v>
      </c>
      <c r="D26" s="105">
        <f>I14a!H20</f>
        <v>0</v>
      </c>
    </row>
    <row r="27" spans="2:4" ht="30" customHeight="1">
      <c r="B27" s="95"/>
      <c r="C27" s="11" t="s">
        <v>220</v>
      </c>
      <c r="D27" s="105">
        <f>I14b!H20</f>
        <v>0</v>
      </c>
    </row>
    <row r="28" spans="2:4" ht="45">
      <c r="B28" s="96" t="s">
        <v>61</v>
      </c>
      <c r="C28" s="11" t="s">
        <v>62</v>
      </c>
      <c r="D28" s="105">
        <f>I14c!H20</f>
        <v>0</v>
      </c>
    </row>
    <row r="29" spans="2:4" s="187" customFormat="1" ht="60">
      <c r="B29" s="376" t="s">
        <v>0</v>
      </c>
      <c r="C29" s="11" t="s">
        <v>223</v>
      </c>
      <c r="D29" s="106">
        <f>'I15'!H20</f>
        <v>60</v>
      </c>
    </row>
    <row r="30" spans="2:4" ht="105">
      <c r="B30" s="99" t="s">
        <v>64</v>
      </c>
      <c r="C30" s="85" t="s">
        <v>225</v>
      </c>
      <c r="D30" s="106">
        <f>'I16'!D20</f>
        <v>0</v>
      </c>
    </row>
    <row r="31" spans="2:4" ht="45">
      <c r="B31" s="99" t="s">
        <v>66</v>
      </c>
      <c r="C31" s="71" t="s">
        <v>228</v>
      </c>
      <c r="D31" s="105">
        <f>'I17'!D20</f>
        <v>0</v>
      </c>
    </row>
    <row r="32" spans="2:4" ht="45" customHeight="1">
      <c r="B32" s="95" t="s">
        <v>68</v>
      </c>
      <c r="C32" s="15" t="s">
        <v>230</v>
      </c>
      <c r="D32" s="104">
        <f>'I18'!D30</f>
        <v>130</v>
      </c>
    </row>
    <row r="33" spans="2:4" ht="75" customHeight="1">
      <c r="B33" s="96" t="s">
        <v>42</v>
      </c>
      <c r="C33" s="89" t="s">
        <v>232</v>
      </c>
      <c r="D33" s="105">
        <f>'I19'!E20</f>
        <v>20</v>
      </c>
    </row>
    <row r="34" spans="2:4" ht="30">
      <c r="B34" s="100" t="s">
        <v>44</v>
      </c>
      <c r="C34" s="88" t="s">
        <v>233</v>
      </c>
      <c r="D34" s="105">
        <f>'I20'!E20</f>
        <v>20</v>
      </c>
    </row>
    <row r="35" spans="2:4">
      <c r="B35" s="96" t="s">
        <v>45</v>
      </c>
      <c r="C35" s="80" t="s">
        <v>235</v>
      </c>
      <c r="D35" s="105">
        <f>'I21'!D20</f>
        <v>0</v>
      </c>
    </row>
    <row r="36" spans="2:4" ht="90">
      <c r="B36" s="96" t="s">
        <v>47</v>
      </c>
      <c r="C36" s="79" t="s">
        <v>270</v>
      </c>
      <c r="D36" s="105">
        <f>'I22'!D20</f>
        <v>20</v>
      </c>
    </row>
    <row r="37" spans="2:4" ht="45">
      <c r="B37" s="96" t="s">
        <v>48</v>
      </c>
      <c r="C37" s="78" t="s">
        <v>236</v>
      </c>
      <c r="D37" s="105">
        <f>'I23'!D20</f>
        <v>0</v>
      </c>
    </row>
    <row r="38" spans="2:4">
      <c r="B38" s="96" t="s">
        <v>238</v>
      </c>
      <c r="C38" s="78" t="s">
        <v>49</v>
      </c>
      <c r="D38" s="105">
        <f>'I24'!F20</f>
        <v>0</v>
      </c>
    </row>
    <row r="39" spans="2:4">
      <c r="B39" s="187"/>
      <c r="C39" s="187"/>
      <c r="D39" s="187"/>
    </row>
    <row r="40" spans="2:4">
      <c r="B40" s="279" t="s">
        <v>2</v>
      </c>
      <c r="C40" s="1" t="s">
        <v>104</v>
      </c>
      <c r="D40" s="187"/>
    </row>
    <row r="41" spans="2:4">
      <c r="B41" s="19" t="s">
        <v>5</v>
      </c>
      <c r="C41" s="13" t="s">
        <v>241</v>
      </c>
      <c r="D41" s="107">
        <f>SUM(D11:D20)+SUM(D33:D38)</f>
        <v>327</v>
      </c>
    </row>
    <row r="42" spans="2:4">
      <c r="B42" s="19" t="s">
        <v>6</v>
      </c>
      <c r="C42" s="13" t="s">
        <v>242</v>
      </c>
      <c r="D42" s="107">
        <f>SUM(D24:D33)</f>
        <v>770</v>
      </c>
    </row>
    <row r="43" spans="2:4" ht="15.75" thickBot="1">
      <c r="B43" s="101" t="s">
        <v>7</v>
      </c>
      <c r="C43" s="14" t="s">
        <v>9</v>
      </c>
      <c r="D43" s="108">
        <f>SUM(D21:D23)</f>
        <v>69</v>
      </c>
    </row>
    <row r="44" spans="2:4" ht="16.5" thickTop="1" thickBot="1">
      <c r="B44" s="102" t="s">
        <v>8</v>
      </c>
      <c r="C44" s="103" t="s">
        <v>243</v>
      </c>
      <c r="D44" s="109">
        <f>D41+D42+D43</f>
        <v>1166</v>
      </c>
    </row>
    <row r="45" spans="2:4" ht="15.75" thickTop="1">
      <c r="B45" s="187"/>
      <c r="C45" s="187"/>
      <c r="D45" s="187"/>
    </row>
    <row r="46" spans="2:4">
      <c r="B46" s="280" t="s">
        <v>148</v>
      </c>
      <c r="C46" s="187" t="s">
        <v>149</v>
      </c>
      <c r="D46" s="187"/>
    </row>
    <row r="47" spans="2:4">
      <c r="B47" s="317" t="str">
        <f>'Date initiale'!C9</f>
        <v>iunie/2019</v>
      </c>
      <c r="C47" s="187"/>
      <c r="D47" s="187"/>
    </row>
  </sheetData>
  <sheetProtection sheet="1" objects="1" scenarios="1"/>
  <mergeCells count="4">
    <mergeCell ref="B1:D1"/>
    <mergeCell ref="B3:D3"/>
    <mergeCell ref="B9:D9"/>
    <mergeCell ref="B8:D8"/>
  </mergeCells>
  <printOptions horizontalCentered="1"/>
  <pageMargins left="0.59055118110236227" right="0.59055118110236227" top="0.6692913385826772" bottom="0.6692913385826772" header="0.31496062992125984" footer="0.31496062992125984"/>
  <pageSetup paperSize="9" orientation="portrait" r:id="rId1"/>
</worksheet>
</file>

<file path=xl/worksheets/sheet30.xml><?xml version="1.0" encoding="utf-8"?>
<worksheet xmlns="http://schemas.openxmlformats.org/spreadsheetml/2006/main" xmlns:r="http://schemas.openxmlformats.org/officeDocument/2006/relationships">
  <sheetPr>
    <tabColor theme="6"/>
  </sheetPr>
  <dimension ref="A1:J20"/>
  <sheetViews>
    <sheetView workbookViewId="0">
      <selection activeCell="G10" sqref="G10"/>
    </sheetView>
  </sheetViews>
  <sheetFormatPr defaultRowHeight="15"/>
  <cols>
    <col min="1" max="1" width="5.140625" customWidth="1"/>
    <col min="2" max="2" width="104.28515625" customWidth="1"/>
    <col min="3" max="3" width="10.5703125" customWidth="1"/>
    <col min="4" max="4" width="9.7109375" customWidth="1"/>
  </cols>
  <sheetData>
    <row r="1" spans="1:10">
      <c r="A1" s="265" t="str">
        <f>'Date initiale'!C3</f>
        <v>Universitatea de Arhitectură și Urbanism "Ion Mincu" București</v>
      </c>
      <c r="B1" s="265"/>
    </row>
    <row r="2" spans="1:10">
      <c r="A2" s="265" t="str">
        <f>'Date initiale'!B4&amp;" "&amp;'Date initiale'!C4</f>
        <v>Facultatea ARHITECTURA</v>
      </c>
      <c r="B2" s="265"/>
    </row>
    <row r="3" spans="1:10">
      <c r="A3" s="265" t="str">
        <f>'Date initiale'!B5&amp;" "&amp;'Date initiale'!C5</f>
        <v>Departamentul Sinteza Proiectare</v>
      </c>
      <c r="B3" s="265"/>
    </row>
    <row r="4" spans="1:10">
      <c r="A4" s="125" t="str">
        <f>'Date initiale'!C6&amp;", "&amp;'Date initiale'!C7</f>
        <v>Harsan Remus Artenie, pozitia 16</v>
      </c>
      <c r="B4" s="125"/>
    </row>
    <row r="5" spans="1:10" s="187" customFormat="1">
      <c r="A5" s="125"/>
      <c r="B5" s="125"/>
    </row>
    <row r="6" spans="1:10" ht="15.75">
      <c r="A6" s="420" t="s">
        <v>110</v>
      </c>
      <c r="B6" s="420"/>
      <c r="C6" s="420"/>
      <c r="D6" s="420"/>
    </row>
    <row r="7" spans="1:10" ht="24" customHeight="1">
      <c r="A7" s="424" t="str">
        <f>'Descriere indicatori'!B28&amp;". "&amp;'Descriere indicatori'!C28</f>
        <v xml:space="preserve">I21. Organizator / curator expoziţii la nivel internaţional/naţional </v>
      </c>
      <c r="B7" s="424"/>
      <c r="C7" s="424"/>
      <c r="D7" s="424"/>
    </row>
    <row r="8" spans="1:10" ht="15.75" thickBot="1"/>
    <row r="9" spans="1:10" ht="30.75" thickBot="1">
      <c r="A9" s="158" t="s">
        <v>55</v>
      </c>
      <c r="B9" s="291" t="s">
        <v>152</v>
      </c>
      <c r="C9" s="159" t="s">
        <v>87</v>
      </c>
      <c r="D9" s="292" t="s">
        <v>147</v>
      </c>
      <c r="F9" s="269" t="s">
        <v>108</v>
      </c>
      <c r="J9" s="14"/>
    </row>
    <row r="10" spans="1:10">
      <c r="A10" s="296">
        <v>1</v>
      </c>
      <c r="B10" s="297"/>
      <c r="C10" s="297"/>
      <c r="D10" s="298"/>
      <c r="F10" s="270" t="s">
        <v>169</v>
      </c>
      <c r="G10" s="382" t="s">
        <v>262</v>
      </c>
      <c r="J10" s="271"/>
    </row>
    <row r="11" spans="1:10">
      <c r="A11" s="299">
        <f>A10+1</f>
        <v>2</v>
      </c>
      <c r="B11" s="293"/>
      <c r="C11" s="42"/>
      <c r="D11" s="300"/>
      <c r="J11" s="57"/>
    </row>
    <row r="12" spans="1:10">
      <c r="A12" s="299">
        <f t="shared" ref="A12:A19" si="0">A11+1</f>
        <v>3</v>
      </c>
      <c r="B12" s="293"/>
      <c r="C12" s="42"/>
      <c r="D12" s="300"/>
    </row>
    <row r="13" spans="1:10">
      <c r="A13" s="299">
        <f t="shared" si="0"/>
        <v>4</v>
      </c>
      <c r="B13" s="293"/>
      <c r="C13" s="42"/>
      <c r="D13" s="300"/>
    </row>
    <row r="14" spans="1:10">
      <c r="A14" s="299">
        <f t="shared" si="0"/>
        <v>5</v>
      </c>
      <c r="B14" s="301"/>
      <c r="C14" s="42"/>
      <c r="D14" s="302"/>
    </row>
    <row r="15" spans="1:10">
      <c r="A15" s="299">
        <f t="shared" si="0"/>
        <v>6</v>
      </c>
      <c r="B15" s="301"/>
      <c r="C15" s="42"/>
      <c r="D15" s="302"/>
    </row>
    <row r="16" spans="1:10">
      <c r="A16" s="299">
        <f t="shared" si="0"/>
        <v>7</v>
      </c>
      <c r="B16" s="301"/>
      <c r="C16" s="42"/>
      <c r="D16" s="302"/>
    </row>
    <row r="17" spans="1:4">
      <c r="A17" s="299">
        <f t="shared" si="0"/>
        <v>8</v>
      </c>
      <c r="B17" s="301"/>
      <c r="C17" s="42"/>
      <c r="D17" s="150"/>
    </row>
    <row r="18" spans="1:4">
      <c r="A18" s="299">
        <f t="shared" si="0"/>
        <v>9</v>
      </c>
      <c r="B18" s="303"/>
      <c r="C18" s="183"/>
      <c r="D18" s="304"/>
    </row>
    <row r="19" spans="1:4" ht="15.75" thickBot="1">
      <c r="A19" s="305">
        <f t="shared" si="0"/>
        <v>10</v>
      </c>
      <c r="B19" s="306"/>
      <c r="C19" s="307"/>
      <c r="D19" s="308"/>
    </row>
    <row r="20" spans="1:4" ht="15.75" thickBot="1">
      <c r="A20" s="357"/>
      <c r="B20" s="294"/>
      <c r="C20" s="162" t="str">
        <f>"Total "&amp;LEFT(A7,3)</f>
        <v>Total I21</v>
      </c>
      <c r="D20" s="128">
        <f>SUM(D10:D19)</f>
        <v>0</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1.xml><?xml version="1.0" encoding="utf-8"?>
<worksheet xmlns="http://schemas.openxmlformats.org/spreadsheetml/2006/main" xmlns:r="http://schemas.openxmlformats.org/officeDocument/2006/relationships">
  <sheetPr>
    <tabColor theme="6"/>
  </sheetPr>
  <dimension ref="A1:G65"/>
  <sheetViews>
    <sheetView workbookViewId="0">
      <selection activeCell="B15" sqref="B15"/>
    </sheetView>
  </sheetViews>
  <sheetFormatPr defaultRowHeight="15"/>
  <cols>
    <col min="1" max="1" width="5.140625" customWidth="1"/>
    <col min="2" max="2" width="98.28515625" customWidth="1"/>
    <col min="3" max="3" width="15.7109375" customWidth="1"/>
    <col min="4" max="4" width="9.7109375" customWidth="1"/>
  </cols>
  <sheetData>
    <row r="1" spans="1:7" ht="15.75">
      <c r="A1" s="263" t="str">
        <f>'Date initiale'!C3</f>
        <v>Universitatea de Arhitectură și Urbanism "Ion Mincu" București</v>
      </c>
      <c r="B1" s="263"/>
      <c r="C1" s="263"/>
      <c r="D1" s="17"/>
    </row>
    <row r="2" spans="1:7" ht="15.75">
      <c r="A2" s="263" t="str">
        <f>'Date initiale'!B4&amp;" "&amp;'Date initiale'!C4</f>
        <v>Facultatea ARHITECTURA</v>
      </c>
      <c r="B2" s="263"/>
      <c r="C2" s="263"/>
      <c r="D2" s="17"/>
    </row>
    <row r="3" spans="1:7" ht="15.75">
      <c r="A3" s="263" t="str">
        <f>'Date initiale'!B5&amp;" "&amp;'Date initiale'!C5</f>
        <v>Departamentul Sinteza Proiectare</v>
      </c>
      <c r="B3" s="263"/>
      <c r="C3" s="263"/>
      <c r="D3" s="17"/>
    </row>
    <row r="4" spans="1:7">
      <c r="A4" s="125" t="str">
        <f>'Date initiale'!C6&amp;", "&amp;'Date initiale'!C7</f>
        <v>Harsan Remus Artenie, pozitia 16</v>
      </c>
      <c r="B4" s="125"/>
      <c r="C4" s="125"/>
    </row>
    <row r="5" spans="1:7" s="187" customFormat="1">
      <c r="A5" s="125"/>
      <c r="B5" s="125"/>
      <c r="C5" s="125"/>
    </row>
    <row r="6" spans="1:7" ht="15.75">
      <c r="A6" s="422" t="s">
        <v>110</v>
      </c>
      <c r="B6" s="422"/>
      <c r="C6" s="422"/>
      <c r="D6" s="422"/>
    </row>
    <row r="7" spans="1:7" s="187" customFormat="1" ht="66.75" customHeight="1">
      <c r="A7" s="424" t="str">
        <f>'Descriere indicatori'!B29&amp;". "&amp;'Descriere indicatori'!C29</f>
        <v xml:space="preserve">I22. 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v>
      </c>
      <c r="B7" s="424"/>
      <c r="C7" s="424"/>
      <c r="D7" s="424"/>
    </row>
    <row r="8" spans="1:7" ht="16.5" thickBot="1">
      <c r="A8" s="60"/>
      <c r="B8" s="60"/>
      <c r="C8" s="60"/>
      <c r="D8" s="60"/>
    </row>
    <row r="9" spans="1:7" ht="30.75" thickBot="1">
      <c r="A9" s="158" t="s">
        <v>55</v>
      </c>
      <c r="B9" s="310" t="s">
        <v>158</v>
      </c>
      <c r="C9" s="310" t="s">
        <v>81</v>
      </c>
      <c r="D9" s="311" t="s">
        <v>147</v>
      </c>
      <c r="F9" s="269" t="s">
        <v>108</v>
      </c>
    </row>
    <row r="10" spans="1:7" ht="15.75">
      <c r="A10" s="164">
        <v>1</v>
      </c>
      <c r="B10" s="312" t="s">
        <v>332</v>
      </c>
      <c r="C10" s="313" t="s">
        <v>333</v>
      </c>
      <c r="D10" s="337">
        <v>10</v>
      </c>
      <c r="E10" s="47"/>
      <c r="F10" s="270" t="s">
        <v>173</v>
      </c>
      <c r="G10" s="382" t="s">
        <v>264</v>
      </c>
    </row>
    <row r="11" spans="1:7" ht="15.75">
      <c r="A11" s="166">
        <f>A10+1</f>
        <v>2</v>
      </c>
      <c r="B11" s="294" t="s">
        <v>334</v>
      </c>
      <c r="C11" s="42" t="s">
        <v>333</v>
      </c>
      <c r="D11" s="331">
        <v>10</v>
      </c>
      <c r="E11" s="47"/>
      <c r="F11" s="270" t="s">
        <v>169</v>
      </c>
    </row>
    <row r="12" spans="1:7" ht="15.75">
      <c r="A12" s="166">
        <f t="shared" ref="A12:A19" si="0">A11+1</f>
        <v>3</v>
      </c>
      <c r="B12" s="301"/>
      <c r="C12" s="309"/>
      <c r="D12" s="351"/>
      <c r="E12" s="47"/>
      <c r="F12" s="270" t="s">
        <v>169</v>
      </c>
    </row>
    <row r="13" spans="1:7" ht="15.75">
      <c r="A13" s="166">
        <f t="shared" si="0"/>
        <v>4</v>
      </c>
      <c r="B13" s="301"/>
      <c r="C13" s="42"/>
      <c r="D13" s="351"/>
      <c r="E13" s="47"/>
      <c r="F13" s="270">
        <v>20</v>
      </c>
    </row>
    <row r="14" spans="1:7" ht="15.75">
      <c r="A14" s="166">
        <f t="shared" si="0"/>
        <v>5</v>
      </c>
      <c r="B14" s="301"/>
      <c r="C14" s="42"/>
      <c r="D14" s="351"/>
      <c r="E14" s="47"/>
    </row>
    <row r="15" spans="1:7" ht="15.75">
      <c r="A15" s="166">
        <f t="shared" si="0"/>
        <v>6</v>
      </c>
      <c r="B15" s="301"/>
      <c r="C15" s="42"/>
      <c r="D15" s="351"/>
      <c r="E15" s="47"/>
    </row>
    <row r="16" spans="1:7" ht="15.75">
      <c r="A16" s="166">
        <f t="shared" si="0"/>
        <v>7</v>
      </c>
      <c r="B16" s="301"/>
      <c r="C16" s="42"/>
      <c r="D16" s="351"/>
      <c r="E16" s="47"/>
    </row>
    <row r="17" spans="1:5" ht="15.75">
      <c r="A17" s="166">
        <f t="shared" si="0"/>
        <v>8</v>
      </c>
      <c r="B17" s="301"/>
      <c r="C17" s="42"/>
      <c r="D17" s="351"/>
      <c r="E17" s="47"/>
    </row>
    <row r="18" spans="1:5" ht="15.75">
      <c r="A18" s="166">
        <f t="shared" si="0"/>
        <v>9</v>
      </c>
      <c r="B18" s="301"/>
      <c r="C18" s="42"/>
      <c r="D18" s="351"/>
      <c r="E18" s="47"/>
    </row>
    <row r="19" spans="1:5" ht="16.5" thickBot="1">
      <c r="A19" s="314">
        <f t="shared" si="0"/>
        <v>10</v>
      </c>
      <c r="B19" s="315"/>
      <c r="C19" s="155"/>
      <c r="D19" s="352"/>
      <c r="E19" s="47"/>
    </row>
    <row r="20" spans="1:5" ht="16.5" thickBot="1">
      <c r="A20" s="357"/>
      <c r="B20" s="294"/>
      <c r="C20" s="127" t="str">
        <f>"Total "&amp;LEFT(A7,3)</f>
        <v>Total I22</v>
      </c>
      <c r="D20" s="128">
        <f>SUM(D10:D19)</f>
        <v>20</v>
      </c>
      <c r="E20" s="47"/>
    </row>
    <row r="21" spans="1:5" ht="15.75">
      <c r="A21" s="47"/>
      <c r="B21" s="48"/>
      <c r="C21" s="47"/>
      <c r="D21" s="47"/>
      <c r="E21" s="47"/>
    </row>
    <row r="22" spans="1:5" ht="15.75">
      <c r="A22" s="47"/>
      <c r="B22" s="48"/>
      <c r="C22" s="47"/>
      <c r="D22" s="47"/>
      <c r="E22" s="47"/>
    </row>
    <row r="23" spans="1:5" ht="15.75">
      <c r="A23" s="47"/>
      <c r="B23" s="48"/>
      <c r="C23" s="47"/>
      <c r="D23" s="47"/>
      <c r="E23" s="47"/>
    </row>
    <row r="24" spans="1:5" ht="15.75">
      <c r="A24" s="47"/>
      <c r="B24" s="48"/>
      <c r="C24" s="47"/>
      <c r="D24" s="47"/>
      <c r="E24" s="47"/>
    </row>
    <row r="25" spans="1:5" ht="15.75">
      <c r="A25" s="47"/>
      <c r="B25" s="48"/>
      <c r="C25" s="47"/>
      <c r="D25" s="47"/>
      <c r="E25" s="47"/>
    </row>
    <row r="26" spans="1:5" ht="15.75">
      <c r="A26" s="47"/>
      <c r="B26" s="48"/>
      <c r="C26" s="47"/>
      <c r="D26" s="47"/>
      <c r="E26" s="47"/>
    </row>
    <row r="27" spans="1:5" ht="15.75">
      <c r="A27" s="47"/>
      <c r="B27" s="49"/>
      <c r="C27" s="47"/>
      <c r="D27" s="47"/>
      <c r="E27" s="47"/>
    </row>
    <row r="28" spans="1:5" ht="15.75">
      <c r="A28" s="47"/>
      <c r="B28" s="48"/>
      <c r="C28" s="47"/>
      <c r="D28" s="47"/>
      <c r="E28" s="47"/>
    </row>
    <row r="29" spans="1:5" ht="15.75">
      <c r="A29" s="47"/>
      <c r="B29" s="48"/>
      <c r="C29" s="47"/>
      <c r="D29" s="47"/>
      <c r="E29" s="47"/>
    </row>
    <row r="30" spans="1:5" ht="15.75">
      <c r="A30" s="47"/>
      <c r="B30" s="50"/>
      <c r="C30" s="47"/>
      <c r="D30" s="47"/>
      <c r="E30" s="47"/>
    </row>
    <row r="31" spans="1:5" ht="15.75">
      <c r="A31" s="47"/>
      <c r="B31" s="37"/>
      <c r="C31" s="47"/>
      <c r="D31" s="47"/>
      <c r="E31" s="47"/>
    </row>
    <row r="32" spans="1:5" ht="15.75">
      <c r="A32" s="47"/>
      <c r="B32" s="37"/>
      <c r="C32" s="47"/>
      <c r="D32" s="47"/>
      <c r="E32" s="47"/>
    </row>
    <row r="33" spans="1:5" ht="15.75">
      <c r="A33" s="47"/>
      <c r="B33" s="47"/>
      <c r="C33" s="47"/>
      <c r="D33" s="47"/>
      <c r="E33" s="47"/>
    </row>
    <row r="34" spans="1:5" ht="15.75">
      <c r="A34" s="47"/>
      <c r="B34" s="47"/>
      <c r="C34" s="47"/>
      <c r="D34" s="47"/>
      <c r="E34" s="47"/>
    </row>
    <row r="35" spans="1:5" ht="15.75">
      <c r="A35" s="47"/>
      <c r="B35" s="47"/>
      <c r="C35" s="47"/>
      <c r="D35" s="47"/>
      <c r="E35" s="47"/>
    </row>
    <row r="36" spans="1:5" ht="15.75">
      <c r="A36" s="47"/>
      <c r="B36" s="47"/>
      <c r="C36" s="47"/>
      <c r="D36" s="47"/>
      <c r="E36" s="47"/>
    </row>
    <row r="37" spans="1:5" ht="15.75">
      <c r="A37" s="47"/>
      <c r="B37" s="47"/>
      <c r="C37" s="47"/>
      <c r="D37" s="47"/>
      <c r="E37" s="47"/>
    </row>
    <row r="38" spans="1:5" ht="15.75">
      <c r="A38" s="47"/>
      <c r="B38" s="47"/>
      <c r="C38" s="47"/>
      <c r="D38" s="47"/>
      <c r="E38" s="47"/>
    </row>
    <row r="39" spans="1:5" ht="15.75">
      <c r="A39" s="47"/>
      <c r="B39" s="47"/>
      <c r="C39" s="47"/>
      <c r="D39" s="47"/>
      <c r="E39" s="47"/>
    </row>
    <row r="40" spans="1:5" ht="15.75">
      <c r="A40" s="47"/>
      <c r="B40" s="47"/>
      <c r="C40" s="47"/>
      <c r="D40" s="47"/>
      <c r="E40" s="47"/>
    </row>
    <row r="41" spans="1:5" ht="15.75">
      <c r="A41" s="47"/>
      <c r="B41" s="47"/>
      <c r="C41" s="47"/>
      <c r="D41" s="47"/>
      <c r="E41" s="47"/>
    </row>
    <row r="42" spans="1:5" ht="15.75">
      <c r="A42" s="47"/>
      <c r="B42" s="47"/>
      <c r="C42" s="47"/>
      <c r="D42" s="47"/>
      <c r="E42" s="47"/>
    </row>
    <row r="43" spans="1:5" ht="15.75">
      <c r="A43" s="47"/>
      <c r="B43" s="47"/>
      <c r="C43" s="47"/>
      <c r="D43" s="47"/>
      <c r="E43" s="47"/>
    </row>
    <row r="44" spans="1:5" ht="15.75">
      <c r="A44" s="47"/>
      <c r="B44" s="47"/>
      <c r="C44" s="47"/>
      <c r="D44" s="47"/>
      <c r="E44" s="47"/>
    </row>
    <row r="45" spans="1:5" ht="15.75">
      <c r="A45" s="47"/>
      <c r="B45" s="47"/>
      <c r="C45" s="47"/>
      <c r="D45" s="47"/>
      <c r="E45" s="47"/>
    </row>
    <row r="46" spans="1:5" ht="15.75">
      <c r="A46" s="47"/>
      <c r="B46" s="47"/>
      <c r="C46" s="47"/>
      <c r="D46" s="47"/>
      <c r="E46" s="47"/>
    </row>
    <row r="47" spans="1:5" ht="15.75">
      <c r="A47" s="47"/>
      <c r="B47" s="47"/>
      <c r="C47" s="47"/>
      <c r="D47" s="47"/>
      <c r="E47" s="47"/>
    </row>
    <row r="48" spans="1:5" ht="15.75">
      <c r="A48" s="47"/>
      <c r="B48" s="47"/>
      <c r="C48" s="47"/>
      <c r="D48" s="47"/>
      <c r="E48" s="47"/>
    </row>
    <row r="49" spans="1:5" ht="15.75">
      <c r="A49" s="47"/>
      <c r="B49" s="47"/>
      <c r="C49" s="47"/>
      <c r="D49" s="47"/>
      <c r="E49" s="47"/>
    </row>
    <row r="50" spans="1:5" ht="15.75">
      <c r="A50" s="47"/>
      <c r="B50" s="47"/>
      <c r="C50" s="47"/>
      <c r="D50" s="47"/>
      <c r="E50" s="47"/>
    </row>
    <row r="51" spans="1:5" ht="15.75">
      <c r="A51" s="47"/>
      <c r="B51" s="47"/>
      <c r="C51" s="47"/>
      <c r="D51" s="47"/>
      <c r="E51" s="47"/>
    </row>
    <row r="52" spans="1:5" ht="15.75">
      <c r="A52" s="47"/>
      <c r="B52" s="47"/>
      <c r="C52" s="47"/>
      <c r="D52" s="47"/>
      <c r="E52" s="47"/>
    </row>
    <row r="53" spans="1:5" ht="15.75">
      <c r="A53" s="47"/>
      <c r="B53" s="47"/>
      <c r="C53" s="47"/>
      <c r="D53" s="47"/>
      <c r="E53" s="47"/>
    </row>
    <row r="54" spans="1:5" ht="15.75">
      <c r="A54" s="47"/>
      <c r="B54" s="47"/>
      <c r="C54" s="47"/>
      <c r="D54" s="47"/>
      <c r="E54" s="47"/>
    </row>
    <row r="55" spans="1:5" ht="15.75">
      <c r="A55" s="47"/>
      <c r="B55" s="47"/>
      <c r="C55" s="47"/>
      <c r="D55" s="47"/>
      <c r="E55" s="47"/>
    </row>
    <row r="56" spans="1:5" ht="15.75">
      <c r="A56" s="47"/>
      <c r="B56" s="47"/>
      <c r="C56" s="47"/>
      <c r="D56" s="47"/>
      <c r="E56" s="47"/>
    </row>
    <row r="57" spans="1:5" ht="15.75">
      <c r="A57" s="47"/>
      <c r="B57" s="47"/>
      <c r="C57" s="47"/>
      <c r="D57" s="47"/>
      <c r="E57" s="47"/>
    </row>
    <row r="58" spans="1:5" ht="15.75">
      <c r="A58" s="47"/>
      <c r="B58" s="47"/>
      <c r="C58" s="47"/>
      <c r="D58" s="47"/>
      <c r="E58" s="47"/>
    </row>
    <row r="59" spans="1:5" ht="15.75">
      <c r="A59" s="47"/>
      <c r="B59" s="47"/>
      <c r="C59" s="47"/>
      <c r="D59" s="47"/>
      <c r="E59" s="47"/>
    </row>
    <row r="60" spans="1:5" ht="15.75">
      <c r="A60" s="47"/>
      <c r="B60" s="47"/>
      <c r="C60" s="47"/>
      <c r="D60" s="47"/>
      <c r="E60" s="47"/>
    </row>
    <row r="61" spans="1:5" ht="15.75">
      <c r="A61" s="47"/>
      <c r="B61" s="47"/>
      <c r="C61" s="47"/>
      <c r="D61" s="47"/>
      <c r="E61" s="47"/>
    </row>
    <row r="62" spans="1:5" ht="15.75">
      <c r="A62" s="47"/>
      <c r="B62" s="47"/>
      <c r="C62" s="47"/>
      <c r="D62" s="47"/>
      <c r="E62" s="47"/>
    </row>
    <row r="63" spans="1:5" ht="15.75">
      <c r="A63" s="47"/>
      <c r="B63" s="47"/>
      <c r="C63" s="47"/>
      <c r="D63" s="47"/>
      <c r="E63" s="47"/>
    </row>
    <row r="64" spans="1:5" ht="15.75">
      <c r="A64" s="47"/>
      <c r="B64" s="47"/>
      <c r="C64" s="47"/>
      <c r="D64" s="47"/>
      <c r="E64" s="47"/>
    </row>
    <row r="65" spans="1:5" ht="15.75">
      <c r="A65" s="47"/>
      <c r="B65" s="47"/>
      <c r="C65" s="47"/>
      <c r="D65" s="47"/>
      <c r="E65" s="47"/>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2.xml><?xml version="1.0" encoding="utf-8"?>
<worksheet xmlns="http://schemas.openxmlformats.org/spreadsheetml/2006/main" xmlns:r="http://schemas.openxmlformats.org/officeDocument/2006/relationships">
  <sheetPr>
    <tabColor theme="6"/>
  </sheetPr>
  <dimension ref="A1:G20"/>
  <sheetViews>
    <sheetView workbookViewId="0">
      <selection activeCell="G10" sqref="G10"/>
    </sheetView>
  </sheetViews>
  <sheetFormatPr defaultRowHeight="15"/>
  <cols>
    <col min="1" max="1" width="5.140625" customWidth="1"/>
    <col min="2" max="2" width="98.28515625" customWidth="1"/>
    <col min="3" max="3" width="15.7109375" customWidth="1"/>
    <col min="4" max="4" width="9.7109375" customWidth="1"/>
  </cols>
  <sheetData>
    <row r="1" spans="1:7" ht="15.75">
      <c r="A1" s="263" t="str">
        <f>'Date initiale'!C3</f>
        <v>Universitatea de Arhitectură și Urbanism "Ion Mincu" București</v>
      </c>
      <c r="B1" s="263"/>
      <c r="C1" s="263"/>
      <c r="D1" s="43"/>
    </row>
    <row r="2" spans="1:7" ht="15.75">
      <c r="A2" s="263" t="str">
        <f>'Date initiale'!B4&amp;" "&amp;'Date initiale'!C4</f>
        <v>Facultatea ARHITECTURA</v>
      </c>
      <c r="B2" s="263"/>
      <c r="C2" s="263"/>
      <c r="D2" s="17"/>
    </row>
    <row r="3" spans="1:7" ht="15.75">
      <c r="A3" s="263" t="str">
        <f>'Date initiale'!B5&amp;" "&amp;'Date initiale'!C5</f>
        <v>Departamentul Sinteza Proiectare</v>
      </c>
      <c r="B3" s="263"/>
      <c r="C3" s="263"/>
      <c r="D3" s="17"/>
    </row>
    <row r="4" spans="1:7">
      <c r="A4" s="125" t="str">
        <f>'Date initiale'!C6&amp;", "&amp;'Date initiale'!C7</f>
        <v>Harsan Remus Artenie, pozitia 16</v>
      </c>
      <c r="B4" s="125"/>
      <c r="C4" s="125"/>
    </row>
    <row r="5" spans="1:7" s="187" customFormat="1">
      <c r="A5" s="125"/>
      <c r="B5" s="125"/>
      <c r="C5" s="125"/>
    </row>
    <row r="6" spans="1:7" ht="15.75">
      <c r="A6" s="420" t="s">
        <v>110</v>
      </c>
      <c r="B6" s="420"/>
      <c r="C6" s="420"/>
      <c r="D6" s="420"/>
    </row>
    <row r="7" spans="1:7" ht="39.75" customHeight="1">
      <c r="A7" s="424" t="str">
        <f>'Descriere indicatori'!B30&amp;". "&amp;'Descriere indicatori'!C30</f>
        <v xml:space="preserve">I23. Organizator sau coordonator, congrese internaţionale / naţionale, manifestări profesionale cu caracter extracurricular, concursuri de proiecte studenţeşti în străinătate şi / în ţară, workshop-uri şi masterclass, în străinătate / în ţară </v>
      </c>
      <c r="B7" s="424"/>
      <c r="C7" s="424"/>
      <c r="D7" s="424"/>
    </row>
    <row r="8" spans="1:7" ht="15.75" customHeight="1" thickBot="1">
      <c r="A8" s="60"/>
      <c r="B8" s="60"/>
      <c r="C8" s="60"/>
      <c r="D8" s="60"/>
    </row>
    <row r="9" spans="1:7" ht="30.75" thickBot="1">
      <c r="A9" s="158" t="s">
        <v>55</v>
      </c>
      <c r="B9" s="159" t="s">
        <v>159</v>
      </c>
      <c r="C9" s="159" t="s">
        <v>81</v>
      </c>
      <c r="D9" s="292" t="s">
        <v>147</v>
      </c>
      <c r="F9" s="269" t="s">
        <v>108</v>
      </c>
    </row>
    <row r="10" spans="1:7" s="187" customFormat="1">
      <c r="A10" s="164">
        <v>1</v>
      </c>
      <c r="B10" s="312"/>
      <c r="C10" s="165"/>
      <c r="D10" s="353"/>
      <c r="F10" s="270" t="s">
        <v>169</v>
      </c>
      <c r="G10" s="382" t="s">
        <v>261</v>
      </c>
    </row>
    <row r="11" spans="1:7" s="187" customFormat="1">
      <c r="A11" s="166">
        <f>A10+1</f>
        <v>2</v>
      </c>
      <c r="B11" s="301"/>
      <c r="C11" s="42"/>
      <c r="D11" s="354"/>
      <c r="F11" s="270" t="s">
        <v>171</v>
      </c>
    </row>
    <row r="12" spans="1:7">
      <c r="A12" s="166">
        <f t="shared" ref="A12:A19" si="0">A11+1</f>
        <v>3</v>
      </c>
      <c r="B12" s="301"/>
      <c r="C12" s="42"/>
      <c r="D12" s="354"/>
      <c r="F12" s="270" t="s">
        <v>172</v>
      </c>
    </row>
    <row r="13" spans="1:7" s="187" customFormat="1">
      <c r="A13" s="166">
        <f t="shared" si="0"/>
        <v>4</v>
      </c>
      <c r="B13" s="301"/>
      <c r="C13" s="42"/>
      <c r="D13" s="354"/>
    </row>
    <row r="14" spans="1:7" s="187" customFormat="1">
      <c r="A14" s="166">
        <f t="shared" si="0"/>
        <v>5</v>
      </c>
      <c r="B14" s="301"/>
      <c r="C14" s="42"/>
      <c r="D14" s="354"/>
    </row>
    <row r="15" spans="1:7" s="187" customFormat="1">
      <c r="A15" s="166">
        <f t="shared" si="0"/>
        <v>6</v>
      </c>
      <c r="B15" s="301"/>
      <c r="C15" s="42"/>
      <c r="D15" s="354"/>
    </row>
    <row r="16" spans="1:7" s="187" customFormat="1">
      <c r="A16" s="166">
        <f t="shared" si="0"/>
        <v>7</v>
      </c>
      <c r="B16" s="301"/>
      <c r="C16" s="42"/>
      <c r="D16" s="354"/>
    </row>
    <row r="17" spans="1:4" s="187" customFormat="1">
      <c r="A17" s="166">
        <f t="shared" si="0"/>
        <v>8</v>
      </c>
      <c r="B17" s="301"/>
      <c r="C17" s="42"/>
      <c r="D17" s="354"/>
    </row>
    <row r="18" spans="1:4" s="187" customFormat="1">
      <c r="A18" s="166">
        <f t="shared" si="0"/>
        <v>9</v>
      </c>
      <c r="B18" s="301"/>
      <c r="C18" s="42"/>
      <c r="D18" s="354"/>
    </row>
    <row r="19" spans="1:4" ht="15.75" thickBot="1">
      <c r="A19" s="314">
        <f t="shared" si="0"/>
        <v>10</v>
      </c>
      <c r="B19" s="315"/>
      <c r="C19" s="155"/>
      <c r="D19" s="355"/>
    </row>
    <row r="20" spans="1:4" ht="15.75" thickBot="1">
      <c r="A20" s="356"/>
      <c r="B20" s="125"/>
      <c r="C20" s="127" t="str">
        <f>"Total "&amp;LEFT(A7,3)</f>
        <v>Total I23</v>
      </c>
      <c r="D20" s="316">
        <f>SUM(D10:D19)</f>
        <v>0</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3.xml><?xml version="1.0" encoding="utf-8"?>
<worksheet xmlns="http://schemas.openxmlformats.org/spreadsheetml/2006/main" xmlns:r="http://schemas.openxmlformats.org/officeDocument/2006/relationships">
  <sheetPr>
    <tabColor theme="6"/>
  </sheetPr>
  <dimension ref="A1:I20"/>
  <sheetViews>
    <sheetView workbookViewId="0">
      <selection activeCell="E34" sqref="E34"/>
    </sheetView>
  </sheetViews>
  <sheetFormatPr defaultRowHeight="15"/>
  <cols>
    <col min="1" max="1" width="5.140625" customWidth="1"/>
    <col min="2" max="2" width="27.5703125" customWidth="1"/>
    <col min="3" max="3" width="46.85546875" style="187" customWidth="1"/>
    <col min="4" max="4" width="30" style="187" customWidth="1"/>
    <col min="5" max="5" width="10.5703125" customWidth="1"/>
    <col min="6" max="6" width="9.7109375" customWidth="1"/>
  </cols>
  <sheetData>
    <row r="1" spans="1:9">
      <c r="A1" s="265" t="str">
        <f>'Date initiale'!C3</f>
        <v>Universitatea de Arhitectură și Urbanism "Ion Mincu" București</v>
      </c>
      <c r="B1" s="265"/>
      <c r="C1" s="265"/>
      <c r="D1" s="265"/>
      <c r="E1" s="265"/>
    </row>
    <row r="2" spans="1:9">
      <c r="A2" s="265" t="str">
        <f>'Date initiale'!B4&amp;" "&amp;'Date initiale'!C4</f>
        <v>Facultatea ARHITECTURA</v>
      </c>
      <c r="B2" s="265"/>
      <c r="C2" s="265"/>
      <c r="D2" s="265"/>
      <c r="E2" s="265"/>
    </row>
    <row r="3" spans="1:9">
      <c r="A3" s="265" t="str">
        <f>'Date initiale'!B5&amp;" "&amp;'Date initiale'!C5</f>
        <v>Departamentul Sinteza Proiectare</v>
      </c>
      <c r="B3" s="265"/>
      <c r="C3" s="265"/>
      <c r="D3" s="265"/>
      <c r="E3" s="265"/>
    </row>
    <row r="4" spans="1:9">
      <c r="A4" s="125" t="str">
        <f>'Date initiale'!C6&amp;", "&amp;'Date initiale'!C7</f>
        <v>Harsan Remus Artenie, pozitia 16</v>
      </c>
      <c r="B4" s="125"/>
      <c r="C4" s="125"/>
      <c r="D4" s="125"/>
      <c r="E4" s="125"/>
    </row>
    <row r="5" spans="1:9" s="187" customFormat="1">
      <c r="A5" s="125"/>
      <c r="B5" s="125"/>
      <c r="C5" s="125"/>
      <c r="D5" s="125"/>
      <c r="E5" s="125"/>
    </row>
    <row r="6" spans="1:9" ht="15.75">
      <c r="A6" s="282" t="s">
        <v>110</v>
      </c>
    </row>
    <row r="7" spans="1:9" ht="15.75">
      <c r="A7" s="424" t="str">
        <f>'Descriere indicatori'!B31&amp;". "&amp;'Descriere indicatori'!C31</f>
        <v xml:space="preserve">I24. Îndrumare de doctorat sau în co-tutelă la nivel internaţional/naţional </v>
      </c>
      <c r="B7" s="424"/>
      <c r="C7" s="424"/>
      <c r="D7" s="424"/>
      <c r="E7" s="424"/>
      <c r="F7" s="424"/>
    </row>
    <row r="8" spans="1:9" ht="15.75" thickBot="1"/>
    <row r="9" spans="1:9" ht="30.75" thickBot="1">
      <c r="A9" s="158" t="s">
        <v>55</v>
      </c>
      <c r="B9" s="159" t="s">
        <v>153</v>
      </c>
      <c r="C9" s="159" t="s">
        <v>155</v>
      </c>
      <c r="D9" s="159" t="s">
        <v>154</v>
      </c>
      <c r="E9" s="159" t="s">
        <v>81</v>
      </c>
      <c r="F9" s="292" t="s">
        <v>147</v>
      </c>
      <c r="H9" s="269" t="s">
        <v>108</v>
      </c>
    </row>
    <row r="10" spans="1:9">
      <c r="A10" s="164">
        <v>1</v>
      </c>
      <c r="B10" s="312"/>
      <c r="C10" s="312"/>
      <c r="D10" s="312"/>
      <c r="E10" s="165"/>
      <c r="F10" s="353"/>
      <c r="H10" s="270" t="s">
        <v>265</v>
      </c>
      <c r="I10" s="382" t="s">
        <v>266</v>
      </c>
    </row>
    <row r="11" spans="1:9">
      <c r="A11" s="166">
        <f>A10+1</f>
        <v>2</v>
      </c>
      <c r="B11" s="301"/>
      <c r="C11" s="301"/>
      <c r="D11" s="301"/>
      <c r="E11" s="42"/>
      <c r="F11" s="354"/>
      <c r="H11" s="187"/>
      <c r="I11" s="382" t="s">
        <v>267</v>
      </c>
    </row>
    <row r="12" spans="1:9">
      <c r="A12" s="166">
        <f t="shared" ref="A12:A19" si="0">A11+1</f>
        <v>3</v>
      </c>
      <c r="B12" s="301"/>
      <c r="C12" s="301"/>
      <c r="D12" s="301"/>
      <c r="E12" s="42"/>
      <c r="F12" s="354"/>
    </row>
    <row r="13" spans="1:9">
      <c r="A13" s="166">
        <f t="shared" si="0"/>
        <v>4</v>
      </c>
      <c r="B13" s="301"/>
      <c r="C13" s="301"/>
      <c r="D13" s="301"/>
      <c r="E13" s="42"/>
      <c r="F13" s="354"/>
    </row>
    <row r="14" spans="1:9">
      <c r="A14" s="166">
        <f t="shared" si="0"/>
        <v>5</v>
      </c>
      <c r="B14" s="301"/>
      <c r="C14" s="301"/>
      <c r="D14" s="301"/>
      <c r="E14" s="42"/>
      <c r="F14" s="354"/>
    </row>
    <row r="15" spans="1:9">
      <c r="A15" s="166">
        <f t="shared" si="0"/>
        <v>6</v>
      </c>
      <c r="B15" s="301"/>
      <c r="C15" s="301"/>
      <c r="D15" s="301"/>
      <c r="E15" s="42"/>
      <c r="F15" s="354"/>
    </row>
    <row r="16" spans="1:9">
      <c r="A16" s="166">
        <f t="shared" si="0"/>
        <v>7</v>
      </c>
      <c r="B16" s="301"/>
      <c r="C16" s="301"/>
      <c r="D16" s="301"/>
      <c r="E16" s="42"/>
      <c r="F16" s="354"/>
    </row>
    <row r="17" spans="1:6">
      <c r="A17" s="166">
        <f t="shared" si="0"/>
        <v>8</v>
      </c>
      <c r="B17" s="301"/>
      <c r="C17" s="301"/>
      <c r="D17" s="301"/>
      <c r="E17" s="42"/>
      <c r="F17" s="354"/>
    </row>
    <row r="18" spans="1:6">
      <c r="A18" s="166">
        <f t="shared" si="0"/>
        <v>9</v>
      </c>
      <c r="B18" s="301"/>
      <c r="C18" s="301"/>
      <c r="D18" s="301"/>
      <c r="E18" s="42"/>
      <c r="F18" s="354"/>
    </row>
    <row r="19" spans="1:6" ht="15.75" thickBot="1">
      <c r="A19" s="314">
        <f t="shared" si="0"/>
        <v>10</v>
      </c>
      <c r="B19" s="315"/>
      <c r="C19" s="315"/>
      <c r="D19" s="315"/>
      <c r="E19" s="155"/>
      <c r="F19" s="355"/>
    </row>
    <row r="20" spans="1:6" ht="15.75" thickBot="1">
      <c r="A20" s="356"/>
      <c r="B20" s="125"/>
      <c r="C20" s="125"/>
      <c r="D20" s="125"/>
      <c r="E20" s="127" t="str">
        <f>"Total "&amp;LEFT(A7,3)</f>
        <v>Total I24</v>
      </c>
      <c r="F20" s="316">
        <f>SUM(F10:F19)</f>
        <v>0</v>
      </c>
    </row>
  </sheetData>
  <mergeCells count="1">
    <mergeCell ref="A7:F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4.xml><?xml version="1.0" encoding="utf-8"?>
<worksheet xmlns="http://schemas.openxmlformats.org/spreadsheetml/2006/main" xmlns:r="http://schemas.openxmlformats.org/officeDocument/2006/relationships">
  <dimension ref="A1:AB15"/>
  <sheetViews>
    <sheetView workbookViewId="0">
      <selection activeCell="A16" sqref="A16"/>
    </sheetView>
  </sheetViews>
  <sheetFormatPr defaultRowHeight="15"/>
  <sheetData>
    <row r="1" spans="1:28">
      <c r="A1" t="s">
        <v>106</v>
      </c>
      <c r="AA1" s="318" t="s">
        <v>156</v>
      </c>
      <c r="AB1" t="s">
        <v>157</v>
      </c>
    </row>
    <row r="2" spans="1:28">
      <c r="A2" t="s">
        <v>107</v>
      </c>
    </row>
    <row r="6" spans="1:28">
      <c r="A6" t="s">
        <v>142</v>
      </c>
    </row>
    <row r="7" spans="1:28">
      <c r="A7" t="s">
        <v>143</v>
      </c>
    </row>
    <row r="8" spans="1:28">
      <c r="A8" t="s">
        <v>144</v>
      </c>
    </row>
    <row r="9" spans="1:28">
      <c r="A9" t="s">
        <v>145</v>
      </c>
    </row>
    <row r="10" spans="1:28">
      <c r="A10" t="s">
        <v>146</v>
      </c>
    </row>
    <row r="13" spans="1:28">
      <c r="A13" t="s">
        <v>51</v>
      </c>
    </row>
    <row r="14" spans="1:28">
      <c r="A14" t="s">
        <v>181</v>
      </c>
    </row>
    <row r="15" spans="1:28">
      <c r="A15" t="s">
        <v>182</v>
      </c>
    </row>
  </sheetData>
  <phoneticPr fontId="13"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sheetPr>
    <tabColor theme="4"/>
  </sheetPr>
  <dimension ref="A1:E62"/>
  <sheetViews>
    <sheetView showGridLines="0" showRowColHeaders="0" zoomScale="115" zoomScaleNormal="115" workbookViewId="0">
      <selection activeCell="C17" sqref="C17"/>
    </sheetView>
  </sheetViews>
  <sheetFormatPr defaultRowHeight="15"/>
  <cols>
    <col min="1" max="1" width="3.85546875" style="187" customWidth="1"/>
    <col min="2" max="2" width="9.140625" customWidth="1"/>
    <col min="3" max="3" width="55" customWidth="1"/>
    <col min="4" max="4" width="9.42578125" style="76" customWidth="1"/>
    <col min="5" max="5" width="14.28515625" customWidth="1"/>
  </cols>
  <sheetData>
    <row r="1" spans="2:5">
      <c r="B1" s="90" t="s">
        <v>186</v>
      </c>
      <c r="D1"/>
    </row>
    <row r="2" spans="2:5">
      <c r="B2" s="90"/>
      <c r="D2"/>
    </row>
    <row r="3" spans="2:5" ht="45">
      <c r="B3" s="75" t="s">
        <v>63</v>
      </c>
      <c r="C3" s="12" t="s">
        <v>17</v>
      </c>
      <c r="D3" s="75" t="s">
        <v>18</v>
      </c>
      <c r="E3" s="12" t="s">
        <v>97</v>
      </c>
    </row>
    <row r="4" spans="2:5" ht="30">
      <c r="B4" s="81" t="s">
        <v>112</v>
      </c>
      <c r="C4" s="11" t="s">
        <v>20</v>
      </c>
      <c r="D4" s="81" t="s">
        <v>195</v>
      </c>
      <c r="E4" s="78" t="s">
        <v>98</v>
      </c>
    </row>
    <row r="5" spans="2:5">
      <c r="B5" s="81" t="s">
        <v>113</v>
      </c>
      <c r="C5" s="11" t="s">
        <v>22</v>
      </c>
      <c r="D5" s="81" t="s">
        <v>196</v>
      </c>
      <c r="E5" s="78" t="s">
        <v>16</v>
      </c>
    </row>
    <row r="6" spans="2:5" ht="30">
      <c r="B6" s="81" t="s">
        <v>114</v>
      </c>
      <c r="C6" s="32" t="s">
        <v>24</v>
      </c>
      <c r="D6" s="81" t="s">
        <v>197</v>
      </c>
      <c r="E6" s="78" t="s">
        <v>25</v>
      </c>
    </row>
    <row r="7" spans="2:5">
      <c r="B7" s="81" t="s">
        <v>115</v>
      </c>
      <c r="C7" s="11" t="s">
        <v>198</v>
      </c>
      <c r="D7" s="81" t="s">
        <v>197</v>
      </c>
      <c r="E7" s="78" t="s">
        <v>27</v>
      </c>
    </row>
    <row r="8" spans="2:5" s="56" customFormat="1" ht="60">
      <c r="B8" s="81" t="s">
        <v>116</v>
      </c>
      <c r="C8" s="78" t="s">
        <v>199</v>
      </c>
      <c r="D8" s="81" t="s">
        <v>197</v>
      </c>
      <c r="E8" s="78" t="s">
        <v>27</v>
      </c>
    </row>
    <row r="9" spans="2:5" ht="30" customHeight="1">
      <c r="B9" s="81" t="s">
        <v>117</v>
      </c>
      <c r="C9" s="15" t="s">
        <v>200</v>
      </c>
      <c r="D9" s="81" t="s">
        <v>201</v>
      </c>
      <c r="E9" s="78" t="s">
        <v>27</v>
      </c>
    </row>
    <row r="10" spans="2:5" ht="30" customHeight="1">
      <c r="B10" s="81" t="s">
        <v>118</v>
      </c>
      <c r="C10" s="15" t="s">
        <v>202</v>
      </c>
      <c r="D10" s="81" t="s">
        <v>201</v>
      </c>
      <c r="E10" s="78" t="s">
        <v>27</v>
      </c>
    </row>
    <row r="11" spans="2:5" ht="30">
      <c r="B11" s="81" t="s">
        <v>119</v>
      </c>
      <c r="C11" s="15" t="s">
        <v>203</v>
      </c>
      <c r="D11" s="81" t="s">
        <v>197</v>
      </c>
      <c r="E11" s="78" t="s">
        <v>32</v>
      </c>
    </row>
    <row r="12" spans="2:5" ht="30">
      <c r="B12" s="81" t="s">
        <v>120</v>
      </c>
      <c r="C12" s="11" t="s">
        <v>204</v>
      </c>
      <c r="D12" s="81" t="s">
        <v>205</v>
      </c>
      <c r="E12" s="78" t="s">
        <v>32</v>
      </c>
    </row>
    <row r="13" spans="2:5" ht="62.25" customHeight="1">
      <c r="B13" s="81" t="s">
        <v>121</v>
      </c>
      <c r="C13" s="77" t="s">
        <v>206</v>
      </c>
      <c r="D13" s="81" t="s">
        <v>207</v>
      </c>
      <c r="E13" s="78" t="s">
        <v>35</v>
      </c>
    </row>
    <row r="14" spans="2:5" ht="60">
      <c r="B14" s="82" t="s">
        <v>122</v>
      </c>
      <c r="C14" s="15" t="s">
        <v>208</v>
      </c>
      <c r="D14" s="81" t="s">
        <v>209</v>
      </c>
      <c r="E14" s="78" t="s">
        <v>37</v>
      </c>
    </row>
    <row r="15" spans="2:5" ht="76.5" customHeight="1">
      <c r="B15" s="83"/>
      <c r="C15" s="15" t="s">
        <v>210</v>
      </c>
      <c r="D15" s="81" t="s">
        <v>211</v>
      </c>
      <c r="E15" s="78" t="s">
        <v>38</v>
      </c>
    </row>
    <row r="16" spans="2:5" ht="30">
      <c r="B16" s="84"/>
      <c r="C16" s="36" t="s">
        <v>212</v>
      </c>
      <c r="D16" s="81" t="s">
        <v>213</v>
      </c>
      <c r="E16" s="78" t="s">
        <v>39</v>
      </c>
    </row>
    <row r="17" spans="2:5" ht="90" customHeight="1">
      <c r="B17" s="81" t="s">
        <v>123</v>
      </c>
      <c r="C17" s="15" t="s">
        <v>214</v>
      </c>
      <c r="D17" s="81" t="s">
        <v>215</v>
      </c>
      <c r="E17" s="78" t="s">
        <v>59</v>
      </c>
    </row>
    <row r="18" spans="2:5" ht="61.5" customHeight="1">
      <c r="B18" s="81" t="s">
        <v>124</v>
      </c>
      <c r="C18" s="15" t="s">
        <v>216</v>
      </c>
      <c r="D18" s="81" t="s">
        <v>217</v>
      </c>
      <c r="E18" s="78" t="s">
        <v>59</v>
      </c>
    </row>
    <row r="19" spans="2:5" ht="75" customHeight="1">
      <c r="B19" s="405" t="s">
        <v>125</v>
      </c>
      <c r="C19" s="11" t="s">
        <v>218</v>
      </c>
      <c r="D19" s="81" t="s">
        <v>219</v>
      </c>
      <c r="E19" s="78" t="s">
        <v>59</v>
      </c>
    </row>
    <row r="20" spans="2:5" ht="45">
      <c r="B20" s="406"/>
      <c r="C20" s="11" t="s">
        <v>220</v>
      </c>
      <c r="D20" s="81" t="s">
        <v>221</v>
      </c>
      <c r="E20" s="78" t="s">
        <v>59</v>
      </c>
    </row>
    <row r="21" spans="2:5" ht="60">
      <c r="B21" s="238"/>
      <c r="C21" s="11" t="s">
        <v>62</v>
      </c>
      <c r="D21" s="81" t="s">
        <v>222</v>
      </c>
      <c r="E21" s="78" t="s">
        <v>59</v>
      </c>
    </row>
    <row r="22" spans="2:5" s="187" customFormat="1" ht="75">
      <c r="B22" s="81" t="s">
        <v>0</v>
      </c>
      <c r="C22" s="11" t="s">
        <v>223</v>
      </c>
      <c r="D22" s="81" t="s">
        <v>224</v>
      </c>
      <c r="E22" s="78" t="s">
        <v>59</v>
      </c>
    </row>
    <row r="23" spans="2:5" ht="135.75" customHeight="1">
      <c r="B23" s="87" t="s">
        <v>126</v>
      </c>
      <c r="C23" s="85" t="s">
        <v>225</v>
      </c>
      <c r="D23" s="86" t="s">
        <v>226</v>
      </c>
      <c r="E23" s="85" t="s">
        <v>227</v>
      </c>
    </row>
    <row r="24" spans="2:5" ht="60">
      <c r="B24" s="84" t="s">
        <v>127</v>
      </c>
      <c r="C24" s="71" t="s">
        <v>228</v>
      </c>
      <c r="D24" s="84" t="s">
        <v>229</v>
      </c>
      <c r="E24" s="80" t="s">
        <v>65</v>
      </c>
    </row>
    <row r="25" spans="2:5" ht="75">
      <c r="B25" s="81" t="s">
        <v>128</v>
      </c>
      <c r="C25" s="15" t="s">
        <v>230</v>
      </c>
      <c r="D25" s="81" t="s">
        <v>231</v>
      </c>
      <c r="E25" s="78" t="s">
        <v>67</v>
      </c>
    </row>
    <row r="26" spans="2:5" ht="106.5" customHeight="1">
      <c r="B26" s="81" t="s">
        <v>129</v>
      </c>
      <c r="C26" s="89" t="s">
        <v>232</v>
      </c>
      <c r="D26" s="81" t="s">
        <v>99</v>
      </c>
      <c r="E26" s="78" t="s">
        <v>41</v>
      </c>
    </row>
    <row r="27" spans="2:5" ht="45">
      <c r="B27" s="81" t="s">
        <v>130</v>
      </c>
      <c r="C27" s="88" t="s">
        <v>233</v>
      </c>
      <c r="D27" s="81" t="s">
        <v>234</v>
      </c>
      <c r="E27" s="78" t="s">
        <v>43</v>
      </c>
    </row>
    <row r="28" spans="2:5" ht="30">
      <c r="B28" s="81" t="s">
        <v>131</v>
      </c>
      <c r="C28" s="80" t="s">
        <v>235</v>
      </c>
      <c r="D28" s="81" t="s">
        <v>231</v>
      </c>
      <c r="E28" s="78" t="s">
        <v>43</v>
      </c>
    </row>
    <row r="29" spans="2:5" ht="107.25" customHeight="1">
      <c r="B29" s="81" t="s">
        <v>132</v>
      </c>
      <c r="C29" s="79" t="s">
        <v>263</v>
      </c>
      <c r="D29" s="81" t="s">
        <v>100</v>
      </c>
      <c r="E29" s="78" t="s">
        <v>46</v>
      </c>
    </row>
    <row r="30" spans="2:5" ht="75">
      <c r="B30" s="81" t="s">
        <v>133</v>
      </c>
      <c r="C30" s="78" t="s">
        <v>236</v>
      </c>
      <c r="D30" s="81" t="s">
        <v>237</v>
      </c>
      <c r="E30" s="78" t="s">
        <v>41</v>
      </c>
    </row>
    <row r="31" spans="2:5" ht="75">
      <c r="B31" s="81" t="s">
        <v>238</v>
      </c>
      <c r="C31" s="78" t="s">
        <v>49</v>
      </c>
      <c r="D31" s="81" t="s">
        <v>239</v>
      </c>
      <c r="E31" s="78" t="s">
        <v>240</v>
      </c>
    </row>
    <row r="33" spans="2:5" s="187" customFormat="1">
      <c r="B33" s="410" t="s">
        <v>192</v>
      </c>
      <c r="C33" s="408"/>
      <c r="D33" s="408"/>
      <c r="E33" s="408"/>
    </row>
    <row r="34" spans="2:5" s="187" customFormat="1">
      <c r="B34" s="408"/>
      <c r="C34" s="408"/>
      <c r="D34" s="408"/>
      <c r="E34" s="408"/>
    </row>
    <row r="35" spans="2:5" s="187" customFormat="1">
      <c r="B35" s="408"/>
      <c r="C35" s="408"/>
      <c r="D35" s="408"/>
      <c r="E35" s="408"/>
    </row>
    <row r="36" spans="2:5" s="187" customFormat="1">
      <c r="B36" s="408"/>
      <c r="C36" s="408"/>
      <c r="D36" s="408"/>
      <c r="E36" s="408"/>
    </row>
    <row r="37" spans="2:5" s="187" customFormat="1">
      <c r="B37" s="408"/>
      <c r="C37" s="408"/>
      <c r="D37" s="408"/>
      <c r="E37" s="408"/>
    </row>
    <row r="38" spans="2:5" s="187" customFormat="1">
      <c r="B38" s="408"/>
      <c r="C38" s="408"/>
      <c r="D38" s="408"/>
      <c r="E38" s="408"/>
    </row>
    <row r="39" spans="2:5" s="187" customFormat="1">
      <c r="B39" s="408"/>
      <c r="C39" s="408"/>
      <c r="D39" s="408"/>
      <c r="E39" s="408"/>
    </row>
    <row r="40" spans="2:5" s="187" customFormat="1" ht="128.25" customHeight="1">
      <c r="B40" s="408"/>
      <c r="C40" s="408"/>
      <c r="D40" s="408"/>
      <c r="E40" s="408"/>
    </row>
    <row r="41" spans="2:5" s="187" customFormat="1">
      <c r="B41" s="409" t="s">
        <v>190</v>
      </c>
      <c r="C41" s="409"/>
      <c r="D41" s="409"/>
      <c r="E41" s="409"/>
    </row>
    <row r="42" spans="2:5" ht="48.75" customHeight="1">
      <c r="B42" s="407" t="s">
        <v>50</v>
      </c>
      <c r="C42" s="407"/>
      <c r="D42" s="407"/>
      <c r="E42" s="407"/>
    </row>
    <row r="43" spans="2:5" ht="64.5" customHeight="1">
      <c r="B43" s="407" t="s">
        <v>187</v>
      </c>
      <c r="C43" s="407"/>
      <c r="D43" s="407"/>
      <c r="E43" s="407"/>
    </row>
    <row r="44" spans="2:5" ht="59.25" customHeight="1">
      <c r="B44" s="407" t="s">
        <v>188</v>
      </c>
      <c r="C44" s="407"/>
      <c r="D44" s="407"/>
      <c r="E44" s="407"/>
    </row>
    <row r="45" spans="2:5" s="187" customFormat="1" ht="46.5" customHeight="1">
      <c r="B45" s="407" t="s">
        <v>189</v>
      </c>
      <c r="C45" s="407"/>
      <c r="D45" s="407"/>
      <c r="E45" s="407"/>
    </row>
    <row r="46" spans="2:5" ht="32.25" customHeight="1">
      <c r="B46" s="408" t="s">
        <v>191</v>
      </c>
      <c r="C46" s="408"/>
      <c r="D46" s="408"/>
      <c r="E46" s="408"/>
    </row>
    <row r="47" spans="2:5">
      <c r="B47" s="413" t="s">
        <v>178</v>
      </c>
      <c r="C47" s="408"/>
      <c r="D47" s="408"/>
      <c r="E47" s="408"/>
    </row>
    <row r="48" spans="2:5">
      <c r="B48" s="408"/>
      <c r="C48" s="408"/>
      <c r="D48" s="408"/>
      <c r="E48" s="408"/>
    </row>
    <row r="49" spans="2:5">
      <c r="B49" s="408"/>
      <c r="C49" s="408"/>
      <c r="D49" s="408"/>
      <c r="E49" s="408"/>
    </row>
    <row r="50" spans="2:5">
      <c r="B50" s="408"/>
      <c r="C50" s="408"/>
      <c r="D50" s="408"/>
      <c r="E50" s="408"/>
    </row>
    <row r="51" spans="2:5">
      <c r="B51" s="408"/>
      <c r="C51" s="408"/>
      <c r="D51" s="408"/>
      <c r="E51" s="408"/>
    </row>
    <row r="52" spans="2:5">
      <c r="B52" s="408"/>
      <c r="C52" s="408"/>
      <c r="D52" s="408"/>
      <c r="E52" s="408"/>
    </row>
    <row r="53" spans="2:5">
      <c r="B53" s="408"/>
      <c r="C53" s="408"/>
      <c r="D53" s="408"/>
      <c r="E53" s="408"/>
    </row>
    <row r="54" spans="2:5" ht="114" customHeight="1">
      <c r="B54" s="408"/>
      <c r="C54" s="408"/>
      <c r="D54" s="408"/>
      <c r="E54" s="408"/>
    </row>
    <row r="56" spans="2:5">
      <c r="B56" s="382" t="s">
        <v>193</v>
      </c>
    </row>
    <row r="57" spans="2:5" ht="63" customHeight="1">
      <c r="B57" s="411" t="s">
        <v>194</v>
      </c>
      <c r="C57" s="412"/>
      <c r="D57" s="412"/>
      <c r="E57" s="412"/>
    </row>
    <row r="62" spans="2:5" ht="86.25" customHeight="1"/>
  </sheetData>
  <sheetProtection sheet="1" objects="1" scenarios="1"/>
  <mergeCells count="10">
    <mergeCell ref="B57:E57"/>
    <mergeCell ref="B43:E43"/>
    <mergeCell ref="B47:E54"/>
    <mergeCell ref="B42:E42"/>
    <mergeCell ref="B44:E44"/>
    <mergeCell ref="B19:B20"/>
    <mergeCell ref="B45:E45"/>
    <mergeCell ref="B46:E46"/>
    <mergeCell ref="B41:E41"/>
    <mergeCell ref="B33:E40"/>
  </mergeCells>
  <phoneticPr fontId="0" type="noConversion"/>
  <pageMargins left="0.59055118110236227" right="0.59055118110236227" top="0.78740157480314965" bottom="0.78740157480314965"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sheetPr>
    <tabColor theme="4"/>
  </sheetPr>
  <dimension ref="A1:H18"/>
  <sheetViews>
    <sheetView showGridLines="0" showRowColHeaders="0" workbookViewId="0">
      <selection activeCell="D4" sqref="D4"/>
    </sheetView>
  </sheetViews>
  <sheetFormatPr defaultRowHeight="15"/>
  <cols>
    <col min="2" max="2" width="46.5703125" customWidth="1"/>
    <col min="3" max="4" width="14.28515625" customWidth="1"/>
  </cols>
  <sheetData>
    <row r="1" spans="1:8">
      <c r="A1" s="90" t="s">
        <v>103</v>
      </c>
    </row>
    <row r="3" spans="1:8" ht="64.5" customHeight="1">
      <c r="A3" s="92" t="s">
        <v>2</v>
      </c>
      <c r="B3" s="91" t="s">
        <v>1</v>
      </c>
      <c r="C3" s="93" t="s">
        <v>3</v>
      </c>
      <c r="D3" s="93" t="s">
        <v>4</v>
      </c>
      <c r="E3" s="1"/>
      <c r="F3" s="1"/>
      <c r="G3" s="1"/>
      <c r="H3" s="1"/>
    </row>
    <row r="4" spans="1:8">
      <c r="A4" s="19" t="s">
        <v>5</v>
      </c>
      <c r="B4" s="13" t="s">
        <v>241</v>
      </c>
      <c r="C4" s="19" t="s">
        <v>10</v>
      </c>
      <c r="D4" s="19" t="s">
        <v>13</v>
      </c>
    </row>
    <row r="5" spans="1:8">
      <c r="A5" s="19" t="s">
        <v>6</v>
      </c>
      <c r="B5" s="13" t="s">
        <v>242</v>
      </c>
      <c r="C5" s="19" t="s">
        <v>10</v>
      </c>
      <c r="D5" s="19" t="s">
        <v>13</v>
      </c>
    </row>
    <row r="6" spans="1:8">
      <c r="A6" s="19" t="s">
        <v>7</v>
      </c>
      <c r="B6" s="13" t="s">
        <v>9</v>
      </c>
      <c r="C6" s="19" t="s">
        <v>11</v>
      </c>
      <c r="D6" s="19" t="s">
        <v>14</v>
      </c>
    </row>
    <row r="7" spans="1:8">
      <c r="A7" s="384" t="s">
        <v>8</v>
      </c>
      <c r="B7" s="383" t="s">
        <v>243</v>
      </c>
      <c r="C7" s="384" t="s">
        <v>12</v>
      </c>
      <c r="D7" s="384" t="s">
        <v>15</v>
      </c>
    </row>
    <row r="11" spans="1:8" ht="13.5" customHeight="1"/>
    <row r="12" spans="1:8" hidden="1"/>
    <row r="13" spans="1:8" hidden="1"/>
    <row r="14" spans="1:8" hidden="1"/>
    <row r="15" spans="1:8" hidden="1"/>
    <row r="16" spans="1:8" hidden="1"/>
    <row r="18" ht="20.25" customHeight="1"/>
  </sheetData>
  <phoneticPr fontId="0" type="noConversion"/>
  <pageMargins left="0.78740157480314965" right="0.59055118110236227" top="0.78740157480314965" bottom="0.78740157480314965"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sheetPr>
    <tabColor theme="6"/>
  </sheetPr>
  <dimension ref="A1:AE22"/>
  <sheetViews>
    <sheetView workbookViewId="0">
      <selection activeCell="M10" sqref="M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7109375" customWidth="1"/>
    <col min="9" max="9" width="9.42578125" customWidth="1"/>
  </cols>
  <sheetData>
    <row r="1" spans="1:31" ht="15.75">
      <c r="A1" s="263" t="str">
        <f>'Date initiale'!C3</f>
        <v>Universitatea de Arhitectură și Urbanism "Ion Mincu" București</v>
      </c>
      <c r="B1" s="263"/>
      <c r="C1" s="263"/>
      <c r="D1" s="2"/>
      <c r="E1" s="2"/>
      <c r="F1" s="3"/>
      <c r="G1" s="3"/>
      <c r="H1" s="3"/>
      <c r="I1" s="3"/>
    </row>
    <row r="2" spans="1:31" ht="15.75">
      <c r="A2" s="263" t="str">
        <f>'Date initiale'!B4&amp;" "&amp;'Date initiale'!C4</f>
        <v>Facultatea ARHITECTURA</v>
      </c>
      <c r="B2" s="263"/>
      <c r="C2" s="263"/>
      <c r="D2" s="2"/>
      <c r="E2" s="2"/>
      <c r="F2" s="3"/>
      <c r="G2" s="3"/>
      <c r="H2" s="3"/>
      <c r="I2" s="3"/>
    </row>
    <row r="3" spans="1:31" ht="15.75">
      <c r="A3" s="263" t="str">
        <f>'Date initiale'!B5&amp;" "&amp;'Date initiale'!C5</f>
        <v>Departamentul Sinteza Proiectare</v>
      </c>
      <c r="B3" s="263"/>
      <c r="C3" s="263"/>
      <c r="D3" s="2"/>
      <c r="E3" s="2"/>
      <c r="F3" s="2"/>
      <c r="G3" s="2"/>
      <c r="H3" s="2"/>
      <c r="I3" s="2"/>
    </row>
    <row r="4" spans="1:31" ht="15.75">
      <c r="A4" s="415" t="str">
        <f>'Date initiale'!C6&amp;", "&amp;'Date initiale'!C7</f>
        <v>Harsan Remus Artenie, pozitia 16</v>
      </c>
      <c r="B4" s="415"/>
      <c r="C4" s="415"/>
      <c r="D4" s="2"/>
      <c r="E4" s="2"/>
      <c r="F4" s="3"/>
      <c r="G4" s="3"/>
      <c r="H4" s="3"/>
      <c r="I4" s="3"/>
    </row>
    <row r="5" spans="1:31" s="187" customFormat="1" ht="15.75">
      <c r="A5" s="264"/>
      <c r="B5" s="264"/>
      <c r="C5" s="264"/>
      <c r="D5" s="2"/>
      <c r="E5" s="2"/>
      <c r="F5" s="3"/>
      <c r="G5" s="3"/>
      <c r="H5" s="3"/>
      <c r="I5" s="3"/>
    </row>
    <row r="6" spans="1:31" ht="15.75">
      <c r="A6" s="414" t="s">
        <v>110</v>
      </c>
      <c r="B6" s="414"/>
      <c r="C6" s="414"/>
      <c r="D6" s="414"/>
      <c r="E6" s="414"/>
      <c r="F6" s="414"/>
      <c r="G6" s="414"/>
      <c r="H6" s="414"/>
      <c r="I6" s="414"/>
    </row>
    <row r="7" spans="1:31" ht="15.75">
      <c r="A7" s="414" t="str">
        <f>'Descriere indicatori'!B4&amp;". "&amp;'Descriere indicatori'!C4</f>
        <v xml:space="preserve">I1. Cărţi de autor/capitole publicate la edituri cu prestigiu internaţional* </v>
      </c>
      <c r="B7" s="414"/>
      <c r="C7" s="414"/>
      <c r="D7" s="414"/>
      <c r="E7" s="414"/>
      <c r="F7" s="414"/>
      <c r="G7" s="414"/>
      <c r="H7" s="414"/>
      <c r="I7" s="414"/>
    </row>
    <row r="8" spans="1:31" ht="16.5" thickBot="1">
      <c r="A8" s="39"/>
      <c r="B8" s="39"/>
      <c r="C8" s="39"/>
      <c r="D8" s="39"/>
      <c r="E8" s="39"/>
      <c r="F8" s="39"/>
      <c r="G8" s="39"/>
      <c r="H8" s="39"/>
      <c r="I8" s="39"/>
    </row>
    <row r="9" spans="1:31" s="6" customFormat="1" ht="60.75" thickBot="1">
      <c r="A9" s="193" t="s">
        <v>55</v>
      </c>
      <c r="B9" s="194" t="s">
        <v>83</v>
      </c>
      <c r="C9" s="194" t="s">
        <v>174</v>
      </c>
      <c r="D9" s="194" t="s">
        <v>85</v>
      </c>
      <c r="E9" s="194" t="s">
        <v>86</v>
      </c>
      <c r="F9" s="195" t="s">
        <v>87</v>
      </c>
      <c r="G9" s="194" t="s">
        <v>88</v>
      </c>
      <c r="H9" s="194" t="s">
        <v>89</v>
      </c>
      <c r="I9" s="196" t="s">
        <v>90</v>
      </c>
      <c r="J9" s="4"/>
      <c r="K9" s="269" t="s">
        <v>108</v>
      </c>
      <c r="L9" s="5"/>
      <c r="M9" s="5"/>
      <c r="N9" s="5"/>
      <c r="O9" s="5"/>
      <c r="P9" s="5"/>
      <c r="Q9" s="5"/>
      <c r="R9" s="5"/>
      <c r="S9" s="5"/>
      <c r="T9" s="5"/>
      <c r="U9" s="5"/>
      <c r="V9" s="5"/>
      <c r="W9" s="5"/>
      <c r="X9" s="5"/>
      <c r="Y9" s="5"/>
      <c r="Z9" s="5"/>
      <c r="AA9" s="5"/>
      <c r="AB9" s="5"/>
      <c r="AC9" s="5"/>
      <c r="AD9" s="5"/>
      <c r="AE9" s="5"/>
    </row>
    <row r="10" spans="1:31" s="6" customFormat="1" ht="15.75">
      <c r="A10" s="110">
        <v>1</v>
      </c>
      <c r="B10" s="111"/>
      <c r="C10" s="111"/>
      <c r="D10" s="111"/>
      <c r="E10" s="112"/>
      <c r="F10" s="113"/>
      <c r="G10" s="113"/>
      <c r="H10" s="113"/>
      <c r="I10" s="324"/>
      <c r="J10" s="8"/>
      <c r="K10" s="270" t="s">
        <v>109</v>
      </c>
      <c r="L10" s="385" t="s">
        <v>244</v>
      </c>
      <c r="M10" s="9"/>
      <c r="N10" s="9"/>
      <c r="O10" s="9"/>
      <c r="P10" s="9"/>
      <c r="Q10" s="9"/>
      <c r="R10" s="9"/>
      <c r="S10" s="9"/>
      <c r="T10" s="9"/>
      <c r="U10" s="10"/>
      <c r="V10" s="10"/>
      <c r="W10" s="10"/>
      <c r="X10" s="10"/>
      <c r="Y10" s="10"/>
      <c r="Z10" s="10"/>
      <c r="AA10" s="10"/>
      <c r="AB10" s="10"/>
      <c r="AC10" s="10"/>
      <c r="AD10" s="10"/>
      <c r="AE10" s="10"/>
    </row>
    <row r="11" spans="1:31" s="6" customFormat="1" ht="15.75">
      <c r="A11" s="114">
        <f>A10+1</f>
        <v>2</v>
      </c>
      <c r="B11" s="115"/>
      <c r="C11" s="116"/>
      <c r="D11" s="115"/>
      <c r="E11" s="117"/>
      <c r="F11" s="118"/>
      <c r="G11" s="119"/>
      <c r="H11" s="119"/>
      <c r="I11" s="325"/>
      <c r="J11" s="8"/>
      <c r="K11" s="268"/>
      <c r="L11" s="9"/>
      <c r="M11" s="9"/>
      <c r="N11" s="9"/>
      <c r="O11" s="9"/>
      <c r="P11" s="9"/>
      <c r="Q11" s="9"/>
      <c r="R11" s="9"/>
      <c r="S11" s="9"/>
      <c r="T11" s="9"/>
      <c r="U11" s="10"/>
      <c r="V11" s="10"/>
      <c r="W11" s="10"/>
      <c r="X11" s="10"/>
      <c r="Y11" s="10"/>
      <c r="Z11" s="10"/>
      <c r="AA11" s="10"/>
      <c r="AB11" s="10"/>
      <c r="AC11" s="10"/>
      <c r="AD11" s="10"/>
      <c r="AE11" s="10"/>
    </row>
    <row r="12" spans="1:31" s="6" customFormat="1" ht="15.75">
      <c r="A12" s="114">
        <f t="shared" ref="A12:A19" si="0">A11+1</f>
        <v>3</v>
      </c>
      <c r="B12" s="116"/>
      <c r="C12" s="116"/>
      <c r="D12" s="116"/>
      <c r="E12" s="117"/>
      <c r="F12" s="118"/>
      <c r="G12" s="119"/>
      <c r="H12" s="119"/>
      <c r="I12" s="325"/>
      <c r="J12" s="8"/>
      <c r="K12" s="9"/>
      <c r="L12" s="9"/>
      <c r="M12" s="9"/>
      <c r="N12" s="9"/>
      <c r="O12" s="9"/>
      <c r="P12" s="9"/>
      <c r="Q12" s="9"/>
      <c r="R12" s="9"/>
      <c r="S12" s="9"/>
      <c r="T12" s="9"/>
      <c r="U12" s="10"/>
      <c r="V12" s="10"/>
      <c r="W12" s="10"/>
      <c r="X12" s="10"/>
      <c r="Y12" s="10"/>
      <c r="Z12" s="10"/>
      <c r="AA12" s="10"/>
      <c r="AB12" s="10"/>
      <c r="AC12" s="10"/>
      <c r="AD12" s="10"/>
      <c r="AE12" s="10"/>
    </row>
    <row r="13" spans="1:31" s="6" customFormat="1" ht="15.75">
      <c r="A13" s="114">
        <f t="shared" si="0"/>
        <v>4</v>
      </c>
      <c r="B13" s="115"/>
      <c r="C13" s="116"/>
      <c r="D13" s="115"/>
      <c r="E13" s="117"/>
      <c r="F13" s="118"/>
      <c r="G13" s="119"/>
      <c r="H13" s="119"/>
      <c r="I13" s="325"/>
      <c r="J13" s="8"/>
      <c r="K13" s="9"/>
      <c r="L13" s="9"/>
      <c r="M13" s="9"/>
      <c r="N13" s="9"/>
      <c r="O13" s="9"/>
      <c r="P13" s="9"/>
      <c r="Q13" s="9"/>
      <c r="R13" s="9"/>
      <c r="S13" s="9"/>
      <c r="T13" s="9"/>
      <c r="U13" s="10"/>
      <c r="V13" s="10"/>
      <c r="W13" s="10"/>
      <c r="X13" s="10"/>
      <c r="Y13" s="10"/>
      <c r="Z13" s="10"/>
      <c r="AA13" s="10"/>
      <c r="AB13" s="10"/>
      <c r="AC13" s="10"/>
      <c r="AD13" s="10"/>
      <c r="AE13" s="10"/>
    </row>
    <row r="14" spans="1:31" s="6" customFormat="1" ht="15.75">
      <c r="A14" s="114">
        <f t="shared" si="0"/>
        <v>5</v>
      </c>
      <c r="B14" s="116"/>
      <c r="C14" s="116"/>
      <c r="D14" s="116"/>
      <c r="E14" s="117"/>
      <c r="F14" s="118"/>
      <c r="G14" s="119"/>
      <c r="H14" s="119"/>
      <c r="I14" s="325"/>
      <c r="J14" s="8"/>
      <c r="K14" s="9"/>
      <c r="L14" s="9"/>
      <c r="M14" s="9"/>
      <c r="N14" s="9"/>
      <c r="O14" s="9"/>
      <c r="P14" s="9"/>
      <c r="Q14" s="9"/>
      <c r="R14" s="9"/>
      <c r="S14" s="9"/>
      <c r="T14" s="9"/>
      <c r="U14" s="10"/>
      <c r="V14" s="10"/>
      <c r="W14" s="10"/>
      <c r="X14" s="10"/>
      <c r="Y14" s="10"/>
      <c r="Z14" s="10"/>
      <c r="AA14" s="10"/>
      <c r="AB14" s="10"/>
      <c r="AC14" s="10"/>
      <c r="AD14" s="10"/>
      <c r="AE14" s="10"/>
    </row>
    <row r="15" spans="1:31" s="6" customFormat="1" ht="15.75">
      <c r="A15" s="114">
        <f t="shared" si="0"/>
        <v>6</v>
      </c>
      <c r="B15" s="116"/>
      <c r="C15" s="116"/>
      <c r="D15" s="116"/>
      <c r="E15" s="117"/>
      <c r="F15" s="118"/>
      <c r="G15" s="119"/>
      <c r="H15" s="119"/>
      <c r="I15" s="325"/>
      <c r="J15" s="8"/>
      <c r="K15" s="9"/>
      <c r="L15" s="9"/>
      <c r="M15" s="9"/>
      <c r="N15" s="9"/>
      <c r="O15" s="9"/>
      <c r="P15" s="9"/>
      <c r="Q15" s="9"/>
      <c r="R15" s="9"/>
      <c r="S15" s="9"/>
      <c r="T15" s="9"/>
      <c r="U15" s="10"/>
      <c r="V15" s="10"/>
      <c r="W15" s="10"/>
      <c r="X15" s="10"/>
      <c r="Y15" s="10"/>
      <c r="Z15" s="10"/>
      <c r="AA15" s="10"/>
      <c r="AB15" s="10"/>
      <c r="AC15" s="10"/>
      <c r="AD15" s="10"/>
      <c r="AE15" s="10"/>
    </row>
    <row r="16" spans="1:31" s="6" customFormat="1" ht="15.75">
      <c r="A16" s="114">
        <f t="shared" si="0"/>
        <v>7</v>
      </c>
      <c r="B16" s="115"/>
      <c r="C16" s="116"/>
      <c r="D16" s="115"/>
      <c r="E16" s="117"/>
      <c r="F16" s="118"/>
      <c r="G16" s="119"/>
      <c r="H16" s="119"/>
      <c r="I16" s="325"/>
      <c r="J16" s="8"/>
      <c r="K16" s="9"/>
      <c r="L16" s="9"/>
      <c r="M16" s="9"/>
      <c r="N16" s="9"/>
      <c r="O16" s="9"/>
      <c r="P16" s="9"/>
      <c r="Q16" s="9"/>
      <c r="R16" s="9"/>
      <c r="S16" s="9"/>
      <c r="T16" s="9"/>
      <c r="U16" s="10"/>
      <c r="V16" s="10"/>
      <c r="W16" s="10"/>
      <c r="X16" s="10"/>
      <c r="Y16" s="10"/>
      <c r="Z16" s="10"/>
      <c r="AA16" s="10"/>
      <c r="AB16" s="10"/>
      <c r="AC16" s="10"/>
      <c r="AD16" s="10"/>
      <c r="AE16" s="10"/>
    </row>
    <row r="17" spans="1:31" s="6" customFormat="1" ht="15.75">
      <c r="A17" s="114">
        <f t="shared" si="0"/>
        <v>8</v>
      </c>
      <c r="B17" s="116"/>
      <c r="C17" s="116"/>
      <c r="D17" s="116"/>
      <c r="E17" s="117"/>
      <c r="F17" s="118"/>
      <c r="G17" s="119"/>
      <c r="H17" s="119"/>
      <c r="I17" s="325"/>
      <c r="J17" s="8"/>
      <c r="K17" s="9"/>
      <c r="L17" s="9"/>
      <c r="M17" s="9"/>
      <c r="N17" s="9"/>
      <c r="O17" s="9"/>
      <c r="P17" s="9"/>
      <c r="Q17" s="9"/>
      <c r="R17" s="9"/>
      <c r="S17" s="9"/>
      <c r="T17" s="9"/>
      <c r="U17" s="10"/>
      <c r="V17" s="10"/>
      <c r="W17" s="10"/>
      <c r="X17" s="10"/>
      <c r="Y17" s="10"/>
      <c r="Z17" s="10"/>
      <c r="AA17" s="10"/>
      <c r="AB17" s="10"/>
      <c r="AC17" s="10"/>
      <c r="AD17" s="10"/>
      <c r="AE17" s="10"/>
    </row>
    <row r="18" spans="1:31" s="6" customFormat="1" ht="15.75">
      <c r="A18" s="114">
        <f t="shared" si="0"/>
        <v>9</v>
      </c>
      <c r="B18" s="115"/>
      <c r="C18" s="116"/>
      <c r="D18" s="115"/>
      <c r="E18" s="117"/>
      <c r="F18" s="118"/>
      <c r="G18" s="119"/>
      <c r="H18" s="119"/>
      <c r="I18" s="325"/>
      <c r="J18" s="8"/>
      <c r="K18" s="9"/>
      <c r="L18" s="9"/>
      <c r="M18" s="9"/>
      <c r="N18" s="9"/>
      <c r="O18" s="9"/>
      <c r="P18" s="9"/>
      <c r="Q18" s="9"/>
      <c r="R18" s="9"/>
      <c r="S18" s="9"/>
      <c r="T18" s="9"/>
      <c r="U18" s="10"/>
      <c r="V18" s="10"/>
      <c r="W18" s="10"/>
      <c r="X18" s="10"/>
      <c r="Y18" s="10"/>
      <c r="Z18" s="10"/>
      <c r="AA18" s="10"/>
      <c r="AB18" s="10"/>
      <c r="AC18" s="10"/>
      <c r="AD18" s="10"/>
      <c r="AE18" s="10"/>
    </row>
    <row r="19" spans="1:31" s="6" customFormat="1" ht="16.5" thickBot="1">
      <c r="A19" s="126">
        <f t="shared" si="0"/>
        <v>10</v>
      </c>
      <c r="B19" s="121"/>
      <c r="C19" s="121"/>
      <c r="D19" s="121"/>
      <c r="E19" s="122"/>
      <c r="F19" s="123"/>
      <c r="G19" s="124"/>
      <c r="H19" s="124"/>
      <c r="I19" s="326"/>
      <c r="J19" s="8"/>
      <c r="K19" s="9"/>
      <c r="L19" s="9"/>
      <c r="M19" s="9"/>
      <c r="N19" s="9"/>
      <c r="O19" s="9"/>
      <c r="P19" s="9"/>
      <c r="Q19" s="9"/>
      <c r="R19" s="9"/>
      <c r="S19" s="9"/>
      <c r="T19" s="9"/>
      <c r="U19" s="10"/>
      <c r="V19" s="10"/>
      <c r="W19" s="10"/>
      <c r="X19" s="10"/>
      <c r="Y19" s="10"/>
      <c r="Z19" s="10"/>
      <c r="AA19" s="10"/>
      <c r="AB19" s="10"/>
      <c r="AC19" s="10"/>
      <c r="AD19" s="10"/>
      <c r="AE19" s="10"/>
    </row>
    <row r="20" spans="1:31" ht="15.75" thickBot="1">
      <c r="A20" s="356"/>
      <c r="B20" s="125"/>
      <c r="C20" s="125"/>
      <c r="D20" s="125"/>
      <c r="E20" s="125"/>
      <c r="F20" s="125"/>
      <c r="G20" s="125"/>
      <c r="H20" s="127" t="str">
        <f>"Total "&amp;LEFT(A7,2)</f>
        <v>Total I1</v>
      </c>
      <c r="I20" s="128">
        <f>SUM(I10:I19)</f>
        <v>0</v>
      </c>
    </row>
    <row r="22" spans="1:31" ht="33.75" customHeight="1">
      <c r="A22" s="41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16"/>
      <c r="C22" s="416"/>
      <c r="D22" s="416"/>
      <c r="E22" s="416"/>
      <c r="F22" s="416"/>
      <c r="G22" s="416"/>
      <c r="H22" s="416"/>
      <c r="I22" s="416"/>
    </row>
  </sheetData>
  <mergeCells count="4">
    <mergeCell ref="A6:I6"/>
    <mergeCell ref="A7:I7"/>
    <mergeCell ref="A4:C4"/>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sheetPr>
    <tabColor theme="6"/>
  </sheetPr>
  <dimension ref="A1:AE25"/>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5703125" customWidth="1"/>
    <col min="9" max="9" width="9.7109375" customWidth="1"/>
  </cols>
  <sheetData>
    <row r="1" spans="1:31" ht="15.75">
      <c r="A1" s="263" t="str">
        <f>'Date initiale'!C3</f>
        <v>Universitatea de Arhitectură și Urbanism "Ion Mincu" București</v>
      </c>
      <c r="B1" s="263"/>
      <c r="C1" s="263"/>
      <c r="D1" s="2"/>
      <c r="E1" s="2"/>
      <c r="F1" s="3"/>
      <c r="G1" s="3"/>
      <c r="H1" s="3"/>
      <c r="I1" s="3"/>
    </row>
    <row r="2" spans="1:31" ht="15.75">
      <c r="A2" s="263" t="str">
        <f>'Date initiale'!B4&amp;" "&amp;'Date initiale'!C4</f>
        <v>Facultatea ARHITECTURA</v>
      </c>
      <c r="B2" s="263"/>
      <c r="C2" s="263"/>
      <c r="D2" s="2"/>
      <c r="E2" s="2"/>
      <c r="F2" s="3"/>
      <c r="G2" s="3"/>
      <c r="H2" s="3"/>
      <c r="I2" s="3"/>
    </row>
    <row r="3" spans="1:31" ht="15.75">
      <c r="A3" s="263" t="str">
        <f>'Date initiale'!B5&amp;" "&amp;'Date initiale'!C5</f>
        <v>Departamentul Sinteza Proiectare</v>
      </c>
      <c r="B3" s="263"/>
      <c r="C3" s="263"/>
      <c r="D3" s="2"/>
      <c r="E3" s="2"/>
      <c r="F3" s="2"/>
      <c r="G3" s="2"/>
      <c r="H3" s="2"/>
      <c r="I3" s="2"/>
    </row>
    <row r="4" spans="1:31" ht="15.75">
      <c r="A4" s="415" t="str">
        <f>'Date initiale'!C6&amp;", "&amp;'Date initiale'!C7</f>
        <v>Harsan Remus Artenie, pozitia 16</v>
      </c>
      <c r="B4" s="415"/>
      <c r="C4" s="415"/>
      <c r="D4" s="2"/>
      <c r="E4" s="2"/>
      <c r="F4" s="3"/>
      <c r="G4" s="3"/>
      <c r="H4" s="3"/>
      <c r="I4" s="3"/>
    </row>
    <row r="5" spans="1:31" s="187" customFormat="1" ht="15.75">
      <c r="A5" s="264"/>
      <c r="B5" s="264"/>
      <c r="C5" s="264"/>
      <c r="D5" s="2"/>
      <c r="E5" s="2"/>
      <c r="F5" s="3"/>
      <c r="G5" s="3"/>
      <c r="H5" s="3"/>
      <c r="I5" s="3"/>
    </row>
    <row r="6" spans="1:31" ht="15.75">
      <c r="A6" s="414" t="s">
        <v>110</v>
      </c>
      <c r="B6" s="414"/>
      <c r="C6" s="414"/>
      <c r="D6" s="414"/>
      <c r="E6" s="414"/>
      <c r="F6" s="414"/>
      <c r="G6" s="414"/>
      <c r="H6" s="414"/>
      <c r="I6" s="414"/>
    </row>
    <row r="7" spans="1:31" ht="15.75">
      <c r="A7" s="414" t="str">
        <f>'Descriere indicatori'!B5&amp;". "&amp;'Descriere indicatori'!C5</f>
        <v xml:space="preserve">I2. Cărţi de autor publicate la edituri cu prestigiu naţional* </v>
      </c>
      <c r="B7" s="414"/>
      <c r="C7" s="414"/>
      <c r="D7" s="414"/>
      <c r="E7" s="414"/>
      <c r="F7" s="414"/>
      <c r="G7" s="414"/>
      <c r="H7" s="414"/>
      <c r="I7" s="414"/>
    </row>
    <row r="8" spans="1:31" ht="16.5" thickBot="1">
      <c r="A8" s="39"/>
      <c r="B8" s="39"/>
      <c r="C8" s="39"/>
      <c r="D8" s="39"/>
      <c r="E8" s="39"/>
      <c r="F8" s="39"/>
      <c r="G8" s="39"/>
      <c r="H8" s="39"/>
      <c r="I8" s="39"/>
    </row>
    <row r="9" spans="1:31" s="6" customFormat="1" ht="60.75" thickBot="1">
      <c r="A9" s="197" t="s">
        <v>55</v>
      </c>
      <c r="B9" s="198" t="s">
        <v>83</v>
      </c>
      <c r="C9" s="198" t="s">
        <v>84</v>
      </c>
      <c r="D9" s="198" t="s">
        <v>85</v>
      </c>
      <c r="E9" s="198" t="s">
        <v>86</v>
      </c>
      <c r="F9" s="199" t="s">
        <v>87</v>
      </c>
      <c r="G9" s="198" t="s">
        <v>88</v>
      </c>
      <c r="H9" s="198" t="s">
        <v>89</v>
      </c>
      <c r="I9" s="200" t="s">
        <v>90</v>
      </c>
      <c r="J9" s="4"/>
      <c r="K9" s="269" t="s">
        <v>108</v>
      </c>
      <c r="L9" s="5"/>
      <c r="M9" s="5"/>
      <c r="N9" s="5"/>
      <c r="O9" s="5"/>
      <c r="P9" s="5"/>
      <c r="Q9" s="5"/>
      <c r="R9" s="5"/>
      <c r="S9" s="5"/>
      <c r="T9" s="5"/>
      <c r="U9" s="5"/>
      <c r="V9" s="5"/>
      <c r="W9" s="5"/>
      <c r="X9" s="5"/>
      <c r="Y9" s="5"/>
      <c r="Z9" s="5"/>
      <c r="AA9" s="5"/>
      <c r="AB9" s="5"/>
      <c r="AC9" s="5"/>
      <c r="AD9" s="5"/>
      <c r="AE9" s="5"/>
    </row>
    <row r="10" spans="1:31" s="6" customFormat="1" ht="15.75">
      <c r="A10" s="129">
        <v>1</v>
      </c>
      <c r="B10" s="130"/>
      <c r="C10" s="131"/>
      <c r="D10" s="130"/>
      <c r="E10" s="132"/>
      <c r="F10" s="133"/>
      <c r="G10" s="130"/>
      <c r="H10" s="130"/>
      <c r="I10" s="327"/>
      <c r="J10" s="7"/>
      <c r="K10" s="270">
        <v>15</v>
      </c>
      <c r="L10" s="7" t="s">
        <v>245</v>
      </c>
      <c r="M10" s="7"/>
      <c r="N10" s="7"/>
      <c r="O10" s="7"/>
      <c r="P10" s="7"/>
      <c r="Q10" s="7"/>
      <c r="R10" s="7"/>
      <c r="S10" s="7"/>
      <c r="T10" s="7"/>
      <c r="U10" s="7"/>
      <c r="V10" s="7"/>
      <c r="W10" s="7"/>
      <c r="X10" s="7"/>
      <c r="Y10" s="7"/>
      <c r="Z10" s="7"/>
      <c r="AA10" s="7"/>
      <c r="AB10" s="7"/>
      <c r="AC10" s="7"/>
      <c r="AD10" s="7"/>
      <c r="AE10" s="7"/>
    </row>
    <row r="11" spans="1:31" s="6" customFormat="1" ht="15.75">
      <c r="A11" s="134">
        <f>A10+1</f>
        <v>2</v>
      </c>
      <c r="B11" s="135"/>
      <c r="C11" s="136"/>
      <c r="D11" s="135"/>
      <c r="E11" s="136"/>
      <c r="F11" s="137"/>
      <c r="G11" s="135"/>
      <c r="H11" s="135"/>
      <c r="I11" s="328"/>
      <c r="J11" s="7"/>
      <c r="K11" s="57"/>
      <c r="L11" s="7"/>
      <c r="M11" s="7"/>
      <c r="N11" s="7"/>
      <c r="O11" s="7"/>
      <c r="P11" s="7"/>
      <c r="Q11" s="7"/>
      <c r="R11" s="7"/>
      <c r="S11" s="7"/>
      <c r="T11" s="7"/>
      <c r="U11" s="7"/>
      <c r="V11" s="7"/>
      <c r="W11" s="7"/>
      <c r="X11" s="7"/>
      <c r="Y11" s="7"/>
      <c r="Z11" s="7"/>
      <c r="AA11" s="7"/>
      <c r="AB11" s="7"/>
      <c r="AC11" s="7"/>
      <c r="AD11" s="7"/>
      <c r="AE11" s="7"/>
    </row>
    <row r="12" spans="1:31" s="6" customFormat="1" ht="15.75">
      <c r="A12" s="134">
        <f t="shared" ref="A12:A19" si="0">A11+1</f>
        <v>3</v>
      </c>
      <c r="B12" s="136"/>
      <c r="C12" s="136"/>
      <c r="D12" s="135"/>
      <c r="E12" s="136"/>
      <c r="F12" s="137"/>
      <c r="G12" s="138"/>
      <c r="H12" s="135"/>
      <c r="I12" s="328"/>
      <c r="J12" s="7"/>
      <c r="K12" s="7"/>
      <c r="L12" s="7"/>
      <c r="M12" s="7"/>
      <c r="N12" s="7"/>
      <c r="O12" s="7"/>
      <c r="P12" s="7"/>
      <c r="Q12" s="7"/>
      <c r="R12" s="7"/>
      <c r="S12" s="7"/>
      <c r="T12" s="7"/>
      <c r="U12" s="7"/>
      <c r="V12" s="7"/>
      <c r="W12" s="7"/>
      <c r="X12" s="7"/>
      <c r="Y12" s="7"/>
      <c r="Z12" s="7"/>
      <c r="AA12" s="7"/>
      <c r="AB12" s="7"/>
      <c r="AC12" s="7"/>
      <c r="AD12" s="7"/>
      <c r="AE12" s="7"/>
    </row>
    <row r="13" spans="1:31" s="6" customFormat="1" ht="15.75">
      <c r="A13" s="134">
        <f t="shared" si="0"/>
        <v>4</v>
      </c>
      <c r="B13" s="136"/>
      <c r="C13" s="136"/>
      <c r="D13" s="135"/>
      <c r="E13" s="136"/>
      <c r="F13" s="137"/>
      <c r="G13" s="138"/>
      <c r="H13" s="138"/>
      <c r="I13" s="328"/>
      <c r="J13" s="7"/>
      <c r="K13" s="7"/>
      <c r="L13" s="7"/>
      <c r="M13" s="7"/>
      <c r="N13" s="7"/>
      <c r="O13" s="7"/>
      <c r="P13" s="7"/>
      <c r="Q13" s="7"/>
      <c r="R13" s="7"/>
      <c r="S13" s="7"/>
      <c r="T13" s="7"/>
      <c r="U13" s="7"/>
      <c r="V13" s="7"/>
      <c r="W13" s="7"/>
      <c r="X13" s="7"/>
      <c r="Y13" s="7"/>
      <c r="Z13" s="7"/>
      <c r="AA13" s="7"/>
      <c r="AB13" s="7"/>
      <c r="AC13" s="7"/>
      <c r="AD13" s="7"/>
      <c r="AE13" s="7"/>
    </row>
    <row r="14" spans="1:31" s="6" customFormat="1" ht="15.75">
      <c r="A14" s="134">
        <f t="shared" si="0"/>
        <v>5</v>
      </c>
      <c r="B14" s="135"/>
      <c r="C14" s="136"/>
      <c r="D14" s="135"/>
      <c r="E14" s="136"/>
      <c r="F14" s="137"/>
      <c r="G14" s="135"/>
      <c r="H14" s="135"/>
      <c r="I14" s="328"/>
      <c r="J14" s="7"/>
      <c r="K14" s="7"/>
      <c r="L14" s="7"/>
      <c r="M14" s="7"/>
      <c r="N14" s="7"/>
      <c r="O14" s="7"/>
      <c r="P14" s="7"/>
      <c r="Q14" s="7"/>
      <c r="R14" s="7"/>
      <c r="S14" s="7"/>
      <c r="T14" s="7"/>
      <c r="U14" s="7"/>
      <c r="V14" s="7"/>
      <c r="W14" s="7"/>
      <c r="X14" s="7"/>
      <c r="Y14" s="7"/>
      <c r="Z14" s="7"/>
      <c r="AA14" s="7"/>
      <c r="AB14" s="7"/>
      <c r="AC14" s="7"/>
      <c r="AD14" s="7"/>
      <c r="AE14" s="7"/>
    </row>
    <row r="15" spans="1:31" s="6" customFormat="1" ht="15.75">
      <c r="A15" s="134">
        <f t="shared" si="0"/>
        <v>6</v>
      </c>
      <c r="B15" s="136"/>
      <c r="C15" s="136"/>
      <c r="D15" s="135"/>
      <c r="E15" s="136"/>
      <c r="F15" s="137"/>
      <c r="G15" s="138"/>
      <c r="H15" s="135"/>
      <c r="I15" s="328"/>
      <c r="J15" s="7"/>
      <c r="K15" s="7"/>
      <c r="L15" s="7"/>
      <c r="M15" s="7"/>
      <c r="N15" s="7"/>
      <c r="O15" s="7"/>
      <c r="P15" s="7"/>
      <c r="Q15" s="7"/>
      <c r="R15" s="7"/>
      <c r="S15" s="7"/>
      <c r="T15" s="7"/>
      <c r="U15" s="7"/>
      <c r="V15" s="7"/>
      <c r="W15" s="7"/>
      <c r="X15" s="7"/>
      <c r="Y15" s="7"/>
      <c r="Z15" s="7"/>
      <c r="AA15" s="7"/>
      <c r="AB15" s="7"/>
      <c r="AC15" s="7"/>
      <c r="AD15" s="7"/>
      <c r="AE15" s="7"/>
    </row>
    <row r="16" spans="1:31" s="6" customFormat="1" ht="15.75">
      <c r="A16" s="134">
        <f t="shared" si="0"/>
        <v>7</v>
      </c>
      <c r="B16" s="136"/>
      <c r="C16" s="136"/>
      <c r="D16" s="135"/>
      <c r="E16" s="136"/>
      <c r="F16" s="137"/>
      <c r="G16" s="138"/>
      <c r="H16" s="138"/>
      <c r="I16" s="328"/>
      <c r="J16" s="7"/>
      <c r="K16" s="7"/>
      <c r="L16" s="7"/>
      <c r="M16" s="7"/>
      <c r="N16" s="7"/>
      <c r="O16" s="7"/>
      <c r="P16" s="7"/>
      <c r="Q16" s="7"/>
      <c r="R16" s="7"/>
      <c r="S16" s="7"/>
      <c r="T16" s="7"/>
      <c r="U16" s="7"/>
      <c r="V16" s="7"/>
      <c r="W16" s="7"/>
      <c r="X16" s="7"/>
      <c r="Y16" s="7"/>
      <c r="Z16" s="7"/>
      <c r="AA16" s="7"/>
      <c r="AB16" s="7"/>
      <c r="AC16" s="7"/>
      <c r="AD16" s="7"/>
      <c r="AE16" s="7"/>
    </row>
    <row r="17" spans="1:31" s="6" customFormat="1" ht="15.75">
      <c r="A17" s="134">
        <f t="shared" si="0"/>
        <v>8</v>
      </c>
      <c r="B17" s="139"/>
      <c r="C17" s="136"/>
      <c r="D17" s="139"/>
      <c r="E17" s="140"/>
      <c r="F17" s="137"/>
      <c r="G17" s="138"/>
      <c r="H17" s="138"/>
      <c r="I17" s="328"/>
      <c r="J17" s="7"/>
      <c r="K17" s="7"/>
      <c r="L17" s="7"/>
      <c r="M17" s="7"/>
      <c r="N17" s="7"/>
      <c r="O17" s="7"/>
      <c r="P17" s="7"/>
      <c r="Q17" s="7"/>
      <c r="R17" s="7"/>
      <c r="S17" s="7"/>
      <c r="T17" s="7"/>
      <c r="U17" s="7"/>
      <c r="V17" s="7"/>
      <c r="W17" s="7"/>
      <c r="X17" s="7"/>
      <c r="Y17" s="7"/>
      <c r="Z17" s="7"/>
      <c r="AA17" s="7"/>
      <c r="AB17" s="7"/>
      <c r="AC17" s="7"/>
      <c r="AD17" s="7"/>
      <c r="AE17" s="7"/>
    </row>
    <row r="18" spans="1:31" s="6" customFormat="1" ht="15.75">
      <c r="A18" s="134">
        <f t="shared" si="0"/>
        <v>9</v>
      </c>
      <c r="B18" s="139"/>
      <c r="C18" s="136"/>
      <c r="D18" s="139"/>
      <c r="E18" s="140"/>
      <c r="F18" s="137"/>
      <c r="G18" s="138"/>
      <c r="H18" s="138"/>
      <c r="I18" s="328"/>
      <c r="J18" s="7"/>
      <c r="K18" s="7"/>
      <c r="L18" s="7"/>
      <c r="M18" s="7"/>
      <c r="N18" s="7"/>
      <c r="O18" s="7"/>
      <c r="P18" s="7"/>
      <c r="Q18" s="7"/>
      <c r="R18" s="7"/>
      <c r="S18" s="7"/>
      <c r="T18" s="7"/>
      <c r="U18" s="7"/>
      <c r="V18" s="7"/>
      <c r="W18" s="7"/>
      <c r="X18" s="7"/>
      <c r="Y18" s="7"/>
      <c r="Z18" s="7"/>
      <c r="AA18" s="7"/>
      <c r="AB18" s="7"/>
      <c r="AC18" s="7"/>
      <c r="AD18" s="7"/>
      <c r="AE18" s="7"/>
    </row>
    <row r="19" spans="1:31" s="6" customFormat="1" ht="16.5" thickBot="1">
      <c r="A19" s="141">
        <f t="shared" si="0"/>
        <v>10</v>
      </c>
      <c r="B19" s="142"/>
      <c r="C19" s="143"/>
      <c r="D19" s="142"/>
      <c r="E19" s="143"/>
      <c r="F19" s="144"/>
      <c r="G19" s="144"/>
      <c r="H19" s="144"/>
      <c r="I19" s="329"/>
      <c r="J19" s="8"/>
      <c r="K19" s="9"/>
      <c r="L19" s="9"/>
      <c r="M19" s="9"/>
      <c r="N19" s="9"/>
      <c r="O19" s="9"/>
      <c r="P19" s="9"/>
      <c r="Q19" s="9"/>
      <c r="R19" s="9"/>
      <c r="S19" s="9"/>
      <c r="T19" s="9"/>
      <c r="U19" s="10"/>
      <c r="V19" s="10"/>
      <c r="W19" s="10"/>
      <c r="X19" s="10"/>
      <c r="Y19" s="10"/>
      <c r="Z19" s="10"/>
      <c r="AA19" s="10"/>
      <c r="AB19" s="10"/>
      <c r="AC19" s="10"/>
      <c r="AD19" s="10"/>
      <c r="AE19" s="10"/>
    </row>
    <row r="20" spans="1:31" s="6" customFormat="1" ht="16.5" thickBot="1">
      <c r="A20" s="368"/>
      <c r="B20" s="145"/>
      <c r="C20" s="145"/>
      <c r="D20" s="145"/>
      <c r="E20" s="145"/>
      <c r="F20" s="145"/>
      <c r="G20" s="145"/>
      <c r="H20" s="127" t="str">
        <f>"Total "&amp;LEFT(A7,2)</f>
        <v>Total I2</v>
      </c>
      <c r="I20" s="147">
        <f>SUM(I10:I19)</f>
        <v>0</v>
      </c>
      <c r="J20" s="9"/>
      <c r="K20" s="9"/>
      <c r="L20" s="10"/>
      <c r="M20" s="10"/>
      <c r="N20" s="10"/>
      <c r="O20" s="10"/>
      <c r="P20" s="10"/>
      <c r="Q20" s="10"/>
      <c r="R20" s="10"/>
      <c r="S20" s="10"/>
      <c r="T20" s="10"/>
      <c r="U20" s="10"/>
      <c r="V20" s="10"/>
    </row>
    <row r="21" spans="1:31" s="6" customFormat="1" ht="15.75">
      <c r="A21" s="8"/>
      <c r="B21" s="9"/>
      <c r="C21" s="9"/>
      <c r="D21" s="9"/>
      <c r="E21" s="9"/>
      <c r="F21" s="9"/>
      <c r="G21" s="9"/>
      <c r="H21" s="9"/>
      <c r="I21" s="9"/>
      <c r="J21" s="9"/>
      <c r="K21" s="9"/>
      <c r="L21" s="10"/>
      <c r="M21" s="10"/>
      <c r="N21" s="10"/>
      <c r="O21" s="10"/>
      <c r="P21" s="10"/>
      <c r="Q21" s="10"/>
      <c r="R21" s="10"/>
      <c r="S21" s="10"/>
      <c r="T21" s="10"/>
      <c r="U21" s="10"/>
      <c r="V21" s="10"/>
    </row>
    <row r="22" spans="1:31" s="6" customFormat="1" ht="33.75" customHeight="1">
      <c r="A22" s="41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16"/>
      <c r="C22" s="416"/>
      <c r="D22" s="416"/>
      <c r="E22" s="416"/>
      <c r="F22" s="416"/>
      <c r="G22" s="416"/>
      <c r="H22" s="416"/>
      <c r="I22" s="416"/>
      <c r="J22" s="9"/>
      <c r="K22" s="9"/>
      <c r="L22" s="10"/>
      <c r="M22" s="10"/>
      <c r="N22" s="10"/>
      <c r="O22" s="10"/>
      <c r="P22" s="10"/>
      <c r="Q22" s="10"/>
      <c r="R22" s="10"/>
      <c r="S22" s="10"/>
      <c r="T22" s="10"/>
      <c r="U22" s="10"/>
      <c r="V22" s="10"/>
    </row>
    <row r="23" spans="1:31" s="6" customFormat="1" ht="15.75">
      <c r="A23" s="8"/>
      <c r="B23" s="9"/>
      <c r="C23" s="9"/>
      <c r="D23" s="9"/>
      <c r="E23" s="9"/>
      <c r="F23" s="9"/>
      <c r="G23" s="9"/>
      <c r="H23" s="9"/>
      <c r="I23" s="9"/>
      <c r="J23" s="9"/>
      <c r="K23" s="9"/>
      <c r="L23" s="10"/>
      <c r="M23" s="10"/>
      <c r="N23" s="10"/>
      <c r="O23" s="10"/>
      <c r="P23" s="10"/>
      <c r="Q23" s="10"/>
      <c r="R23" s="10"/>
      <c r="S23" s="10"/>
      <c r="T23" s="10"/>
      <c r="U23" s="10"/>
      <c r="V23" s="10"/>
    </row>
    <row r="24" spans="1:31" s="6" customFormat="1" ht="15.75">
      <c r="A24" s="8"/>
      <c r="B24" s="9"/>
      <c r="C24" s="9"/>
      <c r="D24" s="9"/>
      <c r="E24" s="9"/>
      <c r="F24" s="9"/>
      <c r="G24" s="9"/>
      <c r="H24" s="9"/>
      <c r="I24" s="9"/>
      <c r="J24" s="9"/>
      <c r="K24" s="9"/>
      <c r="L24" s="10"/>
      <c r="M24" s="10"/>
      <c r="N24" s="10"/>
      <c r="O24" s="10"/>
      <c r="P24" s="10"/>
      <c r="Q24" s="10"/>
      <c r="R24" s="10"/>
      <c r="S24" s="10"/>
      <c r="T24" s="10"/>
      <c r="U24" s="10"/>
      <c r="V24" s="10"/>
    </row>
    <row r="25" spans="1:31" s="6" customFormat="1" ht="15.75">
      <c r="A25" s="8"/>
      <c r="B25" s="9"/>
      <c r="C25" s="9"/>
      <c r="D25" s="9"/>
      <c r="E25" s="9"/>
      <c r="F25" s="9"/>
      <c r="G25" s="9"/>
      <c r="H25" s="9"/>
      <c r="I25" s="9"/>
      <c r="J25" s="9"/>
      <c r="K25" s="9"/>
      <c r="L25" s="10"/>
      <c r="M25" s="10"/>
      <c r="N25" s="10"/>
      <c r="O25" s="10"/>
      <c r="P25" s="10"/>
      <c r="Q25" s="10"/>
      <c r="R25" s="10"/>
      <c r="S25" s="10"/>
      <c r="T25" s="10"/>
      <c r="U25" s="10"/>
      <c r="V25" s="10"/>
    </row>
  </sheetData>
  <mergeCells count="4">
    <mergeCell ref="A4:C4"/>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sheetPr>
    <tabColor theme="6"/>
  </sheetPr>
  <dimension ref="A1:L28"/>
  <sheetViews>
    <sheetView topLeftCell="A10" workbookViewId="0">
      <selection activeCell="L21" sqref="L21"/>
    </sheetView>
  </sheetViews>
  <sheetFormatPr defaultRowHeight="15"/>
  <cols>
    <col min="1" max="1" width="5.140625" customWidth="1"/>
    <col min="2" max="2" width="22.140625" customWidth="1"/>
    <col min="3" max="3" width="27.140625" customWidth="1"/>
    <col min="4" max="4" width="21.42578125" customWidth="1"/>
    <col min="5" max="5" width="17.5703125" customWidth="1"/>
    <col min="6" max="6" width="6.85546875" customWidth="1"/>
    <col min="7" max="7" width="10" customWidth="1"/>
    <col min="8" max="8" width="10.5703125" customWidth="1"/>
    <col min="9" max="9" width="9.7109375" customWidth="1"/>
  </cols>
  <sheetData>
    <row r="1" spans="1:11">
      <c r="A1" s="263" t="str">
        <f>'Date initiale'!C3</f>
        <v>Universitatea de Arhitectură și Urbanism "Ion Mincu" București</v>
      </c>
      <c r="B1" s="263"/>
      <c r="C1" s="263"/>
    </row>
    <row r="2" spans="1:11">
      <c r="A2" s="263" t="str">
        <f>'Date initiale'!B4&amp;" "&amp;'Date initiale'!C4</f>
        <v>Facultatea ARHITECTURA</v>
      </c>
      <c r="B2" s="263"/>
      <c r="C2" s="263"/>
    </row>
    <row r="3" spans="1:11">
      <c r="A3" s="263" t="str">
        <f>'Date initiale'!B5&amp;" "&amp;'Date initiale'!C5</f>
        <v>Departamentul Sinteza Proiectare</v>
      </c>
      <c r="B3" s="263"/>
      <c r="C3" s="263"/>
    </row>
    <row r="4" spans="1:11">
      <c r="A4" s="125" t="str">
        <f>'Date initiale'!C6&amp;", "&amp;'Date initiale'!C7</f>
        <v>Harsan Remus Artenie, pozitia 16</v>
      </c>
      <c r="B4" s="125"/>
      <c r="C4" s="125"/>
    </row>
    <row r="5" spans="1:11" s="187" customFormat="1">
      <c r="A5" s="125"/>
      <c r="B5" s="125"/>
      <c r="C5" s="125"/>
    </row>
    <row r="6" spans="1:11" ht="15.75">
      <c r="A6" s="414" t="s">
        <v>110</v>
      </c>
      <c r="B6" s="414"/>
      <c r="C6" s="414"/>
      <c r="D6" s="414"/>
      <c r="E6" s="414"/>
      <c r="F6" s="414"/>
      <c r="G6" s="414"/>
      <c r="H6" s="414"/>
      <c r="I6" s="414"/>
    </row>
    <row r="7" spans="1:11" ht="15.75">
      <c r="A7" s="414" t="str">
        <f>'Descriere indicatori'!B6&amp;". "&amp;'Descriere indicatori'!C6</f>
        <v xml:space="preserve">I3. Capitole de autor cuprinse în cărţi publicate la edituri cu prestigiu naţional* </v>
      </c>
      <c r="B7" s="414"/>
      <c r="C7" s="414"/>
      <c r="D7" s="414"/>
      <c r="E7" s="414"/>
      <c r="F7" s="414"/>
      <c r="G7" s="414"/>
      <c r="H7" s="414"/>
      <c r="I7" s="414"/>
    </row>
    <row r="8" spans="1:11" ht="16.5" thickBot="1">
      <c r="A8" s="39"/>
      <c r="B8" s="39"/>
      <c r="C8" s="39"/>
      <c r="D8" s="39"/>
      <c r="E8" s="39"/>
      <c r="F8" s="39"/>
      <c r="G8" s="39"/>
      <c r="H8" s="39"/>
      <c r="I8" s="39"/>
    </row>
    <row r="9" spans="1:11" ht="60">
      <c r="A9" s="193" t="s">
        <v>55</v>
      </c>
      <c r="B9" s="194" t="s">
        <v>83</v>
      </c>
      <c r="C9" s="194" t="s">
        <v>174</v>
      </c>
      <c r="D9" s="194" t="s">
        <v>85</v>
      </c>
      <c r="E9" s="194" t="s">
        <v>86</v>
      </c>
      <c r="F9" s="195" t="s">
        <v>87</v>
      </c>
      <c r="G9" s="194" t="s">
        <v>88</v>
      </c>
      <c r="H9" s="194" t="s">
        <v>89</v>
      </c>
      <c r="I9" s="196" t="s">
        <v>90</v>
      </c>
      <c r="K9" s="269" t="s">
        <v>108</v>
      </c>
    </row>
    <row r="10" spans="1:11" s="187" customFormat="1" ht="30">
      <c r="A10" s="151" t="s">
        <v>518</v>
      </c>
      <c r="B10" s="168" t="s">
        <v>350</v>
      </c>
      <c r="C10" s="116" t="s">
        <v>453</v>
      </c>
      <c r="D10" s="116" t="s">
        <v>386</v>
      </c>
      <c r="E10" s="182" t="s">
        <v>454</v>
      </c>
      <c r="F10" s="118">
        <v>2005</v>
      </c>
      <c r="G10" s="118">
        <v>143</v>
      </c>
      <c r="H10" s="118">
        <v>8</v>
      </c>
      <c r="I10" s="118">
        <v>5</v>
      </c>
    </row>
    <row r="11" spans="1:11" s="187" customFormat="1" ht="30">
      <c r="A11" s="151" t="s">
        <v>519</v>
      </c>
      <c r="B11" s="168" t="s">
        <v>350</v>
      </c>
      <c r="C11" s="116" t="s">
        <v>394</v>
      </c>
      <c r="D11" s="116" t="s">
        <v>386</v>
      </c>
      <c r="E11" s="182" t="s">
        <v>391</v>
      </c>
      <c r="F11" s="118">
        <v>2007</v>
      </c>
      <c r="G11" s="118">
        <v>193</v>
      </c>
      <c r="H11" s="118">
        <v>8</v>
      </c>
      <c r="I11" s="118">
        <v>5</v>
      </c>
    </row>
    <row r="12" spans="1:11" ht="30">
      <c r="A12" s="151" t="s">
        <v>520</v>
      </c>
      <c r="B12" s="168" t="s">
        <v>350</v>
      </c>
      <c r="C12" s="116" t="s">
        <v>406</v>
      </c>
      <c r="D12" s="116" t="s">
        <v>407</v>
      </c>
      <c r="E12" s="182" t="s">
        <v>408</v>
      </c>
      <c r="F12" s="118">
        <v>2008</v>
      </c>
      <c r="G12" s="118">
        <v>278</v>
      </c>
      <c r="H12" s="118">
        <v>4</v>
      </c>
      <c r="I12" s="118">
        <v>5</v>
      </c>
    </row>
    <row r="13" spans="1:11" s="187" customFormat="1" ht="30">
      <c r="A13" s="151" t="s">
        <v>521</v>
      </c>
      <c r="B13" s="168" t="s">
        <v>350</v>
      </c>
      <c r="C13" s="116" t="s">
        <v>516</v>
      </c>
      <c r="D13" s="116" t="s">
        <v>386</v>
      </c>
      <c r="E13" s="182" t="s">
        <v>517</v>
      </c>
      <c r="F13" s="118">
        <v>2008</v>
      </c>
      <c r="G13" s="118">
        <v>153</v>
      </c>
      <c r="H13" s="118">
        <v>10</v>
      </c>
      <c r="I13" s="118">
        <v>5</v>
      </c>
    </row>
    <row r="14" spans="1:11" s="187" customFormat="1" ht="30">
      <c r="A14" s="151">
        <f t="shared" ref="A14" si="0">A13+1</f>
        <v>5</v>
      </c>
      <c r="B14" s="168" t="s">
        <v>350</v>
      </c>
      <c r="C14" s="116" t="s">
        <v>397</v>
      </c>
      <c r="D14" s="116" t="s">
        <v>386</v>
      </c>
      <c r="E14" s="182" t="s">
        <v>398</v>
      </c>
      <c r="F14" s="118">
        <v>2008</v>
      </c>
      <c r="G14" s="118">
        <v>211</v>
      </c>
      <c r="H14" s="118">
        <v>12</v>
      </c>
      <c r="I14" s="118">
        <v>5</v>
      </c>
    </row>
    <row r="15" spans="1:11" s="187" customFormat="1" ht="30">
      <c r="A15" s="151" t="s">
        <v>523</v>
      </c>
      <c r="B15" s="168" t="s">
        <v>350</v>
      </c>
      <c r="C15" s="116" t="s">
        <v>414</v>
      </c>
      <c r="D15" s="116" t="s">
        <v>420</v>
      </c>
      <c r="E15" s="182" t="s">
        <v>415</v>
      </c>
      <c r="F15" s="118">
        <v>2010</v>
      </c>
      <c r="G15" s="118">
        <v>523</v>
      </c>
      <c r="H15" s="118">
        <v>6</v>
      </c>
      <c r="I15" s="118">
        <v>5</v>
      </c>
    </row>
    <row r="16" spans="1:11" s="187" customFormat="1" ht="60">
      <c r="A16" s="151" t="s">
        <v>526</v>
      </c>
      <c r="B16" s="168" t="s">
        <v>350</v>
      </c>
      <c r="C16" s="116" t="s">
        <v>392</v>
      </c>
      <c r="D16" s="116" t="s">
        <v>386</v>
      </c>
      <c r="E16" s="182" t="s">
        <v>393</v>
      </c>
      <c r="F16" s="118">
        <v>2011</v>
      </c>
      <c r="G16" s="118">
        <v>202</v>
      </c>
      <c r="H16" s="118">
        <v>8</v>
      </c>
      <c r="I16" s="118">
        <v>5</v>
      </c>
    </row>
    <row r="17" spans="1:12" s="187" customFormat="1" ht="30.75" thickBot="1">
      <c r="A17" s="151" t="s">
        <v>524</v>
      </c>
      <c r="B17" s="168" t="s">
        <v>350</v>
      </c>
      <c r="C17" s="116" t="s">
        <v>395</v>
      </c>
      <c r="D17" s="116" t="s">
        <v>386</v>
      </c>
      <c r="E17" s="182" t="s">
        <v>396</v>
      </c>
      <c r="F17" s="118">
        <v>2012</v>
      </c>
      <c r="G17" s="118">
        <v>170</v>
      </c>
      <c r="H17" s="118">
        <v>6</v>
      </c>
      <c r="I17" s="118">
        <v>5</v>
      </c>
    </row>
    <row r="18" spans="1:12" ht="30">
      <c r="A18" s="189">
        <v>9</v>
      </c>
      <c r="B18" s="168" t="s">
        <v>350</v>
      </c>
      <c r="C18" s="116" t="s">
        <v>384</v>
      </c>
      <c r="D18" s="116" t="s">
        <v>386</v>
      </c>
      <c r="E18" s="182" t="s">
        <v>373</v>
      </c>
      <c r="F18" s="118">
        <v>2013</v>
      </c>
      <c r="G18" s="118">
        <v>168</v>
      </c>
      <c r="H18" s="118">
        <v>10</v>
      </c>
      <c r="I18" s="118">
        <v>5</v>
      </c>
      <c r="K18" s="270">
        <v>10</v>
      </c>
      <c r="L18" s="382" t="s">
        <v>246</v>
      </c>
    </row>
    <row r="19" spans="1:12" ht="45">
      <c r="A19" s="151" t="s">
        <v>412</v>
      </c>
      <c r="B19" s="168" t="s">
        <v>350</v>
      </c>
      <c r="C19" s="116" t="s">
        <v>388</v>
      </c>
      <c r="D19" s="116" t="s">
        <v>387</v>
      </c>
      <c r="E19" s="182" t="s">
        <v>389</v>
      </c>
      <c r="F19" s="118">
        <v>2013</v>
      </c>
      <c r="G19" s="119">
        <v>215</v>
      </c>
      <c r="H19" s="119">
        <v>12</v>
      </c>
      <c r="I19" s="118">
        <v>5</v>
      </c>
    </row>
    <row r="20" spans="1:12" s="187" customFormat="1" ht="30">
      <c r="A20" s="151" t="s">
        <v>413</v>
      </c>
      <c r="B20" s="168" t="s">
        <v>350</v>
      </c>
      <c r="C20" s="116" t="s">
        <v>417</v>
      </c>
      <c r="D20" s="116" t="s">
        <v>418</v>
      </c>
      <c r="E20" s="182" t="s">
        <v>419</v>
      </c>
      <c r="F20" s="118">
        <v>2013</v>
      </c>
      <c r="G20" s="118">
        <v>311</v>
      </c>
      <c r="H20" s="118">
        <v>6</v>
      </c>
      <c r="I20" s="118">
        <v>5</v>
      </c>
    </row>
    <row r="21" spans="1:12" ht="45">
      <c r="A21" s="114">
        <v>12</v>
      </c>
      <c r="B21" s="168" t="s">
        <v>350</v>
      </c>
      <c r="C21" s="116" t="s">
        <v>385</v>
      </c>
      <c r="D21" s="116" t="s">
        <v>386</v>
      </c>
      <c r="E21" s="182" t="s">
        <v>382</v>
      </c>
      <c r="F21" s="118">
        <v>2016</v>
      </c>
      <c r="G21" s="118">
        <v>147</v>
      </c>
      <c r="H21" s="118">
        <v>8</v>
      </c>
      <c r="I21" s="118">
        <v>5</v>
      </c>
      <c r="K21" s="57"/>
    </row>
    <row r="22" spans="1:12" ht="30">
      <c r="A22" s="151" t="s">
        <v>431</v>
      </c>
      <c r="B22" s="168" t="s">
        <v>350</v>
      </c>
      <c r="C22" s="116" t="s">
        <v>390</v>
      </c>
      <c r="D22" s="116" t="s">
        <v>386</v>
      </c>
      <c r="E22" s="182" t="s">
        <v>391</v>
      </c>
      <c r="F22" s="118">
        <v>2016</v>
      </c>
      <c r="G22" s="118">
        <v>165</v>
      </c>
      <c r="H22" s="118">
        <v>12</v>
      </c>
      <c r="I22" s="118">
        <v>5</v>
      </c>
    </row>
    <row r="23" spans="1:12" ht="45">
      <c r="A23" s="151" t="s">
        <v>436</v>
      </c>
      <c r="B23" s="168" t="s">
        <v>350</v>
      </c>
      <c r="C23" s="116" t="s">
        <v>401</v>
      </c>
      <c r="D23" s="116" t="s">
        <v>399</v>
      </c>
      <c r="E23" s="182" t="s">
        <v>400</v>
      </c>
      <c r="F23" s="118">
        <v>2018</v>
      </c>
      <c r="G23" s="118">
        <v>177</v>
      </c>
      <c r="H23" s="118">
        <v>8</v>
      </c>
      <c r="I23" s="118">
        <v>5</v>
      </c>
    </row>
    <row r="24" spans="1:12" s="187" customFormat="1" ht="30">
      <c r="A24" s="151" t="s">
        <v>439</v>
      </c>
      <c r="B24" s="168" t="s">
        <v>350</v>
      </c>
      <c r="C24" s="116" t="s">
        <v>466</v>
      </c>
      <c r="D24" s="116" t="s">
        <v>386</v>
      </c>
      <c r="E24" s="182" t="s">
        <v>467</v>
      </c>
      <c r="F24" s="118">
        <v>2018</v>
      </c>
      <c r="G24" s="118" t="s">
        <v>468</v>
      </c>
      <c r="H24" s="118" t="s">
        <v>469</v>
      </c>
      <c r="I24" s="118">
        <v>5</v>
      </c>
    </row>
    <row r="25" spans="1:12" s="187" customFormat="1" ht="45.75" thickBot="1">
      <c r="A25" s="151" t="s">
        <v>443</v>
      </c>
      <c r="B25" s="168" t="s">
        <v>350</v>
      </c>
      <c r="C25" s="116" t="s">
        <v>510</v>
      </c>
      <c r="D25" s="116" t="s">
        <v>386</v>
      </c>
      <c r="E25" s="182" t="s">
        <v>511</v>
      </c>
      <c r="F25" s="118">
        <v>2018</v>
      </c>
      <c r="G25" s="118">
        <v>153</v>
      </c>
      <c r="H25" s="118">
        <v>8</v>
      </c>
      <c r="I25" s="118">
        <v>5</v>
      </c>
    </row>
    <row r="26" spans="1:12" ht="15.75" thickBot="1">
      <c r="A26" s="356"/>
      <c r="B26" s="125"/>
      <c r="C26" s="125"/>
      <c r="D26" s="125"/>
      <c r="E26" s="125"/>
      <c r="F26" s="125"/>
      <c r="G26" s="125"/>
      <c r="H26" s="127" t="str">
        <f>"Total "&amp;LEFT(A7,2)</f>
        <v>Total I3</v>
      </c>
      <c r="I26" s="128">
        <f>SUM(I10:I25)</f>
        <v>80</v>
      </c>
    </row>
    <row r="27" spans="1:12" ht="33.75" customHeight="1"/>
    <row r="28" spans="1:12">
      <c r="A28" s="41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8" s="416"/>
      <c r="C28" s="416"/>
      <c r="D28" s="416"/>
      <c r="E28" s="416"/>
      <c r="F28" s="416"/>
      <c r="G28" s="416"/>
      <c r="H28" s="416"/>
      <c r="I28" s="416"/>
    </row>
  </sheetData>
  <mergeCells count="3">
    <mergeCell ref="A6:I6"/>
    <mergeCell ref="A7:I7"/>
    <mergeCell ref="A28:I28"/>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sheetPr>
    <tabColor theme="6"/>
  </sheetPr>
  <dimension ref="A1:L22"/>
  <sheetViews>
    <sheetView workbookViewId="0">
      <selection activeCell="B10" sqref="B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63" t="str">
        <f>'Date initiale'!C3</f>
        <v>Universitatea de Arhitectură și Urbanism "Ion Mincu" București</v>
      </c>
      <c r="B1" s="263"/>
      <c r="C1" s="263"/>
    </row>
    <row r="2" spans="1:12">
      <c r="A2" s="263" t="str">
        <f>'Date initiale'!B4&amp;" "&amp;'Date initiale'!C4</f>
        <v>Facultatea ARHITECTURA</v>
      </c>
      <c r="B2" s="263"/>
      <c r="C2" s="263"/>
    </row>
    <row r="3" spans="1:12">
      <c r="A3" s="263" t="str">
        <f>'Date initiale'!B5&amp;" "&amp;'Date initiale'!C5</f>
        <v>Departamentul Sinteza Proiectare</v>
      </c>
      <c r="B3" s="263"/>
      <c r="C3" s="263"/>
    </row>
    <row r="4" spans="1:12">
      <c r="A4" s="125" t="str">
        <f>'Date initiale'!C6&amp;", "&amp;'Date initiale'!C7</f>
        <v>Harsan Remus Artenie, pozitia 16</v>
      </c>
      <c r="B4" s="125"/>
      <c r="C4" s="125"/>
    </row>
    <row r="5" spans="1:12" s="187" customFormat="1">
      <c r="A5" s="125"/>
      <c r="B5" s="125"/>
      <c r="C5" s="125"/>
    </row>
    <row r="6" spans="1:12" ht="15.75">
      <c r="A6" s="414" t="s">
        <v>110</v>
      </c>
      <c r="B6" s="414"/>
      <c r="C6" s="414"/>
      <c r="D6" s="414"/>
      <c r="E6" s="414"/>
      <c r="F6" s="414"/>
      <c r="G6" s="414"/>
      <c r="H6" s="414"/>
      <c r="I6" s="414"/>
    </row>
    <row r="7" spans="1:12" ht="15.75">
      <c r="A7" s="414" t="str">
        <f>'Descriere indicatori'!B7&amp;". "&amp;'Descriere indicatori'!C7</f>
        <v xml:space="preserve">I4. Articole in extenso în reviste ştiinţifice de specialitate* </v>
      </c>
      <c r="B7" s="414"/>
      <c r="C7" s="414"/>
      <c r="D7" s="414"/>
      <c r="E7" s="414"/>
      <c r="F7" s="414"/>
      <c r="G7" s="414"/>
      <c r="H7" s="414"/>
      <c r="I7" s="414"/>
    </row>
    <row r="8" spans="1:12" ht="15.75" thickBot="1">
      <c r="A8" s="156"/>
      <c r="B8" s="156"/>
      <c r="C8" s="156"/>
      <c r="D8" s="156"/>
      <c r="E8" s="156"/>
      <c r="F8" s="156"/>
      <c r="G8" s="156"/>
      <c r="H8" s="156"/>
      <c r="I8" s="156"/>
    </row>
    <row r="9" spans="1:12" ht="30.75" thickBot="1">
      <c r="A9" s="193" t="s">
        <v>55</v>
      </c>
      <c r="B9" s="159" t="s">
        <v>83</v>
      </c>
      <c r="C9" s="159" t="s">
        <v>56</v>
      </c>
      <c r="D9" s="159" t="s">
        <v>57</v>
      </c>
      <c r="E9" s="159" t="s">
        <v>80</v>
      </c>
      <c r="F9" s="160" t="s">
        <v>87</v>
      </c>
      <c r="G9" s="159" t="s">
        <v>58</v>
      </c>
      <c r="H9" s="159" t="s">
        <v>111</v>
      </c>
      <c r="I9" s="161" t="s">
        <v>90</v>
      </c>
      <c r="K9" s="269" t="s">
        <v>108</v>
      </c>
    </row>
    <row r="10" spans="1:12">
      <c r="A10" s="110">
        <v>1</v>
      </c>
      <c r="B10" s="111"/>
      <c r="C10" s="111"/>
      <c r="D10" s="111"/>
      <c r="E10" s="112"/>
      <c r="F10" s="113"/>
      <c r="G10" s="113"/>
      <c r="H10" s="113"/>
      <c r="I10" s="332"/>
      <c r="K10" s="270">
        <v>10</v>
      </c>
      <c r="L10" s="382" t="s">
        <v>247</v>
      </c>
    </row>
    <row r="11" spans="1:12">
      <c r="A11" s="114">
        <f>A10+1</f>
        <v>2</v>
      </c>
      <c r="B11" s="115"/>
      <c r="C11" s="116"/>
      <c r="D11" s="115"/>
      <c r="E11" s="117"/>
      <c r="F11" s="118"/>
      <c r="G11" s="119"/>
      <c r="H11" s="119"/>
      <c r="I11" s="328"/>
      <c r="K11" s="57"/>
    </row>
    <row r="12" spans="1:12">
      <c r="A12" s="114">
        <f t="shared" ref="A12:A17" si="0">A11+1</f>
        <v>3</v>
      </c>
      <c r="B12" s="116"/>
      <c r="C12" s="116"/>
      <c r="D12" s="116"/>
      <c r="E12" s="117"/>
      <c r="F12" s="118"/>
      <c r="G12" s="119"/>
      <c r="H12" s="119"/>
      <c r="I12" s="328"/>
    </row>
    <row r="13" spans="1:12">
      <c r="A13" s="114">
        <f t="shared" si="0"/>
        <v>4</v>
      </c>
      <c r="B13" s="116"/>
      <c r="C13" s="116"/>
      <c r="D13" s="116"/>
      <c r="E13" s="117"/>
      <c r="F13" s="118"/>
      <c r="G13" s="118"/>
      <c r="H13" s="118"/>
      <c r="I13" s="328"/>
    </row>
    <row r="14" spans="1:12">
      <c r="A14" s="114">
        <f t="shared" si="0"/>
        <v>5</v>
      </c>
      <c r="B14" s="116"/>
      <c r="C14" s="116"/>
      <c r="D14" s="116"/>
      <c r="E14" s="117"/>
      <c r="F14" s="118"/>
      <c r="G14" s="118"/>
      <c r="H14" s="118"/>
      <c r="I14" s="328"/>
    </row>
    <row r="15" spans="1:12">
      <c r="A15" s="114">
        <f t="shared" si="0"/>
        <v>6</v>
      </c>
      <c r="B15" s="116"/>
      <c r="C15" s="116"/>
      <c r="D15" s="116"/>
      <c r="E15" s="117"/>
      <c r="F15" s="118"/>
      <c r="G15" s="118"/>
      <c r="H15" s="118"/>
      <c r="I15" s="328"/>
    </row>
    <row r="16" spans="1:12">
      <c r="A16" s="114">
        <f t="shared" si="0"/>
        <v>7</v>
      </c>
      <c r="B16" s="116"/>
      <c r="C16" s="116"/>
      <c r="D16" s="116"/>
      <c r="E16" s="117"/>
      <c r="F16" s="118"/>
      <c r="G16" s="118"/>
      <c r="H16" s="118"/>
      <c r="I16" s="328"/>
    </row>
    <row r="17" spans="1:9">
      <c r="A17" s="114">
        <f t="shared" si="0"/>
        <v>8</v>
      </c>
      <c r="B17" s="116"/>
      <c r="C17" s="116"/>
      <c r="D17" s="116"/>
      <c r="E17" s="117"/>
      <c r="F17" s="118"/>
      <c r="G17" s="118"/>
      <c r="H17" s="118"/>
      <c r="I17" s="328"/>
    </row>
    <row r="18" spans="1:9">
      <c r="A18" s="114">
        <f>A17+1</f>
        <v>9</v>
      </c>
      <c r="B18" s="116"/>
      <c r="C18" s="116"/>
      <c r="D18" s="116"/>
      <c r="E18" s="117"/>
      <c r="F18" s="118"/>
      <c r="G18" s="118"/>
      <c r="H18" s="118"/>
      <c r="I18" s="328"/>
    </row>
    <row r="19" spans="1:9" ht="15.75" thickBot="1">
      <c r="A19" s="120">
        <f>A18+1</f>
        <v>10</v>
      </c>
      <c r="B19" s="121"/>
      <c r="C19" s="121"/>
      <c r="D19" s="121"/>
      <c r="E19" s="122"/>
      <c r="F19" s="123"/>
      <c r="G19" s="123"/>
      <c r="H19" s="123"/>
      <c r="I19" s="329"/>
    </row>
    <row r="20" spans="1:9" ht="15.75" thickBot="1">
      <c r="A20" s="366"/>
      <c r="B20" s="125"/>
      <c r="C20" s="125"/>
      <c r="D20" s="125"/>
      <c r="E20" s="125"/>
      <c r="F20" s="125"/>
      <c r="G20" s="125"/>
      <c r="H20" s="127" t="str">
        <f>"Total "&amp;LEFT(A7,2)</f>
        <v>Total I4</v>
      </c>
      <c r="I20" s="163">
        <f>SUM(I10:I19)</f>
        <v>0</v>
      </c>
    </row>
    <row r="22" spans="1:9" ht="33.75" customHeight="1">
      <c r="A22" s="416"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16"/>
      <c r="C22" s="416"/>
      <c r="D22" s="416"/>
      <c r="E22" s="416"/>
      <c r="F22" s="416"/>
      <c r="G22" s="416"/>
      <c r="H22" s="416"/>
      <c r="I22" s="416"/>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34</vt:i4>
      </vt:variant>
      <vt:variant>
        <vt:lpstr>Named Ranges</vt:lpstr>
      </vt:variant>
      <vt:variant>
        <vt:i4>34</vt:i4>
      </vt:variant>
    </vt:vector>
  </HeadingPairs>
  <TitlesOfParts>
    <vt:vector size="68" baseType="lpstr">
      <vt:lpstr>INSTRUCTIUNI</vt:lpstr>
      <vt:lpstr>Date initiale</vt:lpstr>
      <vt:lpstr>Fisa verificare</vt:lpstr>
      <vt:lpstr>Descriere indicatori</vt:lpstr>
      <vt:lpstr>Punctaj necesar</vt:lpstr>
      <vt:lpstr>I1</vt:lpstr>
      <vt:lpstr>I2</vt:lpstr>
      <vt:lpstr>I3</vt:lpstr>
      <vt:lpstr>I4</vt:lpstr>
      <vt:lpstr>I5</vt:lpstr>
      <vt:lpstr>I6</vt:lpstr>
      <vt:lpstr>I7</vt:lpstr>
      <vt:lpstr>I8</vt:lpstr>
      <vt:lpstr>I9</vt:lpstr>
      <vt:lpstr>I10</vt:lpstr>
      <vt:lpstr>I11a</vt:lpstr>
      <vt:lpstr>I11b</vt:lpstr>
      <vt:lpstr>I11c</vt:lpstr>
      <vt:lpstr>I12</vt:lpstr>
      <vt:lpstr>I13</vt:lpstr>
      <vt:lpstr>I14a</vt:lpstr>
      <vt:lpstr>I14b</vt:lpstr>
      <vt:lpstr>I14c</vt:lpstr>
      <vt:lpstr>I15</vt:lpstr>
      <vt:lpstr>I16</vt:lpstr>
      <vt:lpstr>I17</vt:lpstr>
      <vt:lpstr>I18</vt:lpstr>
      <vt:lpstr>I19</vt:lpstr>
      <vt:lpstr>I20</vt:lpstr>
      <vt:lpstr>I21</vt:lpstr>
      <vt:lpstr>I22</vt:lpstr>
      <vt:lpstr>I23</vt:lpstr>
      <vt:lpstr>I24</vt:lpstr>
      <vt:lpstr>liste</vt:lpstr>
      <vt:lpstr>'Date initiale'!Print_Area</vt:lpstr>
      <vt:lpstr>'Descriere indicatori'!Print_Area</vt:lpstr>
      <vt:lpstr>'Fisa verificare'!Print_Area</vt:lpstr>
      <vt:lpstr>'I1'!Print_Area</vt:lpstr>
      <vt:lpstr>'I10'!Print_Area</vt:lpstr>
      <vt:lpstr>I11a!Print_Area</vt:lpstr>
      <vt:lpstr>I11b!Print_Area</vt:lpstr>
      <vt:lpstr>I11c!Print_Area</vt:lpstr>
      <vt:lpstr>'I12'!Print_Area</vt:lpstr>
      <vt:lpstr>'I13'!Print_Area</vt:lpstr>
      <vt:lpstr>I14a!Print_Area</vt:lpstr>
      <vt:lpstr>I14b!Print_Area</vt:lpstr>
      <vt:lpstr>I14c!Print_Area</vt:lpstr>
      <vt:lpstr>'I15'!Print_Area</vt:lpstr>
      <vt:lpstr>'I16'!Print_Area</vt:lpstr>
      <vt:lpstr>'I17'!Print_Area</vt:lpstr>
      <vt:lpstr>'I18'!Print_Area</vt:lpstr>
      <vt:lpstr>'I19'!Print_Area</vt:lpstr>
      <vt:lpstr>'I2'!Print_Area</vt:lpstr>
      <vt:lpstr>'I20'!Print_Area</vt:lpstr>
      <vt:lpstr>'I21'!Print_Area</vt:lpstr>
      <vt:lpstr>'I22'!Print_Area</vt:lpstr>
      <vt:lpstr>'I23'!Print_Area</vt:lpstr>
      <vt:lpstr>'I24'!Print_Area</vt:lpstr>
      <vt:lpstr>'I3'!Print_Area</vt:lpstr>
      <vt:lpstr>'I4'!Print_Area</vt:lpstr>
      <vt:lpstr>'I5'!Print_Area</vt:lpstr>
      <vt:lpstr>'I6'!Print_Area</vt:lpstr>
      <vt:lpstr>'I7'!Print_Area</vt:lpstr>
      <vt:lpstr>'I8'!Print_Area</vt:lpstr>
      <vt:lpstr>'I9'!Print_Area</vt:lpstr>
      <vt:lpstr>'Punctaj necesar'!Print_Area</vt:lpstr>
      <vt:lpstr>'Descriere indicatori'!Print_Titles</vt:lpstr>
      <vt:lpstr>'Fisa verificare'!Print_Titles</vt:lpstr>
    </vt:vector>
  </TitlesOfParts>
  <Company>UAUIM</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Fișa de verificare punctaj</dc:title>
  <dc:creator>Radu Pană</dc:creator>
  <dc:description>versiune 1.0/mai 2016</dc:description>
  <cp:lastModifiedBy>Remus Harsan</cp:lastModifiedBy>
  <cp:lastPrinted>2019-06-13T08:56:22Z</cp:lastPrinted>
  <dcterms:created xsi:type="dcterms:W3CDTF">2013-01-10T17:13:12Z</dcterms:created>
  <dcterms:modified xsi:type="dcterms:W3CDTF">2019-06-19T12:22:52Z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umber">
    <vt:lpwstr>1.0</vt:lpwstr>
  </property>
</Properties>
</file>