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4" Type="http://schemas.openxmlformats.org/officeDocument/2006/relationships/custom-properties" Target="docProps/custom.xml"/><Relationship Id="rId1" Type="http://schemas.openxmlformats.org/officeDocument/2006/relationships/officeDocument" Target="xl/workbook.xml"/><Relationship Id="rId2"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fileVersion appName="xl" lastEdited="5" lowestEdited="6" rupBuild="20225"/>
  <workbookPr autoCompressPictures="0"/>
  <bookViews>
    <workbookView xWindow="0" yWindow="0" windowWidth="25600" windowHeight="15520" tabRatio="928" activeTab="5"/>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'I1'!$A$1:$I$18</definedName>
    <definedName name="_xlnm.Print_Area" localSheetId="14">'I10'!$A$1:$I$22</definedName>
    <definedName name="_xlnm.Print_Area" localSheetId="15">I11a!$A$1:$I$26</definedName>
    <definedName name="_xlnm.Print_Area" localSheetId="16">I11b!$A$1:$H$21</definedName>
    <definedName name="_xlnm.Print_Area" localSheetId="17">I11c!$A$1:$G$55</definedName>
    <definedName name="_xlnm.Print_Area" localSheetId="18">'I12'!$A$1:$H$16</definedName>
    <definedName name="_xlnm.Print_Area" localSheetId="19">'I13'!$A$1:$H$37</definedName>
    <definedName name="_xlnm.Print_Area" localSheetId="20">I14a!$A$1:$H$20</definedName>
    <definedName name="_xlnm.Print_Area" localSheetId="21">I14b!$A$1:$H$23</definedName>
    <definedName name="_xlnm.Print_Area" localSheetId="22">I14c!$A$1:$H$21</definedName>
    <definedName name="_xlnm.Print_Area" localSheetId="23">'I15'!$A$1:$H$22</definedName>
    <definedName name="_xlnm.Print_Area" localSheetId="24">'I16'!$A$1:$D$20</definedName>
    <definedName name="_xlnm.Print_Area" localSheetId="25">'I17'!$A$1:$D$20</definedName>
    <definedName name="_xlnm.Print_Area" localSheetId="26">'I18'!$A$1:$D$22</definedName>
    <definedName name="_xlnm.Print_Area" localSheetId="27">'I19'!$A$1:$E$20</definedName>
    <definedName name="_xlnm.Print_Area" localSheetId="6">'I2'!$A$1:$I$22</definedName>
    <definedName name="_xlnm.Print_Area" localSheetId="28">'I20'!$A$1:$E$17</definedName>
    <definedName name="_xlnm.Print_Area" localSheetId="29">'I21'!$A$1:$D$22</definedName>
    <definedName name="_xlnm.Print_Area" localSheetId="30">'I22'!$A$1:$D$16</definedName>
    <definedName name="_xlnm.Print_Area" localSheetId="31">'I23'!$A$1:$D$26</definedName>
    <definedName name="_xlnm.Print_Area" localSheetId="32">'I24'!$A$1:$F$20</definedName>
    <definedName name="_xlnm.Print_Area" localSheetId="7">'I3'!$A$1:$I$18</definedName>
    <definedName name="_xlnm.Print_Area" localSheetId="8">'I4'!$A$1:$I$19</definedName>
    <definedName name="_xlnm.Print_Area" localSheetId="9">'I5'!$A$1:$I$18</definedName>
    <definedName name="_xlnm.Print_Area" localSheetId="10">'I6'!$A$1:$I$20</definedName>
    <definedName name="_xlnm.Print_Area" localSheetId="11">'I7'!$A$1:$I$19</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H19" i="34" l="1"/>
  <c r="A11" i="17"/>
  <c r="A13" i="17"/>
  <c r="A14" i="17"/>
  <c r="A15" i="17"/>
  <c r="A16" i="17"/>
  <c r="A17" i="17"/>
  <c r="A11" i="10"/>
  <c r="A12" i="10"/>
  <c r="A13" i="10"/>
  <c r="A14" i="10"/>
  <c r="A15" i="10"/>
  <c r="A16" i="10"/>
  <c r="A11" i="21"/>
  <c r="A12" i="21"/>
  <c r="A13" i="21"/>
  <c r="A14" i="21"/>
  <c r="A15" i="21"/>
  <c r="A16" i="21"/>
  <c r="A17" i="21"/>
  <c r="A18" i="21"/>
  <c r="A11" i="22"/>
  <c r="A12" i="22"/>
  <c r="A13" i="22"/>
  <c r="A14" i="22"/>
  <c r="A15" i="22"/>
  <c r="A16" i="22"/>
  <c r="A11" i="7"/>
  <c r="A12" i="7"/>
  <c r="A13" i="7"/>
  <c r="A14" i="7"/>
  <c r="A15" i="7"/>
  <c r="A16" i="7"/>
  <c r="A11" i="25"/>
  <c r="A12" i="25"/>
  <c r="A13" i="25"/>
  <c r="A15" i="25"/>
  <c r="A16" i="25"/>
  <c r="A17" i="25"/>
  <c r="A18" i="25"/>
  <c r="A19" i="25"/>
  <c r="A20" i="25"/>
  <c r="A21" i="25"/>
  <c r="A22" i="25"/>
  <c r="A23" i="25"/>
  <c r="A24" i="25"/>
  <c r="A25" i="25"/>
  <c r="A11" i="34"/>
  <c r="A12" i="34"/>
  <c r="A13" i="34"/>
  <c r="A14" i="34"/>
  <c r="A15" i="34"/>
  <c r="A16" i="34"/>
  <c r="A17" i="34"/>
  <c r="A18" i="34"/>
  <c r="A11" i="30"/>
  <c r="A12" i="30"/>
  <c r="A13" i="30"/>
  <c r="A14" i="30"/>
  <c r="A15" i="30"/>
  <c r="A16" i="30"/>
  <c r="A17" i="30"/>
  <c r="A18" i="30"/>
  <c r="A19" i="30"/>
  <c r="A20" i="30"/>
  <c r="A11" i="16"/>
  <c r="A12" i="16"/>
  <c r="A13" i="16"/>
  <c r="A14" i="16"/>
  <c r="A15" i="16"/>
  <c r="A16" i="16"/>
  <c r="A17" i="16"/>
  <c r="A18" i="16"/>
  <c r="A19" i="16"/>
  <c r="A20" i="16"/>
  <c r="A21" i="16"/>
  <c r="A22" i="16"/>
  <c r="A23" i="16"/>
  <c r="A24" i="16"/>
  <c r="A25" i="16"/>
  <c r="A26" i="16"/>
  <c r="A27" i="16"/>
  <c r="A28" i="16"/>
  <c r="A29" i="16"/>
  <c r="A30" i="16"/>
  <c r="A31" i="16"/>
  <c r="A32" i="16"/>
  <c r="A33" i="16"/>
  <c r="A34" i="16"/>
  <c r="A11" i="20"/>
  <c r="A12" i="20"/>
  <c r="A13" i="20"/>
  <c r="A14" i="20"/>
  <c r="A15" i="20"/>
  <c r="A16" i="20"/>
  <c r="A17" i="20"/>
  <c r="A18" i="20"/>
  <c r="A19" i="20"/>
  <c r="A11" i="28"/>
  <c r="A12" i="28"/>
  <c r="A13" i="28"/>
  <c r="A14" i="28"/>
  <c r="A15" i="28"/>
  <c r="A16" i="28"/>
  <c r="A17" i="28"/>
  <c r="A18" i="28"/>
  <c r="A19" i="28"/>
  <c r="A20" i="28"/>
  <c r="A21" i="28"/>
  <c r="A22" i="28"/>
  <c r="A23" i="28"/>
  <c r="A24" i="28"/>
  <c r="A25" i="28"/>
  <c r="A26" i="28"/>
  <c r="A27" i="28"/>
  <c r="A28" i="28"/>
  <c r="A29" i="28"/>
  <c r="A30" i="28"/>
  <c r="A31" i="28"/>
  <c r="A32" i="28"/>
  <c r="A11" i="14"/>
  <c r="A12" i="14"/>
  <c r="A13" i="14"/>
  <c r="A14" i="14"/>
  <c r="A15" i="14"/>
  <c r="A16" i="14"/>
  <c r="A17" i="14"/>
  <c r="A18" i="14"/>
  <c r="A19" i="14"/>
  <c r="A20" i="14"/>
  <c r="A21" i="14"/>
  <c r="A22" i="14"/>
  <c r="A23" i="14"/>
  <c r="A24" i="14"/>
  <c r="A11" i="4"/>
  <c r="A12" i="4"/>
  <c r="A13" i="4"/>
  <c r="A14" i="4"/>
  <c r="A11" i="29"/>
  <c r="A12" i="29"/>
  <c r="A13" i="29"/>
  <c r="A14" i="29"/>
  <c r="A15" i="29"/>
  <c r="A16" i="29"/>
  <c r="A17" i="29"/>
  <c r="A19" i="29"/>
  <c r="A20" i="29"/>
  <c r="A11" i="37"/>
  <c r="A12" i="37"/>
  <c r="A13" i="37"/>
  <c r="A14" i="37"/>
  <c r="A15" i="37"/>
  <c r="A16" i="37"/>
  <c r="A17" i="37"/>
  <c r="A18" i="37"/>
  <c r="I26" i="14"/>
  <c r="D26" i="25"/>
  <c r="A19" i="37"/>
  <c r="E20" i="21"/>
  <c r="A19" i="21"/>
  <c r="E17" i="22"/>
  <c r="A11" i="24"/>
  <c r="A12" i="24"/>
  <c r="A13" i="24"/>
  <c r="A14" i="24"/>
  <c r="A15" i="24"/>
  <c r="D20" i="19"/>
  <c r="A11" i="15"/>
  <c r="A12" i="15"/>
  <c r="A13" i="15"/>
  <c r="H35" i="16"/>
  <c r="A12" i="23"/>
  <c r="A13" i="23"/>
  <c r="A14" i="23"/>
  <c r="A15" i="23"/>
  <c r="A16" i="23"/>
  <c r="A17" i="23"/>
  <c r="A18" i="23"/>
  <c r="A19" i="23"/>
  <c r="A20" i="23"/>
  <c r="A21" i="23"/>
  <c r="D22" i="23"/>
  <c r="A33" i="28"/>
  <c r="A34" i="28"/>
  <c r="A35" i="28"/>
  <c r="A37" i="28"/>
  <c r="A38" i="28"/>
  <c r="A39" i="28"/>
  <c r="A40" i="28"/>
  <c r="A41" i="28"/>
  <c r="A42" i="28"/>
  <c r="A43" i="28"/>
  <c r="A44" i="28"/>
  <c r="A45" i="28"/>
  <c r="A46" i="28"/>
  <c r="A47" i="28"/>
  <c r="A48" i="28"/>
  <c r="A49" i="28"/>
  <c r="A50" i="28"/>
  <c r="A51" i="28"/>
  <c r="A52" i="28"/>
  <c r="A53" i="28"/>
  <c r="A54" i="28"/>
  <c r="H21" i="29"/>
  <c r="I17" i="7"/>
  <c r="A7" i="17"/>
  <c r="G18" i="17"/>
  <c r="A11" i="8"/>
  <c r="A12" i="8"/>
  <c r="A13" i="8"/>
  <c r="A11" i="6"/>
  <c r="A12" i="6"/>
  <c r="A14" i="6"/>
  <c r="A23" i="13"/>
  <c r="H20" i="37"/>
  <c r="D29" i="36"/>
  <c r="A22" i="37"/>
  <c r="A7" i="37"/>
  <c r="G20" i="37"/>
  <c r="A4" i="37"/>
  <c r="A3" i="37"/>
  <c r="A2" i="37"/>
  <c r="A1" i="37"/>
  <c r="B2" i="36"/>
  <c r="B4" i="36"/>
  <c r="B6" i="36"/>
  <c r="B5" i="36"/>
  <c r="B3" i="36"/>
  <c r="B47" i="36"/>
  <c r="D37" i="36"/>
  <c r="D28" i="36"/>
  <c r="I16" i="6"/>
  <c r="D13" i="36"/>
  <c r="D34" i="36"/>
  <c r="F20" i="26"/>
  <c r="D38" i="36"/>
  <c r="A11" i="26"/>
  <c r="A12" i="26"/>
  <c r="A13" i="26"/>
  <c r="A14" i="26"/>
  <c r="A15" i="26"/>
  <c r="A16" i="26"/>
  <c r="A17" i="26"/>
  <c r="A18" i="26"/>
  <c r="A19" i="26"/>
  <c r="A7" i="26"/>
  <c r="E20" i="26"/>
  <c r="A7" i="25"/>
  <c r="C26" i="25"/>
  <c r="A7" i="24"/>
  <c r="C16" i="24"/>
  <c r="A7" i="23"/>
  <c r="C22" i="23"/>
  <c r="A7" i="22"/>
  <c r="D17" i="22"/>
  <c r="D33" i="36"/>
  <c r="A7" i="21"/>
  <c r="D20" i="21"/>
  <c r="A22" i="20"/>
  <c r="A7" i="20"/>
  <c r="C20" i="20"/>
  <c r="A11" i="19"/>
  <c r="A12" i="19"/>
  <c r="A13" i="19"/>
  <c r="A14" i="19"/>
  <c r="A15" i="19"/>
  <c r="A16" i="19"/>
  <c r="A17" i="19"/>
  <c r="A18" i="19"/>
  <c r="A19" i="19"/>
  <c r="A7" i="19"/>
  <c r="C20" i="19"/>
  <c r="A11" i="18"/>
  <c r="A12" i="18"/>
  <c r="A13" i="18"/>
  <c r="A14" i="18"/>
  <c r="A15" i="18"/>
  <c r="A16" i="18"/>
  <c r="A17" i="18"/>
  <c r="A18" i="18"/>
  <c r="A19" i="18"/>
  <c r="I20" i="9"/>
  <c r="D16" i="36"/>
  <c r="D14" i="36"/>
  <c r="I16" i="8"/>
  <c r="D15" i="36"/>
  <c r="A22" i="13"/>
  <c r="A22" i="12"/>
  <c r="A22" i="11"/>
  <c r="A19" i="10"/>
  <c r="A18" i="8"/>
  <c r="A19" i="7"/>
  <c r="A18" i="6"/>
  <c r="A22" i="5"/>
  <c r="A18"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c r="A7" i="34"/>
  <c r="G19" i="34"/>
  <c r="A21" i="34"/>
  <c r="A3" i="34"/>
  <c r="A2" i="34"/>
  <c r="A1" i="34"/>
  <c r="A23" i="30"/>
  <c r="A7" i="30"/>
  <c r="G21" i="30"/>
  <c r="A20" i="17"/>
  <c r="H18" i="17"/>
  <c r="D26" i="36"/>
  <c r="A37" i="16"/>
  <c r="A7" i="16"/>
  <c r="G35" i="16"/>
  <c r="A16" i="15"/>
  <c r="A7" i="15"/>
  <c r="G14" i="15"/>
  <c r="A7" i="28"/>
  <c r="F55" i="28"/>
  <c r="A7" i="29"/>
  <c r="G21" i="29"/>
  <c r="A7" i="14"/>
  <c r="H26" i="14"/>
  <c r="A11" i="13"/>
  <c r="A12" i="13"/>
  <c r="A13" i="13"/>
  <c r="A14" i="13"/>
  <c r="A15" i="13"/>
  <c r="A16" i="13"/>
  <c r="A17" i="13"/>
  <c r="A18" i="13"/>
  <c r="A19" i="13"/>
  <c r="A7" i="13"/>
  <c r="H20" i="13"/>
  <c r="I20" i="12"/>
  <c r="D19" i="36"/>
  <c r="A11" i="12"/>
  <c r="A12" i="12"/>
  <c r="A13" i="12"/>
  <c r="A14" i="12"/>
  <c r="A15" i="12"/>
  <c r="A16" i="12"/>
  <c r="A17" i="12"/>
  <c r="A18" i="12"/>
  <c r="A19" i="12"/>
  <c r="A7" i="12"/>
  <c r="H20" i="12"/>
  <c r="A7" i="11"/>
  <c r="H20" i="11"/>
  <c r="A7" i="10"/>
  <c r="H17" i="10"/>
  <c r="A7" i="9"/>
  <c r="H20" i="9"/>
  <c r="A7" i="8"/>
  <c r="H16" i="8"/>
  <c r="A7" i="7"/>
  <c r="H17" i="7"/>
  <c r="A7" i="6"/>
  <c r="H16" i="6"/>
  <c r="A7" i="5"/>
  <c r="H20" i="5"/>
  <c r="A7" i="4"/>
  <c r="H16" i="4"/>
  <c r="I20" i="11"/>
  <c r="D18" i="36"/>
  <c r="A11" i="11"/>
  <c r="A12" i="11"/>
  <c r="A13" i="11"/>
  <c r="A14" i="11"/>
  <c r="A15" i="11"/>
  <c r="A16" i="11"/>
  <c r="A17" i="11"/>
  <c r="A18" i="11"/>
  <c r="A19" i="11"/>
  <c r="A11" i="9"/>
  <c r="A12" i="9"/>
  <c r="A13" i="9"/>
  <c r="A14" i="9"/>
  <c r="A15" i="9"/>
  <c r="A16" i="9"/>
  <c r="A17" i="9"/>
  <c r="A18" i="9"/>
  <c r="A19" i="9"/>
  <c r="A11" i="5"/>
  <c r="A12" i="5"/>
  <c r="A13" i="5"/>
  <c r="A14" i="5"/>
  <c r="A15" i="5"/>
  <c r="A16" i="5"/>
  <c r="A17" i="5"/>
  <c r="A18" i="5"/>
  <c r="A19" i="5"/>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c r="G55" i="28"/>
  <c r="D23" i="36"/>
  <c r="D25" i="36"/>
  <c r="D16" i="24"/>
  <c r="D36" i="36"/>
  <c r="D20" i="20"/>
  <c r="D32" i="36"/>
  <c r="D20" i="18"/>
  <c r="D30" i="36"/>
  <c r="H21" i="30"/>
  <c r="D27" i="36"/>
  <c r="H14" i="15"/>
  <c r="D24" i="36"/>
  <c r="D22" i="36"/>
  <c r="D21" i="36"/>
  <c r="I20" i="5"/>
  <c r="D12" i="36"/>
  <c r="I17" i="10"/>
  <c r="D17" i="36"/>
  <c r="I16" i="4"/>
  <c r="D43" i="36"/>
  <c r="D31" i="36"/>
  <c r="D42" i="36"/>
  <c r="D11" i="36"/>
  <c r="D35" i="36"/>
  <c r="D41" i="36"/>
  <c r="D44" i="36"/>
</calcChain>
</file>

<file path=xl/sharedStrings.xml><?xml version="1.0" encoding="utf-8"?>
<sst xmlns="http://schemas.openxmlformats.org/spreadsheetml/2006/main" count="1303" uniqueCount="811">
  <si>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</si>
  <si>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</si>
  <si>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</si>
  <si>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</si>
  <si>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</si>
  <si>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</si>
  <si>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</si>
  <si>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</si>
  <si>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</si>
  <si>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</si>
  <si>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</si>
  <si>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</si>
  <si>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</si>
  <si>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</si>
  <si>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</si>
  <si>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</si>
  <si>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</si>
  <si>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</si>
  <si>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</si>
  <si>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</si>
  <si>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</si>
  <si>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</si>
  <si>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</si>
  <si>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</si>
  <si>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</si>
  <si>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</si>
  <si>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</si>
  <si>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</si>
  <si>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</si>
  <si>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</si>
  <si>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</si>
  <si>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</si>
  <si>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</si>
  <si>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</si>
  <si>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</si>
  <si>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</si>
  <si>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</si>
  <si>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</si>
  <si>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</si>
  <si>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</si>
  <si>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</si>
  <si>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</si>
  <si>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</si>
  <si>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</si>
  <si>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</si>
  <si>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</si>
  <si>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</si>
  <si>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</si>
  <si>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</si>
  <si>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</si>
  <si>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</si>
  <si>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</si>
  <si>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</si>
  <si>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</si>
  <si>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</si>
  <si>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</si>
  <si>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</si>
  <si>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</si>
  <si>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</si>
  <si>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</si>
  <si>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</si>
  <si>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</si>
  <si>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</si>
  <si>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</si>
  <si>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</si>
  <si>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</si>
  <si>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</si>
  <si>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</si>
  <si>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</si>
  <si>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</si>
  <si>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</si>
  <si>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</si>
  <si>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</si>
  <si>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</si>
  <si>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</si>
  <si>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</si>
  <si>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</si>
  <si>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</si>
  <si>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</si>
  <si>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</si>
  <si>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</si>
  <si>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</si>
  <si>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</si>
  <si>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</si>
  <si>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</si>
  <si>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</si>
  <si>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</si>
  <si>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</si>
  <si>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</si>
  <si>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</si>
  <si>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</si>
  <si>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</si>
  <si>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</si>
  <si>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</si>
  <si>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</si>
  <si>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</si>
  <si>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</si>
  <si>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</si>
  <si>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</si>
  <si>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</si>
  <si>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</si>
  <si>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</si>
  <si>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</si>
  <si>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</si>
  <si>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</si>
  <si>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</si>
  <si>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</si>
  <si>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</si>
  <si>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</si>
  <si>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</si>
  <si>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</si>
  <si>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</si>
  <si>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</si>
  <si>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</si>
  <si>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</si>
  <si>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</si>
  <si>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</si>
  <si>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</si>
  <si>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</si>
  <si>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</si>
  <si>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</si>
  <si>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</si>
  <si>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</si>
  <si>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</si>
  <si>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</si>
  <si>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</si>
  <si>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</si>
  <si>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</si>
  <si>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</si>
  <si>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</si>
  <si>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</si>
  <si>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</si>
  <si>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</si>
  <si>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</si>
  <si>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</si>
  <si>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</si>
  <si>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</si>
  <si>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</si>
  <si>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</si>
  <si>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</si>
  <si>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</si>
  <si>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</si>
  <si>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</si>
  <si>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</si>
  <si>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</si>
  <si>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</si>
  <si>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</si>
  <si>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</si>
  <si>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</si>
  <si>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</si>
  <si>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</si>
  <si>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</si>
  <si>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</si>
  <si>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</si>
  <si>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</si>
  <si>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</si>
  <si>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</si>
  <si>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</si>
  <si>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</si>
  <si>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</si>
  <si>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</si>
  <si>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</si>
  <si>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</si>
  <si>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</si>
  <si>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</si>
  <si>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</si>
  <si>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</si>
  <si>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</si>
  <si>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</si>
  <si>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</si>
  <si>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</si>
  <si>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</si>
  <si>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</si>
  <si>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</si>
  <si>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</si>
  <si>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</si>
  <si>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</si>
  <si>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</si>
  <si>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</si>
  <si>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</si>
  <si>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</si>
  <si>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</si>
  <si>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</si>
  <si>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</si>
  <si>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</si>
  <si>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</si>
  <si>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</si>
  <si>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</si>
  <si>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</si>
  <si>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</si>
  <si>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</si>
  <si>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</si>
  <si>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</si>
  <si>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scheme val="minor"/>
      </rPr>
      <t>Definiţii şi condiţii</t>
    </r>
    <r>
      <rPr>
        <sz val="11"/>
        <color theme="1"/>
        <rFont val="Calibri"/>
        <family val="2"/>
        <scheme val="minor"/>
      </rPr>
      <t xml:space="preserve">
</t>
    </r>
    <r>
      <rPr>
        <b/>
        <sz val="11"/>
        <color theme="1"/>
        <rFont val="Calibri"/>
        <family val="2"/>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</si>
  <si>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</si>
  <si>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charset val="238"/>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charset val="238"/>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</si>
  <si>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</si>
  <si>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</si>
  <si>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</si>
  <si>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</si>
  <si>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</si>
  <si>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</si>
  <si>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</si>
  <si>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</si>
  <si>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</si>
  <si>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</si>
  <si>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</si>
  <si>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</si>
  <si>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</si>
  <si>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</si>
  <si>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</si>
  <si>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</si>
  <si>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</si>
  <si>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</si>
  <si>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</si>
  <si>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</si>
  <si>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</si>
  <si>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</si>
  <si>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</si>
  <si>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</si>
  <si>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</si>
  <si>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</si>
  <si>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</si>
  <si>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</si>
  <si>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</si>
  <si>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</si>
  <si>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</si>
  <si>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</si>
  <si>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</si>
  <si>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</si>
  <si>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</si>
  <si>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</si>
  <si>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</si>
  <si>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</si>
  <si>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</si>
  <si>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</si>
  <si>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</si>
  <si>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</si>
  <si>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</si>
  <si>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</si>
  <si>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</si>
  <si>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</si>
  <si>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</si>
  <si>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</si>
  <si>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</si>
  <si>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</si>
  <si>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</si>
  <si>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</si>
  <si>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</si>
  <si>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</si>
  <si>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</si>
  <si>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</si>
  <si>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</si>
  <si>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</si>
  <si>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</si>
  <si>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</si>
  <si>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</si>
  <si>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</si>
  <si>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</si>
  <si>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</si>
  <si>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</si>
  <si>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</si>
  <si>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</si>
  <si>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</si>
  <si>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</si>
  <si>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</si>
  <si>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</si>
  <si>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</si>
  <si>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</si>
  <si>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</si>
  <si>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</si>
  <si>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</si>
  <si>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C11</t>
  </si>
  <si>
    <t>Hărmănescu Mihaela</t>
  </si>
  <si>
    <t>Proiectare Urbană și Peisagistică</t>
  </si>
  <si>
    <t>978-606-638-191-8</t>
  </si>
  <si>
    <t xml:space="preserve">2019 Romanian applied study on rural heritage. Sustainable revitalization methodology approaching inter- multi- and transtdisciplinarity of build culture aiming to promote social inclusion for disadvantaged and remoe communities. </t>
  </si>
  <si>
    <t xml:space="preserve"> "Ion Mincu" Publishing House </t>
  </si>
  <si>
    <t>Mihaela Hărmănescu</t>
  </si>
  <si>
    <t xml:space="preserve"> Patrimoniu şi peisaj rural. Strategii de integrare şi promovare </t>
  </si>
  <si>
    <t>Ed. Muzeul Literaturii Române</t>
  </si>
  <si>
    <t>978-973-167-319-6</t>
  </si>
  <si>
    <t>193</t>
  </si>
  <si>
    <t>Springer Geography</t>
  </si>
  <si>
    <t xml:space="preserve"> 978-94-017-8535-8</t>
  </si>
  <si>
    <t>London: Taylor &amp; Francis</t>
  </si>
  <si>
    <t xml:space="preserve"> 978-113-802-892-0</t>
  </si>
  <si>
    <t xml:space="preserve"> Mihaela Hărmănescu, E.S. Georgescu</t>
  </si>
  <si>
    <t>Cristina Constantinescu,  Mihaela Hărmănescu</t>
  </si>
  <si>
    <t xml:space="preserve"> Mihaela Hărmănescu</t>
  </si>
  <si>
    <t>București: Ed. Universitară ”Ion Mincu”</t>
  </si>
  <si>
    <t>978-973-1884-85-1</t>
  </si>
  <si>
    <t>Monica Bercovici-Ratoiu, Mihaela Hărmănescu</t>
  </si>
  <si>
    <t>978-606-8830-13-1</t>
  </si>
  <si>
    <t>Bucharest: Romanian Cultural Institute</t>
  </si>
  <si>
    <t>978-973-577-679-4</t>
  </si>
  <si>
    <t>978-606-638-164-2</t>
  </si>
  <si>
    <t>Andreea Popa, Mihaela Hărmănescu</t>
  </si>
  <si>
    <t>Exerciţiu internaţional de planificare şi intervenţie in peisaj: de la detaliu la teritoriu / International Planning and Landscape Intervention Exercice: from Detail to Territory / Exercice international de planification et d’intervention dans le paysage: du détail au territoire</t>
  </si>
  <si>
    <t xml:space="preserve"> ISSN 1844-802X</t>
  </si>
  <si>
    <t>Educaţie în urbanism şi amenajarea teritoriului (nr.14-15)</t>
  </si>
  <si>
    <t>Arhitectura</t>
  </si>
  <si>
    <t>Mihaela Hărmănescu, Simona Munteanu</t>
  </si>
  <si>
    <t>Claudiu Runceanu, Mihaela Hărmănescu, Andreea Bunea</t>
  </si>
  <si>
    <t>126 (63+63)</t>
  </si>
  <si>
    <t>Mihaela Hărmănescu, Andreea Popa</t>
  </si>
  <si>
    <t>1877-0428</t>
  </si>
  <si>
    <t>Pedagogic approach
of landscape issues in Faculty of Urbanism- UAUIM
Bucharest</t>
  </si>
  <si>
    <t>1221-5848</t>
  </si>
  <si>
    <t>Mihaela Hărmănescu, Cristina Enache</t>
  </si>
  <si>
    <t>1878-0296</t>
  </si>
  <si>
    <t>Bohumil Frantál, Tadej Bevk, Bregje van Veelen, Mihaela Hărmănescu, Karl Benediktsson</t>
  </si>
  <si>
    <t xml:space="preserve"> Inviolable or exploitable? Exploring contesting landscape perceptions and attitudes to wind energy development in the Highlands of Iceland</t>
  </si>
  <si>
    <t>1210–8812 (Print) 2199-6202 (Online)</t>
  </si>
  <si>
    <t xml:space="preserve"> issue 4/2017</t>
  </si>
  <si>
    <t>The landscape - a made and inhabitated territory</t>
  </si>
  <si>
    <t>978-606-638-011-9</t>
  </si>
  <si>
    <t>Sense of a place: liveability and tourism quality in territories</t>
  </si>
  <si>
    <t>25-27 Ianuarie</t>
  </si>
  <si>
    <t>978-84-8157-620-7</t>
  </si>
  <si>
    <t xml:space="preserve">Responsive Architecture trough Urban Planning, Landscape Architecture and Urban Design </t>
  </si>
  <si>
    <t>978-2-930301-53-2</t>
  </si>
  <si>
    <t>Conference proceedings, STRAND – Sustainable Urban Society Association</t>
  </si>
  <si>
    <t>Noiembrie</t>
  </si>
  <si>
    <t>978-86-89111-02-6</t>
  </si>
  <si>
    <t xml:space="preserve">Mihaela Hărmănescu, Andreea Popa
</t>
  </si>
  <si>
    <t xml:space="preserve">European Policy
Challenges in the Productive Landscape Economy  </t>
  </si>
  <si>
    <t>7-8 Noiembrie</t>
  </si>
  <si>
    <t>978-88-7587-694-4</t>
  </si>
  <si>
    <t>Rurality today? Landscape and Heritage Sustainable Management</t>
  </si>
  <si>
    <t>Panait Anca (Ed), 2015, Re[search] through architecture. International Conference on Architectural research – ICAR – Proceeding Bucureşti: Ed. Universitară Ion Mincu</t>
  </si>
  <si>
    <t>26-27 mai</t>
  </si>
  <si>
    <t>Cristina Enache, Mihaela Hărmănescu</t>
  </si>
  <si>
    <t>Technology In|Between scales. Contemporary Landscapes</t>
  </si>
  <si>
    <t>28-30 Septembrie</t>
  </si>
  <si>
    <t>978-606-638-140-6</t>
  </si>
  <si>
    <t xml:space="preserve"> In progress - Developing European Rural Landscape </t>
  </si>
  <si>
    <t>16-19 aprilie</t>
  </si>
  <si>
    <t>978-88-7587-725-5</t>
  </si>
  <si>
    <t>Cultural Heritage and Disaster Risk in Danube Delta Biosphere Reserve, Romania</t>
  </si>
  <si>
    <t>10-26 Septembrie</t>
  </si>
  <si>
    <t>-</t>
  </si>
  <si>
    <t>21-27 octombrie</t>
  </si>
  <si>
    <t>Rediscovering places. Rural landscape provocation</t>
  </si>
  <si>
    <t>Repertoriu patrimoniu rural Bucium, Caiet I</t>
  </si>
  <si>
    <t>București: ed. Arta Grafică</t>
  </si>
  <si>
    <t xml:space="preserve">978-973-0-13019-5 </t>
  </si>
  <si>
    <t>Iozefina Postăvaru, Mihaela Hărmănescu, Ștefana Bianu</t>
  </si>
  <si>
    <t>Repertoriu patrimoniu rural Bucium, Caiet II</t>
  </si>
  <si>
    <t>București: ed. Master Print Super Offset</t>
  </si>
  <si>
    <t>978-973-0-1029-2</t>
  </si>
  <si>
    <t>Repertoriu patrimoniu rural Bucium, Caiet III</t>
  </si>
  <si>
    <t>978-973-0-17210-2</t>
  </si>
  <si>
    <t>Repertoriu patrimoniu rural Bucium, Caiet IV</t>
  </si>
  <si>
    <t xml:space="preserve"> 978-973-0-24852-4</t>
  </si>
  <si>
    <t>Conferința LAUD, Bucuresti</t>
  </si>
  <si>
    <t xml:space="preserve">Disolving rural. Rural heritage and its role for sustainable development </t>
  </si>
  <si>
    <t xml:space="preserve"> Peisajul Cultural Bucium</t>
  </si>
  <si>
    <t>22-23 octombrie</t>
  </si>
  <si>
    <t>29 aprilie</t>
  </si>
  <si>
    <t>26 iunie</t>
  </si>
  <si>
    <t>Heritage and Rural Landscape. Romanian Village. Bucium Commune</t>
  </si>
  <si>
    <t>12 iunie</t>
  </si>
  <si>
    <t>mai</t>
  </si>
  <si>
    <t>Hărmănescu, Mihaela</t>
  </si>
  <si>
    <t>Learning from Kyoto. Training Course Experience in Disaster Risk Management</t>
  </si>
  <si>
    <t>3-4 Noiembrie</t>
  </si>
  <si>
    <t>Nen, Madlena, Hărmănescu, Mihaela, Stefan, Ecaterina, Radulescu, Crina, Salca Rotaru, Cristina</t>
  </si>
  <si>
    <t xml:space="preserve"> 6 – 9 September </t>
  </si>
  <si>
    <t>Hărmănescu, Mihaela, Popa, Andreea</t>
  </si>
  <si>
    <t xml:space="preserve">Valuation Of Cultural Landscape Trough Tourism – disadvantages and benefits  </t>
  </si>
  <si>
    <t>20-21 septembrie</t>
  </si>
  <si>
    <t>Ioana Tudora, Mihaela Hărmănescu</t>
  </si>
  <si>
    <t>From the Periphery through the Garden, to the Table</t>
  </si>
  <si>
    <t>4 noiembrie 2017</t>
  </si>
  <si>
    <t>Facultatea de Urbanism, la 20 ani de la înființare</t>
  </si>
  <si>
    <t>ISSN - 1220-3254</t>
  </si>
  <si>
    <t xml:space="preserve">Arheologia industrială Nr. 4-5/2017 (670-671)  </t>
  </si>
  <si>
    <t>de patrimonio Nr. 4-5/2018 (676-677)</t>
  </si>
  <si>
    <t>Urbanismul Serie Nouă</t>
  </si>
  <si>
    <t>Editura Universitară „Ion Mincu”</t>
  </si>
  <si>
    <t>Iunie/2019</t>
  </si>
  <si>
    <t>Berlin: Jovis Verlang GmbH</t>
  </si>
  <si>
    <t>978-3-86859-524-6</t>
  </si>
  <si>
    <t>Prefață carte "Impactul hazardurilor naturale şi antropice asupra ariilor urbane" / ”Natural and man-made hazards impact on urban areas”, coord. Maria Boștenaru-Dan , Mirela Adriana Anghelache (RO/ENG)</t>
  </si>
  <si>
    <t>25 -26 octombrie</t>
  </si>
  <si>
    <t>București</t>
  </si>
  <si>
    <t xml:space="preserve">The European Symposium on Renewable Energy in European Universities of Architecture </t>
  </si>
  <si>
    <t>Primăria Mangalia</t>
  </si>
  <si>
    <t>șef de proiect</t>
  </si>
  <si>
    <t>Servicii de selecție și proiectare peisageră și urbanistică a calitășii Spațiului Public al Sectorului 3 din Municipiul București</t>
  </si>
  <si>
    <t>SC Administrarea Domeniului Public București (ADRB) SA</t>
  </si>
  <si>
    <t>curator</t>
  </si>
  <si>
    <t>finalizat</t>
  </si>
  <si>
    <t>avizat</t>
  </si>
  <si>
    <t>7472/2013</t>
  </si>
  <si>
    <t>ISSN 2068-472X</t>
  </si>
  <si>
    <t xml:space="preserve">Vernacular Technics. The technical heritage of Romania's villages.  </t>
  </si>
  <si>
    <t>M.Voica, E.C.Mândrescu, M.Hărmănescu, M.Mihăilă, A.Panait, A.Moleavin, A.Afrăsinei, I.E.Zacharias Vultur, G.Mitrache, M.Stănculescu, V.Sapienza, I.Caliò, A.Gagliano, G.Rodonò, L.Finocchiaro, C.Bertolin, M.Schwai</t>
  </si>
  <si>
    <t>Cristina Mândrescu, Andra Panait, Mihaela Hărmănescu</t>
  </si>
  <si>
    <t xml:space="preserve"> Popa, Andreea, Hărmănescu, Mihaela</t>
  </si>
  <si>
    <t>noiembrie</t>
  </si>
  <si>
    <t xml:space="preserve"> International Conference UACEG 2012, Sofia</t>
  </si>
  <si>
    <t>25-27 octombrie 2007</t>
  </si>
  <si>
    <t>Expert invitat - grup de lucru  Promovarea arhitecturii responsabile – premiză pentru dezvoltarea durabilă a satelor românești, Rețeaua Națională de Dezvoltare Rurală, Ministerul Agriculturii și Dezvoltării Rurale RNDR/OAR RURAL</t>
  </si>
  <si>
    <t>București: Ed. Etnologică</t>
  </si>
  <si>
    <t>Mihaela Hărmănescu, Mădălina Sbarcea, Maria Boștenaru - Dan</t>
  </si>
  <si>
    <t>55 (4)</t>
  </si>
  <si>
    <t>V.Sapienza, C.Bertolin, I.Caliò, L.Finocchiaro, A.Gagliano, M.Hărmănescu, E.C.Mândrescu, G.Margani, M.Mihăilă, A.Panait, G.Rodonò, and M.Voica</t>
  </si>
  <si>
    <t>VVITA Project – Sustainable and inclusive development of strategies to vitalize villages through innovative architecture technologies.</t>
  </si>
  <si>
    <t>1842-7723</t>
  </si>
  <si>
    <t>“Analele arhitecturii”, Ed. Universitară” Ion Mincu”, Bucuresti</t>
  </si>
  <si>
    <t>CSAV Journal 2018</t>
  </si>
  <si>
    <t>2018</t>
  </si>
  <si>
    <t>978-606-638-017-1</t>
  </si>
  <si>
    <t>ISSN 2393 - 4425</t>
  </si>
  <si>
    <t xml:space="preserve"> ISSN 2393-4433</t>
  </si>
  <si>
    <t>Responsibility
through environmental education – sustainable
development from theory to praxis</t>
  </si>
  <si>
    <t xml:space="preserve"> Rural Utopia</t>
  </si>
  <si>
    <t xml:space="preserve">3/ p 245 -247 </t>
  </si>
  <si>
    <t>9 iunie</t>
  </si>
  <si>
    <t xml:space="preserve">Procedia – International Scientific Conference Tradition and Reform Social Reconstruction of Europe, Medimond International Proceedings (WOS- Conference Proceedings Citation Index)  </t>
  </si>
  <si>
    <t>aprilie 2018</t>
  </si>
  <si>
    <t>iunie 2018</t>
  </si>
  <si>
    <t>septembrie 2018</t>
  </si>
  <si>
    <t>co-autor</t>
  </si>
  <si>
    <r>
      <t>2017</t>
    </r>
    <r>
      <rPr>
        <sz val="11"/>
        <color indexed="8"/>
        <rFont val="Calibri"/>
        <family val="2"/>
      </rPr>
      <t>, 2018</t>
    </r>
  </si>
  <si>
    <r>
      <t>2013</t>
    </r>
    <r>
      <rPr>
        <sz val="11"/>
        <color indexed="8"/>
        <rFont val="Calibri"/>
        <family val="2"/>
      </rPr>
      <t>, 2016</t>
    </r>
  </si>
  <si>
    <t xml:space="preserve"> University of Iceland, Faculty of Life and Environmental Sciences, Askja, Sturlugata 7, Reykjavík, Iceland</t>
  </si>
  <si>
    <t>22 – 26 mai 2017</t>
  </si>
  <si>
    <t>Training school: “Questions of Power and Participation: Renewable Energy and Landscape in Policy and Planning”, RELY  Renewable Energy and Landscape Quality, COST Action TU 1401</t>
  </si>
  <si>
    <t>ENS LSH  Lyon</t>
  </si>
  <si>
    <t xml:space="preserve">Université Européenne D’Été Actualités du concept d’espace (philosophie, arts, sciences humaines), Atelier 6: Espaces et mémoires  organizat de  ARCHES, ENS LSH  Lyon </t>
  </si>
  <si>
    <t xml:space="preserve">12 iulie – 21 iulie   2007   </t>
  </si>
  <si>
    <t>aprobat</t>
  </si>
  <si>
    <t>2014-2015</t>
  </si>
  <si>
    <t xml:space="preserve"> The Institut of Disaster and Mitigation for Urban Cultural Heritage, Ritsumeikan University (RDMUCH), Kyoto, Japonia  </t>
  </si>
  <si>
    <t xml:space="preserve">2016 International Training Course (ITC) on Disaster Risk Management of Cultural Heritage  (UNESCO Chair Programme On Cultural Heritage And Risk Management UNESCO, ICCROM, ICOM &amp; ICOMOS/ICORP, Toyota Foundation “Initiative Program”)
</t>
  </si>
  <si>
    <t>University Koblenz- Landau, Germany</t>
  </si>
  <si>
    <t>6 -10 iunie 2016</t>
  </si>
  <si>
    <t>In between scales - European Symposium on Research in Architecture and Urban Design. Abstracts, ed. Panait Andra,  București: Ion Mincu Publishing House</t>
  </si>
  <si>
    <t xml:space="preserve">2015. Re[search] through architecture Abstracts, Panait Andra (ed),  București: Ion Mincu Publishing House </t>
  </si>
  <si>
    <t>3 iunie</t>
  </si>
  <si>
    <t>24 - 25 febr</t>
  </si>
  <si>
    <t xml:space="preserve">12-21 Iulie </t>
  </si>
  <si>
    <t>UNIVERSITÉ EUROPÉENNE D’ÉTÉ 2007: Actualités du concept d’espace (philosophie, arts, sciences humaines), ENS LSH – Lyon</t>
  </si>
  <si>
    <t>20-30 AUGUST</t>
  </si>
  <si>
    <t>Places and landscapes like identity and collective memory of Hateg County, an European Geopark</t>
  </si>
  <si>
    <t>“THE GREEN CITY” STRATEGIES FOR FUTURE TRANSFORMATIONS OF THE URBANIZED LANDSCAPE IP - ERASMUS INTERNATIONAL DESIGN WORKSHOP</t>
  </si>
  <si>
    <t>Mihaela Hărmănescu, Carmen Duțescu</t>
  </si>
  <si>
    <t>15.05</t>
  </si>
  <si>
    <t>Solutie de reabilitare termica a unui spatiu de locuit din spatial rural</t>
  </si>
  <si>
    <t>12.05</t>
  </si>
  <si>
    <t>Pedagogic approaches to environmental issue in schools of architecture</t>
  </si>
  <si>
    <t>27-29 Mai</t>
  </si>
  <si>
    <t>04-06.11</t>
  </si>
  <si>
    <t>Mihaela Hărmănescu, Ștefana Bianu</t>
  </si>
  <si>
    <t>Universitatea de Vară Bucium, model de salvare a patrimoniului rural neprotejat
prin restaurare in situ, modernizare și reconceptualizare</t>
  </si>
  <si>
    <t>20 octombrie</t>
  </si>
  <si>
    <t>2012-2014</t>
  </si>
  <si>
    <t>iulie-august</t>
  </si>
  <si>
    <t>14-20 iulie (16 iulie)</t>
  </si>
  <si>
    <t>Proiect de reabilitare termică si modernizare imobil</t>
  </si>
  <si>
    <t>Danube Delta Didactic Module toolkit</t>
  </si>
  <si>
    <t>18 mai</t>
  </si>
  <si>
    <t xml:space="preserve">The educational dimension of digital methods in parametric design in urban planning </t>
  </si>
  <si>
    <t>Challenges for urban development and landscape planning in Eastern European cities</t>
  </si>
  <si>
    <r>
      <t>2 -</t>
    </r>
    <r>
      <rPr>
        <b/>
        <sz val="11"/>
        <color indexed="8"/>
        <rFont val="Calibri"/>
        <family val="2"/>
      </rPr>
      <t>3</t>
    </r>
    <r>
      <rPr>
        <sz val="11"/>
        <color indexed="8"/>
        <rFont val="Calibri"/>
        <family val="2"/>
      </rPr>
      <t xml:space="preserve"> noiembrie</t>
    </r>
  </si>
  <si>
    <t xml:space="preserve">invitat la ”How green is Bucharest” alături de Nicolas Triboi, Diana Culescu
</t>
  </si>
  <si>
    <t>Rural Sustainable Development</t>
  </si>
  <si>
    <t>17 -24 aprilie</t>
  </si>
  <si>
    <t>Open Conference  C6&amp;C7  "Romanian applied study on rural heritage sustainable revitalisation methodology approaching inter-, multi- and trans- disciplinarily of built culture aiming to promote social inclusion for disadvantage and remote communities",  VVVITA, București</t>
  </si>
  <si>
    <t xml:space="preserve">Invisible of Visible – Rural Landscape in Time </t>
  </si>
  <si>
    <t>3rd NeDiMAH InfoViz Workshop, HUMlab, Umeå University</t>
  </si>
  <si>
    <t>7-8 martie</t>
  </si>
  <si>
    <t>Aprilie</t>
  </si>
  <si>
    <t>"Confroting Wicked Problems: Adapting Architectural Education to the New Situation i Europe" Erasmus+ “Adapting Architectural Education to the New Situation in Europe” ( lider proiect European Association
for Architectural Education= EAAE) 2014-1-NO01-KA203-000366</t>
  </si>
  <si>
    <t>"Problematica peisajului în gândirea contemporană" în ”Peisaj cultural și dezvoltare” , coord. Cătălin Sârbu</t>
  </si>
  <si>
    <t>"Cruce, semn, spațiu: o abordare interdisciplinară. Expoziția documentară ”Crucea element de amprentare a spațiului de locuit” în ”Deschideri etnologice in Honorem Sabina Ispas la 75 de ani”, coord. Laura Jiga Iliescu, Mihaela Nubert Chețan</t>
  </si>
  <si>
    <t xml:space="preserve">"Rural Landscape and Migration" în ”Brave New World – Romanian Migrants’ Dream House”,  Eds. Betea, R., Wild, B. </t>
  </si>
  <si>
    <t>Universitatea de vară Bucium. Model de regenerare a patrimoniului cultural rural</t>
  </si>
  <si>
    <t>Maria Bostenaru Dan, Mirela Adriana Anghelache, Mihaela Harmanescu, Thomas Panagopoulos,
Diana Aldea Mendes, Diana Alexandra Popovici, Marina Mihaila, Constantin Hostiuc, Andreea Dutu, Miroslav Tascu-Stavre, Cristina Olga Gociman, Tiberiu Florescu , Cristian Moscu,
Mihaela Gârneata</t>
  </si>
  <si>
    <t>Natural and man-made hazards impact on urban areas</t>
  </si>
  <si>
    <t>eISSN 1607-7962</t>
  </si>
  <si>
    <t>29 martie - 1 aprilie</t>
  </si>
  <si>
    <t>Erasmus IP- UPWARD Seminar: Urban Agriculture, A new challenge for urban project, Torino, Italia https://areeweb.polito.it/didattica/UPWARD/</t>
  </si>
  <si>
    <t>Primăria Comunei Bucium, jud. Alba</t>
  </si>
  <si>
    <t>coautor</t>
  </si>
  <si>
    <t>Membru juriu concurs studențesc "Urbanism + . Dincolo de proiect", Facultatea de Urbanism UAUIM</t>
  </si>
  <si>
    <t>1- 27 octombrie 2013</t>
  </si>
  <si>
    <t xml:space="preserve"> Loredana Brumă, Mihaela Hărmănescu,  Ștefana Bianu </t>
  </si>
  <si>
    <t xml:space="preserve">Iozefina Postăvaru, Mihaela Hărmănescu, Ștefana Bianu </t>
  </si>
  <si>
    <t>Mihaela Hărmănescu (Keynote speaker)</t>
  </si>
  <si>
    <t>Peisajul rural Bucium. UdV Bucium</t>
  </si>
  <si>
    <t>autor</t>
  </si>
  <si>
    <t>Responsive architecture through urban planning, landscape architecture and urban design</t>
  </si>
  <si>
    <t>30-31 August 2011/ 3-6 Septembrie</t>
  </si>
  <si>
    <t>30-31 August 2011</t>
  </si>
  <si>
    <t>15–30 Aprilie</t>
  </si>
  <si>
    <t xml:space="preserve">Aprilie </t>
  </si>
  <si>
    <t xml:space="preserve"> Hărmănescu, Mihaela, Popa, Andreea</t>
  </si>
  <si>
    <t>Workshop- UPWARD- Urban Project Workshop and Responsible Design, Torino</t>
  </si>
  <si>
    <t>Seminar UPWARD – Issues of Urban Project in Planning Education- present state and perspectives. Torino</t>
  </si>
  <si>
    <t xml:space="preserve"> Workshop- UPWARD- Urban Project Workshop and Responsible Design. Torino</t>
  </si>
  <si>
    <t>Mai 2012, Torino, Seminar UPWARD - How does ‘urban project’ evolve and in what directions?</t>
  </si>
  <si>
    <t xml:space="preserve">“Disaster Prevention and Management: an International Journal”, </t>
  </si>
  <si>
    <t>Emerald Publishing</t>
  </si>
  <si>
    <t>978-606-638-187-1</t>
  </si>
  <si>
    <t>0965-3562</t>
  </si>
  <si>
    <t>1-10 august</t>
  </si>
  <si>
    <t>Biserici înlemnite din Banat / Wooden Churches of Banat. Atelierul multidisciplinar din jurul bisericii. AsoP, Filiala Teritoriala Vest, Crivina de Sus</t>
  </si>
  <si>
    <t>Proceedings of
UNESCO Chair Programme on Cultural Heritage and Risk Management,  ITC on DISASTER RISK MANAGEMENT of CULTURAL HERITAGE Ritsumeikan University and 10 YEARS ANNVERSARY SYMPOSIUM ', coord. Roht Jigyasu, Dowon KIM, Institute of Disaster for Urban Cultural Heritage, Ritsumeikan University</t>
  </si>
  <si>
    <t>7 (pp.86-92)</t>
  </si>
  <si>
    <t>5 (pp.82 – 86)</t>
  </si>
  <si>
    <t>6 (pp. 651 -656)</t>
  </si>
  <si>
    <t>3 (pp.410 - 413)</t>
  </si>
  <si>
    <t>12 (pp.955-966)</t>
  </si>
  <si>
    <t>978-88-909116-5-1</t>
  </si>
  <si>
    <t>14 (pp.277-292)</t>
  </si>
  <si>
    <t>2 (pp.74-75)</t>
  </si>
  <si>
    <t>16 (pp.243-258)</t>
  </si>
  <si>
    <t>14 (pp.17-31)</t>
  </si>
  <si>
    <t>2 (pp.117-118)</t>
  </si>
  <si>
    <t>"1.24. Romania" in  " Renewable Energy and Landscape Quality", Eds. Roth Michael et al.</t>
  </si>
  <si>
    <t>"Case study: Local seismic culture in Romanian vernacular architecture" în ”Seismic Retrofitting: Learning from Vernacular Architecture”, eds. Mariana R. Correia, Paulo B. Lourenco, Humberto Varum</t>
  </si>
  <si>
    <t>"Living the Space from Ţara Haţegului: Building Places" în ”Planning and Designing Sustainable and Resilient Landscapes”, ed. Cerasella Crăciun,  Maria Boştenaru-Dan</t>
  </si>
  <si>
    <t>"Landscapes  as Collective Identity and Memory.
Reconditing the Urban Texture Through Public Interventions" în ”Planning and Designing Sustainable and Resilient Landscapes”, ed. Cerasella Crăciun,  Maria Boştenaru-Dan</t>
  </si>
  <si>
    <t>6 (3+3, pp.6-8)</t>
  </si>
  <si>
    <t>7 (pp.173-179)</t>
  </si>
  <si>
    <t xml:space="preserve"> 7 (pp.178-185)</t>
  </si>
  <si>
    <t xml:space="preserve">10 (pp.69-79) </t>
  </si>
  <si>
    <t>14 (pp.136-149)</t>
  </si>
  <si>
    <t>20 (pp.200 -220)</t>
  </si>
  <si>
    <t>Lofoten Peninsula and Eolian Archipelago: Vernacular architecture experiences in two Fisherman's villages.</t>
  </si>
  <si>
    <t>5 (pp.20-25)</t>
  </si>
  <si>
    <t>8 (pp.164-171)</t>
  </si>
  <si>
    <t>4 (pp.153 - 156)</t>
  </si>
  <si>
    <t>5 (pp.385 – 389)</t>
  </si>
  <si>
    <t>8 (pp. 412 - 419)</t>
  </si>
  <si>
    <t>24 (pp.234-247)</t>
  </si>
  <si>
    <t>Acta Technica Napocensis: Civil Engineering &amp; Architecture (Index
Copernicus)</t>
  </si>
  <si>
    <t>7 (pp.433-439)</t>
  </si>
  <si>
    <t xml:space="preserve"> Vernacular and Technology. InBetween  </t>
  </si>
  <si>
    <t xml:space="preserve">A New Landscape
Perspective-Human Exercises through Time in
Environmental Perception </t>
  </si>
  <si>
    <t>978-606-638-090-4</t>
  </si>
  <si>
    <t>6 (pp.234-239)</t>
  </si>
  <si>
    <t>MCIN/ INP</t>
  </si>
  <si>
    <t>„STUDIUL PRIVIND REGLEMENTAREA FRONTULUI MARITIM ROMÂNESC LA MAREA NEAGRĂ – ZONA COSTIERĂ CAPUL MIDIA – VAMA VECHE”, CCPEC/UAUIM, 2011, realizat la comanda Ministerului Dezvoltarii Regionale si Turismului, (sef proiect complex: prof. dr. arh. Florin Machedon, șef proiect specialitate peisagistică conf. dr. Cerasella Crăciun)</t>
  </si>
  <si>
    <t>MDRT</t>
  </si>
  <si>
    <t>Structurarea peisajului din județul Galaţi (identificare si clasificare) Etapa 1- Peisajul cultural/capitol "Peisaj rural", S.C. Oppidum Studio S.R.L.</t>
  </si>
  <si>
    <t>studiu avizat</t>
  </si>
  <si>
    <t>PMB</t>
  </si>
  <si>
    <t>Studiu privind locuința – capitolul analiza. PUG București reactualizare 2014-2015 (membru în echipă, coordonator studiu conf.dr.arh.Claudiu Runceanu)</t>
  </si>
  <si>
    <t>Privat</t>
  </si>
  <si>
    <t>ING Romania</t>
  </si>
  <si>
    <t>2004-2007</t>
  </si>
  <si>
    <t>Proiect cultural „Crucea - element de amprentare a spațiului locuit”. Expoziție documentară” iniţiat de Asociaţia Centro, parteneri UAUIM și Asociația 37, co-autor alături de Monica Bercovici şi Laura Toader, specialitate  în peisaj/peisaj cultural cultural şi arhitectură – Finanţare UAR</t>
  </si>
  <si>
    <t>Asociația Centro</t>
  </si>
  <si>
    <t>Spațiu de joacă, amenajare peisagistică  și proiect educațional  soluții verzi–  ansamblu Amber Garden, Tunari</t>
  </si>
  <si>
    <t>Alesonor&amp; RoGBC</t>
  </si>
  <si>
    <t>2015-2016</t>
  </si>
  <si>
    <t>Amenajare grădini individuale în ansamblul rezidențial Amber Garden cu certificare verde</t>
  </si>
  <si>
    <t>Alesonor</t>
  </si>
  <si>
    <t>ÎN CURS</t>
  </si>
  <si>
    <t>2016-2017</t>
  </si>
  <si>
    <r>
      <t xml:space="preserve"> “Crucea episcopului Andrei Șaguna, cu troiţa” din satul Gura Izbitei (lângă casa nr. 405),  comuna Bucium, județul Alba, </t>
    </r>
    <r>
      <rPr>
        <b/>
        <sz val="11"/>
        <color rgb="FF000000"/>
        <rFont val="Calibri"/>
        <family val="2"/>
        <scheme val="minor"/>
      </rPr>
      <t>Cod LMI AB-IV-m-B-21077</t>
    </r>
    <r>
      <rPr>
        <sz val="11"/>
        <color rgb="FF000000"/>
        <rFont val="Calibri"/>
        <family val="2"/>
        <scheme val="minor"/>
      </rPr>
      <t xml:space="preserve"> / Dosar clasare monument istoric, categoria IV (Monumente memoriale/funerare), grupa valorică B: autor  RPER-Ro </t>
    </r>
  </si>
  <si>
    <t>clasare monument istoric</t>
  </si>
  <si>
    <r>
      <t xml:space="preserve"> “Crucea episcopului Andrei Șaguna, cu troiţa” din satul Gura Izbitei (lângă casa nr. 405),  comuna Bucium, județul Alba, </t>
    </r>
    <r>
      <rPr>
        <b/>
        <sz val="11"/>
        <color indexed="8"/>
        <rFont val="Calibri"/>
        <family val="2"/>
      </rPr>
      <t>Cod LMI AB-IV-m-B-21077</t>
    </r>
    <r>
      <rPr>
        <sz val="11"/>
        <color indexed="8"/>
        <rFont val="Calibri"/>
        <family val="2"/>
      </rPr>
      <t xml:space="preserve"> / Dosar clasare monument istoric, categoria IV (Monumente memoriale/funerare), grupa valorică B: autor  RPER-Ro </t>
    </r>
  </si>
  <si>
    <r>
      <t xml:space="preserve">Dosar clasare ca monument istoric: “Crucea de la Târău” din satul  Valea Negrilesii (lângă casa nr. 615),  comuna Bucium, județul Alba </t>
    </r>
    <r>
      <rPr>
        <b/>
        <sz val="11"/>
        <color indexed="8"/>
        <rFont val="Calibri"/>
        <family val="2"/>
      </rPr>
      <t xml:space="preserve">Cod LMI, ABIV-
m-B-21080 </t>
    </r>
    <r>
      <rPr>
        <sz val="11"/>
        <color indexed="8"/>
        <rFont val="Calibri"/>
        <family val="2"/>
      </rPr>
      <t xml:space="preserve">/ Dosar clasare monument istoric, categoria IV (Monumente memoriale/funerare), grupa valorică B: autor  RPER-Ro </t>
    </r>
  </si>
  <si>
    <r>
      <t>Dosar clasare ca monument istoric: “Cruce de drum „La Țăndrău” din satul  Valea Negrilesii (lângă casa nr. 632),  comuna Bucium, județul Alba,</t>
    </r>
    <r>
      <rPr>
        <b/>
        <sz val="11"/>
        <rFont val="Calibri"/>
      </rPr>
      <t xml:space="preserve"> Cod LMI
AB-IV-m-B-21078 / </t>
    </r>
    <r>
      <rPr>
        <sz val="11"/>
        <rFont val="Calibri"/>
        <family val="2"/>
      </rPr>
      <t xml:space="preserve">Dosar clasare monument istoric, categoria IV (Monumente memoriale/funerare), grupa valorică B: autor  RPER-Ro </t>
    </r>
  </si>
  <si>
    <r>
      <t>Dosar clasare ca monument istoric: “Crucea de la Valea lui Ștefan” din satul  Valea Negrilesii (lângă casa nr. 838),  comuna Bucium, județul Alba, C</t>
    </r>
    <r>
      <rPr>
        <b/>
        <sz val="11"/>
        <color indexed="8"/>
        <rFont val="Calibri"/>
        <family val="2"/>
      </rPr>
      <t xml:space="preserve">od LMI AB-IV-m- B-21079 / </t>
    </r>
    <r>
      <rPr>
        <sz val="11"/>
        <color indexed="8"/>
        <rFont val="Calibri"/>
        <family val="2"/>
      </rPr>
      <t xml:space="preserve">Dosar clasare monument istoric, categoria IV (Monumente memoriale/funerare), grupa valorică B: autor  RPER-Ro </t>
    </r>
  </si>
  <si>
    <t>68076/2016</t>
  </si>
  <si>
    <t>DALI VENUS - Dezvoltare turistică în Stațiunea Venus
(Reabilitare Căi De Acces Către Obiectivele Turistice Naturale în Stațiunea Venus)</t>
  </si>
  <si>
    <t>2017 -2019</t>
  </si>
  <si>
    <t>DANUrB - A regional network building through tourism and education to strengthen the “Danube” cultural identity and solidarity</t>
  </si>
  <si>
    <t>2017-1-RO01-KA203-037314</t>
  </si>
  <si>
    <t>PAC</t>
  </si>
  <si>
    <t>execuție</t>
  </si>
  <si>
    <t>avizat/finalizat</t>
  </si>
  <si>
    <t>coordonare secțiune</t>
  </si>
  <si>
    <t>2010-2011</t>
  </si>
  <si>
    <t>executat</t>
  </si>
  <si>
    <t>2016-2018</t>
  </si>
  <si>
    <t>RoGBC</t>
  </si>
  <si>
    <t>3072/01.08.2018</t>
  </si>
  <si>
    <t>3072/01.08.2018/</t>
  </si>
  <si>
    <t xml:space="preserve">coordonator WP2 P17 UAUIM </t>
  </si>
  <si>
    <t>Academia Română</t>
  </si>
  <si>
    <t>POSDRU/159/1.5/S/136077</t>
  </si>
  <si>
    <t>DTP!-249-2.2-DANUrB</t>
  </si>
  <si>
    <r>
      <rPr>
        <b/>
        <sz val="11"/>
        <color indexed="8"/>
        <rFont val="Calibri"/>
        <family val="2"/>
      </rPr>
      <t xml:space="preserve">“PATRIMONIU ŞI PEISAJ RURAL. STRATEGII DE INTEGRARE ŞI PROMOVARE” - Grant - cercetare postdoctorală individuală </t>
    </r>
    <r>
      <rPr>
        <sz val="11"/>
        <color indexed="8"/>
        <rFont val="Calibri"/>
        <family val="2"/>
      </rPr>
      <t xml:space="preserve">în cadrul proiectului „Cultura română şi modele culturale europene: cercetare, sincronizare, durabilitate”  </t>
    </r>
  </si>
  <si>
    <t>în desfășurare (finalizare iunie 2019)</t>
  </si>
  <si>
    <t>DTP-249-2.2-DANUrB</t>
  </si>
  <si>
    <t>DANUrB - A regional network building through tourism and education to strengthen the “Danube” cultural identity and solidarity. Coordonator consorțiu (lead partner): Budapest University of Technology and Economics</t>
  </si>
  <si>
    <t>VVITA - Modernizing Learning and Teaching for Architecture through Smart and Longlasting Partnerships leading to sustainable and inclusive development strategies to Vitalize heritage Villages through Innovative Technologies (Parteneriat strategic ErasmusPlus).  Coordonator consorțiu (lead partner): UAUIM</t>
  </si>
  <si>
    <t xml:space="preserve"> ANPCDEFP</t>
  </si>
  <si>
    <t xml:space="preserve"> MDRAP / INTERREG-Danube Transnational Programme</t>
  </si>
  <si>
    <t>în desfășurare</t>
  </si>
  <si>
    <t>în desfășurare (finalizare octombrie 2019)</t>
  </si>
  <si>
    <t>aprilie</t>
  </si>
  <si>
    <t>dec</t>
  </si>
  <si>
    <t>"Absorbing rural" în Exploring identity: the nomad archive, Eds. Emil Ivănescu, Olivia Zahalca</t>
  </si>
  <si>
    <t>Proceedings of the 4th Biennial of Architectural and Urban Restoration, BRAU4 host of the Itinerant Congress Hidden Cultural Heritage: Under Water, Under Ground And Within Buildings 15–30 April, 2018., Published by Edizioni CICOP Italia</t>
  </si>
  <si>
    <t xml:space="preserve">19 iunie </t>
  </si>
  <si>
    <t>PEISAJUL CA FORMĂ DE LOCUIRE</t>
  </si>
  <si>
    <t>Habitation de l’espace du Pays de Hateg Construction de lieux et de paysages comme identité et mémoire collective</t>
  </si>
  <si>
    <t>Conținutul  și modul de folosire al Convenției  Europene a Peisajului</t>
  </si>
  <si>
    <t>Simpozioanele Romexpo UAUIM</t>
  </si>
  <si>
    <t>Comunicări Științifice: arhitectură/ cultură/ globalizare, UAUIM, București, România</t>
  </si>
  <si>
    <t>VVITA Working plan and the next steps for an integrate management</t>
  </si>
  <si>
    <t>VVITA TASKS ON Activity report interim AND NEXT STEPS</t>
  </si>
  <si>
    <t>Rural landscape</t>
  </si>
  <si>
    <t>Site  analysis (sitology) and sustainable development</t>
  </si>
  <si>
    <t>Jeroen de Vries, Mihaela Harmanescu</t>
  </si>
  <si>
    <t>7-9 October 2015</t>
  </si>
  <si>
    <t>Localizing urban food strategies. Farming cities and performing rurality 7th International Aesop Sustainable Food Planning Conference Proceedings Turin, Italy 7-9 October 2015
Edited by Giuseppe Cinà and Egidio Dansero
Published in Torino, Italy by Politecnico di Torino</t>
  </si>
  <si>
    <t>ISBN 978-88-8202-060-6</t>
  </si>
  <si>
    <t>1 (p.620)</t>
  </si>
  <si>
    <t>4 (pp. 277-280)</t>
  </si>
  <si>
    <t xml:space="preserve">19 mai </t>
  </si>
  <si>
    <t>Învăţând de la vernacular. Lecţia portughez</t>
  </si>
  <si>
    <t>Restorative Urban Design</t>
  </si>
  <si>
    <r>
      <rPr>
        <b/>
        <sz val="11"/>
        <color indexed="8"/>
        <rFont val="Calibri"/>
        <family val="2"/>
      </rPr>
      <t>7</t>
    </r>
    <r>
      <rPr>
        <sz val="11"/>
        <color indexed="8"/>
        <rFont val="Calibri"/>
        <family val="2"/>
      </rPr>
      <t xml:space="preserve"> -9 dec </t>
    </r>
  </si>
  <si>
    <t>Re-Composing the Rural Landscape Value</t>
  </si>
  <si>
    <r>
      <rPr>
        <b/>
        <sz val="11"/>
        <color indexed="8"/>
        <rFont val="Calibri"/>
        <family val="2"/>
      </rPr>
      <t xml:space="preserve">12 </t>
    </r>
    <r>
      <rPr>
        <sz val="11"/>
        <color indexed="8"/>
        <rFont val="Calibri"/>
        <family val="2"/>
      </rPr>
      <t>-15 octombrie 201</t>
    </r>
  </si>
  <si>
    <t>Seminar Escola Superior Gallaecia, Research Center, CI-ESG. Vila Nova da Cerveira, Portugalia</t>
  </si>
  <si>
    <t>coordonare secțiune/ colectiv</t>
  </si>
  <si>
    <t xml:space="preserve"> colectiv implementare/ co-autor scriere proiect</t>
  </si>
  <si>
    <t>colectiv</t>
  </si>
  <si>
    <t xml:space="preserve">colectiv </t>
  </si>
  <si>
    <t>Organizator / Coordonator ştiinţific local grup de lucru "Rural și peisaj productiv"  în cadrul forumului Le:Notre (4th LE:NOTRE Landscape Forum (Re)Discovering the Emerald Necklace. 21 – 25 Aprilie 2015, București, Romania</t>
  </si>
  <si>
    <t>Nominalizare la Premiile Consiliului European al Școlilor de Peisagistică din Europa, European Council of Landscape Architecture Schools (ECLAS), facută de Facultatea de Urbanism – UAUIM pentru „Outstanding researcher award”(ECLAS AWARDS NOMINATION)</t>
  </si>
  <si>
    <t>Premiul “Initiativa Educațională din domeniul Clădirilor Verzi ale Anului”, acordat Facultății de Urbanism din UAUIM, oferit de Romania Green Building Council, 2013 (premiu colectiv)</t>
  </si>
  <si>
    <t>2009-2010</t>
  </si>
  <si>
    <t>The Office ProjectManagement - VP, București</t>
  </si>
  <si>
    <t>concept/proiect/ autorizate/ execuție</t>
  </si>
  <si>
    <t>2004-2017</t>
  </si>
  <si>
    <t xml:space="preserve">EUROPEAN RETAILS PARKS ( Sibiu, Tg Mures, Bacau, Braila, Botosani, Deva, Focsani, Giurgiu, Suceava, Rousse (Bulgaria)   (The Office ProjectManagement) </t>
  </si>
  <si>
    <t>avizare</t>
  </si>
  <si>
    <t>P.B., Bucureşti - hotel şi apartamente (Chapman Taylor)</t>
  </si>
  <si>
    <t xml:space="preserve"> privat</t>
  </si>
  <si>
    <t>managemnt execuție</t>
  </si>
  <si>
    <t>S. F.</t>
  </si>
  <si>
    <t>Documentație pentru precizarea limitelor monumentului istoric Situl Arheologic ALBURNUS MAIOR –Roșia Montană, sat Roșia Montană, comuna Roșia Montană, județul Alba
nr. crt. AB: 140 Cod LMI 2015: AB-I-s-A-00065 Coordonator INP</t>
  </si>
  <si>
    <t>Documentația de nominalizare „Peisajul cultural minier Roșia Montană” pentru înscrierea în Lista Patrimonoiului Mondial UNESCO, județul Alba,  Coordonator INP</t>
  </si>
  <si>
    <t>privat</t>
  </si>
  <si>
    <t>Concept design peisagisitic și ambiental, amenajare peisageră gradină îndividuală, Roșu, Ilfov</t>
  </si>
  <si>
    <t>Sun Plaza, Bucureşti  (Chapman Taylor)</t>
  </si>
  <si>
    <t>Pallady Shopping Center (Chapman Taylor)</t>
  </si>
  <si>
    <t>19/2009</t>
  </si>
  <si>
    <t>Studiu de fundamentare amenajare peisagistica A Judetului Braila. – ”RENATURAREA PENTRU LIMITAREA EFECTELOR ADVERSE MICROCLIMATICE ŞI PUNEREA ÎN VALOARE A POTENŢIALULUI ECONOMIC ŞI TURISTIC A JUDEŢULUI BRĂILA”(sef proiect conf. dr. Cerasella Crăciun)</t>
  </si>
  <si>
    <t xml:space="preserve">MC Substitute Romania </t>
  </si>
  <si>
    <t>COST Association</t>
  </si>
  <si>
    <t xml:space="preserve">CA16114 </t>
  </si>
  <si>
    <t>2015 -2019</t>
  </si>
  <si>
    <t>Expert  invitat - ArCuB workgroup „Infrastructura” pentru Dosarul Bucharest 2021 - European Capital of Culture</t>
  </si>
  <si>
    <t>Membru CONCURS STUDENȚESC „Amenajare Peisagistică Gradina Moțoc”’, Colegiul Tehnic ’’Dumitru Moţoc’’, sector 5, Bucuresti, ̂în cadrul programului comun de finanţare, Spaţii Verzi, al MOL România şi al Fundaţiei Pentru Parteneriat, in colaborare cu ONG Eco-Assist si Asociatia EcoAssist, Primaria Sectorului 5 si Secția Amenajarea și Planificarea Peisajului din Facultatea de Urbanism, UAUIM.</t>
  </si>
  <si>
    <t>Reprezentant RUR – Grup de lucru pentru elaborarea Regulamentului Local de Publicitate al Municipiului București. PMB - DGUAT - Serviciul Publicitate Stradală</t>
  </si>
  <si>
    <t>2012 -2015</t>
  </si>
  <si>
    <t>COST ACTION CA16114 - RESTORE REthinking Sustainability TOwards a Regenerative Economy, Cordonator subgroup WG2.a Adaptive Neighborhood (Grant H2020)</t>
  </si>
  <si>
    <t>P.U.D. Str. Drumul Lapus, nr. 72-76, sector 1, Bucureşti, sef proiect. arh. Cristina Enache (colectiv)</t>
  </si>
  <si>
    <t>Marius Voica, Mihaela Hărmănescu, Cristina Mândrescu</t>
  </si>
  <si>
    <t>978-88-96386-76-7</t>
  </si>
  <si>
    <t>"PART E II - 1.Il progetto VVITA / VVITA project" in  "LE CASE EOLIANE Progetto di un modulo didattico innovativo AEOLIAN HOUSES Design of an innovative teaching module design", Vincenzo Sapienza</t>
  </si>
  <si>
    <t>EdicomEdizioni
ilProgettoSostenibile quaderni di ricerca</t>
  </si>
  <si>
    <t>Universitatea de Vară de restaurare şi situri, "Restaurare Şcoala Veche şi Repertoriu Rural Comuna Bucium", Ediţiile II, III, IV, V, Bucium, jud Alba (reprezentant Rper -Ro &amp; FU)</t>
  </si>
  <si>
    <t>Commune de Monnieux</t>
  </si>
  <si>
    <t>Restauration de la Chapelle Saint Michel de la Nesque (șantier APARE)</t>
  </si>
  <si>
    <t>Escola Superior Gallaecia, CI-ESG, ESG Research , Politecnico di Milano POLIMI</t>
  </si>
  <si>
    <t>mai - iulie 2015</t>
  </si>
  <si>
    <t xml:space="preserve">NTNU: NORGES TEKNISK-NATURVITENSKAPELIGE UNIVERSITET </t>
  </si>
  <si>
    <t>UNICT: UNIVERSITA DEGLI STUDI DI CATANIA, Italia</t>
  </si>
  <si>
    <t xml:space="preserve"> CNCSIS/ UAUIM</t>
  </si>
  <si>
    <t>2009 – 2010</t>
  </si>
  <si>
    <t>membru WG4</t>
  </si>
  <si>
    <t>2013-2016</t>
  </si>
  <si>
    <t xml:space="preserve"> IS1104</t>
  </si>
  <si>
    <t>Erasmus Intensive Programme “UPWARD – Urban Project Workshop and Responsible Design”</t>
  </si>
  <si>
    <t>Politecnico di Torino</t>
  </si>
  <si>
    <t>2011-2013</t>
  </si>
  <si>
    <t>2017-1-RO01-KA203-037314/ANCDEFP 2714/13.10.2017</t>
  </si>
  <si>
    <t>Erasmus+ Parteneriat strategic KA203 - VVITA Modernizing Learning and Teaching for Architecture through Smart and Long-lasting Partnerships leading to sustainable and inclusive development strategies to Vitalize heritage Villages through Innovative Technologies, lider proiect UAUIM</t>
  </si>
  <si>
    <t>colectiv UAUIM</t>
  </si>
  <si>
    <t>1511/2007</t>
  </si>
  <si>
    <t xml:space="preserve">Case pasive adecvate condiţiilor climatice din România, Case pasive, zero consum, sustenabilitate, CNCSIS,  UAUIM,  CCPEC </t>
  </si>
  <si>
    <t>Faculty of Economics. UNED, Madrid, Spain</t>
  </si>
  <si>
    <t>Training School: Complex Networks and Dynamics/ ISCH COST ACTION IS1104 project on “The EU in the new complex geography of economic systems: models, tools and policy evaluation</t>
  </si>
  <si>
    <t>12-14  februarie, 2014</t>
  </si>
  <si>
    <t>4 (pp.22-25)</t>
  </si>
  <si>
    <t>2013-2014</t>
  </si>
  <si>
    <t>"Sustainable revitalization methodology approaching inter-multi-and trans-disciplinarily of built culture aiming to promote social inclusion for disadvantaged and remote communities", Delta Dunării, Sfiștofca, Romania: C6&amp;C7  VVITA</t>
  </si>
  <si>
    <t xml:space="preserve">M1 VVITA Erasmus+ UAUIM-UNICT-NTNU http://vvita.uauim.ro </t>
  </si>
  <si>
    <t>Peisajul cultural</t>
  </si>
  <si>
    <t>978-606-94656-2-2</t>
  </si>
  <si>
    <t>2 (pp.10-11)</t>
  </si>
  <si>
    <t>27-29 noiembrie</t>
  </si>
  <si>
    <t>Peisajul agricol- element de continuitate a teritoriului rural</t>
  </si>
  <si>
    <t>Mihaela Hărmănescu, Silvia Coccolo, Emanuele Naboni, Preben Hansen</t>
  </si>
  <si>
    <t>6 (pp 591-597)</t>
  </si>
  <si>
    <t>978-962-8272-36-5</t>
  </si>
  <si>
    <t xml:space="preserve">PLEA 2018: Smart and Healthy Within the Two-Degree Limit Proceedings of the 34th International Conference on Passive and Low Energy Architecture; Dec 10-12, 2018, Hong Kong, China, Vol.2, eds. Edward Ng, Square Fong, Chao Ren  </t>
  </si>
  <si>
    <t>Rethinking Sustainability Towards a Regenerative Economy within an Adaptive Neighbourhood Design</t>
  </si>
  <si>
    <t>Procedia - Social and Behavioral Sciences,  Elsevier (WOS- Conference Proceedings Citation Index) WOS:000347957500063</t>
  </si>
  <si>
    <t xml:space="preserve"> Procedia Environmental Sciences (WOS Conference
Proceedings Citation Index) WOS:000387488600041</t>
  </si>
  <si>
    <t xml:space="preserve"> Moravian Geographical Reports / The Journal of Institute of Geonics of the Czech Academy of Sciences (CAS) (ISI alb Citation Index)  https://doi.org/10.1515/mgr-2017-0020 WOS:000423835700002</t>
  </si>
  <si>
    <t>„Plan Urbanistic General Galati” (sef proiect complex prof.dr.arh. Tiberiu Florescu (Florin Machedon), sef proiect urbanism conf.dr.urb. Andreea Popa) (colectiv)</t>
  </si>
  <si>
    <t>CJG</t>
  </si>
  <si>
    <t>Conferințe în cadrul UdV Bucim 2012-2014:  “Metode de abordare şi metodologii de studiu in peisajul rural. Istorie, cultură şi identitate" (2014) Perceperea peisajului rural – exemplu de analiză sensibilă a cotidianului (2012)</t>
  </si>
  <si>
    <t>Servicii de selecție și proiectare peisageră și urbanistică a calității Spațiului Public al Sectorului 3 din Municipiul București</t>
  </si>
  <si>
    <t>ERDF,  IPA</t>
  </si>
  <si>
    <t>Sandu, A et al, eds, LUMEN: Rethinking Social Action. Core Values
Medimond Monduzzi International Proceedings Division  (WOS- Conference Proceedings Citation Index) WOS: 000378560300115</t>
  </si>
  <si>
    <t xml:space="preserve">Challenges within the built environment. 120 years of higher education in architecture (Ediție bilingvă - română / engleză), Coord. Ana Maria Dabija București: Ion Mincu Publishing House </t>
  </si>
  <si>
    <t xml:space="preserve">Proceedings of the 6th International Conference of the Internation Forum on
Urbanism- Tourbanism, Barcelona </t>
  </si>
  <si>
    <t xml:space="preserve">IE Proceedings Rethinking the Human in Technology-Driven Architecture, EEAE  Transactions on Architectural Education No 55
Editors Maria Voyatzaki Constantin Spiridonidis </t>
  </si>
  <si>
    <t xml:space="preserve">Landscape  - Architecture - Technology - Ambient, Coord. Ana Maria Dabija, București: Ion Mincu Publishing House </t>
  </si>
  <si>
    <t>Mihaela Hărmănescu, Cristina Mândrescu, Andra Panait, Marius Voica, Marina Mihaila, Adrian Moleavin</t>
  </si>
  <si>
    <t xml:space="preserve"> Ecoweek, Cracovia</t>
  </si>
  <si>
    <t xml:space="preserve">Mihaela Hărmănescu </t>
  </si>
  <si>
    <r>
      <t xml:space="preserve">V.Sapienza, </t>
    </r>
    <r>
      <rPr>
        <b/>
        <sz val="11"/>
        <color indexed="8"/>
        <rFont val="Calibri"/>
        <family val="2"/>
      </rPr>
      <t>C.Bertolin</t>
    </r>
    <r>
      <rPr>
        <sz val="11"/>
        <color indexed="8"/>
        <rFont val="Calibri"/>
        <family val="2"/>
      </rPr>
      <t xml:space="preserve">, I.Caliò, L.Finocchiaro, A.Gagliano, </t>
    </r>
    <r>
      <rPr>
        <b/>
        <sz val="11"/>
        <color indexed="8"/>
        <rFont val="Calibri"/>
        <family val="2"/>
      </rPr>
      <t>M.Hărmănescu, E.C.Mândrescu,</t>
    </r>
    <r>
      <rPr>
        <sz val="11"/>
        <color indexed="8"/>
        <rFont val="Calibri"/>
        <family val="2"/>
      </rPr>
      <t xml:space="preserve"> G.Margani, M.Mihăilă, A.Panait, </t>
    </r>
    <r>
      <rPr>
        <b/>
        <sz val="11"/>
        <color indexed="8"/>
        <rFont val="Calibri"/>
        <family val="2"/>
      </rPr>
      <t>G.Rodonò</t>
    </r>
    <r>
      <rPr>
        <sz val="11"/>
        <color indexed="8"/>
        <rFont val="Calibri"/>
        <family val="2"/>
      </rPr>
      <t xml:space="preserve">, and M.Voica </t>
    </r>
  </si>
  <si>
    <t xml:space="preserve">
Strategies for local food production in the rural fringe in Bucharest</t>
  </si>
  <si>
    <t>Universitatea de Vară de Restaurare de monumente și situri
sub înaltul patronaj al Academiei Române restaurare Școala Veche şi repertoriu  patrimoniu rural BUCIUM, ed II, III; IV</t>
  </si>
  <si>
    <t>UAR. Congresul National privind protejarea, reabilitarea și valorificarea patrimoniului arhitectural, urban și peisagistic. De la arhitectură la patrimoniu construit ...si mai departe, Sinaia (Secțiune: Patrimoniul şI durabilitatea dezvoltării)</t>
  </si>
  <si>
    <t>Integrated planning and Design for SUSTAINABLE
Urban Peripheries in EUROPE, Intensive Programme 2014 – The Periphery of Brussels, Universite Libre de Bruxelles, LE-NOTRE</t>
  </si>
  <si>
    <t>„EGALITATE DE ŞANSE ÎN SPAŢIUL CULTURAL EUROPEAN”. Sesiune Științifică POSDRU/159/1.5/S/13607,  Academia Romană</t>
  </si>
  <si>
    <t xml:space="preserve">Intersecțiile de Miercuri/ Wednesday Intersections </t>
  </si>
  <si>
    <t>NeDiMAH, Bucharest UAUIM</t>
  </si>
  <si>
    <t>Anuala de Arhitectură 2013. Conferințele Gloc(b)al</t>
  </si>
  <si>
    <t>Bienala de Arhitectură 2012 I Seminar “Soluții pentru restaurări și renovări”</t>
  </si>
  <si>
    <t xml:space="preserve">ENHSA - EAAE INTERNATIONAL CONFERENCE
Rethinking the Human in Technology-Driven Architecture.  14th Meeting of Head of Schools of Architecture "Doing More With Less: Architectural Education in Challenging Times".Technical University of Crete, Faculty of Architecture,  Center for Mediterranean Architecture Chania, Crete, </t>
  </si>
  <si>
    <t>Centenarul Urbanismului European. Peisaj, Conștiință  colectivă și participare, Alba Iulia</t>
  </si>
  <si>
    <t xml:space="preserve">ENHSA - EAAE Teaching a new Environmental Culture
The Environment as a Question of Architectural Education. Frederick Univeristy, School of Architecture - University of Cyprus, School of Architecture - Univeristy of Nicosia, School of Architecture. Nicosia. Cyprus. </t>
  </si>
  <si>
    <t xml:space="preserve"> “Green Building”. Zilele Arhitecturii, ZAA09,  Cluj, Romania</t>
  </si>
  <si>
    <t>Conferinta Build Green CEE: Energy Efficient and Ecological Design for the Region, Bucuresti, ROGBC, Sopolec</t>
  </si>
  <si>
    <t>„The dimension of internationalization through bilateral cooperation between Rannís – The Icelandic Centre for Research, Reykjavik University and  The Military Technical Academy of Bucharest”,
The Bucharest University of Economic Studies. International Bilateral Project in the Higher Education Area, EEA Financial Mechanism 2009-2014. Bilateral - Funds "Research in Priority Sectors".</t>
  </si>
  <si>
    <t>International conference:
Risk Reduction for Resilient Cities. RRRC. Bucharest, UAUIM</t>
  </si>
  <si>
    <t xml:space="preserve">M2 VVITA International Meeting UNICT DIAP. Catania, Italia. M2 INTERIM TRANSNATIONAL MEETING M2 VVITA Erasmus+ UAUIM-UNICT-NTNU. </t>
  </si>
  <si>
    <t>4th Biennial of Architectural and Urban Restoration, BRAU4 host of the Itinerant Congress Hidden Cultural Heritage: Under Water, Under Ground And Within Buildings 15–30 April, 2018. CATANIA ITALY</t>
  </si>
  <si>
    <t>Eveniment de deschidere (Opening conference) Catania, Italia. Museo della  Rappresentazione.  C1 VVITA Erasmus+ UAUIM-UNICT-NTNU http://vvita.uauim.ro</t>
  </si>
  <si>
    <t xml:space="preserve">M1 VVITA International Meeting UAUIM, Sala Senat, Bucuresti, Romania M1 VVITA Erasmus+ UAUIM-UNICT-NTNU. </t>
  </si>
  <si>
    <t>OAR Timis, WORKSHOP INTERNAȚIONAL: Transnational Migration and its Consequences in SE Europe, 4th Panel: Envisioning Tomorrow, Timișoara http://www.oartimis.ro/evenimente/cursuri/workshop-internaional-transnational-migration-and-its-consequences-in-southeastern-europe/n-61-68-184/d</t>
  </si>
  <si>
    <t xml:space="preserve"> Cultural Values, Diversity and Heritage: Pillars of Sustainable Tourism for Development, Sibiu, Romania, organizata de European Cultural Tourism Network - ECTN</t>
  </si>
  <si>
    <t>Bienala de Arhitectură 2016.“PATRIMONIU CONSTRUIT SI PEISAJ”</t>
  </si>
  <si>
    <t xml:space="preserve">Re-conexiuni în peisaj – al 6-lea seminar En-Route UNIESCAPE,  Universitatea de Arhitectură și Urbanism “Ion Mincu”,
Desfășurare: 12 -15 octombrie 2016, București și Câmpulung Muscel 
http://enrouteseminar.wixsite.com/6thuniscapeseminar/  https://www.uauim.ro/evenimente/re-conexiuni-in-peisaj/ </t>
  </si>
  <si>
    <t xml:space="preserve">The International Conference on Environmental Engineering and Management (ICEEM) - Circular Economy and Environmental Sustainability, 2017, at the Alma Mater Studiorum Università di Bologna, Italy, Section IV. Sustainability assessments and eco-innovation </t>
  </si>
  <si>
    <t>CCPEC 2011</t>
  </si>
  <si>
    <t>Actualizare Planului Urbanistic General Botoșani și regulament de Urbanism- licitație publică/ locul III Locul 3 UAUIM-CCPEC (coordonator: conf.dr.arh. Monica Rădulescu) (colectiv elaborare soluție)</t>
  </si>
  <si>
    <r>
      <t xml:space="preserve">BNAB – </t>
    </r>
    <r>
      <rPr>
        <i/>
        <sz val="11"/>
        <color indexed="8"/>
        <rFont val="Calibri"/>
        <family val="2"/>
        <charset val="238"/>
      </rPr>
      <t>PREMIUL BIENALEI NAȚIONALE DE ARHITECTURÂ  Ediția a XII-a : Recuperarea reperelor,  Secțiunea ""Arhitectura spațiului public și urbanismului"</t>
    </r>
    <r>
      <rPr>
        <sz val="11"/>
        <color indexed="8"/>
        <rFont val="Calibri"/>
        <family val="2"/>
      </rPr>
      <t xml:space="preserve"> pentru proiectul</t>
    </r>
    <r>
      <rPr>
        <b/>
        <sz val="11"/>
        <color indexed="8"/>
        <rFont val="Calibri"/>
        <family val="2"/>
      </rPr>
      <t xml:space="preserve"> </t>
    </r>
    <r>
      <rPr>
        <sz val="11"/>
        <color indexed="8"/>
        <rFont val="Calibri"/>
        <family val="2"/>
      </rPr>
      <t>„Plan Urbanistic General Galati” (sef proiect complex prof.dr.arh. Tiberiu Florescu (Florin Machedon), sef proiect urbanism conf.dr.urb. Andreea Popa) (colectiv)</t>
    </r>
  </si>
  <si>
    <r>
      <t>BNAB –</t>
    </r>
    <r>
      <rPr>
        <i/>
        <sz val="11"/>
        <color indexed="8"/>
        <rFont val="Calibri"/>
        <family val="2"/>
        <charset val="238"/>
      </rPr>
      <t xml:space="preserve"> NOMINALIZAREA BIENALEI NAȚIONALE DE ARHITECTURÂ, ediția a XIII-a, 2018: 100 de ani de Arhitectură în România, Secțiunea "Publicații de arhitectură"</t>
    </r>
    <r>
      <rPr>
        <sz val="11"/>
        <color indexed="8"/>
        <rFont val="Calibri"/>
        <family val="2"/>
      </rPr>
      <t xml:space="preserve"> pentru Caiet Repertoriu Rural Bucium IV,  autori Iosefina Postăvaru,  Mihaela Hărmănescu, Ștefana Bianu. (RPER-ro)</t>
    </r>
  </si>
  <si>
    <t>P.U.Z. Strada Doamnei nr. 7-9, sector 3 Bucureşti, șef de proiect</t>
  </si>
  <si>
    <t>SC Conta Investment SRL</t>
  </si>
  <si>
    <t>ING Retail Outlets, Retails (București, Oradea, Brașov, Ploiești, Cluj) (The Office ProjectManagement ) (10/2=5 *5=25)</t>
  </si>
  <si>
    <t>Depozite transfer mărfuri, Birouri  - BLC București Logistic Center, Chitila Ilfov (colectiv)</t>
  </si>
  <si>
    <t xml:space="preserve"> colectiv </t>
  </si>
  <si>
    <t xml:space="preserve"> Birouri și depozite cu utilități, Otopeni  (The Office ProjectManagement) </t>
  </si>
  <si>
    <t>CJ Galați</t>
  </si>
  <si>
    <t>CJ BRĂILA</t>
  </si>
  <si>
    <t>Roșia Montană Mining Landscape
Protection and Management Plan (RMMP)</t>
  </si>
  <si>
    <t xml:space="preserve">C4 SP-IP-HE, VVITA Erasmus+ UAUIM-UNICT-NTNU </t>
  </si>
  <si>
    <t xml:space="preserve">C2 SP-IP-HE, VVITA Erasmus+ UAUIM-UNICT-NTNU </t>
  </si>
  <si>
    <t xml:space="preserve">C1 SP-HE-SHORT - Short-term joint staff training events VVITA Erasmus+ UAUIM-UNICT-NTNU </t>
  </si>
  <si>
    <t>Stagiu postdoctoral</t>
  </si>
  <si>
    <t>Expoziție DANUrB Giurgiu - UAUIM/ FU  (colectiv organizare)</t>
  </si>
  <si>
    <t>WS studențesc Facultatea de Urbanism - Jud Hunedoara- REGENERAREA PEISAJULUI RURAL – studiu de caz Geoagiu, Beriu (2 ws 0,25*2)</t>
  </si>
  <si>
    <r>
      <rPr>
        <b/>
        <sz val="11"/>
        <color indexed="8"/>
        <rFont val="Calibri"/>
        <family val="2"/>
      </rPr>
      <t>“Peisaj sustenabil</t>
    </r>
    <r>
      <rPr>
        <sz val="11"/>
        <color indexed="8"/>
        <rFont val="Calibri"/>
        <family val="2"/>
      </rPr>
      <t xml:space="preserve">” trainer curs  în cadrul programului de de training și certificare "Green Building Professional" Romanian Green Build Council – RoGBC  </t>
    </r>
  </si>
  <si>
    <t>WS “Design Urban şi Peisagistic pe Litoralul Românesc, Primaria Mangalia (2 ws 0,25*2)</t>
  </si>
  <si>
    <t>Simpozionul International ”Cercetare  în domeniul energiilor regenerabile in universitatile de arhitectura europene”, UAUIM, București</t>
  </si>
  <si>
    <t>a IX-a ediţie a Colocviilor „Brăiloiu”,   Academia Română, Institutul de Etngrafie şi Folclor  C. Brailoiu, Bucureşti</t>
  </si>
  <si>
    <r>
      <t>“Cruce de drum” din satul  Bucium Sat (lângă casa nr. 166),  comuna Bucium, județul Alba,</t>
    </r>
    <r>
      <rPr>
        <b/>
        <sz val="11"/>
        <color indexed="8"/>
        <rFont val="Calibri"/>
        <family val="2"/>
      </rPr>
      <t xml:space="preserve"> Cod LMI
AB-IV-m-B-21076 /</t>
    </r>
    <r>
      <rPr>
        <sz val="11"/>
        <color indexed="8"/>
        <rFont val="Calibri"/>
        <family val="2"/>
      </rPr>
      <t>Dosar clasare monument istoric, categoria IV (Monumente memoriale/funerare), grupa valorică B: autor  RPER-Ro</t>
    </r>
    <r>
      <rPr>
        <b/>
        <sz val="11"/>
        <color indexed="8"/>
        <rFont val="Calibri"/>
        <family val="2"/>
      </rPr>
      <t xml:space="preserve"> </t>
    </r>
  </si>
  <si>
    <r>
      <t>“Crucea de la Piață” din satul  Poieni (lângă casa nr. 604),  comuna Bucium, județul Alba,</t>
    </r>
    <r>
      <rPr>
        <b/>
        <sz val="11"/>
        <color indexed="8"/>
        <rFont val="Calibri"/>
        <family val="2"/>
      </rPr>
      <t xml:space="preserve"> Cod LMI AB-IV-m-
B-21081</t>
    </r>
    <r>
      <rPr>
        <sz val="11"/>
        <color indexed="8"/>
        <rFont val="Calibri"/>
        <family val="2"/>
      </rPr>
      <t xml:space="preserve"> / Dosar clasare monument istoric, categoria IV (Monumente memoriale/funerare), grupa valorică B: autor  RPER-Ro </t>
    </r>
  </si>
  <si>
    <t xml:space="preserve">Concept design peisagisitic și ambiental, amenajări peisagere și  soluții verzi - Ansamblu rezidențial Amber Gardens- certifificat ”Green Home”, Tunari </t>
  </si>
  <si>
    <t>Spațiu de joacă cu concept design peisagisitic și ambiental  și proiect educațional soluții verzi integrate - Ansamblu rezidențial Amber Gardens certifificat ”Green Home”, Tunari</t>
  </si>
  <si>
    <t>The EU in the new economic complex geography - ISCH COST Action IS1104 / WG4: Mathematical and computational methods and tools (University of Naples 'Federico II' Dipartimento di Giurisprudenza) (Grant H2020)</t>
  </si>
  <si>
    <t xml:space="preserve">„Crucea - element de amprentare a spațiului locuit”. Expoziție documentară” Asociaţia Centro, parteneri FU- UAUIM și Asociația 37 (co-autor  Monica Bercovici şi Laura Toader) specialitate  în peisaj/peisaj cultural cultural şi arhitectură </t>
  </si>
  <si>
    <t xml:space="preserve">Asociația Centro </t>
  </si>
  <si>
    <t>(Re)-NATURING THE CITY. Architecture. Smart. Resilient. Sustainable, UAUIM</t>
  </si>
  <si>
    <t>Geophysical Research Abstracts
Vol. 20, EGU2018-1510-1, 2018
EGU General Assembly 2018 http://www.geophys-res-abstr.net (Index
Copernicus)</t>
  </si>
  <si>
    <t>10-12 dec2018</t>
  </si>
  <si>
    <t xml:space="preserve"> Câmpul Istoric Mărăști. Raluca Iosipescu, Sergiu Iosipescu, Florentina Matache, Raluca Bărbulescu, Andreea Pop, Lucia Leca, Anamaria Stănescu, Mihaela Hărmănescu, București: INP</t>
  </si>
  <si>
    <t>Mihaela Hărmănescu (Reviewer)</t>
  </si>
  <si>
    <t>Anuala Facultății de Urbanism (iulie) - UAUIM/ FU</t>
  </si>
  <si>
    <t>Expoziție Ziua Urbanismului în cadrul Facultății de Urbanism (noiembrie) UAUIM/ FU</t>
  </si>
  <si>
    <t>Manifestare cu caracter extracurricular - Concurs studențesc de intervenții/land art:  THE EYES OF THE SKIN  în cadrul Trienalei de Arhitectură East Centric, Arhitext/ Organizator Departamentul de Proiectare Urbană, FU UAUIM</t>
  </si>
  <si>
    <t>Expoziție IP- UPWARD 2013 Urban/ Periurban Agriculture - UAUIM/ FU</t>
  </si>
  <si>
    <t>”Casa Colda. Patrimoniu Rural. Reabilitare”  în cadrul evenimentului colateral  "Case cu duh",  Trienala de Arhitectură East Centric ARHITEXT, TNB, București (Hărmănescu, M., Postăvaru I., Săvescu E. (2016). Casa Colda. Patrimoniu Rural. Reabilitare. Arhitext -  Integrare în Case cu duh.Catalog Trienalei  de Arhitectură 2016, pp12-13)</t>
  </si>
  <si>
    <r>
      <t xml:space="preserve">”Lecturing the rural: Continuity and changes”  în </t>
    </r>
    <r>
      <rPr>
        <i/>
        <sz val="11"/>
        <color indexed="8"/>
        <rFont val="Calibri"/>
        <family val="2"/>
        <charset val="238"/>
      </rPr>
      <t xml:space="preserve">Opening EXhibition Re-imagining Rurality, Rurality Network. </t>
    </r>
    <r>
      <rPr>
        <sz val="11"/>
        <color indexed="8"/>
        <rFont val="Calibri"/>
        <family val="2"/>
      </rPr>
      <t>Architecture Research Network (ARENA) and the Expanded Territories Research Group at the University of Westminster, Faculty of Architecture and the Built Environment, University of Westminste 2015 27-28 Februarie 5</t>
    </r>
  </si>
  <si>
    <r>
      <t xml:space="preserve">Anuala de Arhitectură, </t>
    </r>
    <r>
      <rPr>
        <i/>
        <sz val="11"/>
        <color indexed="8"/>
        <rFont val="Calibri"/>
        <family val="2"/>
        <charset val="238"/>
      </rPr>
      <t>Nominalizare Secțiunea "Studii și Proiecte" pentru proiectul</t>
    </r>
    <r>
      <rPr>
        <sz val="11"/>
        <color indexed="8"/>
        <rFont val="Calibri"/>
        <family val="2"/>
      </rPr>
      <t xml:space="preserve"> PROIECT DE REABILITARE TERMICĂ ȘI MODERNIZARE IMOBIL coautor, autori: arh. Mihaela HĂRMĂNESCU, arh. Carmen DUȚESCU, arh. Andrei GEORGESCU, arh. Radu NENIȚĂ, arh. Sebastian MORAR</t>
    </r>
  </si>
  <si>
    <t xml:space="preserve"> 2017- 2021</t>
  </si>
  <si>
    <t xml:space="preserve">Expoziția proiectului cultural „Crucea – element de amprentare a spațiului locuit. Expoziție documentară” Asociaţia Centro, parteneri FU-UAUIM și Asociația 37 Expoziție deschisă în cadrul Bienalei de Arhitectură BNA 2016, în spațiul Muzeului Școlii de Arhitectură, în intervalul 25 octombrie - 4 noiembrie, vernisaj 25 octombrie 2016 </t>
  </si>
  <si>
    <t>Ateliere de Patrimoniu Rural &amp; Expoziţie multimedia „De la Bucium, din Ţara Moţilor’, Asociaţia Rencontres du Patrimoine Europe-Roumanie (RPER-Ro), 28 aprilie - 5 mai 2014, MNȚR, sala „Irina Nicolau”. Bucureștiu (colectiv)</t>
  </si>
  <si>
    <t>ExpoBIBLIOTECA - Eveniment FU  colateral în cadrul Trienalei de Arhitectură East Centric ARHITEXT (10/4*2)</t>
  </si>
  <si>
    <t>International Staff Training School "Internationalization and Professionalization of Teacher Education” Erasmus+ KA1</t>
  </si>
  <si>
    <t>“Câmpul Istoric Mărăști. Memoria Primului Război mondial - o abordare multidisciplinară”/ Proiect Centenar</t>
  </si>
  <si>
    <t xml:space="preserve"> Sustainability And Circular Economy In Education </t>
  </si>
  <si>
    <t>Issues of Urban Project in Romania</t>
  </si>
  <si>
    <t xml:space="preserve">Urban and Periurban Agriculture: goals, approach, advantages from an European approach
</t>
  </si>
  <si>
    <t>Responsive architecture through urban planning and urban project</t>
  </si>
  <si>
    <t>Issues of Urban Project in Romania, Galati City Case Study</t>
  </si>
  <si>
    <t xml:space="preserve"> Pedagogic approaches to urban project issue in University of Architecture and Urbanism Ion Mincu </t>
  </si>
  <si>
    <t>Peisajul rural productiv si necesitatea actuală de gestiune durabilă/ Productive rural landscape and sustainable development</t>
  </si>
  <si>
    <t xml:space="preserve">Proiecte de licență și disertație – Promoția 2018 </t>
  </si>
  <si>
    <t xml:space="preserve">Conținutul și modul de folosire al Convenției Europene a Peisajului /The content and the scope of the European Landscape Convention </t>
  </si>
  <si>
    <t xml:space="preserve">     Re-Compunerea peisajului rural Românesc. Studiu de caz</t>
  </si>
  <si>
    <t>Romanian Landscape perspective: from education to development</t>
  </si>
  <si>
    <t>Peisajul – conștiință  socială, forme ale memoriei locului - Studiu de caz: Asezarile rurale din Tara Hategului</t>
  </si>
  <si>
    <t>Concept design peisagisitic și ambiental, locuință Ilfov</t>
  </si>
  <si>
    <t xml:space="preserve"> INP/MCIN</t>
  </si>
  <si>
    <t>UPWARD</t>
  </si>
  <si>
    <t xml:space="preserve"> colectiv implementare/ scriere proiect</t>
  </si>
  <si>
    <t xml:space="preserve"> ”Rural Landscape  study Bucium ”, Alba (Floroiu Iulia, Hărmănescu Mihaela)  în cadrul Conferinței și Adunării Generale IFLAEurope2017 Expoziție de postere (UN)LIMITED LANDSCAPES: NO FENCE, NO OFFENCE</t>
  </si>
  <si>
    <t>CURATOR BIENALA NAȚIONALĂ DE ARHITECTURÂ  Ediția a XII-a : Recuperarea reperelor,  Secțiunea ”Arhitectura spațiului public și urbanismului”</t>
  </si>
  <si>
    <t xml:space="preserve">Expoziția 10]PEISAGISTICĂ[ -  Eveniment FU colateral în cadrul Trienalei de Arhitectură East- Centric trans(ap)parenncies, cu ocazia sarbătoririi a 10 ani de generații de absolvenți in Învățământul de Specialitate Peisagistică, 2013, Palatul Știrbei Bucuresti.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</si>
</sst>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_l_e_i"/>
    <numFmt numFmtId="165" formatCode="0.0"/>
    <numFmt numFmtId="166" formatCode="#,##0.0"/>
  </numFmts>
  <fonts count="45"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i/>
      <sz val="11"/>
      <color theme="1"/>
      <name val="Calibri"/>
      <family val="2"/>
      <charset val="238"/>
      <scheme val="minor"/>
    </font>
    <font>
      <i/>
      <sz val="11"/>
      <color indexed="8"/>
      <name val="Calibri"/>
      <family val="2"/>
      <charset val="238"/>
    </font>
    <font>
      <u/>
      <sz val="11"/>
      <color theme="11"/>
      <name val="Calibri"/>
      <family val="2"/>
      <scheme val="minor"/>
    </font>
    <font>
      <sz val="11"/>
      <color rgb="FFFF0000"/>
      <name val="Calibri"/>
    </font>
    <font>
      <sz val="11"/>
      <color theme="1" tint="0.34998626667073579"/>
      <name val="Calibri"/>
    </font>
    <font>
      <sz val="11"/>
      <color rgb="FF000000"/>
      <name val="Calibri"/>
      <family val="2"/>
      <scheme val="minor"/>
    </font>
    <font>
      <b/>
      <sz val="11"/>
      <name val="Calibri"/>
    </font>
    <font>
      <sz val="11"/>
      <color theme="1"/>
      <name val="MyriadPro"/>
    </font>
    <font>
      <b/>
      <sz val="12"/>
      <color rgb="FFFF0000"/>
      <name val="Calibri"/>
    </font>
    <font>
      <b/>
      <sz val="11"/>
      <color rgb="FF000000"/>
      <name val="Calibri"/>
      <family val="2"/>
      <scheme val="minor"/>
    </font>
    <font>
      <u/>
      <sz val="11"/>
      <color theme="10"/>
      <name val="Calibri"/>
      <family val="2"/>
      <scheme val="minor"/>
    </font>
    <font>
      <sz val="11"/>
      <color theme="0" tint="-0.249977111117893"/>
      <name val="Calibri"/>
    </font>
    <font>
      <sz val="11"/>
      <name val="Calibri"/>
      <family val="2"/>
      <scheme val="minor"/>
    </font>
    <font>
      <sz val="11"/>
      <color rgb="FFFF6600"/>
      <name val="Calibri"/>
    </font>
    <font>
      <sz val="8"/>
      <name val="Calibri"/>
      <family val="2"/>
      <scheme val="minor"/>
    </font>
  </fonts>
  <fills count="10">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
      <patternFill patternType="solid">
        <fgColor theme="0"/>
        <bgColor indexed="64"/>
      </patternFill>
    </fill>
  </fills>
  <borders count="53">
    <border>
      <left/>
      <right/>
      <top/>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indexed="8"/>
      </left>
      <right style="thin">
        <color indexed="8"/>
      </right>
      <top style="thin">
        <color indexed="8"/>
      </top>
      <bottom/>
      <diagonal/>
    </border>
    <border>
      <left style="thin">
        <color auto="1"/>
      </left>
      <right style="thin">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indexed="8"/>
      </left>
      <right style="thin">
        <color indexed="8"/>
      </right>
      <top/>
      <bottom style="thin">
        <color indexed="8"/>
      </bottom>
      <diagonal/>
    </border>
    <border>
      <left/>
      <right/>
      <top/>
      <bottom style="thin">
        <color auto="1"/>
      </bottom>
      <diagonal/>
    </border>
    <border>
      <left style="thin">
        <color indexed="8"/>
      </left>
      <right style="thin">
        <color indexed="8"/>
      </right>
      <top/>
      <bottom/>
      <diagonal/>
    </border>
    <border>
      <left style="thin">
        <color auto="1"/>
      </left>
      <right style="thin">
        <color auto="1"/>
      </right>
      <top style="thin">
        <color indexed="8"/>
      </top>
      <bottom style="thin">
        <color auto="1"/>
      </bottom>
      <diagonal/>
    </border>
    <border>
      <left style="thin">
        <color indexed="8"/>
      </left>
      <right style="thin">
        <color indexed="8"/>
      </right>
      <top style="thin">
        <color indexed="8"/>
      </top>
      <bottom style="thin">
        <color auto="1"/>
      </bottom>
      <diagonal/>
    </border>
    <border>
      <left style="thin">
        <color indexed="8"/>
      </left>
      <right/>
      <top style="thin">
        <color indexed="8"/>
      </top>
      <bottom style="thin">
        <color indexed="8"/>
      </bottom>
      <diagonal/>
    </border>
    <border>
      <left style="thin">
        <color auto="1"/>
      </left>
      <right style="thin">
        <color auto="1"/>
      </right>
      <top style="double">
        <color auto="1"/>
      </top>
      <bottom style="double">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style="medium">
        <color auto="1"/>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thin">
        <color auto="1"/>
      </bottom>
      <diagonal/>
    </border>
    <border>
      <left/>
      <right style="thin">
        <color auto="1"/>
      </right>
      <top/>
      <bottom style="thin">
        <color auto="1"/>
      </bottom>
      <diagonal/>
    </border>
    <border>
      <left/>
      <right style="thin">
        <color auto="1"/>
      </right>
      <top style="medium">
        <color auto="1"/>
      </top>
      <bottom style="medium">
        <color auto="1"/>
      </bottom>
      <diagonal/>
    </border>
    <border>
      <left style="thin">
        <color auto="1"/>
      </left>
      <right style="medium">
        <color auto="1"/>
      </right>
      <top/>
      <bottom style="thin">
        <color auto="1"/>
      </bottom>
      <diagonal/>
    </border>
    <border>
      <left/>
      <right/>
      <top style="medium">
        <color auto="1"/>
      </top>
      <bottom/>
      <diagonal/>
    </border>
    <border>
      <left/>
      <right/>
      <top/>
      <bottom style="thin">
        <color indexed="8"/>
      </bottom>
      <diagonal/>
    </border>
    <border>
      <left/>
      <right style="thin">
        <color auto="1"/>
      </right>
      <top/>
      <bottom/>
      <diagonal/>
    </border>
    <border>
      <left style="thin">
        <color auto="1"/>
      </left>
      <right style="thin">
        <color auto="1"/>
      </right>
      <top/>
      <bottom/>
      <diagonal/>
    </border>
    <border>
      <left style="thin">
        <color auto="1"/>
      </left>
      <right/>
      <top/>
      <bottom/>
      <diagonal/>
    </border>
    <border>
      <left style="thin">
        <color auto="1"/>
      </left>
      <right style="medium">
        <color auto="1"/>
      </right>
      <top style="thin">
        <color auto="1"/>
      </top>
      <bottom/>
      <diagonal/>
    </border>
    <border>
      <left/>
      <right style="thin">
        <color auto="1"/>
      </right>
      <top style="thin">
        <color auto="1"/>
      </top>
      <bottom/>
      <diagonal/>
    </border>
    <border>
      <left/>
      <right style="medium">
        <color auto="1"/>
      </right>
      <top style="thin">
        <color auto="1"/>
      </top>
      <bottom style="thin">
        <color auto="1"/>
      </bottom>
      <diagonal/>
    </border>
    <border>
      <left/>
      <right/>
      <top style="thin">
        <color auto="1"/>
      </top>
      <bottom/>
      <diagonal/>
    </border>
    <border>
      <left style="thin">
        <color auto="1"/>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thin">
        <color auto="1"/>
      </left>
      <right style="medium">
        <color auto="1"/>
      </right>
      <top/>
      <bottom style="medium">
        <color auto="1"/>
      </bottom>
      <diagonal/>
    </border>
    <border>
      <left/>
      <right style="thin">
        <color auto="1"/>
      </right>
      <top style="medium">
        <color auto="1"/>
      </top>
      <bottom style="thin">
        <color auto="1"/>
      </bottom>
      <diagonal/>
    </border>
    <border>
      <left style="thin">
        <color auto="1"/>
      </left>
      <right/>
      <top/>
      <bottom style="medium">
        <color auto="1"/>
      </bottom>
      <diagonal/>
    </border>
  </borders>
  <cellStyleXfs count="716">
    <xf numFmtId="0" fontId="0" fillId="0" borderId="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32" fillId="0" borderId="0" applyNumberFormat="0" applyFill="0" applyBorder="0" applyAlignment="0" applyProtection="0"/>
  </cellStyleXfs>
  <cellXfs count="578">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0" fillId="0" borderId="0" xfId="0" applyBorder="1"/>
    <xf numFmtId="0" fontId="11"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8" fillId="0" borderId="0" xfId="0" applyFont="1" applyBorder="1" applyAlignment="1">
      <alignment wrapText="1"/>
    </xf>
    <xf numFmtId="0" fontId="9" fillId="0" borderId="0" xfId="0" applyFont="1" applyBorder="1" applyAlignment="1">
      <alignment wrapText="1"/>
    </xf>
    <xf numFmtId="0" fontId="11" fillId="0" borderId="0" xfId="0" applyFont="1" applyAlignment="1">
      <alignment horizontal="center" vertical="center" wrapText="1"/>
    </xf>
    <xf numFmtId="0" fontId="8" fillId="0" borderId="1" xfId="0" applyFont="1" applyBorder="1" applyAlignment="1">
      <alignment wrapText="1"/>
    </xf>
    <xf numFmtId="0" fontId="11"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5" xfId="0" applyFont="1" applyBorder="1" applyAlignment="1">
      <alignment wrapText="1"/>
    </xf>
    <xf numFmtId="0" fontId="11" fillId="0" borderId="0" xfId="0" applyFont="1" applyBorder="1"/>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1" fillId="0" borderId="0" xfId="0" applyFont="1"/>
    <xf numFmtId="0" fontId="11" fillId="0" borderId="0" xfId="0" applyFont="1" applyBorder="1" applyAlignment="1">
      <alignment wrapText="1"/>
    </xf>
    <xf numFmtId="0" fontId="12" fillId="0" borderId="0" xfId="0" applyFont="1" applyBorder="1" applyAlignment="1">
      <alignment wrapText="1"/>
    </xf>
    <xf numFmtId="0" fontId="11" fillId="0" borderId="0" xfId="0" applyFont="1" applyFill="1" applyBorder="1" applyAlignment="1">
      <alignment wrapText="1"/>
    </xf>
    <xf numFmtId="0" fontId="4" fillId="0" borderId="0" xfId="0" applyFont="1" applyAlignment="1">
      <alignment horizontal="center"/>
    </xf>
    <xf numFmtId="0" fontId="11" fillId="0" borderId="6" xfId="0" applyFont="1" applyBorder="1" applyAlignment="1">
      <alignment horizontal="center" vertical="center" wrapText="1"/>
    </xf>
    <xf numFmtId="0" fontId="4" fillId="0" borderId="0" xfId="0" applyNumberFormat="1" applyFont="1" applyFill="1" applyBorder="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0" fillId="0" borderId="0" xfId="0" applyFont="1" applyBorder="1" applyAlignment="1">
      <alignment horizontal="center" vertical="center" wrapText="1"/>
    </xf>
    <xf numFmtId="0" fontId="10" fillId="0" borderId="0" xfId="0" applyFont="1" applyBorder="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Border="1" applyAlignment="1" applyProtection="1">
      <alignment horizontal="center" vertical="center" wrapText="1"/>
      <protection hidden="1"/>
    </xf>
    <xf numFmtId="0" fontId="11" fillId="0" borderId="9" xfId="0" applyFont="1" applyBorder="1" applyAlignment="1">
      <alignment horizontal="center" vertical="center"/>
    </xf>
    <xf numFmtId="0" fontId="11" fillId="0" borderId="6" xfId="0" applyFont="1" applyBorder="1" applyAlignment="1">
      <alignment horizontal="center" vertical="center"/>
    </xf>
    <xf numFmtId="0" fontId="10" fillId="0" borderId="0" xfId="0" applyFont="1" applyBorder="1" applyAlignment="1">
      <alignment wrapText="1"/>
    </xf>
    <xf numFmtId="0" fontId="8" fillId="0" borderId="6" xfId="0" applyFont="1" applyBorder="1"/>
    <xf numFmtId="0" fontId="0" fillId="0" borderId="10"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6"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6" fillId="0" borderId="16" xfId="0" applyNumberFormat="1" applyFont="1" applyBorder="1" applyAlignment="1">
      <alignment horizontal="center"/>
    </xf>
    <xf numFmtId="0" fontId="14" fillId="0" borderId="17" xfId="0" applyNumberFormat="1"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NumberFormat="1"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18" fillId="0" borderId="0" xfId="0" applyFont="1"/>
    <xf numFmtId="0" fontId="14" fillId="0" borderId="9" xfId="0" applyNumberFormat="1" applyFont="1" applyBorder="1" applyAlignment="1" applyProtection="1">
      <alignment horizontal="center" vertical="center" wrapText="1"/>
      <protection locked="0"/>
    </xf>
    <xf numFmtId="0" fontId="15" fillId="0" borderId="21" xfId="0" applyFont="1" applyBorder="1"/>
    <xf numFmtId="165" fontId="15" fillId="0" borderId="22" xfId="0" applyNumberFormat="1" applyFont="1" applyBorder="1" applyAlignment="1">
      <alignment horizontal="center"/>
    </xf>
    <xf numFmtId="0" fontId="3" fillId="0" borderId="7"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1" fontId="3" fillId="0" borderId="4" xfId="0" applyNumberFormat="1" applyFont="1" applyBorder="1" applyAlignment="1">
      <alignment horizontal="center" vertical="center" wrapText="1"/>
    </xf>
    <xf numFmtId="0" fontId="3" fillId="0" borderId="8" xfId="0" applyNumberFormat="1"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Border="1" applyProtection="1">
      <protection hidden="1"/>
    </xf>
    <xf numFmtId="0" fontId="14" fillId="0" borderId="4" xfId="0" applyFont="1" applyBorder="1" applyAlignment="1">
      <alignment horizontal="center" vertical="center" wrapText="1"/>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0" fontId="14" fillId="0" borderId="0" xfId="0" applyFont="1" applyBorder="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Border="1" applyAlignment="1">
      <alignment horizontal="center"/>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NumberFormat="1" applyFont="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0" fontId="0" fillId="0" borderId="0" xfId="0" applyBorder="1" applyAlignment="1">
      <alignment horizontal="center"/>
    </xf>
    <xf numFmtId="0" fontId="5" fillId="0" borderId="0" xfId="0" applyFont="1" applyBorder="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8" xfId="0" applyNumberFormat="1" applyFont="1" applyBorder="1" applyAlignment="1">
      <alignment horizontal="left" vertical="center" wrapText="1"/>
    </xf>
    <xf numFmtId="0" fontId="14" fillId="0" borderId="2" xfId="0" applyFont="1" applyBorder="1" applyAlignment="1">
      <alignment horizontal="center" vertical="center"/>
    </xf>
    <xf numFmtId="0" fontId="14" fillId="0" borderId="2" xfId="0" applyFont="1" applyFill="1" applyBorder="1" applyAlignment="1">
      <alignment horizontal="center" vertical="center" wrapText="1"/>
    </xf>
    <xf numFmtId="0" fontId="14" fillId="0" borderId="6" xfId="0" applyFont="1" applyBorder="1" applyAlignment="1">
      <alignment horizontal="center" vertical="center"/>
    </xf>
    <xf numFmtId="0" fontId="14" fillId="0" borderId="0" xfId="0" applyFont="1" applyBorder="1" applyAlignment="1">
      <alignment horizontal="center" vertical="center"/>
    </xf>
    <xf numFmtId="0" fontId="10" fillId="0" borderId="0" xfId="0" applyFont="1" applyAlignment="1" applyProtection="1">
      <alignment horizontal="center" vertical="center" wrapText="1"/>
      <protection hidden="1"/>
    </xf>
    <xf numFmtId="0" fontId="0" fillId="0" borderId="0" xfId="0"/>
    <xf numFmtId="0" fontId="10" fillId="0" borderId="0" xfId="0" applyFont="1" applyAlignment="1" applyProtection="1">
      <alignment vertical="center" wrapText="1"/>
      <protection hidden="1"/>
    </xf>
    <xf numFmtId="0" fontId="14" fillId="0" borderId="17" xfId="0" applyNumberFormat="1" applyFont="1" applyBorder="1" applyAlignment="1">
      <alignment horizontal="center" vertical="center" wrapText="1"/>
    </xf>
    <xf numFmtId="49" fontId="14" fillId="0" borderId="8" xfId="0" applyNumberFormat="1" applyFont="1" applyBorder="1" applyAlignment="1" applyProtection="1">
      <alignment horizontal="center" vertical="center" wrapText="1"/>
      <protection locked="0"/>
    </xf>
    <xf numFmtId="0" fontId="18" fillId="0" borderId="2" xfId="0" applyFont="1" applyBorder="1"/>
    <xf numFmtId="0" fontId="18" fillId="0" borderId="6" xfId="0" applyFont="1" applyBorder="1"/>
    <xf numFmtId="0" fontId="14" fillId="0" borderId="28" xfId="0" applyFont="1" applyBorder="1" applyAlignment="1">
      <alignment horizontal="center" vertical="center" wrapText="1"/>
    </xf>
    <xf numFmtId="0" fontId="14" fillId="0" borderId="29" xfId="0" applyFont="1" applyBorder="1" applyAlignment="1">
      <alignment horizontal="center" vertical="center" wrapText="1"/>
    </xf>
    <xf numFmtId="1" fontId="14" fillId="0" borderId="29" xfId="0" applyNumberFormat="1" applyFont="1" applyBorder="1" applyAlignment="1">
      <alignment horizontal="center" vertical="center" wrapText="1"/>
    </xf>
    <xf numFmtId="0" fontId="14" fillId="0" borderId="30"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Fill="1" applyBorder="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vertical="center"/>
    </xf>
    <xf numFmtId="0" fontId="3" fillId="0" borderId="4" xfId="0"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2" xfId="0" quotePrefix="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32" xfId="0" quotePrefix="1" applyFont="1" applyBorder="1" applyAlignment="1">
      <alignment horizontal="center" vertical="center" wrapText="1"/>
    </xf>
    <xf numFmtId="2" fontId="6" fillId="0" borderId="33"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3" fillId="0" borderId="2" xfId="0" applyFont="1" applyBorder="1" applyAlignment="1">
      <alignment horizontal="center"/>
    </xf>
    <xf numFmtId="0" fontId="0" fillId="0" borderId="2" xfId="0" applyFont="1" applyBorder="1" applyAlignment="1">
      <alignment horizontal="center" wrapText="1"/>
    </xf>
    <xf numFmtId="0" fontId="8" fillId="0" borderId="6"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6" xfId="0" quotePrefix="1" applyFont="1" applyBorder="1" applyAlignment="1">
      <alignment horizontal="center" vertical="center" wrapText="1"/>
    </xf>
    <xf numFmtId="0" fontId="0" fillId="0" borderId="0" xfId="0" applyFont="1" applyFill="1" applyBorder="1" applyAlignment="1">
      <alignment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3" fillId="0" borderId="8" xfId="0" applyFont="1" applyBorder="1" applyAlignment="1">
      <alignment horizontal="center"/>
    </xf>
    <xf numFmtId="0" fontId="3" fillId="0" borderId="25" xfId="0" applyFont="1" applyBorder="1" applyAlignment="1">
      <alignment horizontal="center" vertical="center"/>
    </xf>
    <xf numFmtId="0" fontId="3" fillId="0" borderId="26" xfId="0" applyFont="1" applyFill="1" applyBorder="1" applyAlignment="1">
      <alignment horizontal="center" vertical="center" wrapText="1"/>
    </xf>
    <xf numFmtId="0" fontId="14" fillId="0" borderId="8" xfId="0" applyNumberFormat="1" applyFont="1" applyBorder="1" applyAlignment="1">
      <alignment horizontal="center" vertical="center" wrapText="1"/>
    </xf>
    <xf numFmtId="0" fontId="14" fillId="0" borderId="9" xfId="0" applyNumberFormat="1" applyFont="1" applyBorder="1" applyAlignment="1">
      <alignment horizontal="center" vertical="center" wrapText="1"/>
    </xf>
    <xf numFmtId="0" fontId="14" fillId="0" borderId="0" xfId="0" applyFont="1" applyFill="1" applyBorder="1" applyAlignment="1">
      <alignment horizontal="center" vertical="center" wrapText="1"/>
    </xf>
    <xf numFmtId="165" fontId="15"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0" fillId="0" borderId="0" xfId="0" applyFont="1" applyBorder="1"/>
    <xf numFmtId="0" fontId="0"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7" xfId="0" applyFont="1" applyBorder="1" applyAlignment="1">
      <alignment horizontal="center"/>
    </xf>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2" xfId="0" applyFont="1" applyBorder="1" applyAlignment="1">
      <alignment horizontal="left"/>
    </xf>
    <xf numFmtId="0" fontId="3" fillId="0" borderId="34" xfId="0" applyFont="1" applyBorder="1" applyAlignment="1">
      <alignment horizontal="center" vertical="center" wrapText="1"/>
    </xf>
    <xf numFmtId="0" fontId="3" fillId="0" borderId="6"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18" fillId="0" borderId="0" xfId="0" applyFont="1" applyAlignment="1"/>
    <xf numFmtId="0" fontId="14" fillId="0" borderId="0" xfId="0" applyFont="1" applyAlignment="1"/>
    <xf numFmtId="0" fontId="14"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0" xfId="0" applyAlignment="1">
      <alignment vertical="top" wrapText="1"/>
    </xf>
    <xf numFmtId="0" fontId="3" fillId="0" borderId="2" xfId="0" applyFont="1" applyBorder="1" applyAlignment="1">
      <alignment wrapText="1"/>
    </xf>
    <xf numFmtId="0" fontId="0" fillId="0" borderId="2" xfId="0" applyFont="1" applyBorder="1" applyAlignment="1">
      <alignment wrapText="1"/>
    </xf>
    <xf numFmtId="0" fontId="0" fillId="0" borderId="6" xfId="0" applyFont="1" applyBorder="1" applyAlignment="1">
      <alignment wrapText="1"/>
    </xf>
    <xf numFmtId="165" fontId="6" fillId="0" borderId="22" xfId="0" applyNumberFormat="1" applyFont="1" applyBorder="1" applyAlignment="1">
      <alignment horizontal="center" vertical="center" wrapText="1"/>
    </xf>
    <xf numFmtId="0" fontId="6" fillId="0" borderId="35" xfId="0" applyFont="1" applyBorder="1" applyAlignment="1">
      <alignment horizontal="center"/>
    </xf>
    <xf numFmtId="0" fontId="0" fillId="0" borderId="0" xfId="0" applyFill="1" applyBorder="1" applyAlignment="1">
      <alignment horizontal="center"/>
    </xf>
    <xf numFmtId="165" fontId="10" fillId="0" borderId="22" xfId="0" applyNumberFormat="1" applyFont="1" applyBorder="1" applyAlignment="1">
      <alignment horizontal="center"/>
    </xf>
    <xf numFmtId="0" fontId="19" fillId="0" borderId="0" xfId="0" applyFont="1"/>
    <xf numFmtId="0" fontId="10" fillId="0" borderId="0" xfId="0" applyFont="1" applyBorder="1" applyAlignment="1" applyProtection="1">
      <alignment vertical="center" wrapText="1"/>
      <protection hidden="1"/>
    </xf>
    <xf numFmtId="0" fontId="3" fillId="0" borderId="2" xfId="0" applyNumberFormat="1" applyFont="1" applyBorder="1" applyAlignment="1">
      <alignment wrapText="1"/>
    </xf>
    <xf numFmtId="0" fontId="0" fillId="0" borderId="0" xfId="0" applyFont="1" applyAlignment="1">
      <alignment horizontal="right"/>
    </xf>
    <xf numFmtId="0" fontId="3" fillId="0" borderId="18" xfId="0" applyFont="1" applyBorder="1" applyAlignment="1">
      <alignment horizontal="left" vertical="center" wrapText="1"/>
    </xf>
    <xf numFmtId="0" fontId="3" fillId="0" borderId="6" xfId="0" applyFont="1" applyBorder="1" applyAlignment="1">
      <alignment horizontal="left" vertical="center" wrapText="1"/>
    </xf>
    <xf numFmtId="0" fontId="3" fillId="0" borderId="6" xfId="0" applyNumberFormat="1" applyFont="1" applyBorder="1" applyAlignment="1">
      <alignment wrapText="1"/>
    </xf>
    <xf numFmtId="0" fontId="14" fillId="0" borderId="36"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0" xfId="0" applyFont="1" applyBorder="1" applyAlignment="1">
      <alignment wrapText="1"/>
    </xf>
    <xf numFmtId="0" fontId="15" fillId="0" borderId="0" xfId="0" applyFont="1"/>
    <xf numFmtId="0" fontId="18" fillId="0" borderId="17" xfId="0" applyFont="1" applyBorder="1" applyAlignment="1">
      <alignment horizontal="center"/>
    </xf>
    <xf numFmtId="0" fontId="18" fillId="0" borderId="8" xfId="0" applyFont="1" applyBorder="1" applyAlignment="1">
      <alignment horizontal="center"/>
    </xf>
    <xf numFmtId="0" fontId="14" fillId="0" borderId="2" xfId="0" applyFont="1" applyBorder="1" applyAlignment="1">
      <alignment horizontal="left" vertical="center" wrapText="1"/>
    </xf>
    <xf numFmtId="0" fontId="15" fillId="0" borderId="23" xfId="0" applyFont="1" applyBorder="1" applyAlignment="1">
      <alignment horizontal="center" vertical="center" wrapText="1"/>
    </xf>
    <xf numFmtId="0" fontId="14" fillId="0" borderId="6" xfId="0" applyFont="1" applyFill="1" applyBorder="1" applyAlignment="1">
      <alignment horizontal="left" vertical="center" wrapText="1"/>
    </xf>
    <xf numFmtId="0" fontId="14" fillId="0" borderId="6" xfId="0" applyFont="1" applyFill="1" applyBorder="1" applyAlignment="1">
      <alignment horizontal="center" vertical="center" wrapText="1"/>
    </xf>
    <xf numFmtId="0" fontId="15" fillId="0" borderId="33" xfId="0" applyFont="1" applyFill="1" applyBorder="1" applyAlignment="1">
      <alignment horizontal="center" vertical="center" wrapText="1"/>
    </xf>
    <xf numFmtId="0" fontId="18" fillId="0" borderId="25" xfId="0" applyFont="1" applyBorder="1" applyAlignment="1">
      <alignment horizontal="center" vertical="center" wrapText="1"/>
    </xf>
    <xf numFmtId="0" fontId="18" fillId="0" borderId="26" xfId="0" applyFont="1" applyBorder="1" applyAlignment="1">
      <alignment horizontal="center" vertical="center" wrapText="1"/>
    </xf>
    <xf numFmtId="0" fontId="14" fillId="0" borderId="18" xfId="0" applyFont="1" applyBorder="1" applyAlignment="1">
      <alignment horizontal="left" vertical="center" wrapText="1"/>
    </xf>
    <xf numFmtId="0" fontId="14" fillId="0" borderId="9" xfId="0" applyFont="1" applyBorder="1" applyAlignment="1">
      <alignment horizontal="center" vertical="center" wrapText="1"/>
    </xf>
    <xf numFmtId="0" fontId="14" fillId="0" borderId="6" xfId="0" applyFont="1" applyBorder="1" applyAlignment="1">
      <alignment horizontal="left" vertical="center" wrapText="1"/>
    </xf>
    <xf numFmtId="166" fontId="15" fillId="0" borderId="22" xfId="0" applyNumberFormat="1" applyFont="1" applyBorder="1" applyAlignment="1">
      <alignment horizontal="center"/>
    </xf>
    <xf numFmtId="49" fontId="0" fillId="0" borderId="0" xfId="0" applyNumberFormat="1"/>
    <xf numFmtId="0" fontId="17" fillId="0" borderId="0" xfId="0" applyFont="1"/>
    <xf numFmtId="0" fontId="18" fillId="0" borderId="17" xfId="0" applyFont="1" applyBorder="1" applyAlignment="1">
      <alignment horizontal="center"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0" xfId="0" applyFont="1" applyBorder="1" applyAlignment="1">
      <alignment horizontal="left" vertical="center" wrapText="1"/>
    </xf>
    <xf numFmtId="165" fontId="15" fillId="0" borderId="22" xfId="0" applyNumberFormat="1" applyFont="1" applyBorder="1" applyAlignment="1">
      <alignment horizontal="center" vertical="center" wrapText="1"/>
    </xf>
    <xf numFmtId="2" fontId="3" fillId="0" borderId="23" xfId="0" applyNumberFormat="1" applyFont="1" applyBorder="1" applyAlignment="1" applyProtection="1">
      <alignment horizontal="center" vertical="center" wrapText="1"/>
      <protection hidden="1"/>
    </xf>
    <xf numFmtId="2" fontId="3" fillId="0" borderId="33" xfId="0" applyNumberFormat="1" applyFont="1" applyBorder="1" applyAlignment="1" applyProtection="1">
      <alignment horizontal="center" vertical="center" wrapText="1"/>
      <protection hidden="1"/>
    </xf>
    <xf numFmtId="2" fontId="3" fillId="0" borderId="37" xfId="0" applyNumberFormat="1" applyFont="1" applyBorder="1" applyAlignment="1" applyProtection="1">
      <alignment horizontal="center" vertical="center"/>
      <protection hidden="1"/>
    </xf>
    <xf numFmtId="2" fontId="3" fillId="0" borderId="23" xfId="0" applyNumberFormat="1" applyFont="1" applyBorder="1" applyAlignment="1" applyProtection="1">
      <alignment horizontal="center" vertical="center"/>
      <protection hidden="1"/>
    </xf>
    <xf numFmtId="2" fontId="3" fillId="0" borderId="33"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8" fillId="0" borderId="23" xfId="0" applyNumberFormat="1" applyFont="1" applyBorder="1" applyAlignment="1" applyProtection="1">
      <alignment horizontal="center" vertical="center" wrapText="1"/>
      <protection hidden="1"/>
    </xf>
    <xf numFmtId="2" fontId="3" fillId="0" borderId="33"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Font="1" applyBorder="1"/>
    <xf numFmtId="0" fontId="0" fillId="0" borderId="33" xfId="0" applyFont="1" applyBorder="1"/>
    <xf numFmtId="2" fontId="11" fillId="0" borderId="33" xfId="0" applyNumberFormat="1" applyFont="1" applyBorder="1" applyAlignment="1">
      <alignment horizontal="center" vertical="center"/>
    </xf>
    <xf numFmtId="2" fontId="8" fillId="0" borderId="23" xfId="0" applyNumberFormat="1" applyFont="1" applyBorder="1" applyAlignment="1">
      <alignment horizontal="center" vertical="center" wrapText="1"/>
    </xf>
    <xf numFmtId="2" fontId="3" fillId="0" borderId="33"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37" xfId="0" applyNumberFormat="1" applyFont="1" applyBorder="1" applyAlignment="1">
      <alignment horizontal="center" vertical="center" wrapText="1"/>
    </xf>
    <xf numFmtId="2" fontId="8" fillId="0" borderId="33" xfId="0" applyNumberFormat="1" applyFont="1" applyBorder="1" applyAlignment="1">
      <alignment horizontal="center" vertical="center" wrapText="1"/>
    </xf>
    <xf numFmtId="2" fontId="8" fillId="0" borderId="27" xfId="0" applyNumberFormat="1" applyFont="1" applyBorder="1" applyAlignment="1">
      <alignment horizontal="center" vertical="center" wrapText="1"/>
    </xf>
    <xf numFmtId="0" fontId="3" fillId="0" borderId="23" xfId="0" applyFont="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3"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3" xfId="0" applyNumberFormat="1" applyFont="1" applyBorder="1" applyAlignment="1">
      <alignment horizontal="center" vertical="center" wrapText="1"/>
    </xf>
    <xf numFmtId="0" fontId="18" fillId="0" borderId="38" xfId="0" applyFont="1" applyBorder="1"/>
    <xf numFmtId="0" fontId="14" fillId="0" borderId="38" xfId="0" applyFont="1" applyBorder="1"/>
    <xf numFmtId="0" fontId="0" fillId="0" borderId="38" xfId="0" applyFont="1" applyBorder="1"/>
    <xf numFmtId="0" fontId="18" fillId="0" borderId="38" xfId="0" applyFont="1" applyBorder="1" applyAlignment="1">
      <alignment horizontal="center" vertical="center" wrapText="1"/>
    </xf>
    <xf numFmtId="0" fontId="3" fillId="0" borderId="38" xfId="0" applyFont="1" applyBorder="1"/>
    <xf numFmtId="0" fontId="0" fillId="0" borderId="38" xfId="0" applyFont="1" applyFill="1" applyBorder="1" applyAlignment="1">
      <alignment horizontal="center" vertical="center" wrapText="1"/>
    </xf>
    <xf numFmtId="0" fontId="0" fillId="0" borderId="38" xfId="0" applyBorder="1"/>
    <xf numFmtId="0" fontId="3" fillId="0" borderId="38" xfId="0" applyFont="1" applyBorder="1" applyAlignment="1">
      <alignment horizontal="center" vertical="center" wrapText="1"/>
    </xf>
    <xf numFmtId="0" fontId="11" fillId="0" borderId="38" xfId="0" applyFont="1" applyFill="1" applyBorder="1" applyAlignment="1">
      <alignment horizontal="center" vertical="center"/>
    </xf>
    <xf numFmtId="0" fontId="14" fillId="0" borderId="38" xfId="0" applyFont="1" applyBorder="1" applyAlignment="1">
      <alignment horizontal="center" vertical="center"/>
    </xf>
    <xf numFmtId="0" fontId="14" fillId="0" borderId="38" xfId="0" applyNumberFormat="1" applyFont="1" applyFill="1" applyBorder="1" applyAlignment="1" applyProtection="1">
      <alignment horizontal="center" vertical="center" wrapText="1"/>
      <protection locked="0"/>
    </xf>
    <xf numFmtId="0" fontId="4" fillId="0" borderId="38" xfId="0" applyNumberFormat="1" applyFont="1" applyFill="1" applyBorder="1" applyAlignment="1" applyProtection="1">
      <alignment horizontal="center" vertical="center" wrapText="1"/>
      <protection locked="0"/>
    </xf>
    <xf numFmtId="2" fontId="3" fillId="0" borderId="38"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2"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1" xfId="0" applyFont="1" applyBorder="1" applyAlignment="1">
      <alignment horizontal="center" vertical="top"/>
    </xf>
    <xf numFmtId="0" fontId="14" fillId="0" borderId="0" xfId="0" applyFont="1" applyAlignment="1" applyProtection="1">
      <alignment horizontal="left" vertical="center"/>
      <protection hidden="1"/>
    </xf>
    <xf numFmtId="0" fontId="4" fillId="0" borderId="0" xfId="0" applyFont="1" applyAlignment="1" applyProtection="1">
      <alignment horizontal="left" vertical="center"/>
      <protection hidden="1"/>
    </xf>
    <xf numFmtId="0" fontId="23" fillId="0" borderId="0" xfId="0" applyFont="1"/>
    <xf numFmtId="0" fontId="24" fillId="0" borderId="0" xfId="0" applyFont="1"/>
    <xf numFmtId="0" fontId="25" fillId="0" borderId="0" xfId="0" applyFont="1"/>
    <xf numFmtId="0" fontId="20" fillId="0" borderId="0" xfId="0" applyFont="1"/>
    <xf numFmtId="0" fontId="20" fillId="0" borderId="2" xfId="0" applyFont="1" applyBorder="1"/>
    <xf numFmtId="0" fontId="20" fillId="0" borderId="2" xfId="0" applyFont="1" applyBorder="1" applyAlignment="1">
      <alignment horizontal="center"/>
    </xf>
    <xf numFmtId="0" fontId="5" fillId="0" borderId="0" xfId="0" quotePrefix="1" applyFont="1" applyBorder="1" applyProtection="1">
      <protection hidden="1"/>
    </xf>
    <xf numFmtId="2" fontId="10" fillId="0" borderId="22" xfId="0" applyNumberFormat="1" applyFont="1" applyBorder="1" applyAlignment="1">
      <alignment horizontal="center"/>
    </xf>
    <xf numFmtId="0" fontId="3" fillId="0" borderId="2" xfId="0" applyFont="1" applyBorder="1" applyAlignment="1" applyProtection="1">
      <alignment horizontal="center" vertical="center" wrapText="1"/>
      <protection locked="0"/>
    </xf>
    <xf numFmtId="1" fontId="3" fillId="0" borderId="2" xfId="0" applyNumberFormat="1" applyFont="1" applyBorder="1" applyAlignment="1" applyProtection="1">
      <alignment horizontal="center" vertical="center" wrapText="1"/>
      <protection locked="0"/>
    </xf>
    <xf numFmtId="1" fontId="3" fillId="0" borderId="4" xfId="0" applyNumberFormat="1" applyFont="1" applyBorder="1" applyAlignment="1" applyProtection="1">
      <alignment horizontal="center" vertical="center" wrapText="1"/>
      <protection locked="0"/>
    </xf>
    <xf numFmtId="2" fontId="3" fillId="0" borderId="37" xfId="0" applyNumberFormat="1" applyFont="1" applyBorder="1" applyAlignment="1" applyProtection="1">
      <alignment horizontal="center" vertical="center" wrapText="1"/>
      <protection hidden="1"/>
    </xf>
    <xf numFmtId="49" fontId="3" fillId="0" borderId="4" xfId="0" applyNumberFormat="1" applyFont="1" applyBorder="1" applyAlignment="1" applyProtection="1">
      <alignment horizontal="center" vertical="center" wrapText="1"/>
      <protection locked="0"/>
    </xf>
    <xf numFmtId="49" fontId="33" fillId="0" borderId="2" xfId="0" applyNumberFormat="1" applyFont="1" applyBorder="1" applyAlignment="1">
      <alignment horizontal="center" vertical="center" wrapText="1"/>
    </xf>
    <xf numFmtId="1" fontId="33" fillId="0" borderId="2"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4" fillId="0" borderId="4" xfId="0" applyFont="1" applyBorder="1" applyAlignment="1">
      <alignment horizontal="center" vertical="center"/>
    </xf>
    <xf numFmtId="0" fontId="4" fillId="0" borderId="4" xfId="0" quotePrefix="1" applyFont="1" applyBorder="1" applyAlignment="1">
      <alignment horizontal="center" vertical="center"/>
    </xf>
    <xf numFmtId="2" fontId="4" fillId="0" borderId="37" xfId="0" applyNumberFormat="1" applyFont="1" applyBorder="1" applyAlignment="1">
      <alignment horizontal="center"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2" xfId="0" quotePrefix="1" applyFont="1" applyBorder="1" applyAlignment="1">
      <alignment horizontal="center" vertical="center" wrapText="1"/>
    </xf>
    <xf numFmtId="2" fontId="12" fillId="0" borderId="23" xfId="0" applyNumberFormat="1" applyFont="1" applyBorder="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4" fillId="0" borderId="2" xfId="0" quotePrefix="1" applyFont="1" applyBorder="1" applyAlignment="1">
      <alignment horizontal="center" vertical="center"/>
    </xf>
    <xf numFmtId="2" fontId="4" fillId="0" borderId="23" xfId="0" applyNumberFormat="1" applyFont="1" applyBorder="1" applyAlignment="1">
      <alignment horizontal="center" vertical="center"/>
    </xf>
    <xf numFmtId="0" fontId="0" fillId="0" borderId="2" xfId="0" applyFont="1" applyBorder="1" applyAlignment="1">
      <alignment horizontal="center" vertical="center" wrapText="1"/>
    </xf>
    <xf numFmtId="0" fontId="33" fillId="0" borderId="2" xfId="0" applyFont="1" applyBorder="1" applyAlignment="1">
      <alignment horizontal="center" vertical="center" wrapText="1"/>
    </xf>
    <xf numFmtId="0" fontId="14" fillId="0" borderId="28" xfId="0" applyNumberFormat="1" applyFont="1" applyBorder="1" applyAlignment="1" applyProtection="1">
      <alignment horizontal="center" vertical="center" wrapText="1"/>
      <protection locked="0"/>
    </xf>
    <xf numFmtId="49" fontId="8" fillId="0" borderId="2" xfId="0" applyNumberFormat="1" applyFont="1" applyBorder="1" applyAlignment="1">
      <alignment horizontal="center" vertical="center" wrapText="1"/>
    </xf>
    <xf numFmtId="0" fontId="8" fillId="0" borderId="2" xfId="0" applyFont="1" applyBorder="1" applyAlignment="1" applyProtection="1">
      <alignment horizontal="center" vertical="center" wrapText="1"/>
      <protection locked="0"/>
    </xf>
    <xf numFmtId="1" fontId="8" fillId="0" borderId="2" xfId="0" applyNumberFormat="1" applyFont="1" applyBorder="1" applyAlignment="1" applyProtection="1">
      <alignment horizontal="center" vertical="center" wrapText="1"/>
      <protection locked="0"/>
    </xf>
    <xf numFmtId="1" fontId="8" fillId="0" borderId="4" xfId="0" applyNumberFormat="1" applyFont="1" applyBorder="1" applyAlignment="1" applyProtection="1">
      <alignment horizontal="center" vertical="center" wrapText="1"/>
      <protection locked="0"/>
    </xf>
    <xf numFmtId="2" fontId="8" fillId="0" borderId="23" xfId="0" applyNumberFormat="1" applyFont="1" applyBorder="1" applyAlignment="1" applyProtection="1">
      <alignment horizontal="center" vertical="center"/>
      <protection hidden="1"/>
    </xf>
    <xf numFmtId="0" fontId="33" fillId="0" borderId="2" xfId="0" applyNumberFormat="1" applyFont="1" applyBorder="1" applyAlignment="1">
      <alignment horizontal="center" vertical="center" wrapText="1"/>
    </xf>
    <xf numFmtId="2" fontId="33" fillId="0" borderId="23" xfId="0" applyNumberFormat="1" applyFont="1" applyBorder="1" applyAlignment="1" applyProtection="1">
      <alignment horizontal="center" vertical="center"/>
      <protection hidden="1"/>
    </xf>
    <xf numFmtId="0" fontId="3" fillId="0" borderId="4" xfId="0" applyFont="1" applyBorder="1" applyAlignment="1" applyProtection="1">
      <alignment horizontal="center" vertical="center" wrapText="1"/>
      <protection locked="0"/>
    </xf>
    <xf numFmtId="0" fontId="0" fillId="2" borderId="0" xfId="0" applyFill="1" applyBorder="1" applyAlignment="1">
      <alignment horizontal="center"/>
    </xf>
    <xf numFmtId="0" fontId="3" fillId="0" borderId="4" xfId="0" applyNumberFormat="1" applyFont="1" applyBorder="1" applyAlignment="1">
      <alignment horizontal="center" vertical="center" wrapText="1"/>
    </xf>
    <xf numFmtId="0" fontId="17" fillId="0" borderId="0" xfId="0" applyFont="1" applyFill="1"/>
    <xf numFmtId="0" fontId="3" fillId="0" borderId="2" xfId="0" applyFont="1" applyBorder="1" applyAlignment="1"/>
    <xf numFmtId="0" fontId="3" fillId="0" borderId="2" xfId="0" applyFont="1" applyBorder="1" applyAlignment="1">
      <alignment horizontal="left" wrapText="1"/>
    </xf>
    <xf numFmtId="0" fontId="8" fillId="0" borderId="4" xfId="0" applyFont="1" applyBorder="1" applyAlignment="1" applyProtection="1">
      <alignment horizontal="center" vertical="center" wrapText="1"/>
      <protection locked="0"/>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3" fillId="0" borderId="3" xfId="0" applyFont="1" applyFill="1" applyBorder="1" applyAlignment="1">
      <alignment horizontal="center" vertical="center" wrapText="1"/>
    </xf>
    <xf numFmtId="0" fontId="3" fillId="0" borderId="44" xfId="0" applyFont="1" applyBorder="1" applyAlignment="1">
      <alignment horizontal="center" vertical="center" wrapText="1"/>
    </xf>
    <xf numFmtId="0" fontId="3" fillId="0" borderId="3" xfId="0" applyFont="1" applyBorder="1" applyAlignment="1">
      <alignment horizontal="center" vertical="center" wrapText="1"/>
    </xf>
    <xf numFmtId="1" fontId="34" fillId="0" borderId="2" xfId="0" applyNumberFormat="1" applyFont="1" applyBorder="1" applyAlignment="1" applyProtection="1">
      <alignment horizontal="center" vertical="center" wrapText="1"/>
      <protection locked="0"/>
    </xf>
    <xf numFmtId="1" fontId="34" fillId="0" borderId="4" xfId="0" applyNumberFormat="1" applyFont="1" applyBorder="1" applyAlignment="1" applyProtection="1">
      <alignment horizontal="center" vertical="center" wrapText="1"/>
      <protection locked="0"/>
    </xf>
    <xf numFmtId="49" fontId="34" fillId="0" borderId="2" xfId="0" applyNumberFormat="1" applyFont="1" applyBorder="1" applyAlignment="1" applyProtection="1">
      <alignment horizontal="center" vertical="center" wrapText="1"/>
      <protection locked="0"/>
    </xf>
    <xf numFmtId="0" fontId="12" fillId="0" borderId="4" xfId="0" applyFont="1" applyFill="1" applyBorder="1" applyAlignment="1">
      <alignment horizontal="center" vertical="center" wrapText="1"/>
    </xf>
    <xf numFmtId="0" fontId="12" fillId="0" borderId="4" xfId="0" applyFont="1" applyBorder="1" applyAlignment="1">
      <alignment horizontal="center" vertical="center" wrapText="1"/>
    </xf>
    <xf numFmtId="0" fontId="3" fillId="0" borderId="35" xfId="0" applyFont="1" applyBorder="1" applyAlignment="1">
      <alignment horizontal="center" vertical="center" wrapText="1"/>
    </xf>
    <xf numFmtId="0" fontId="12" fillId="0" borderId="2" xfId="0" quotePrefix="1" applyFont="1" applyBorder="1" applyAlignment="1">
      <alignment horizontal="center" vertical="center"/>
    </xf>
    <xf numFmtId="17" fontId="3" fillId="0" borderId="2" xfId="0" applyNumberFormat="1" applyFont="1" applyBorder="1" applyAlignment="1">
      <alignment horizontal="center" vertical="center" wrapText="1"/>
    </xf>
    <xf numFmtId="0" fontId="3" fillId="0" borderId="4" xfId="0" applyFont="1" applyBorder="1" applyAlignment="1">
      <alignment horizontal="left" vertical="center" wrapText="1"/>
    </xf>
    <xf numFmtId="0" fontId="0" fillId="2" borderId="3" xfId="0" applyFill="1" applyBorder="1" applyAlignment="1">
      <alignment horizontal="center"/>
    </xf>
    <xf numFmtId="0" fontId="20" fillId="0" borderId="0" xfId="0" applyFont="1" applyBorder="1"/>
    <xf numFmtId="0" fontId="0" fillId="0" borderId="46" xfId="0" applyFill="1" applyBorder="1" applyAlignment="1">
      <alignment horizontal="center"/>
    </xf>
    <xf numFmtId="0" fontId="8" fillId="0" borderId="18" xfId="0" applyFont="1" applyBorder="1" applyAlignment="1">
      <alignment horizontal="center" vertical="center" wrapText="1"/>
    </xf>
    <xf numFmtId="0" fontId="8" fillId="0" borderId="2" xfId="0" applyFont="1" applyBorder="1" applyAlignment="1">
      <alignment horizontal="left" vertical="center" wrapText="1"/>
    </xf>
    <xf numFmtId="0" fontId="3" fillId="0" borderId="2" xfId="0" applyNumberFormat="1" applyFont="1" applyBorder="1" applyAlignment="1">
      <alignment horizontal="left" vertical="center" wrapText="1"/>
    </xf>
    <xf numFmtId="0" fontId="3" fillId="0" borderId="34" xfId="0" applyFont="1" applyBorder="1" applyAlignment="1">
      <alignment horizontal="center" vertical="center"/>
    </xf>
    <xf numFmtId="0" fontId="35" fillId="0" borderId="34" xfId="0" applyFont="1" applyBorder="1" applyAlignment="1">
      <alignment horizontal="center" vertical="center" wrapText="1"/>
    </xf>
    <xf numFmtId="49" fontId="3" fillId="0" borderId="18" xfId="0" applyNumberFormat="1" applyFont="1" applyBorder="1" applyAlignment="1">
      <alignment horizontal="left" vertical="center" wrapText="1"/>
    </xf>
    <xf numFmtId="0" fontId="3" fillId="0" borderId="4" xfId="0" quotePrefix="1" applyFont="1" applyBorder="1" applyAlignment="1">
      <alignment horizontal="center" vertical="center" wrapText="1"/>
    </xf>
    <xf numFmtId="0" fontId="0" fillId="0" borderId="7" xfId="0" applyFont="1" applyBorder="1" applyAlignment="1">
      <alignment horizontal="center" vertical="center" wrapText="1"/>
    </xf>
    <xf numFmtId="0" fontId="3" fillId="0" borderId="23" xfId="0" applyFont="1" applyBorder="1" applyAlignment="1">
      <alignment horizontal="center" vertical="center"/>
    </xf>
    <xf numFmtId="0" fontId="14" fillId="0" borderId="7" xfId="0" applyFont="1" applyBorder="1" applyAlignment="1">
      <alignment horizontal="center" vertical="center" wrapText="1"/>
    </xf>
    <xf numFmtId="0" fontId="37" fillId="0" borderId="0" xfId="0" applyFont="1"/>
    <xf numFmtId="0" fontId="8" fillId="0" borderId="34" xfId="0" applyFont="1" applyBorder="1" applyAlignment="1">
      <alignment horizontal="center" vertical="center" wrapText="1"/>
    </xf>
    <xf numFmtId="0" fontId="12" fillId="0" borderId="34" xfId="0" applyFont="1" applyBorder="1" applyAlignment="1">
      <alignment horizontal="center" vertical="center" wrapText="1"/>
    </xf>
    <xf numFmtId="0" fontId="12" fillId="0" borderId="35" xfId="0" applyFont="1" applyBorder="1" applyAlignment="1">
      <alignment horizontal="center" vertical="center" wrapText="1"/>
    </xf>
    <xf numFmtId="0" fontId="12" fillId="0" borderId="4" xfId="0" applyFont="1" applyBorder="1" applyAlignment="1">
      <alignment horizontal="center" vertical="center"/>
    </xf>
    <xf numFmtId="0" fontId="12" fillId="0" borderId="4" xfId="0" quotePrefix="1" applyFont="1" applyBorder="1" applyAlignment="1">
      <alignment horizontal="center" vertical="center"/>
    </xf>
    <xf numFmtId="2" fontId="12" fillId="0" borderId="37" xfId="0" applyNumberFormat="1" applyFont="1" applyBorder="1" applyAlignment="1">
      <alignment horizontal="center" vertical="center"/>
    </xf>
    <xf numFmtId="0" fontId="12" fillId="9" borderId="2" xfId="0" applyFont="1" applyFill="1" applyBorder="1" applyAlignment="1">
      <alignment horizontal="center" vertical="center" wrapText="1"/>
    </xf>
    <xf numFmtId="0" fontId="12" fillId="0" borderId="4" xfId="0" quotePrefix="1" applyFont="1" applyBorder="1" applyAlignment="1">
      <alignment horizontal="center" vertical="center" wrapText="1"/>
    </xf>
    <xf numFmtId="0" fontId="12" fillId="0" borderId="37" xfId="0" applyFont="1" applyBorder="1" applyAlignment="1">
      <alignment horizontal="center" vertical="center" wrapText="1"/>
    </xf>
    <xf numFmtId="2" fontId="38" fillId="0" borderId="0" xfId="0" applyNumberFormat="1" applyFont="1" applyBorder="1" applyAlignment="1" applyProtection="1">
      <alignment horizontal="center" vertical="center" wrapText="1"/>
      <protection hidden="1"/>
    </xf>
    <xf numFmtId="49" fontId="33" fillId="0" borderId="4" xfId="0" applyNumberFormat="1" applyFont="1" applyBorder="1" applyAlignment="1">
      <alignment horizontal="center" vertical="center" wrapText="1"/>
    </xf>
    <xf numFmtId="0" fontId="33" fillId="0" borderId="4" xfId="0" applyFont="1" applyBorder="1" applyAlignment="1">
      <alignment horizontal="center" vertical="center" wrapText="1"/>
    </xf>
    <xf numFmtId="0" fontId="33" fillId="0" borderId="4" xfId="0" applyFont="1" applyBorder="1" applyAlignment="1">
      <alignment horizontal="center" vertical="center"/>
    </xf>
    <xf numFmtId="1" fontId="33" fillId="0" borderId="4" xfId="0" applyNumberFormat="1" applyFont="1" applyBorder="1" applyAlignment="1">
      <alignment horizontal="center" vertical="center" wrapText="1"/>
    </xf>
    <xf numFmtId="2" fontId="33" fillId="0" borderId="37" xfId="0" applyNumberFormat="1" applyFont="1" applyBorder="1" applyAlignment="1" applyProtection="1">
      <alignment horizontal="center" vertical="center"/>
      <protection hidden="1"/>
    </xf>
    <xf numFmtId="0" fontId="3" fillId="0" borderId="31" xfId="0" quotePrefix="1" applyFont="1" applyBorder="1" applyAlignment="1">
      <alignment horizontal="center" vertical="center" wrapText="1"/>
    </xf>
    <xf numFmtId="0" fontId="12" fillId="0" borderId="35" xfId="0" applyFont="1" applyBorder="1" applyAlignment="1">
      <alignment horizontal="center" vertical="center"/>
    </xf>
    <xf numFmtId="0" fontId="12" fillId="0" borderId="0" xfId="0" applyFont="1" applyBorder="1" applyAlignment="1">
      <alignment horizontal="center" vertical="center" wrapText="1"/>
    </xf>
    <xf numFmtId="0" fontId="34" fillId="0" borderId="4" xfId="0" applyFont="1" applyBorder="1" applyAlignment="1" applyProtection="1">
      <alignment horizontal="center" vertical="center" wrapText="1"/>
      <protection locked="0"/>
    </xf>
    <xf numFmtId="2" fontId="34" fillId="0" borderId="37" xfId="0" applyNumberFormat="1" applyFont="1" applyBorder="1" applyAlignment="1" applyProtection="1">
      <alignment horizontal="center" vertical="center" wrapText="1"/>
      <protection hidden="1"/>
    </xf>
    <xf numFmtId="0" fontId="8" fillId="0" borderId="29" xfId="0" applyFont="1" applyBorder="1" applyAlignment="1" applyProtection="1">
      <alignment horizontal="center" vertical="center" wrapText="1"/>
      <protection locked="0"/>
    </xf>
    <xf numFmtId="0" fontId="8" fillId="0" borderId="29" xfId="0" applyFont="1" applyBorder="1" applyAlignment="1">
      <alignment horizontal="center" wrapText="1"/>
    </xf>
    <xf numFmtId="0" fontId="8" fillId="0" borderId="29" xfId="0" applyFont="1" applyBorder="1" applyAlignment="1">
      <alignment horizontal="center" vertical="center" wrapText="1"/>
    </xf>
    <xf numFmtId="49" fontId="3" fillId="0" borderId="0" xfId="0" applyNumberFormat="1" applyFont="1" applyBorder="1" applyAlignment="1">
      <alignment horizontal="center" vertical="center" wrapText="1"/>
    </xf>
    <xf numFmtId="1" fontId="8" fillId="0" borderId="29" xfId="0" applyNumberFormat="1" applyFont="1" applyBorder="1" applyAlignment="1" applyProtection="1">
      <alignment horizontal="center" vertical="center" wrapText="1"/>
      <protection locked="0"/>
    </xf>
    <xf numFmtId="2" fontId="8" fillId="0" borderId="30" xfId="0" applyNumberFormat="1" applyFont="1" applyBorder="1" applyAlignment="1" applyProtection="1">
      <alignment horizontal="center" vertical="center" wrapText="1"/>
      <protection hidden="1"/>
    </xf>
    <xf numFmtId="49" fontId="3" fillId="0" borderId="35" xfId="0" applyNumberFormat="1" applyFont="1" applyBorder="1" applyAlignment="1">
      <alignment horizontal="center" vertical="center" wrapText="1"/>
    </xf>
    <xf numFmtId="49" fontId="8" fillId="0" borderId="4" xfId="0" applyNumberFormat="1" applyFont="1" applyBorder="1" applyAlignment="1">
      <alignment horizontal="center" vertical="center" wrapText="1"/>
    </xf>
    <xf numFmtId="0" fontId="12" fillId="0" borderId="2" xfId="0" applyFont="1" applyFill="1" applyBorder="1" applyAlignment="1">
      <alignment horizontal="center" vertical="center" wrapText="1"/>
    </xf>
    <xf numFmtId="1" fontId="3" fillId="0" borderId="34" xfId="0" applyNumberFormat="1" applyFont="1" applyBorder="1" applyAlignment="1" applyProtection="1">
      <alignment horizontal="center" vertical="center" wrapText="1"/>
      <protection locked="0"/>
    </xf>
    <xf numFmtId="49" fontId="8" fillId="0" borderId="2" xfId="0" applyNumberFormat="1" applyFont="1" applyBorder="1" applyAlignment="1" applyProtection="1">
      <alignment horizontal="center" vertical="center" wrapText="1"/>
      <protection locked="0"/>
    </xf>
    <xf numFmtId="0" fontId="3" fillId="0" borderId="2" xfId="0" quotePrefix="1" applyFont="1" applyBorder="1" applyAlignment="1">
      <alignment horizontal="center" vertical="center"/>
    </xf>
    <xf numFmtId="0" fontId="0" fillId="0" borderId="2" xfId="0" applyBorder="1" applyAlignment="1">
      <alignment horizontal="center" vertical="center" wrapText="1"/>
    </xf>
    <xf numFmtId="0" fontId="35" fillId="0" borderId="2" xfId="0" applyFont="1" applyBorder="1" applyAlignment="1">
      <alignment horizontal="center" vertical="center"/>
    </xf>
    <xf numFmtId="0" fontId="35" fillId="0" borderId="2" xfId="0" applyFont="1" applyBorder="1" applyAlignment="1">
      <alignment horizontal="center" vertical="center" wrapText="1"/>
    </xf>
    <xf numFmtId="0" fontId="0" fillId="0" borderId="2" xfId="0" applyBorder="1" applyAlignment="1">
      <alignment horizontal="center" vertical="center"/>
    </xf>
    <xf numFmtId="2" fontId="8" fillId="0" borderId="43" xfId="0" applyNumberFormat="1" applyFont="1" applyBorder="1" applyAlignment="1">
      <alignment horizontal="center" vertical="center" wrapText="1"/>
    </xf>
    <xf numFmtId="3" fontId="8" fillId="0" borderId="3" xfId="0" applyNumberFormat="1" applyFont="1" applyBorder="1" applyAlignment="1">
      <alignment horizontal="center" vertical="center" wrapText="1"/>
    </xf>
    <xf numFmtId="14" fontId="3" fillId="0" borderId="4" xfId="0" applyNumberFormat="1" applyFont="1" applyBorder="1" applyAlignment="1">
      <alignment horizontal="center" vertical="center"/>
    </xf>
    <xf numFmtId="14" fontId="3" fillId="0" borderId="2" xfId="0" applyNumberFormat="1" applyFont="1" applyBorder="1" applyAlignment="1">
      <alignment horizontal="center" vertical="center" wrapText="1"/>
    </xf>
    <xf numFmtId="14" fontId="3" fillId="0" borderId="2" xfId="0" applyNumberFormat="1" applyFont="1" applyBorder="1" applyAlignment="1">
      <alignment horizontal="center" vertical="center"/>
    </xf>
    <xf numFmtId="2" fontId="8" fillId="0" borderId="45" xfId="0" applyNumberFormat="1" applyFont="1" applyBorder="1" applyAlignment="1">
      <alignment horizontal="center" vertical="center"/>
    </xf>
    <xf numFmtId="2" fontId="8" fillId="0" borderId="23" xfId="0" applyNumberFormat="1" applyFont="1" applyBorder="1" applyAlignment="1">
      <alignment horizontal="center" vertical="center"/>
    </xf>
    <xf numFmtId="0" fontId="41" fillId="0" borderId="4" xfId="0" quotePrefix="1" applyFont="1" applyBorder="1" applyAlignment="1">
      <alignment horizontal="center" vertical="center" wrapText="1"/>
    </xf>
    <xf numFmtId="0" fontId="3" fillId="0" borderId="3" xfId="0" applyFont="1" applyBorder="1" applyAlignment="1">
      <alignment horizontal="left" vertical="center" wrapText="1"/>
    </xf>
    <xf numFmtId="0" fontId="14" fillId="0" borderId="3" xfId="0" applyFont="1" applyBorder="1" applyAlignment="1">
      <alignment horizontal="center" vertical="center" wrapText="1"/>
    </xf>
    <xf numFmtId="2" fontId="3" fillId="0" borderId="43" xfId="0" applyNumberFormat="1" applyFont="1" applyBorder="1" applyAlignment="1">
      <alignment horizontal="center" vertical="center" wrapText="1"/>
    </xf>
    <xf numFmtId="0" fontId="3" fillId="0" borderId="32" xfId="0" applyFont="1" applyBorder="1" applyAlignment="1">
      <alignment horizontal="left" vertical="center" wrapText="1"/>
    </xf>
    <xf numFmtId="0" fontId="35" fillId="0" borderId="0" xfId="0" applyFont="1" applyFill="1" applyAlignment="1">
      <alignment horizontal="center"/>
    </xf>
    <xf numFmtId="0" fontId="3" fillId="0" borderId="18" xfId="0" applyFont="1" applyBorder="1" applyAlignment="1">
      <alignment horizontal="center" vertical="center"/>
    </xf>
    <xf numFmtId="0" fontId="42" fillId="0" borderId="3" xfId="0" applyFont="1" applyBorder="1" applyAlignment="1">
      <alignment horizontal="center" vertical="center" wrapText="1"/>
    </xf>
    <xf numFmtId="0" fontId="3" fillId="0" borderId="3" xfId="0" quotePrefix="1" applyFont="1" applyBorder="1" applyAlignment="1">
      <alignment horizontal="center" vertical="center" wrapText="1"/>
    </xf>
    <xf numFmtId="16" fontId="3" fillId="0" borderId="4" xfId="0" applyNumberFormat="1" applyFont="1" applyBorder="1" applyAlignment="1">
      <alignment horizontal="center" vertical="center" wrapText="1"/>
    </xf>
    <xf numFmtId="2" fontId="3" fillId="0" borderId="2" xfId="0" applyNumberFormat="1" applyFont="1" applyBorder="1" applyAlignment="1">
      <alignment horizontal="center" vertical="center" wrapText="1"/>
    </xf>
    <xf numFmtId="0" fontId="12" fillId="0" borderId="35" xfId="0" applyFont="1" applyFill="1" applyBorder="1" applyAlignment="1">
      <alignment horizontal="center" vertical="center" wrapText="1"/>
    </xf>
    <xf numFmtId="49" fontId="33" fillId="0" borderId="4" xfId="0" applyNumberFormat="1" applyFont="1" applyBorder="1" applyAlignment="1" applyProtection="1">
      <alignment horizontal="center" vertical="center" wrapText="1"/>
      <protection locked="0"/>
    </xf>
    <xf numFmtId="0" fontId="33" fillId="0" borderId="4" xfId="0" applyFont="1" applyBorder="1" applyAlignment="1" applyProtection="1">
      <alignment horizontal="center" vertical="center" wrapText="1"/>
      <protection locked="0"/>
    </xf>
    <xf numFmtId="0" fontId="33" fillId="0" borderId="2" xfId="0" applyFont="1" applyBorder="1" applyAlignment="1" applyProtection="1">
      <alignment horizontal="center" vertical="center" wrapText="1"/>
      <protection locked="0"/>
    </xf>
    <xf numFmtId="1" fontId="33" fillId="0" borderId="4" xfId="0" applyNumberFormat="1" applyFont="1" applyBorder="1" applyAlignment="1" applyProtection="1">
      <alignment horizontal="center" vertical="center" wrapText="1"/>
      <protection locked="0"/>
    </xf>
    <xf numFmtId="16" fontId="8" fillId="0" borderId="4" xfId="0" applyNumberFormat="1" applyFont="1" applyBorder="1" applyAlignment="1">
      <alignment horizontal="center" vertical="center" wrapText="1"/>
    </xf>
    <xf numFmtId="0" fontId="8" fillId="0" borderId="40" xfId="0" applyFont="1" applyFill="1" applyBorder="1" applyAlignment="1">
      <alignment horizontal="center" vertical="center" wrapText="1"/>
    </xf>
    <xf numFmtId="0" fontId="8" fillId="0" borderId="2" xfId="0" applyFont="1" applyBorder="1" applyAlignment="1">
      <alignment horizontal="center" vertical="center"/>
    </xf>
    <xf numFmtId="16" fontId="8" fillId="0" borderId="2" xfId="0" applyNumberFormat="1" applyFont="1" applyBorder="1" applyAlignment="1">
      <alignment horizontal="center" vertical="center"/>
    </xf>
    <xf numFmtId="2" fontId="12" fillId="0" borderId="45" xfId="0" applyNumberFormat="1" applyFont="1" applyBorder="1" applyAlignment="1">
      <alignment horizontal="center" vertical="center"/>
    </xf>
    <xf numFmtId="2" fontId="12" fillId="0" borderId="2" xfId="0" applyNumberFormat="1" applyFont="1" applyBorder="1" applyAlignment="1">
      <alignment horizontal="center" vertical="center"/>
    </xf>
    <xf numFmtId="0" fontId="3" fillId="0" borderId="41" xfId="0" applyFont="1" applyFill="1" applyBorder="1" applyAlignment="1">
      <alignment horizontal="center" vertical="center" wrapText="1"/>
    </xf>
    <xf numFmtId="0" fontId="8" fillId="0" borderId="3" xfId="0" applyFont="1" applyBorder="1" applyAlignment="1">
      <alignment horizontal="left" vertical="center" wrapText="1"/>
    </xf>
    <xf numFmtId="2" fontId="33" fillId="0" borderId="23" xfId="0" applyNumberFormat="1" applyFont="1" applyBorder="1" applyAlignment="1">
      <alignment horizontal="center" vertical="center" wrapText="1"/>
    </xf>
    <xf numFmtId="0" fontId="18" fillId="0" borderId="7" xfId="0" applyFont="1" applyBorder="1" applyAlignment="1">
      <alignment horizontal="center"/>
    </xf>
    <xf numFmtId="0" fontId="6" fillId="0" borderId="48" xfId="0" applyFont="1" applyBorder="1"/>
    <xf numFmtId="165" fontId="6" fillId="0" borderId="49" xfId="0" applyNumberFormat="1" applyFont="1" applyBorder="1" applyAlignment="1">
      <alignment horizontal="center"/>
    </xf>
    <xf numFmtId="4" fontId="3" fillId="0" borderId="43" xfId="0" applyNumberFormat="1" applyFont="1" applyBorder="1" applyAlignment="1">
      <alignment horizontal="center" vertical="center" wrapText="1"/>
    </xf>
    <xf numFmtId="4" fontId="8" fillId="0" borderId="43" xfId="0" applyNumberFormat="1" applyFont="1" applyBorder="1" applyAlignment="1">
      <alignment horizontal="center" vertical="center" wrapText="1"/>
    </xf>
    <xf numFmtId="0" fontId="4" fillId="0" borderId="0" xfId="0" applyFont="1" applyBorder="1" applyAlignment="1">
      <alignment wrapText="1"/>
    </xf>
    <xf numFmtId="164" fontId="8" fillId="0" borderId="43" xfId="0" applyNumberFormat="1" applyFont="1" applyBorder="1" applyAlignment="1">
      <alignment horizontal="center" vertical="center" wrapText="1"/>
    </xf>
    <xf numFmtId="0" fontId="18" fillId="0" borderId="2" xfId="0" applyFont="1" applyBorder="1" applyAlignment="1">
      <alignment horizontal="center" vertical="center"/>
    </xf>
    <xf numFmtId="0" fontId="18" fillId="0" borderId="23" xfId="0" applyFont="1" applyBorder="1" applyAlignment="1">
      <alignment horizontal="center"/>
    </xf>
    <xf numFmtId="0" fontId="18" fillId="0" borderId="23" xfId="0" applyFont="1" applyBorder="1" applyAlignment="1">
      <alignment horizontal="center" vertical="center"/>
    </xf>
    <xf numFmtId="0" fontId="3" fillId="0" borderId="27" xfId="0" applyFont="1" applyBorder="1" applyAlignment="1">
      <alignment horizontal="center" vertical="center"/>
    </xf>
    <xf numFmtId="0" fontId="42" fillId="0" borderId="0" xfId="0" applyFont="1" applyFill="1"/>
    <xf numFmtId="0" fontId="42" fillId="0" borderId="0" xfId="0" applyFont="1" applyFill="1" applyBorder="1" applyAlignment="1">
      <alignment horizontal="center"/>
    </xf>
    <xf numFmtId="49" fontId="3" fillId="0" borderId="29" xfId="0" applyNumberFormat="1" applyFont="1" applyBorder="1" applyAlignment="1" applyProtection="1">
      <alignment horizontal="center" vertical="center" wrapText="1"/>
      <protection locked="0"/>
    </xf>
    <xf numFmtId="0" fontId="3" fillId="0" borderId="29" xfId="0" applyFont="1" applyBorder="1" applyAlignment="1" applyProtection="1">
      <alignment horizontal="center" vertical="center" wrapText="1"/>
      <protection locked="0"/>
    </xf>
    <xf numFmtId="1" fontId="14" fillId="0" borderId="29" xfId="0" applyNumberFormat="1" applyFont="1" applyBorder="1" applyAlignment="1" applyProtection="1">
      <alignment horizontal="center" vertical="center" wrapText="1"/>
      <protection locked="0"/>
    </xf>
    <xf numFmtId="1" fontId="3" fillId="0" borderId="29" xfId="0" applyNumberFormat="1" applyFont="1" applyBorder="1" applyAlignment="1" applyProtection="1">
      <alignment horizontal="center" vertical="center" wrapText="1"/>
      <protection locked="0"/>
    </xf>
    <xf numFmtId="2" fontId="3" fillId="0" borderId="30" xfId="0" applyNumberFormat="1" applyFont="1" applyBorder="1" applyAlignment="1" applyProtection="1">
      <alignment horizontal="center" vertical="center" wrapText="1"/>
      <protection hidden="1"/>
    </xf>
    <xf numFmtId="0" fontId="3" fillId="0" borderId="20" xfId="0" applyFont="1" applyBorder="1" applyAlignment="1">
      <alignment horizontal="center" vertical="center" wrapText="1"/>
    </xf>
    <xf numFmtId="2" fontId="3" fillId="0" borderId="50" xfId="0" applyNumberFormat="1" applyFont="1" applyBorder="1" applyAlignment="1">
      <alignment horizontal="center" vertical="center"/>
    </xf>
    <xf numFmtId="4" fontId="43" fillId="0" borderId="43" xfId="0" applyNumberFormat="1" applyFont="1" applyBorder="1" applyAlignment="1">
      <alignment horizontal="center" vertical="center" wrapText="1"/>
    </xf>
    <xf numFmtId="0" fontId="3" fillId="0" borderId="43" xfId="0" applyFont="1" applyBorder="1" applyAlignment="1">
      <alignment horizontal="center" vertical="center" wrapText="1"/>
    </xf>
    <xf numFmtId="0" fontId="0" fillId="0" borderId="2" xfId="0" applyFont="1" applyBorder="1" applyAlignment="1"/>
    <xf numFmtId="0" fontId="0" fillId="0" borderId="2" xfId="0" applyFont="1" applyBorder="1" applyAlignment="1">
      <alignment horizontal="center"/>
    </xf>
    <xf numFmtId="0" fontId="18" fillId="0" borderId="2" xfId="0" applyFont="1" applyBorder="1" applyAlignment="1">
      <alignment horizontal="center"/>
    </xf>
    <xf numFmtId="0" fontId="0" fillId="0" borderId="23" xfId="0" applyFont="1" applyBorder="1" applyAlignment="1">
      <alignment horizontal="center" vertical="center"/>
    </xf>
    <xf numFmtId="0" fontId="14" fillId="0" borderId="35" xfId="0" applyFont="1" applyBorder="1" applyAlignment="1">
      <alignment horizontal="center" vertical="center" wrapText="1"/>
    </xf>
    <xf numFmtId="2" fontId="35" fillId="0" borderId="23" xfId="0" applyNumberFormat="1" applyFont="1" applyBorder="1" applyAlignment="1">
      <alignment horizontal="center" vertical="center" wrapText="1"/>
    </xf>
    <xf numFmtId="0" fontId="33" fillId="0" borderId="11" xfId="0" applyFont="1" applyBorder="1" applyAlignment="1">
      <alignment horizontal="left" vertical="center" wrapText="1"/>
    </xf>
    <xf numFmtId="0" fontId="3" fillId="0" borderId="6" xfId="0" applyFont="1" applyBorder="1" applyAlignment="1">
      <alignment horizontal="center"/>
    </xf>
    <xf numFmtId="0" fontId="35" fillId="0" borderId="0" xfId="0" applyFont="1" applyBorder="1" applyAlignment="1">
      <alignment horizontal="left" vertical="center" wrapText="1"/>
    </xf>
    <xf numFmtId="0" fontId="35" fillId="0" borderId="0" xfId="0" applyFont="1" applyBorder="1" applyAlignment="1">
      <alignment wrapText="1"/>
    </xf>
    <xf numFmtId="0" fontId="35" fillId="0" borderId="0" xfId="0" applyFont="1" applyBorder="1" applyAlignment="1">
      <alignment horizontal="center" vertical="center" wrapText="1"/>
    </xf>
    <xf numFmtId="0" fontId="14" fillId="0" borderId="41" xfId="0" applyFont="1" applyBorder="1" applyAlignment="1">
      <alignment horizontal="center" vertical="center" wrapText="1"/>
    </xf>
    <xf numFmtId="0" fontId="14" fillId="0" borderId="47" xfId="0" applyFont="1" applyBorder="1" applyAlignment="1">
      <alignment horizontal="center" vertical="center"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8" fillId="0" borderId="2" xfId="0" applyFont="1" applyBorder="1" applyAlignment="1">
      <alignment horizontal="left" vertical="top" wrapText="1"/>
    </xf>
    <xf numFmtId="0" fontId="8" fillId="0" borderId="4" xfId="0" applyFont="1" applyBorder="1" applyAlignment="1">
      <alignment horizontal="left" vertical="top" wrapText="1"/>
    </xf>
    <xf numFmtId="0" fontId="3" fillId="0" borderId="41" xfId="0" applyFont="1" applyBorder="1" applyAlignment="1">
      <alignment horizontal="left" vertical="top" wrapText="1"/>
    </xf>
    <xf numFmtId="0" fontId="14" fillId="0" borderId="23" xfId="0" applyFont="1" applyBorder="1" applyAlignment="1">
      <alignment horizontal="center" vertical="center" wrapText="1"/>
    </xf>
    <xf numFmtId="0" fontId="11" fillId="0" borderId="17" xfId="0" applyFont="1" applyBorder="1" applyAlignment="1" applyProtection="1">
      <alignment horizontal="center" vertical="center" wrapText="1"/>
      <protection hidden="1"/>
    </xf>
    <xf numFmtId="0" fontId="4" fillId="0" borderId="51" xfId="0" applyFont="1" applyBorder="1" applyAlignment="1" applyProtection="1">
      <alignment horizontal="center" vertical="center"/>
      <protection hidden="1"/>
    </xf>
    <xf numFmtId="0" fontId="4" fillId="0" borderId="18" xfId="0" applyFont="1" applyBorder="1" applyAlignment="1" applyProtection="1">
      <alignment horizontal="center" vertical="center" wrapText="1"/>
      <protection hidden="1"/>
    </xf>
    <xf numFmtId="0" fontId="11" fillId="0" borderId="18" xfId="0" applyFont="1" applyBorder="1" applyAlignment="1" applyProtection="1">
      <alignment horizontal="center" vertical="center"/>
      <protection hidden="1"/>
    </xf>
    <xf numFmtId="0" fontId="4" fillId="0" borderId="18" xfId="0" applyFont="1" applyBorder="1" applyAlignment="1" applyProtection="1">
      <alignment horizontal="center" vertical="center"/>
      <protection hidden="1"/>
    </xf>
    <xf numFmtId="0" fontId="3" fillId="0" borderId="27" xfId="0" applyFont="1" applyFill="1" applyBorder="1" applyAlignment="1">
      <alignment horizontal="center" vertical="center" wrapText="1"/>
    </xf>
    <xf numFmtId="0" fontId="11" fillId="0" borderId="7" xfId="0" applyFont="1" applyBorder="1" applyAlignment="1" applyProtection="1">
      <alignment horizontal="center" vertical="center" wrapText="1"/>
      <protection hidden="1"/>
    </xf>
    <xf numFmtId="0" fontId="4" fillId="0" borderId="4" xfId="0" applyFont="1" applyBorder="1" applyAlignment="1" applyProtection="1">
      <alignment horizontal="center" vertical="center" wrapText="1"/>
      <protection hidden="1"/>
    </xf>
    <xf numFmtId="0" fontId="11" fillId="0" borderId="4" xfId="0" applyFont="1" applyBorder="1" applyAlignment="1" applyProtection="1">
      <alignment horizontal="center" vertical="center"/>
      <protection hidden="1"/>
    </xf>
    <xf numFmtId="0" fontId="3" fillId="0" borderId="37" xfId="0" applyFont="1" applyFill="1" applyBorder="1" applyAlignment="1">
      <alignment horizontal="center" vertical="center" wrapText="1"/>
    </xf>
    <xf numFmtId="0" fontId="4" fillId="0" borderId="35" xfId="0" applyFont="1" applyBorder="1" applyAlignment="1" applyProtection="1">
      <alignment horizontal="center" vertical="center" wrapText="1"/>
      <protection hidden="1"/>
    </xf>
    <xf numFmtId="0" fontId="14" fillId="0" borderId="0" xfId="0" applyFont="1" applyBorder="1"/>
    <xf numFmtId="0" fontId="18" fillId="0" borderId="6" xfId="0" applyFont="1" applyBorder="1" applyAlignment="1">
      <alignment horizontal="center"/>
    </xf>
    <xf numFmtId="0" fontId="0" fillId="0" borderId="2" xfId="0" applyBorder="1" applyAlignment="1">
      <alignment horizontal="left" vertical="top" wrapText="1"/>
    </xf>
    <xf numFmtId="0" fontId="3" fillId="0" borderId="2" xfId="0" applyFont="1" applyFill="1" applyBorder="1" applyAlignment="1">
      <alignment horizontal="center" vertical="center" wrapText="1"/>
    </xf>
    <xf numFmtId="0" fontId="17" fillId="0" borderId="2" xfId="0" applyFont="1" applyBorder="1" applyAlignment="1">
      <alignment horizontal="center" vertical="center" wrapText="1"/>
    </xf>
    <xf numFmtId="0" fontId="17" fillId="0" borderId="2" xfId="0" applyFont="1" applyBorder="1" applyAlignment="1">
      <alignment horizontal="center" vertical="center"/>
    </xf>
    <xf numFmtId="16" fontId="3" fillId="0" borderId="20" xfId="0" applyNumberFormat="1" applyFont="1" applyBorder="1" applyAlignment="1">
      <alignment horizontal="center" vertical="center" wrapText="1"/>
    </xf>
    <xf numFmtId="16" fontId="3" fillId="0" borderId="52" xfId="0" applyNumberFormat="1" applyFont="1" applyBorder="1" applyAlignment="1">
      <alignment horizontal="center" vertical="center" wrapText="1"/>
    </xf>
    <xf numFmtId="2" fontId="3" fillId="0" borderId="50" xfId="0" applyNumberFormat="1" applyFont="1" applyBorder="1" applyAlignment="1">
      <alignment horizontal="center" vertical="center" wrapText="1"/>
    </xf>
    <xf numFmtId="16" fontId="3" fillId="0" borderId="2" xfId="0" applyNumberFormat="1" applyFont="1" applyBorder="1" applyAlignment="1">
      <alignment horizontal="center" vertical="center" wrapText="1"/>
    </xf>
    <xf numFmtId="16" fontId="3" fillId="0" borderId="32" xfId="0" applyNumberFormat="1" applyFont="1" applyBorder="1" applyAlignment="1">
      <alignment horizontal="center" vertical="center" wrapText="1"/>
    </xf>
    <xf numFmtId="2" fontId="8" fillId="0" borderId="37" xfId="0" applyNumberFormat="1" applyFont="1" applyBorder="1" applyAlignment="1">
      <alignment horizontal="center" vertical="center" wrapText="1"/>
    </xf>
    <xf numFmtId="0" fontId="3" fillId="0" borderId="4" xfId="0" quotePrefix="1" applyFont="1" applyBorder="1" applyAlignment="1">
      <alignment horizontal="center" vertical="center"/>
    </xf>
    <xf numFmtId="0" fontId="42" fillId="0" borderId="2" xfId="0" applyFont="1" applyBorder="1" applyAlignment="1">
      <alignment horizontal="left" vertical="center" wrapText="1"/>
    </xf>
    <xf numFmtId="0" fontId="14" fillId="0" borderId="7" xfId="0" applyNumberFormat="1" applyFont="1" applyFill="1" applyBorder="1" applyAlignment="1">
      <alignment horizontal="center" vertical="center" wrapText="1"/>
    </xf>
    <xf numFmtId="2" fontId="4" fillId="0" borderId="37" xfId="0" applyNumberFormat="1" applyFont="1" applyFill="1" applyBorder="1" applyAlignment="1">
      <alignment horizontal="center" vertical="center"/>
    </xf>
    <xf numFmtId="0" fontId="4" fillId="0" borderId="0" xfId="0" applyFont="1" applyFill="1"/>
    <xf numFmtId="0" fontId="20" fillId="0" borderId="0" xfId="0" applyFont="1" applyFill="1"/>
    <xf numFmtId="4" fontId="8" fillId="0" borderId="23" xfId="0" applyNumberFormat="1" applyFont="1" applyFill="1" applyBorder="1" applyAlignment="1">
      <alignment horizontal="center" vertical="center" wrapText="1"/>
    </xf>
    <xf numFmtId="4" fontId="8" fillId="0" borderId="23" xfId="0" applyNumberFormat="1" applyFont="1" applyBorder="1" applyAlignment="1">
      <alignment horizontal="center" vertical="center" wrapText="1"/>
    </xf>
    <xf numFmtId="0" fontId="8" fillId="0" borderId="0" xfId="0" applyFont="1" applyBorder="1" applyAlignment="1">
      <alignment horizontal="left" vertical="center" wrapText="1"/>
    </xf>
    <xf numFmtId="0" fontId="8" fillId="0" borderId="0" xfId="0" applyNumberFormat="1" applyFont="1" applyBorder="1" applyAlignment="1">
      <alignment horizontal="left" vertical="center" wrapText="1"/>
    </xf>
    <xf numFmtId="0" fontId="8" fillId="0" borderId="0" xfId="0" applyFont="1" applyBorder="1" applyAlignment="1">
      <alignment horizontal="center" vertical="center" wrapText="1"/>
    </xf>
    <xf numFmtId="0" fontId="18" fillId="0" borderId="45" xfId="0" applyFont="1" applyBorder="1" applyAlignment="1">
      <alignment horizontal="center" vertical="center"/>
    </xf>
    <xf numFmtId="16" fontId="4" fillId="0" borderId="18" xfId="0" applyNumberFormat="1" applyFont="1" applyBorder="1" applyAlignment="1" applyProtection="1">
      <alignment horizontal="center" vertical="center" wrapText="1"/>
      <protection hidden="1"/>
    </xf>
    <xf numFmtId="164" fontId="8" fillId="0" borderId="0" xfId="0" applyNumberFormat="1" applyFont="1" applyBorder="1" applyAlignment="1">
      <alignment horizontal="center" vertical="center" wrapText="1"/>
    </xf>
    <xf numFmtId="0" fontId="3" fillId="0" borderId="18" xfId="0" applyFont="1" applyBorder="1" applyAlignment="1">
      <alignment horizontal="center"/>
    </xf>
    <xf numFmtId="0" fontId="8" fillId="0" borderId="18" xfId="0" quotePrefix="1" applyFont="1" applyBorder="1" applyAlignment="1">
      <alignment horizontal="center" vertical="center" wrapText="1"/>
    </xf>
    <xf numFmtId="165" fontId="15" fillId="0" borderId="22" xfId="0" applyNumberFormat="1" applyFont="1" applyFill="1" applyBorder="1" applyAlignment="1">
      <alignment horizontal="center"/>
    </xf>
    <xf numFmtId="0" fontId="24" fillId="7" borderId="0" xfId="0" applyFont="1" applyFill="1" applyAlignment="1">
      <alignment horizontal="left" vertical="top" wrapText="1"/>
    </xf>
    <xf numFmtId="0" fontId="24" fillId="4" borderId="0" xfId="0" applyFont="1" applyFill="1" applyAlignment="1">
      <alignment horizontal="left" vertical="top" wrapText="1"/>
    </xf>
    <xf numFmtId="0" fontId="24" fillId="6" borderId="0" xfId="0" applyFont="1" applyFill="1" applyAlignment="1">
      <alignment horizontal="left" vertical="top" wrapText="1"/>
    </xf>
    <xf numFmtId="0" fontId="24" fillId="8" borderId="0" xfId="0" applyFont="1" applyFill="1" applyAlignment="1">
      <alignment horizontal="left" vertical="top" wrapText="1"/>
    </xf>
    <xf numFmtId="0" fontId="22" fillId="0" borderId="0" xfId="0" applyFont="1" applyAlignment="1" applyProtection="1">
      <alignment horizontal="left" vertical="center"/>
      <protection hidden="1"/>
    </xf>
    <xf numFmtId="0" fontId="1" fillId="0" borderId="39" xfId="0" applyFont="1" applyBorder="1" applyAlignment="1">
      <alignment horizontal="center" vertical="top" wrapText="1"/>
    </xf>
    <xf numFmtId="0" fontId="0" fillId="0" borderId="39" xfId="0" applyBorder="1" applyAlignment="1">
      <alignment horizontal="center" vertical="top" wrapText="1"/>
    </xf>
    <xf numFmtId="0" fontId="21" fillId="0" borderId="0" xfId="0" applyFont="1" applyAlignment="1">
      <alignment horizontal="center" vertical="center"/>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0" xfId="0" applyNumberFormat="1" applyAlignment="1">
      <alignment horizontal="left" wrapText="1"/>
    </xf>
    <xf numFmtId="0" fontId="0" fillId="0" borderId="0" xfId="0" applyAlignment="1">
      <alignment horizontal="left" wrapText="1"/>
    </xf>
    <xf numFmtId="0" fontId="20" fillId="0" borderId="0" xfId="0" applyFont="1" applyFill="1" applyBorder="1" applyAlignment="1">
      <alignment horizontal="left" vertical="top"/>
    </xf>
    <xf numFmtId="0" fontId="1" fillId="0" borderId="0" xfId="0" applyFont="1" applyAlignment="1">
      <alignment horizontal="left" wrapText="1"/>
    </xf>
    <xf numFmtId="0" fontId="29" fillId="0" borderId="0" xfId="0" applyFont="1" applyAlignment="1">
      <alignment horizontal="left" wrapText="1"/>
    </xf>
    <xf numFmtId="0" fontId="0" fillId="0" borderId="0" xfId="0" applyFont="1" applyAlignment="1">
      <alignment horizontal="left" wrapText="1"/>
    </xf>
    <xf numFmtId="0" fontId="2"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19" fillId="0" borderId="0" xfId="0" applyFont="1" applyAlignment="1">
      <alignment horizontal="center"/>
    </xf>
    <xf numFmtId="0" fontId="10" fillId="0" borderId="0" xfId="0" applyFont="1" applyAlignment="1">
      <alignment horizontal="center"/>
    </xf>
    <xf numFmtId="0" fontId="10" fillId="0" borderId="0" xfId="0" applyFont="1" applyBorder="1" applyAlignment="1">
      <alignment horizontal="center" wrapText="1"/>
    </xf>
    <xf numFmtId="0" fontId="6" fillId="0" borderId="0" xfId="0" applyFont="1" applyBorder="1" applyAlignment="1">
      <alignment horizontal="center" wrapText="1"/>
    </xf>
    <xf numFmtId="0" fontId="10"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10" fillId="0" borderId="40" xfId="0" applyFont="1" applyBorder="1" applyAlignment="1">
      <alignment horizontal="center" vertical="center" wrapText="1"/>
    </xf>
    <xf numFmtId="0" fontId="10" fillId="0" borderId="41" xfId="0" applyFont="1" applyBorder="1" applyAlignment="1">
      <alignment horizontal="center" vertical="center" wrapText="1"/>
    </xf>
    <xf numFmtId="0" fontId="10" fillId="0" borderId="42" xfId="0" applyFont="1" applyBorder="1" applyAlignment="1">
      <alignment horizontal="center" vertical="center" wrapText="1"/>
    </xf>
  </cellXfs>
  <cellStyles count="716">
    <cellStyle name="Followed Hyperlink" xfId="1" builtinId="9" hidden="1"/>
    <cellStyle name="Followed Hyperlink" xfId="2" builtinId="9" hidden="1"/>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8" builtinId="9" hidden="1"/>
    <cellStyle name="Followed Hyperlink" xfId="109" builtinId="9" hidden="1"/>
    <cellStyle name="Followed Hyperlink" xfId="110" builtinId="9" hidden="1"/>
    <cellStyle name="Followed Hyperlink" xfId="111" builtinId="9" hidden="1"/>
    <cellStyle name="Followed Hyperlink" xfId="112" builtinId="9" hidden="1"/>
    <cellStyle name="Followed Hyperlink" xfId="113" builtinId="9" hidden="1"/>
    <cellStyle name="Followed Hyperlink" xfId="114" builtinId="9" hidden="1"/>
    <cellStyle name="Followed Hyperlink" xfId="115" builtinId="9" hidden="1"/>
    <cellStyle name="Followed Hyperlink" xfId="116" builtinId="9" hidden="1"/>
    <cellStyle name="Followed Hyperlink" xfId="117" builtinId="9" hidden="1"/>
    <cellStyle name="Followed Hyperlink" xfId="118" builtinId="9" hidden="1"/>
    <cellStyle name="Followed Hyperlink" xfId="119" builtinId="9" hidden="1"/>
    <cellStyle name="Followed Hyperlink" xfId="120" builtinId="9" hidden="1"/>
    <cellStyle name="Followed Hyperlink" xfId="121" builtinId="9" hidden="1"/>
    <cellStyle name="Followed Hyperlink" xfId="122" builtinId="9" hidden="1"/>
    <cellStyle name="Followed Hyperlink" xfId="123" builtinId="9" hidden="1"/>
    <cellStyle name="Followed Hyperlink" xfId="124" builtinId="9" hidden="1"/>
    <cellStyle name="Followed Hyperlink" xfId="125" builtinId="9" hidden="1"/>
    <cellStyle name="Followed Hyperlink" xfId="126" builtinId="9" hidden="1"/>
    <cellStyle name="Followed Hyperlink" xfId="127" builtinId="9" hidden="1"/>
    <cellStyle name="Followed Hyperlink" xfId="128" builtinId="9" hidden="1"/>
    <cellStyle name="Followed Hyperlink" xfId="129" builtinId="9" hidden="1"/>
    <cellStyle name="Followed Hyperlink" xfId="130" builtinId="9" hidden="1"/>
    <cellStyle name="Followed Hyperlink" xfId="131" builtinId="9" hidden="1"/>
    <cellStyle name="Followed Hyperlink" xfId="132" builtinId="9" hidden="1"/>
    <cellStyle name="Followed Hyperlink" xfId="133" builtinId="9" hidden="1"/>
    <cellStyle name="Followed Hyperlink" xfId="134" builtinId="9" hidden="1"/>
    <cellStyle name="Followed Hyperlink" xfId="135" builtinId="9" hidden="1"/>
    <cellStyle name="Followed Hyperlink" xfId="136" builtinId="9" hidden="1"/>
    <cellStyle name="Followed Hyperlink" xfId="137" builtinId="9" hidden="1"/>
    <cellStyle name="Followed Hyperlink" xfId="138" builtinId="9" hidden="1"/>
    <cellStyle name="Followed Hyperlink" xfId="139" builtinId="9" hidden="1"/>
    <cellStyle name="Followed Hyperlink" xfId="140" builtinId="9" hidden="1"/>
    <cellStyle name="Followed Hyperlink" xfId="141" builtinId="9" hidden="1"/>
    <cellStyle name="Followed Hyperlink" xfId="142" builtinId="9" hidden="1"/>
    <cellStyle name="Followed Hyperlink" xfId="143" builtinId="9" hidden="1"/>
    <cellStyle name="Followed Hyperlink" xfId="144" builtinId="9" hidden="1"/>
    <cellStyle name="Followed Hyperlink" xfId="145" builtinId="9" hidden="1"/>
    <cellStyle name="Followed Hyperlink" xfId="146" builtinId="9" hidden="1"/>
    <cellStyle name="Followed Hyperlink" xfId="147" builtinId="9" hidden="1"/>
    <cellStyle name="Followed Hyperlink" xfId="148" builtinId="9" hidden="1"/>
    <cellStyle name="Followed Hyperlink" xfId="149" builtinId="9" hidden="1"/>
    <cellStyle name="Followed Hyperlink" xfId="150" builtinId="9" hidden="1"/>
    <cellStyle name="Followed Hyperlink" xfId="151" builtinId="9" hidden="1"/>
    <cellStyle name="Followed Hyperlink" xfId="152" builtinId="9" hidden="1"/>
    <cellStyle name="Followed Hyperlink" xfId="153" builtinId="9" hidden="1"/>
    <cellStyle name="Followed Hyperlink" xfId="154" builtinId="9" hidden="1"/>
    <cellStyle name="Followed Hyperlink" xfId="155" builtinId="9" hidden="1"/>
    <cellStyle name="Followed Hyperlink" xfId="156"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5" builtinId="9" hidden="1"/>
    <cellStyle name="Followed Hyperlink" xfId="207" builtinId="9" hidden="1"/>
    <cellStyle name="Followed Hyperlink" xfId="209" builtinId="9" hidden="1"/>
    <cellStyle name="Followed Hyperlink" xfId="211" builtinId="9" hidden="1"/>
    <cellStyle name="Followed Hyperlink" xfId="213" builtinId="9" hidden="1"/>
    <cellStyle name="Followed Hyperlink" xfId="215" builtinId="9" hidden="1"/>
    <cellStyle name="Followed Hyperlink" xfId="217" builtinId="9" hidden="1"/>
    <cellStyle name="Followed Hyperlink" xfId="219" builtinId="9" hidden="1"/>
    <cellStyle name="Followed Hyperlink" xfId="221" builtinId="9" hidden="1"/>
    <cellStyle name="Followed Hyperlink" xfId="223" builtinId="9" hidden="1"/>
    <cellStyle name="Followed Hyperlink" xfId="225" builtinId="9" hidden="1"/>
    <cellStyle name="Followed Hyperlink" xfId="227" builtinId="9" hidden="1"/>
    <cellStyle name="Followed Hyperlink" xfId="229" builtinId="9" hidden="1"/>
    <cellStyle name="Followed Hyperlink" xfId="231" builtinId="9" hidden="1"/>
    <cellStyle name="Followed Hyperlink" xfId="233" builtinId="9" hidden="1"/>
    <cellStyle name="Followed Hyperlink" xfId="235" builtinId="9" hidden="1"/>
    <cellStyle name="Followed Hyperlink" xfId="237" builtinId="9" hidden="1"/>
    <cellStyle name="Followed Hyperlink" xfId="239" builtinId="9" hidden="1"/>
    <cellStyle name="Followed Hyperlink" xfId="241" builtinId="9" hidden="1"/>
    <cellStyle name="Followed Hyperlink" xfId="243" builtinId="9" hidden="1"/>
    <cellStyle name="Followed Hyperlink" xfId="245" builtinId="9" hidden="1"/>
    <cellStyle name="Followed Hyperlink" xfId="247" builtinId="9" hidden="1"/>
    <cellStyle name="Followed Hyperlink" xfId="249" builtinId="9" hidden="1"/>
    <cellStyle name="Followed Hyperlink" xfId="251" builtinId="9" hidden="1"/>
    <cellStyle name="Followed Hyperlink" xfId="253" builtinId="9" hidden="1"/>
    <cellStyle name="Followed Hyperlink" xfId="255" builtinId="9" hidden="1"/>
    <cellStyle name="Followed Hyperlink" xfId="257" builtinId="9" hidden="1"/>
    <cellStyle name="Followed Hyperlink" xfId="259" builtinId="9" hidden="1"/>
    <cellStyle name="Followed Hyperlink" xfId="261" builtinId="9" hidden="1"/>
    <cellStyle name="Followed Hyperlink" xfId="263" builtinId="9" hidden="1"/>
    <cellStyle name="Followed Hyperlink" xfId="265" builtinId="9" hidden="1"/>
    <cellStyle name="Followed Hyperlink" xfId="267" builtinId="9" hidden="1"/>
    <cellStyle name="Followed Hyperlink" xfId="269" builtinId="9" hidden="1"/>
    <cellStyle name="Followed Hyperlink" xfId="271" builtinId="9" hidden="1"/>
    <cellStyle name="Followed Hyperlink" xfId="273" builtinId="9" hidden="1"/>
    <cellStyle name="Followed Hyperlink" xfId="275" builtinId="9" hidden="1"/>
    <cellStyle name="Followed Hyperlink" xfId="277" builtinId="9" hidden="1"/>
    <cellStyle name="Followed Hyperlink" xfId="279" builtinId="9" hidden="1"/>
    <cellStyle name="Followed Hyperlink" xfId="281" builtinId="9" hidden="1"/>
    <cellStyle name="Followed Hyperlink" xfId="283" builtinId="9" hidden="1"/>
    <cellStyle name="Followed Hyperlink" xfId="285" builtinId="9" hidden="1"/>
    <cellStyle name="Followed Hyperlink" xfId="287" builtinId="9" hidden="1"/>
    <cellStyle name="Followed Hyperlink" xfId="289" builtinId="9" hidden="1"/>
    <cellStyle name="Followed Hyperlink" xfId="290" builtinId="9" hidden="1"/>
    <cellStyle name="Followed Hyperlink" xfId="291" builtinId="9" hidden="1"/>
    <cellStyle name="Followed Hyperlink" xfId="292" builtinId="9" hidden="1"/>
    <cellStyle name="Followed Hyperlink" xfId="293" builtinId="9" hidden="1"/>
    <cellStyle name="Followed Hyperlink" xfId="294" builtinId="9" hidden="1"/>
    <cellStyle name="Followed Hyperlink" xfId="295" builtinId="9" hidden="1"/>
    <cellStyle name="Followed Hyperlink" xfId="296" builtinId="9" hidden="1"/>
    <cellStyle name="Followed Hyperlink" xfId="297" builtinId="9" hidden="1"/>
    <cellStyle name="Followed Hyperlink" xfId="298" builtinId="9" hidden="1"/>
    <cellStyle name="Followed Hyperlink" xfId="299" builtinId="9" hidden="1"/>
    <cellStyle name="Followed Hyperlink" xfId="300" builtinId="9" hidden="1"/>
    <cellStyle name="Followed Hyperlink" xfId="301" builtinId="9" hidden="1"/>
    <cellStyle name="Followed Hyperlink" xfId="302" builtinId="9" hidden="1"/>
    <cellStyle name="Followed Hyperlink" xfId="303" builtinId="9" hidden="1"/>
    <cellStyle name="Followed Hyperlink" xfId="304" builtinId="9" hidden="1"/>
    <cellStyle name="Followed Hyperlink" xfId="305" builtinId="9" hidden="1"/>
    <cellStyle name="Followed Hyperlink" xfId="306" builtinId="9" hidden="1"/>
    <cellStyle name="Followed Hyperlink" xfId="307" builtinId="9" hidden="1"/>
    <cellStyle name="Followed Hyperlink" xfId="308" builtinId="9" hidden="1"/>
    <cellStyle name="Followed Hyperlink" xfId="309" builtinId="9" hidden="1"/>
    <cellStyle name="Followed Hyperlink" xfId="310" builtinId="9" hidden="1"/>
    <cellStyle name="Followed Hyperlink" xfId="311" builtinId="9" hidden="1"/>
    <cellStyle name="Followed Hyperlink" xfId="312" builtinId="9" hidden="1"/>
    <cellStyle name="Followed Hyperlink" xfId="313" builtinId="9" hidden="1"/>
    <cellStyle name="Followed Hyperlink" xfId="314" builtinId="9" hidden="1"/>
    <cellStyle name="Followed Hyperlink" xfId="315" builtinId="9" hidden="1"/>
    <cellStyle name="Followed Hyperlink" xfId="316" builtinId="9" hidden="1"/>
    <cellStyle name="Followed Hyperlink" xfId="317" builtinId="9" hidden="1"/>
    <cellStyle name="Followed Hyperlink" xfId="318" builtinId="9" hidden="1"/>
    <cellStyle name="Followed Hyperlink" xfId="319" builtinId="9" hidden="1"/>
    <cellStyle name="Followed Hyperlink" xfId="320" builtinId="9" hidden="1"/>
    <cellStyle name="Followed Hyperlink" xfId="321" builtinId="9" hidden="1"/>
    <cellStyle name="Followed Hyperlink" xfId="322" builtinId="9" hidden="1"/>
    <cellStyle name="Followed Hyperlink" xfId="323" builtinId="9" hidden="1"/>
    <cellStyle name="Followed Hyperlink" xfId="324" builtinId="9" hidden="1"/>
    <cellStyle name="Followed Hyperlink" xfId="325" builtinId="9" hidden="1"/>
    <cellStyle name="Followed Hyperlink" xfId="326" builtinId="9" hidden="1"/>
    <cellStyle name="Followed Hyperlink" xfId="327" builtinId="9" hidden="1"/>
    <cellStyle name="Followed Hyperlink" xfId="328" builtinId="9" hidden="1"/>
    <cellStyle name="Followed Hyperlink" xfId="329" builtinId="9" hidden="1"/>
    <cellStyle name="Followed Hyperlink" xfId="330" builtinId="9" hidden="1"/>
    <cellStyle name="Followed Hyperlink" xfId="331" builtinId="9" hidden="1"/>
    <cellStyle name="Followed Hyperlink" xfId="332" builtinId="9" hidden="1"/>
    <cellStyle name="Followed Hyperlink" xfId="333" builtinId="9" hidden="1"/>
    <cellStyle name="Followed Hyperlink" xfId="334" builtinId="9" hidden="1"/>
    <cellStyle name="Followed Hyperlink" xfId="335" builtinId="9" hidden="1"/>
    <cellStyle name="Followed Hyperlink" xfId="336" builtinId="9" hidden="1"/>
    <cellStyle name="Followed Hyperlink" xfId="337" builtinId="9" hidden="1"/>
    <cellStyle name="Followed Hyperlink" xfId="338" builtinId="9" hidden="1"/>
    <cellStyle name="Followed Hyperlink" xfId="339" builtinId="9" hidden="1"/>
    <cellStyle name="Followed Hyperlink" xfId="340" builtinId="9" hidden="1"/>
    <cellStyle name="Followed Hyperlink" xfId="341" builtinId="9" hidden="1"/>
    <cellStyle name="Followed Hyperlink" xfId="342" builtinId="9" hidden="1"/>
    <cellStyle name="Followed Hyperlink" xfId="343" builtinId="9" hidden="1"/>
    <cellStyle name="Followed Hyperlink" xfId="344" builtinId="9" hidden="1"/>
    <cellStyle name="Followed Hyperlink" xfId="345" builtinId="9" hidden="1"/>
    <cellStyle name="Followed Hyperlink" xfId="346" builtinId="9" hidden="1"/>
    <cellStyle name="Followed Hyperlink" xfId="347" builtinId="9" hidden="1"/>
    <cellStyle name="Followed Hyperlink" xfId="348" builtinId="9" hidden="1"/>
    <cellStyle name="Followed Hyperlink" xfId="349" builtinId="9" hidden="1"/>
    <cellStyle name="Followed Hyperlink" xfId="350" builtinId="9" hidden="1"/>
    <cellStyle name="Followed Hyperlink" xfId="351" builtinId="9" hidden="1"/>
    <cellStyle name="Followed Hyperlink" xfId="352" builtinId="9" hidden="1"/>
    <cellStyle name="Followed Hyperlink" xfId="353" builtinId="9" hidden="1"/>
    <cellStyle name="Followed Hyperlink" xfId="354" builtinId="9" hidden="1"/>
    <cellStyle name="Followed Hyperlink" xfId="355" builtinId="9" hidden="1"/>
    <cellStyle name="Followed Hyperlink" xfId="356" builtinId="9" hidden="1"/>
    <cellStyle name="Followed Hyperlink" xfId="357" builtinId="9" hidden="1"/>
    <cellStyle name="Followed Hyperlink" xfId="358" builtinId="9" hidden="1"/>
    <cellStyle name="Followed Hyperlink" xfId="359" builtinId="9" hidden="1"/>
    <cellStyle name="Followed Hyperlink" xfId="360" builtinId="9" hidden="1"/>
    <cellStyle name="Followed Hyperlink" xfId="361" builtinId="9" hidden="1"/>
    <cellStyle name="Followed Hyperlink" xfId="362" builtinId="9" hidden="1"/>
    <cellStyle name="Followed Hyperlink" xfId="363" builtinId="9" hidden="1"/>
    <cellStyle name="Followed Hyperlink" xfId="364" builtinId="9" hidden="1"/>
    <cellStyle name="Followed Hyperlink" xfId="365" builtinId="9" hidden="1"/>
    <cellStyle name="Followed Hyperlink" xfId="366" builtinId="9" hidden="1"/>
    <cellStyle name="Followed Hyperlink" xfId="367" builtinId="9" hidden="1"/>
    <cellStyle name="Followed Hyperlink" xfId="368" builtinId="9" hidden="1"/>
    <cellStyle name="Followed Hyperlink" xfId="369" builtinId="9" hidden="1"/>
    <cellStyle name="Followed Hyperlink" xfId="370" builtinId="9" hidden="1"/>
    <cellStyle name="Followed Hyperlink" xfId="371" builtinId="9" hidden="1"/>
    <cellStyle name="Followed Hyperlink" xfId="372" builtinId="9" hidden="1"/>
    <cellStyle name="Followed Hyperlink" xfId="373" builtinId="9" hidden="1"/>
    <cellStyle name="Followed Hyperlink" xfId="374" builtinId="9" hidden="1"/>
    <cellStyle name="Followed Hyperlink" xfId="375" builtinId="9" hidden="1"/>
    <cellStyle name="Followed Hyperlink" xfId="376" builtinId="9" hidden="1"/>
    <cellStyle name="Followed Hyperlink" xfId="377" builtinId="9" hidden="1"/>
    <cellStyle name="Followed Hyperlink" xfId="378" builtinId="9" hidden="1"/>
    <cellStyle name="Followed Hyperlink" xfId="379" builtinId="9" hidden="1"/>
    <cellStyle name="Followed Hyperlink" xfId="380" builtinId="9" hidden="1"/>
    <cellStyle name="Followed Hyperlink" xfId="381" builtinId="9" hidden="1"/>
    <cellStyle name="Followed Hyperlink" xfId="382" builtinId="9" hidden="1"/>
    <cellStyle name="Followed Hyperlink" xfId="383" builtinId="9" hidden="1"/>
    <cellStyle name="Followed Hyperlink" xfId="384" builtinId="9" hidden="1"/>
    <cellStyle name="Followed Hyperlink" xfId="385" builtinId="9" hidden="1"/>
    <cellStyle name="Followed Hyperlink" xfId="386" builtinId="9" hidden="1"/>
    <cellStyle name="Followed Hyperlink" xfId="387" builtinId="9" hidden="1"/>
    <cellStyle name="Followed Hyperlink" xfId="388" builtinId="9" hidden="1"/>
    <cellStyle name="Followed Hyperlink" xfId="389" builtinId="9" hidden="1"/>
    <cellStyle name="Followed Hyperlink" xfId="390" builtinId="9" hidden="1"/>
    <cellStyle name="Followed Hyperlink" xfId="391" builtinId="9" hidden="1"/>
    <cellStyle name="Followed Hyperlink" xfId="392" builtinId="9" hidden="1"/>
    <cellStyle name="Followed Hyperlink" xfId="393" builtinId="9" hidden="1"/>
    <cellStyle name="Followed Hyperlink" xfId="394" builtinId="9" hidden="1"/>
    <cellStyle name="Followed Hyperlink" xfId="395" builtinId="9" hidden="1"/>
    <cellStyle name="Followed Hyperlink" xfId="396" builtinId="9" hidden="1"/>
    <cellStyle name="Followed Hyperlink" xfId="397" builtinId="9" hidden="1"/>
    <cellStyle name="Followed Hyperlink" xfId="398" builtinId="9" hidden="1"/>
    <cellStyle name="Followed Hyperlink" xfId="399" builtinId="9" hidden="1"/>
    <cellStyle name="Followed Hyperlink" xfId="400" builtinId="9" hidden="1"/>
    <cellStyle name="Followed Hyperlink" xfId="401" builtinId="9" hidden="1"/>
    <cellStyle name="Followed Hyperlink" xfId="402" builtinId="9" hidden="1"/>
    <cellStyle name="Followed Hyperlink" xfId="403" builtinId="9" hidden="1"/>
    <cellStyle name="Followed Hyperlink" xfId="404" builtinId="9" hidden="1"/>
    <cellStyle name="Followed Hyperlink" xfId="405" builtinId="9" hidden="1"/>
    <cellStyle name="Followed Hyperlink" xfId="406" builtinId="9" hidden="1"/>
    <cellStyle name="Followed Hyperlink" xfId="407" builtinId="9" hidden="1"/>
    <cellStyle name="Followed Hyperlink" xfId="408" builtinId="9" hidden="1"/>
    <cellStyle name="Followed Hyperlink" xfId="409" builtinId="9" hidden="1"/>
    <cellStyle name="Followed Hyperlink" xfId="410" builtinId="9" hidden="1"/>
    <cellStyle name="Followed Hyperlink" xfId="411" builtinId="9" hidden="1"/>
    <cellStyle name="Followed Hyperlink" xfId="412" builtinId="9" hidden="1"/>
    <cellStyle name="Followed Hyperlink" xfId="413" builtinId="9" hidden="1"/>
    <cellStyle name="Followed Hyperlink" xfId="414" builtinId="9" hidden="1"/>
    <cellStyle name="Followed Hyperlink" xfId="415" builtinId="9" hidden="1"/>
    <cellStyle name="Followed Hyperlink" xfId="417" builtinId="9" hidden="1"/>
    <cellStyle name="Followed Hyperlink" xfId="419" builtinId="9" hidden="1"/>
    <cellStyle name="Followed Hyperlink" xfId="421" builtinId="9" hidden="1"/>
    <cellStyle name="Followed Hyperlink" xfId="423" builtinId="9" hidden="1"/>
    <cellStyle name="Followed Hyperlink" xfId="425" builtinId="9" hidden="1"/>
    <cellStyle name="Followed Hyperlink" xfId="427" builtinId="9" hidden="1"/>
    <cellStyle name="Followed Hyperlink" xfId="429" builtinId="9" hidden="1"/>
    <cellStyle name="Followed Hyperlink" xfId="431" builtinId="9" hidden="1"/>
    <cellStyle name="Followed Hyperlink" xfId="433" builtinId="9" hidden="1"/>
    <cellStyle name="Followed Hyperlink" xfId="435" builtinId="9" hidden="1"/>
    <cellStyle name="Followed Hyperlink" xfId="437" builtinId="9" hidden="1"/>
    <cellStyle name="Followed Hyperlink" xfId="439" builtinId="9" hidden="1"/>
    <cellStyle name="Followed Hyperlink" xfId="441" builtinId="9" hidden="1"/>
    <cellStyle name="Followed Hyperlink" xfId="443" builtinId="9" hidden="1"/>
    <cellStyle name="Followed Hyperlink" xfId="445" builtinId="9" hidden="1"/>
    <cellStyle name="Followed Hyperlink" xfId="447" builtinId="9" hidden="1"/>
    <cellStyle name="Followed Hyperlink" xfId="449" builtinId="9" hidden="1"/>
    <cellStyle name="Followed Hyperlink" xfId="451" builtinId="9" hidden="1"/>
    <cellStyle name="Followed Hyperlink" xfId="453" builtinId="9" hidden="1"/>
    <cellStyle name="Followed Hyperlink" xfId="455" builtinId="9" hidden="1"/>
    <cellStyle name="Followed Hyperlink" xfId="457" builtinId="9" hidden="1"/>
    <cellStyle name="Followed Hyperlink" xfId="459" builtinId="9" hidden="1"/>
    <cellStyle name="Followed Hyperlink" xfId="461" builtinId="9" hidden="1"/>
    <cellStyle name="Followed Hyperlink" xfId="463" builtinId="9" hidden="1"/>
    <cellStyle name="Followed Hyperlink" xfId="465" builtinId="9" hidden="1"/>
    <cellStyle name="Followed Hyperlink" xfId="467" builtinId="9" hidden="1"/>
    <cellStyle name="Followed Hyperlink" xfId="469" builtinId="9" hidden="1"/>
    <cellStyle name="Followed Hyperlink" xfId="471" builtinId="9" hidden="1"/>
    <cellStyle name="Followed Hyperlink" xfId="473" builtinId="9" hidden="1"/>
    <cellStyle name="Followed Hyperlink" xfId="475" builtinId="9" hidden="1"/>
    <cellStyle name="Followed Hyperlink" xfId="477" builtinId="9" hidden="1"/>
    <cellStyle name="Followed Hyperlink" xfId="479" builtinId="9" hidden="1"/>
    <cellStyle name="Followed Hyperlink" xfId="481" builtinId="9" hidden="1"/>
    <cellStyle name="Followed Hyperlink" xfId="483" builtinId="9" hidden="1"/>
    <cellStyle name="Followed Hyperlink" xfId="485" builtinId="9" hidden="1"/>
    <cellStyle name="Followed Hyperlink" xfId="487" builtinId="9" hidden="1"/>
    <cellStyle name="Followed Hyperlink" xfId="489" builtinId="9" hidden="1"/>
    <cellStyle name="Followed Hyperlink" xfId="491" builtinId="9" hidden="1"/>
    <cellStyle name="Followed Hyperlink" xfId="493" builtinId="9" hidden="1"/>
    <cellStyle name="Followed Hyperlink" xfId="495" builtinId="9" hidden="1"/>
    <cellStyle name="Followed Hyperlink" xfId="497" builtinId="9" hidden="1"/>
    <cellStyle name="Followed Hyperlink" xfId="499" builtinId="9" hidden="1"/>
    <cellStyle name="Followed Hyperlink" xfId="501" builtinId="9" hidden="1"/>
    <cellStyle name="Followed Hyperlink" xfId="503" builtinId="9" hidden="1"/>
    <cellStyle name="Followed Hyperlink" xfId="505" builtinId="9" hidden="1"/>
    <cellStyle name="Followed Hyperlink" xfId="507" builtinId="9" hidden="1"/>
    <cellStyle name="Followed Hyperlink" xfId="509" builtinId="9" hidden="1"/>
    <cellStyle name="Followed Hyperlink" xfId="511" builtinId="9" hidden="1"/>
    <cellStyle name="Followed Hyperlink" xfId="513" builtinId="9" hidden="1"/>
    <cellStyle name="Followed Hyperlink" xfId="515" builtinId="9" hidden="1"/>
    <cellStyle name="Followed Hyperlink" xfId="517" builtinId="9" hidden="1"/>
    <cellStyle name="Followed Hyperlink" xfId="519" builtinId="9" hidden="1"/>
    <cellStyle name="Followed Hyperlink" xfId="521" builtinId="9" hidden="1"/>
    <cellStyle name="Followed Hyperlink" xfId="523" builtinId="9" hidden="1"/>
    <cellStyle name="Followed Hyperlink" xfId="525" builtinId="9" hidden="1"/>
    <cellStyle name="Followed Hyperlink" xfId="527" builtinId="9" hidden="1"/>
    <cellStyle name="Followed Hyperlink" xfId="529" builtinId="9" hidden="1"/>
    <cellStyle name="Followed Hyperlink" xfId="531" builtinId="9" hidden="1"/>
    <cellStyle name="Followed Hyperlink" xfId="533" builtinId="9" hidden="1"/>
    <cellStyle name="Followed Hyperlink" xfId="535" builtinId="9" hidden="1"/>
    <cellStyle name="Followed Hyperlink" xfId="537" builtinId="9" hidden="1"/>
    <cellStyle name="Followed Hyperlink" xfId="539" builtinId="9" hidden="1"/>
    <cellStyle name="Followed Hyperlink" xfId="541" builtinId="9" hidden="1"/>
    <cellStyle name="Followed Hyperlink" xfId="543" builtinId="9" hidden="1"/>
    <cellStyle name="Followed Hyperlink" xfId="545" builtinId="9" hidden="1"/>
    <cellStyle name="Followed Hyperlink" xfId="547" builtinId="9" hidden="1"/>
    <cellStyle name="Followed Hyperlink" xfId="549" builtinId="9" hidden="1"/>
    <cellStyle name="Followed Hyperlink" xfId="551" builtinId="9" hidden="1"/>
    <cellStyle name="Followed Hyperlink" xfId="553" builtinId="9" hidden="1"/>
    <cellStyle name="Followed Hyperlink" xfId="555" builtinId="9" hidden="1"/>
    <cellStyle name="Followed Hyperlink" xfId="557" builtinId="9" hidden="1"/>
    <cellStyle name="Followed Hyperlink" xfId="559" builtinId="9" hidden="1"/>
    <cellStyle name="Followed Hyperlink" xfId="561" builtinId="9" hidden="1"/>
    <cellStyle name="Followed Hyperlink" xfId="563" builtinId="9" hidden="1"/>
    <cellStyle name="Followed Hyperlink" xfId="565" builtinId="9" hidden="1"/>
    <cellStyle name="Followed Hyperlink" xfId="567" builtinId="9" hidden="1"/>
    <cellStyle name="Followed Hyperlink" xfId="569" builtinId="9" hidden="1"/>
    <cellStyle name="Followed Hyperlink" xfId="571" builtinId="9" hidden="1"/>
    <cellStyle name="Followed Hyperlink" xfId="573" builtinId="9" hidden="1"/>
    <cellStyle name="Followed Hyperlink" xfId="575" builtinId="9" hidden="1"/>
    <cellStyle name="Followed Hyperlink" xfId="577" builtinId="9" hidden="1"/>
    <cellStyle name="Followed Hyperlink" xfId="579" builtinId="9" hidden="1"/>
    <cellStyle name="Followed Hyperlink" xfId="581" builtinId="9" hidden="1"/>
    <cellStyle name="Followed Hyperlink" xfId="583" builtinId="9" hidden="1"/>
    <cellStyle name="Followed Hyperlink" xfId="585" builtinId="9" hidden="1"/>
    <cellStyle name="Followed Hyperlink" xfId="587" builtinId="9" hidden="1"/>
    <cellStyle name="Followed Hyperlink" xfId="589" builtinId="9" hidden="1"/>
    <cellStyle name="Followed Hyperlink" xfId="591" builtinId="9" hidden="1"/>
    <cellStyle name="Followed Hyperlink" xfId="593" builtinId="9" hidden="1"/>
    <cellStyle name="Followed Hyperlink" xfId="595" builtinId="9" hidden="1"/>
    <cellStyle name="Followed Hyperlink" xfId="597" builtinId="9" hidden="1"/>
    <cellStyle name="Followed Hyperlink" xfId="599" builtinId="9" hidden="1"/>
    <cellStyle name="Followed Hyperlink" xfId="601" builtinId="9" hidden="1"/>
    <cellStyle name="Followed Hyperlink" xfId="603" builtinId="9" hidden="1"/>
    <cellStyle name="Followed Hyperlink" xfId="605" builtinId="9" hidden="1"/>
    <cellStyle name="Followed Hyperlink" xfId="607" builtinId="9" hidden="1"/>
    <cellStyle name="Followed Hyperlink" xfId="609" builtinId="9" hidden="1"/>
    <cellStyle name="Followed Hyperlink" xfId="611" builtinId="9" hidden="1"/>
    <cellStyle name="Followed Hyperlink" xfId="613" builtinId="9" hidden="1"/>
    <cellStyle name="Followed Hyperlink" xfId="615" builtinId="9" hidden="1"/>
    <cellStyle name="Followed Hyperlink" xfId="617" builtinId="9" hidden="1"/>
    <cellStyle name="Followed Hyperlink" xfId="619" builtinId="9" hidden="1"/>
    <cellStyle name="Followed Hyperlink" xfId="621" builtinId="9" hidden="1"/>
    <cellStyle name="Followed Hyperlink" xfId="623" builtinId="9" hidden="1"/>
    <cellStyle name="Followed Hyperlink" xfId="625" builtinId="9" hidden="1"/>
    <cellStyle name="Followed Hyperlink" xfId="627" builtinId="9" hidden="1"/>
    <cellStyle name="Followed Hyperlink" xfId="629" builtinId="9" hidden="1"/>
    <cellStyle name="Followed Hyperlink" xfId="631" builtinId="9" hidden="1"/>
    <cellStyle name="Followed Hyperlink" xfId="633" builtinId="9" hidden="1"/>
    <cellStyle name="Followed Hyperlink" xfId="635" builtinId="9" hidden="1"/>
    <cellStyle name="Followed Hyperlink" xfId="637" builtinId="9" hidden="1"/>
    <cellStyle name="Followed Hyperlink" xfId="639" builtinId="9" hidden="1"/>
    <cellStyle name="Followed Hyperlink" xfId="641" builtinId="9" hidden="1"/>
    <cellStyle name="Followed Hyperlink" xfId="643" builtinId="9" hidden="1"/>
    <cellStyle name="Followed Hyperlink" xfId="645" builtinId="9" hidden="1"/>
    <cellStyle name="Followed Hyperlink" xfId="647" builtinId="9" hidden="1"/>
    <cellStyle name="Followed Hyperlink" xfId="649" builtinId="9" hidden="1"/>
    <cellStyle name="Followed Hyperlink" xfId="651" builtinId="9" hidden="1"/>
    <cellStyle name="Followed Hyperlink" xfId="653" builtinId="9" hidden="1"/>
    <cellStyle name="Followed Hyperlink" xfId="655" builtinId="9" hidden="1"/>
    <cellStyle name="Followed Hyperlink" xfId="657" builtinId="9" hidden="1"/>
    <cellStyle name="Followed Hyperlink" xfId="659" builtinId="9" hidden="1"/>
    <cellStyle name="Followed Hyperlink" xfId="661" builtinId="9" hidden="1"/>
    <cellStyle name="Followed Hyperlink" xfId="663" builtinId="9" hidden="1"/>
    <cellStyle name="Followed Hyperlink" xfId="665" builtinId="9" hidden="1"/>
    <cellStyle name="Followed Hyperlink" xfId="667" builtinId="9" hidden="1"/>
    <cellStyle name="Followed Hyperlink" xfId="669" builtinId="9" hidden="1"/>
    <cellStyle name="Followed Hyperlink" xfId="671" builtinId="9" hidden="1"/>
    <cellStyle name="Followed Hyperlink" xfId="673" builtinId="9" hidden="1"/>
    <cellStyle name="Followed Hyperlink" xfId="675" builtinId="9" hidden="1"/>
    <cellStyle name="Followed Hyperlink" xfId="677" builtinId="9" hidden="1"/>
    <cellStyle name="Followed Hyperlink" xfId="679" builtinId="9" hidden="1"/>
    <cellStyle name="Followed Hyperlink" xfId="681" builtinId="9" hidden="1"/>
    <cellStyle name="Followed Hyperlink" xfId="683" builtinId="9" hidden="1"/>
    <cellStyle name="Followed Hyperlink" xfId="685" builtinId="9" hidden="1"/>
    <cellStyle name="Followed Hyperlink" xfId="687" builtinId="9" hidden="1"/>
    <cellStyle name="Followed Hyperlink" xfId="689" builtinId="9" hidden="1"/>
    <cellStyle name="Followed Hyperlink" xfId="691" builtinId="9" hidden="1"/>
    <cellStyle name="Followed Hyperlink" xfId="693" builtinId="9" hidden="1"/>
    <cellStyle name="Followed Hyperlink" xfId="695" builtinId="9" hidden="1"/>
    <cellStyle name="Followed Hyperlink" xfId="697" builtinId="9" hidden="1"/>
    <cellStyle name="Followed Hyperlink" xfId="699" builtinId="9" hidden="1"/>
    <cellStyle name="Followed Hyperlink" xfId="701" builtinId="9" hidden="1"/>
    <cellStyle name="Followed Hyperlink" xfId="703" builtinId="9" hidden="1"/>
    <cellStyle name="Followed Hyperlink" xfId="705" builtinId="9" hidden="1"/>
    <cellStyle name="Followed Hyperlink" xfId="707" builtinId="9" hidden="1"/>
    <cellStyle name="Followed Hyperlink" xfId="709" builtinId="9" hidden="1"/>
    <cellStyle name="Followed Hyperlink" xfId="711" builtinId="9" hidden="1"/>
    <cellStyle name="Followed Hyperlink" xfId="713" builtinId="9" hidden="1"/>
    <cellStyle name="Followed Hyperlink" xfId="715" builtinId="9"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hidden="1"/>
    <cellStyle name="Hyperlink" xfId="206" builtinId="8" hidden="1"/>
    <cellStyle name="Hyperlink" xfId="208" builtinId="8" hidden="1"/>
    <cellStyle name="Hyperlink" xfId="210" builtinId="8" hidden="1"/>
    <cellStyle name="Hyperlink" xfId="212" builtinId="8" hidden="1"/>
    <cellStyle name="Hyperlink" xfId="214" builtinId="8" hidden="1"/>
    <cellStyle name="Hyperlink" xfId="216" builtinId="8" hidden="1"/>
    <cellStyle name="Hyperlink" xfId="218" builtinId="8" hidden="1"/>
    <cellStyle name="Hyperlink" xfId="220" builtinId="8" hidden="1"/>
    <cellStyle name="Hyperlink" xfId="222" builtinId="8" hidden="1"/>
    <cellStyle name="Hyperlink" xfId="224" builtinId="8" hidden="1"/>
    <cellStyle name="Hyperlink" xfId="226" builtinId="8" hidden="1"/>
    <cellStyle name="Hyperlink" xfId="228" builtinId="8" hidden="1"/>
    <cellStyle name="Hyperlink" xfId="230" builtinId="8" hidden="1"/>
    <cellStyle name="Hyperlink" xfId="232" builtinId="8" hidden="1"/>
    <cellStyle name="Hyperlink" xfId="234" builtinId="8" hidden="1"/>
    <cellStyle name="Hyperlink" xfId="236" builtinId="8" hidden="1"/>
    <cellStyle name="Hyperlink" xfId="238" builtinId="8" hidden="1"/>
    <cellStyle name="Hyperlink" xfId="240" builtinId="8" hidden="1"/>
    <cellStyle name="Hyperlink" xfId="242" builtinId="8" hidden="1"/>
    <cellStyle name="Hyperlink" xfId="244" builtinId="8" hidden="1"/>
    <cellStyle name="Hyperlink" xfId="246" builtinId="8" hidden="1"/>
    <cellStyle name="Hyperlink" xfId="248" builtinId="8" hidden="1"/>
    <cellStyle name="Hyperlink" xfId="250" builtinId="8" hidden="1"/>
    <cellStyle name="Hyperlink" xfId="252" builtinId="8" hidden="1"/>
    <cellStyle name="Hyperlink" xfId="254" builtinId="8" hidden="1"/>
    <cellStyle name="Hyperlink" xfId="256" builtinId="8" hidden="1"/>
    <cellStyle name="Hyperlink" xfId="258" builtinId="8" hidden="1"/>
    <cellStyle name="Hyperlink" xfId="260" builtinId="8" hidden="1"/>
    <cellStyle name="Hyperlink" xfId="262" builtinId="8" hidden="1"/>
    <cellStyle name="Hyperlink" xfId="264" builtinId="8" hidden="1"/>
    <cellStyle name="Hyperlink" xfId="266" builtinId="8" hidden="1"/>
    <cellStyle name="Hyperlink" xfId="268" builtinId="8" hidden="1"/>
    <cellStyle name="Hyperlink" xfId="270" builtinId="8" hidden="1"/>
    <cellStyle name="Hyperlink" xfId="272" builtinId="8" hidden="1"/>
    <cellStyle name="Hyperlink" xfId="274" builtinId="8" hidden="1"/>
    <cellStyle name="Hyperlink" xfId="276" builtinId="8" hidden="1"/>
    <cellStyle name="Hyperlink" xfId="278" builtinId="8" hidden="1"/>
    <cellStyle name="Hyperlink" xfId="280" builtinId="8" hidden="1"/>
    <cellStyle name="Hyperlink" xfId="282" builtinId="8" hidden="1"/>
    <cellStyle name="Hyperlink" xfId="284" builtinId="8" hidden="1"/>
    <cellStyle name="Hyperlink" xfId="286" builtinId="8" hidden="1"/>
    <cellStyle name="Hyperlink" xfId="288" builtinId="8" hidden="1"/>
    <cellStyle name="Hyperlink" xfId="416" builtinId="8" hidden="1"/>
    <cellStyle name="Hyperlink" xfId="418" builtinId="8" hidden="1"/>
    <cellStyle name="Hyperlink" xfId="420" builtinId="8" hidden="1"/>
    <cellStyle name="Hyperlink" xfId="422" builtinId="8" hidden="1"/>
    <cellStyle name="Hyperlink" xfId="424" builtinId="8" hidden="1"/>
    <cellStyle name="Hyperlink" xfId="426" builtinId="8" hidden="1"/>
    <cellStyle name="Hyperlink" xfId="428" builtinId="8" hidden="1"/>
    <cellStyle name="Hyperlink" xfId="430" builtinId="8" hidden="1"/>
    <cellStyle name="Hyperlink" xfId="432" builtinId="8" hidden="1"/>
    <cellStyle name="Hyperlink" xfId="434" builtinId="8" hidden="1"/>
    <cellStyle name="Hyperlink" xfId="436" builtinId="8" hidden="1"/>
    <cellStyle name="Hyperlink" xfId="438" builtinId="8" hidden="1"/>
    <cellStyle name="Hyperlink" xfId="440" builtinId="8" hidden="1"/>
    <cellStyle name="Hyperlink" xfId="442" builtinId="8" hidden="1"/>
    <cellStyle name="Hyperlink" xfId="444" builtinId="8" hidden="1"/>
    <cellStyle name="Hyperlink" xfId="446" builtinId="8" hidden="1"/>
    <cellStyle name="Hyperlink" xfId="448" builtinId="8" hidden="1"/>
    <cellStyle name="Hyperlink" xfId="450" builtinId="8" hidden="1"/>
    <cellStyle name="Hyperlink" xfId="452" builtinId="8" hidden="1"/>
    <cellStyle name="Hyperlink" xfId="454" builtinId="8" hidden="1"/>
    <cellStyle name="Hyperlink" xfId="456" builtinId="8" hidden="1"/>
    <cellStyle name="Hyperlink" xfId="458" builtinId="8" hidden="1"/>
    <cellStyle name="Hyperlink" xfId="460" builtinId="8" hidden="1"/>
    <cellStyle name="Hyperlink" xfId="462" builtinId="8" hidden="1"/>
    <cellStyle name="Hyperlink" xfId="464" builtinId="8" hidden="1"/>
    <cellStyle name="Hyperlink" xfId="466" builtinId="8" hidden="1"/>
    <cellStyle name="Hyperlink" xfId="468" builtinId="8" hidden="1"/>
    <cellStyle name="Hyperlink" xfId="470" builtinId="8" hidden="1"/>
    <cellStyle name="Hyperlink" xfId="472" builtinId="8" hidden="1"/>
    <cellStyle name="Hyperlink" xfId="474" builtinId="8" hidden="1"/>
    <cellStyle name="Hyperlink" xfId="476" builtinId="8" hidden="1"/>
    <cellStyle name="Hyperlink" xfId="478" builtinId="8" hidden="1"/>
    <cellStyle name="Hyperlink" xfId="480" builtinId="8" hidden="1"/>
    <cellStyle name="Hyperlink" xfId="482" builtinId="8" hidden="1"/>
    <cellStyle name="Hyperlink" xfId="484" builtinId="8" hidden="1"/>
    <cellStyle name="Hyperlink" xfId="486" builtinId="8" hidden="1"/>
    <cellStyle name="Hyperlink" xfId="488" builtinId="8" hidden="1"/>
    <cellStyle name="Hyperlink" xfId="490" builtinId="8" hidden="1"/>
    <cellStyle name="Hyperlink" xfId="492" builtinId="8" hidden="1"/>
    <cellStyle name="Hyperlink" xfId="494" builtinId="8" hidden="1"/>
    <cellStyle name="Hyperlink" xfId="496" builtinId="8" hidden="1"/>
    <cellStyle name="Hyperlink" xfId="498" builtinId="8" hidden="1"/>
    <cellStyle name="Hyperlink" xfId="500" builtinId="8" hidden="1"/>
    <cellStyle name="Hyperlink" xfId="502" builtinId="8" hidden="1"/>
    <cellStyle name="Hyperlink" xfId="504" builtinId="8" hidden="1"/>
    <cellStyle name="Hyperlink" xfId="506" builtinId="8" hidden="1"/>
    <cellStyle name="Hyperlink" xfId="508" builtinId="8" hidden="1"/>
    <cellStyle name="Hyperlink" xfId="510" builtinId="8" hidden="1"/>
    <cellStyle name="Hyperlink" xfId="512" builtinId="8" hidden="1"/>
    <cellStyle name="Hyperlink" xfId="514" builtinId="8" hidden="1"/>
    <cellStyle name="Hyperlink" xfId="516" builtinId="8" hidden="1"/>
    <cellStyle name="Hyperlink" xfId="518" builtinId="8" hidden="1"/>
    <cellStyle name="Hyperlink" xfId="520" builtinId="8" hidden="1"/>
    <cellStyle name="Hyperlink" xfId="522" builtinId="8" hidden="1"/>
    <cellStyle name="Hyperlink" xfId="524" builtinId="8" hidden="1"/>
    <cellStyle name="Hyperlink" xfId="526" builtinId="8" hidden="1"/>
    <cellStyle name="Hyperlink" xfId="528" builtinId="8" hidden="1"/>
    <cellStyle name="Hyperlink" xfId="530" builtinId="8" hidden="1"/>
    <cellStyle name="Hyperlink" xfId="532" builtinId="8" hidden="1"/>
    <cellStyle name="Hyperlink" xfId="534" builtinId="8" hidden="1"/>
    <cellStyle name="Hyperlink" xfId="536" builtinId="8" hidden="1"/>
    <cellStyle name="Hyperlink" xfId="538" builtinId="8" hidden="1"/>
    <cellStyle name="Hyperlink" xfId="540" builtinId="8" hidden="1"/>
    <cellStyle name="Hyperlink" xfId="542" builtinId="8" hidden="1"/>
    <cellStyle name="Hyperlink" xfId="544" builtinId="8" hidden="1"/>
    <cellStyle name="Hyperlink" xfId="546" builtinId="8" hidden="1"/>
    <cellStyle name="Hyperlink" xfId="548" builtinId="8" hidden="1"/>
    <cellStyle name="Hyperlink" xfId="550" builtinId="8" hidden="1"/>
    <cellStyle name="Hyperlink" xfId="552" builtinId="8" hidden="1"/>
    <cellStyle name="Hyperlink" xfId="554" builtinId="8" hidden="1"/>
    <cellStyle name="Hyperlink" xfId="556" builtinId="8" hidden="1"/>
    <cellStyle name="Hyperlink" xfId="558" builtinId="8" hidden="1"/>
    <cellStyle name="Hyperlink" xfId="560" builtinId="8" hidden="1"/>
    <cellStyle name="Hyperlink" xfId="562" builtinId="8" hidden="1"/>
    <cellStyle name="Hyperlink" xfId="564" builtinId="8" hidden="1"/>
    <cellStyle name="Hyperlink" xfId="566" builtinId="8" hidden="1"/>
    <cellStyle name="Hyperlink" xfId="568" builtinId="8" hidden="1"/>
    <cellStyle name="Hyperlink" xfId="570" builtinId="8" hidden="1"/>
    <cellStyle name="Hyperlink" xfId="572" builtinId="8" hidden="1"/>
    <cellStyle name="Hyperlink" xfId="574" builtinId="8" hidden="1"/>
    <cellStyle name="Hyperlink" xfId="576" builtinId="8" hidden="1"/>
    <cellStyle name="Hyperlink" xfId="578" builtinId="8" hidden="1"/>
    <cellStyle name="Hyperlink" xfId="580" builtinId="8" hidden="1"/>
    <cellStyle name="Hyperlink" xfId="582" builtinId="8" hidden="1"/>
    <cellStyle name="Hyperlink" xfId="584" builtinId="8" hidden="1"/>
    <cellStyle name="Hyperlink" xfId="586" builtinId="8" hidden="1"/>
    <cellStyle name="Hyperlink" xfId="588" builtinId="8" hidden="1"/>
    <cellStyle name="Hyperlink" xfId="590" builtinId="8" hidden="1"/>
    <cellStyle name="Hyperlink" xfId="592" builtinId="8" hidden="1"/>
    <cellStyle name="Hyperlink" xfId="594" builtinId="8" hidden="1"/>
    <cellStyle name="Hyperlink" xfId="596" builtinId="8" hidden="1"/>
    <cellStyle name="Hyperlink" xfId="598" builtinId="8" hidden="1"/>
    <cellStyle name="Hyperlink" xfId="600" builtinId="8" hidden="1"/>
    <cellStyle name="Hyperlink" xfId="602" builtinId="8" hidden="1"/>
    <cellStyle name="Hyperlink" xfId="604" builtinId="8" hidden="1"/>
    <cellStyle name="Hyperlink" xfId="606" builtinId="8" hidden="1"/>
    <cellStyle name="Hyperlink" xfId="608" builtinId="8" hidden="1"/>
    <cellStyle name="Hyperlink" xfId="610" builtinId="8" hidden="1"/>
    <cellStyle name="Hyperlink" xfId="612" builtinId="8" hidden="1"/>
    <cellStyle name="Hyperlink" xfId="614" builtinId="8" hidden="1"/>
    <cellStyle name="Hyperlink" xfId="616" builtinId="8" hidden="1"/>
    <cellStyle name="Hyperlink" xfId="618" builtinId="8" hidden="1"/>
    <cellStyle name="Hyperlink" xfId="620" builtinId="8" hidden="1"/>
    <cellStyle name="Hyperlink" xfId="622" builtinId="8" hidden="1"/>
    <cellStyle name="Hyperlink" xfId="624" builtinId="8" hidden="1"/>
    <cellStyle name="Hyperlink" xfId="626" builtinId="8" hidden="1"/>
    <cellStyle name="Hyperlink" xfId="628" builtinId="8" hidden="1"/>
    <cellStyle name="Hyperlink" xfId="630" builtinId="8" hidden="1"/>
    <cellStyle name="Hyperlink" xfId="632" builtinId="8" hidden="1"/>
    <cellStyle name="Hyperlink" xfId="634" builtinId="8" hidden="1"/>
    <cellStyle name="Hyperlink" xfId="636" builtinId="8" hidden="1"/>
    <cellStyle name="Hyperlink" xfId="638" builtinId="8" hidden="1"/>
    <cellStyle name="Hyperlink" xfId="640" builtinId="8" hidden="1"/>
    <cellStyle name="Hyperlink" xfId="642" builtinId="8" hidden="1"/>
    <cellStyle name="Hyperlink" xfId="644" builtinId="8" hidden="1"/>
    <cellStyle name="Hyperlink" xfId="646" builtinId="8" hidden="1"/>
    <cellStyle name="Hyperlink" xfId="648" builtinId="8" hidden="1"/>
    <cellStyle name="Hyperlink" xfId="650" builtinId="8" hidden="1"/>
    <cellStyle name="Hyperlink" xfId="652" builtinId="8" hidden="1"/>
    <cellStyle name="Hyperlink" xfId="654" builtinId="8" hidden="1"/>
    <cellStyle name="Hyperlink" xfId="656" builtinId="8" hidden="1"/>
    <cellStyle name="Hyperlink" xfId="658" builtinId="8" hidden="1"/>
    <cellStyle name="Hyperlink" xfId="660" builtinId="8" hidden="1"/>
    <cellStyle name="Hyperlink" xfId="662" builtinId="8" hidden="1"/>
    <cellStyle name="Hyperlink" xfId="664" builtinId="8" hidden="1"/>
    <cellStyle name="Hyperlink" xfId="666" builtinId="8" hidden="1"/>
    <cellStyle name="Hyperlink" xfId="668" builtinId="8" hidden="1"/>
    <cellStyle name="Hyperlink" xfId="670" builtinId="8" hidden="1"/>
    <cellStyle name="Hyperlink" xfId="672" builtinId="8" hidden="1"/>
    <cellStyle name="Hyperlink" xfId="674" builtinId="8" hidden="1"/>
    <cellStyle name="Hyperlink" xfId="676" builtinId="8" hidden="1"/>
    <cellStyle name="Hyperlink" xfId="678" builtinId="8" hidden="1"/>
    <cellStyle name="Hyperlink" xfId="680" builtinId="8" hidden="1"/>
    <cellStyle name="Hyperlink" xfId="682" builtinId="8" hidden="1"/>
    <cellStyle name="Hyperlink" xfId="684" builtinId="8" hidden="1"/>
    <cellStyle name="Hyperlink" xfId="686" builtinId="8" hidden="1"/>
    <cellStyle name="Hyperlink" xfId="688" builtinId="8" hidden="1"/>
    <cellStyle name="Hyperlink" xfId="690" builtinId="8" hidden="1"/>
    <cellStyle name="Hyperlink" xfId="692" builtinId="8" hidden="1"/>
    <cellStyle name="Hyperlink" xfId="694" builtinId="8" hidden="1"/>
    <cellStyle name="Hyperlink" xfId="696" builtinId="8" hidden="1"/>
    <cellStyle name="Hyperlink" xfId="698" builtinId="8" hidden="1"/>
    <cellStyle name="Hyperlink" xfId="700" builtinId="8" hidden="1"/>
    <cellStyle name="Hyperlink" xfId="702" builtinId="8" hidden="1"/>
    <cellStyle name="Hyperlink" xfId="704" builtinId="8" hidden="1"/>
    <cellStyle name="Hyperlink" xfId="706" builtinId="8" hidden="1"/>
    <cellStyle name="Hyperlink" xfId="708" builtinId="8" hidden="1"/>
    <cellStyle name="Hyperlink" xfId="710" builtinId="8" hidden="1"/>
    <cellStyle name="Hyperlink" xfId="712" builtinId="8" hidden="1"/>
    <cellStyle name="Hyperlink" xfId="714" builtinId="8" hidden="1"/>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0" Type="http://schemas.openxmlformats.org/officeDocument/2006/relationships/worksheet" Target="worksheets/sheet20.xml"/><Relationship Id="rId21" Type="http://schemas.openxmlformats.org/officeDocument/2006/relationships/worksheet" Target="worksheets/sheet21.xml"/><Relationship Id="rId22" Type="http://schemas.openxmlformats.org/officeDocument/2006/relationships/worksheet" Target="worksheets/sheet22.xml"/><Relationship Id="rId23" Type="http://schemas.openxmlformats.org/officeDocument/2006/relationships/worksheet" Target="worksheets/sheet23.xml"/><Relationship Id="rId24" Type="http://schemas.openxmlformats.org/officeDocument/2006/relationships/worksheet" Target="worksheets/sheet24.xml"/><Relationship Id="rId25" Type="http://schemas.openxmlformats.org/officeDocument/2006/relationships/worksheet" Target="worksheets/sheet25.xml"/><Relationship Id="rId26" Type="http://schemas.openxmlformats.org/officeDocument/2006/relationships/worksheet" Target="worksheets/sheet26.xml"/><Relationship Id="rId27" Type="http://schemas.openxmlformats.org/officeDocument/2006/relationships/worksheet" Target="worksheets/sheet27.xml"/><Relationship Id="rId28" Type="http://schemas.openxmlformats.org/officeDocument/2006/relationships/worksheet" Target="worksheets/sheet28.xml"/><Relationship Id="rId29" Type="http://schemas.openxmlformats.org/officeDocument/2006/relationships/worksheet" Target="worksheets/sheet29.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30" Type="http://schemas.openxmlformats.org/officeDocument/2006/relationships/worksheet" Target="worksheets/sheet30.xml"/><Relationship Id="rId31" Type="http://schemas.openxmlformats.org/officeDocument/2006/relationships/worksheet" Target="worksheets/sheet31.xml"/><Relationship Id="rId32" Type="http://schemas.openxmlformats.org/officeDocument/2006/relationships/worksheet" Target="worksheets/sheet32.xml"/><Relationship Id="rId9" Type="http://schemas.openxmlformats.org/officeDocument/2006/relationships/worksheet" Target="worksheets/sheet9.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33" Type="http://schemas.openxmlformats.org/officeDocument/2006/relationships/worksheet" Target="worksheets/sheet33.xml"/><Relationship Id="rId34" Type="http://schemas.openxmlformats.org/officeDocument/2006/relationships/worksheet" Target="worksheets/sheet34.xml"/><Relationship Id="rId35" Type="http://schemas.openxmlformats.org/officeDocument/2006/relationships/externalLink" Target="externalLinks/externalLink1.xml"/><Relationship Id="rId36" Type="http://schemas.openxmlformats.org/officeDocument/2006/relationships/externalLink" Target="externalLinks/externalLink2.xml"/><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worksheet" Target="worksheets/sheet15.xml"/><Relationship Id="rId16" Type="http://schemas.openxmlformats.org/officeDocument/2006/relationships/worksheet" Target="worksheets/sheet16.xml"/><Relationship Id="rId17" Type="http://schemas.openxmlformats.org/officeDocument/2006/relationships/worksheet" Target="worksheets/sheet17.xml"/><Relationship Id="rId18" Type="http://schemas.openxmlformats.org/officeDocument/2006/relationships/worksheet" Target="worksheets/sheet18.xml"/><Relationship Id="rId19" Type="http://schemas.openxmlformats.org/officeDocument/2006/relationships/worksheet" Target="worksheets/sheet19.xml"/><Relationship Id="rId37" Type="http://schemas.openxmlformats.org/officeDocument/2006/relationships/theme" Target="theme/theme1.xml"/><Relationship Id="rId38" Type="http://schemas.openxmlformats.org/officeDocument/2006/relationships/styles" Target="styles.xml"/><Relationship Id="rId39" Type="http://schemas.openxmlformats.org/officeDocument/2006/relationships/sharedStrings" Target="sharedStrings.xml"/><Relationship Id="rId40"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harmanescu/Documents/02.%20UAUIM/2018%202019%20UAUIM/2019%20Post%20Conferentiar%2011/MHarmanescu_C11/Anexa%201_/And/date/Secretariat/GradatiiMerit/GradatiideMerit2013/GM_CONF_201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Date initiale"/>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FF00"/>
  </sheetPr>
  <dimension ref="B1:L12"/>
  <sheetViews>
    <sheetView showGridLines="0" showRowColHeaders="0" zoomScale="120" zoomScaleNormal="120" zoomScalePageLayoutView="120" workbookViewId="0">
      <selection activeCell="B7" sqref="B7:L7"/>
    </sheetView>
  </sheetViews>
  <sheetFormatPr baseColWidth="10" defaultColWidth="8.83203125" defaultRowHeight="14" x14ac:dyDescent="0"/>
  <cols>
    <col min="1" max="16384" width="8.83203125" style="327"/>
  </cols>
  <sheetData>
    <row r="1" spans="2:12" ht="15">
      <c r="B1" s="325" t="s">
        <v>180</v>
      </c>
      <c r="C1" s="326"/>
      <c r="D1" s="326"/>
      <c r="E1" s="326"/>
      <c r="F1" s="326"/>
      <c r="G1" s="326"/>
      <c r="H1" s="326"/>
      <c r="I1" s="326"/>
      <c r="J1" s="326"/>
      <c r="K1" s="326"/>
    </row>
    <row r="2" spans="2:12" ht="15">
      <c r="B2" s="326"/>
      <c r="C2" s="326"/>
      <c r="D2" s="326"/>
      <c r="E2" s="326"/>
      <c r="F2" s="326"/>
      <c r="G2" s="326"/>
      <c r="H2" s="326"/>
      <c r="I2" s="326"/>
      <c r="J2" s="326"/>
      <c r="K2" s="326"/>
    </row>
    <row r="3" spans="2:12" ht="90" customHeight="1">
      <c r="B3" s="547" t="s">
        <v>184</v>
      </c>
      <c r="C3" s="547"/>
      <c r="D3" s="547"/>
      <c r="E3" s="547"/>
      <c r="F3" s="547"/>
      <c r="G3" s="547"/>
      <c r="H3" s="547"/>
      <c r="I3" s="547"/>
      <c r="J3" s="547"/>
      <c r="K3" s="547"/>
      <c r="L3" s="547"/>
    </row>
    <row r="4" spans="2:12" ht="135" customHeight="1">
      <c r="B4" s="548" t="s">
        <v>269</v>
      </c>
      <c r="C4" s="548"/>
      <c r="D4" s="548"/>
      <c r="E4" s="548"/>
      <c r="F4" s="548"/>
      <c r="G4" s="548"/>
      <c r="H4" s="548"/>
      <c r="I4" s="548"/>
      <c r="J4" s="548"/>
      <c r="K4" s="548"/>
      <c r="L4" s="548"/>
    </row>
    <row r="5" spans="2:12" ht="60" customHeight="1">
      <c r="B5" s="549" t="s">
        <v>270</v>
      </c>
      <c r="C5" s="549"/>
      <c r="D5" s="549"/>
      <c r="E5" s="549"/>
      <c r="F5" s="549"/>
      <c r="G5" s="549"/>
      <c r="H5" s="549"/>
      <c r="I5" s="549"/>
      <c r="J5" s="549"/>
      <c r="K5" s="549"/>
      <c r="L5" s="549"/>
    </row>
    <row r="6" spans="2:12" ht="60" customHeight="1">
      <c r="B6" s="549" t="s">
        <v>181</v>
      </c>
      <c r="C6" s="549"/>
      <c r="D6" s="549"/>
      <c r="E6" s="549"/>
      <c r="F6" s="549"/>
      <c r="G6" s="549"/>
      <c r="H6" s="549"/>
      <c r="I6" s="549"/>
      <c r="J6" s="549"/>
      <c r="K6" s="549"/>
      <c r="L6" s="549"/>
    </row>
    <row r="7" spans="2:12" ht="60" customHeight="1">
      <c r="B7" s="546" t="s">
        <v>185</v>
      </c>
      <c r="C7" s="546"/>
      <c r="D7" s="546"/>
      <c r="E7" s="546"/>
      <c r="F7" s="546"/>
      <c r="G7" s="546"/>
      <c r="H7" s="546"/>
      <c r="I7" s="546"/>
      <c r="J7" s="546"/>
      <c r="K7" s="546"/>
      <c r="L7" s="546"/>
    </row>
    <row r="8" spans="2:12" ht="15">
      <c r="B8" s="326"/>
      <c r="C8" s="326"/>
      <c r="D8" s="326"/>
      <c r="E8" s="326"/>
      <c r="F8" s="326"/>
      <c r="G8" s="326"/>
      <c r="H8" s="326"/>
      <c r="I8" s="326"/>
      <c r="J8" s="326"/>
      <c r="K8" s="326"/>
    </row>
    <row r="9" spans="2:12" ht="15">
      <c r="B9" s="326"/>
      <c r="C9" s="326"/>
      <c r="D9" s="326"/>
      <c r="E9" s="326"/>
      <c r="F9" s="326"/>
      <c r="G9" s="326"/>
      <c r="H9" s="326"/>
      <c r="I9" s="326"/>
      <c r="J9" s="326"/>
      <c r="K9" s="326"/>
    </row>
    <row r="10" spans="2:12" ht="15">
      <c r="B10" s="326"/>
      <c r="C10" s="326"/>
      <c r="D10" s="326"/>
      <c r="E10" s="326"/>
      <c r="F10" s="326"/>
      <c r="G10" s="326"/>
      <c r="H10" s="326"/>
      <c r="I10" s="326"/>
      <c r="J10" s="326"/>
      <c r="K10" s="326"/>
    </row>
    <row r="11" spans="2:12" ht="15">
      <c r="B11" s="326"/>
      <c r="C11" s="326"/>
      <c r="D11" s="326"/>
      <c r="E11" s="326"/>
      <c r="F11" s="326"/>
      <c r="G11" s="326"/>
      <c r="H11" s="326"/>
      <c r="I11" s="326"/>
      <c r="J11" s="326"/>
      <c r="K11" s="326"/>
    </row>
    <row r="12" spans="2:12" ht="15">
      <c r="B12" s="326"/>
      <c r="C12" s="326"/>
      <c r="D12" s="326"/>
      <c r="E12" s="326"/>
      <c r="F12" s="326"/>
      <c r="G12" s="326"/>
      <c r="H12" s="326"/>
      <c r="I12" s="326"/>
      <c r="J12" s="326"/>
      <c r="K12" s="326"/>
    </row>
  </sheetData>
  <mergeCells count="5">
    <mergeCell ref="B7:L7"/>
    <mergeCell ref="B3:L3"/>
    <mergeCell ref="B4:L4"/>
    <mergeCell ref="B5:L5"/>
    <mergeCell ref="B6:L6"/>
  </mergeCells>
  <pageMargins left="0.7" right="0.7" top="0.75" bottom="0.75" header="0.3" footer="0.3"/>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L22"/>
  <sheetViews>
    <sheetView topLeftCell="A6" workbookViewId="0">
      <selection activeCell="K7" sqref="K7"/>
    </sheetView>
  </sheetViews>
  <sheetFormatPr baseColWidth="10" defaultColWidth="8.83203125" defaultRowHeight="14" x14ac:dyDescent="0"/>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c r="A1" s="230" t="str">
        <f>'Date initiale'!C3</f>
        <v>Universitatea de Arhitectură și Urbanism "Ion Mincu" București</v>
      </c>
      <c r="B1" s="230"/>
      <c r="C1" s="230"/>
    </row>
    <row r="2" spans="1:12">
      <c r="A2" s="230" t="str">
        <f>'Date initiale'!B4&amp;" "&amp;'Date initiale'!C4</f>
        <v>Facultatea URBANISM</v>
      </c>
      <c r="B2" s="230"/>
      <c r="C2" s="230"/>
    </row>
    <row r="3" spans="1:12">
      <c r="A3" s="230" t="str">
        <f>'Date initiale'!B5&amp;" "&amp;'Date initiale'!C5</f>
        <v>Departamentul Proiectare Urbană și Peisagistică</v>
      </c>
      <c r="B3" s="230"/>
      <c r="C3" s="230"/>
    </row>
    <row r="4" spans="1:12">
      <c r="A4" s="115" t="str">
        <f>'Date initiale'!C6&amp;", "&amp;'Date initiale'!C7</f>
        <v>Hărmănescu Mihaela, C11</v>
      </c>
      <c r="B4" s="115"/>
      <c r="C4" s="115"/>
    </row>
    <row r="5" spans="1:12" s="171" customFormat="1">
      <c r="A5" s="115"/>
      <c r="B5" s="115"/>
      <c r="C5" s="115"/>
    </row>
    <row r="6" spans="1:12" ht="15">
      <c r="A6" s="563" t="s">
        <v>110</v>
      </c>
      <c r="B6" s="563"/>
      <c r="C6" s="563"/>
      <c r="D6" s="563"/>
      <c r="E6" s="563"/>
      <c r="F6" s="563"/>
      <c r="G6" s="563"/>
      <c r="H6" s="563"/>
      <c r="I6" s="563"/>
    </row>
    <row r="7" spans="1:12" ht="35.25" customHeight="1">
      <c r="A7" s="566"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566"/>
      <c r="C7" s="566"/>
      <c r="D7" s="566"/>
      <c r="E7" s="566"/>
      <c r="F7" s="566"/>
      <c r="G7" s="566"/>
      <c r="H7" s="566"/>
      <c r="I7" s="566"/>
      <c r="K7" s="244"/>
    </row>
    <row r="8" spans="1:12" ht="15" thickBot="1">
      <c r="A8" s="63"/>
      <c r="B8" s="63"/>
      <c r="C8" s="63"/>
      <c r="D8" s="63"/>
      <c r="E8" s="63"/>
      <c r="F8" s="63"/>
      <c r="G8" s="63"/>
      <c r="H8" s="63"/>
      <c r="I8" s="63"/>
    </row>
    <row r="9" spans="1:12" ht="29" thickBot="1">
      <c r="A9" s="145" t="s">
        <v>55</v>
      </c>
      <c r="B9" s="146" t="s">
        <v>83</v>
      </c>
      <c r="C9" s="146" t="s">
        <v>52</v>
      </c>
      <c r="D9" s="146" t="s">
        <v>57</v>
      </c>
      <c r="E9" s="146" t="s">
        <v>80</v>
      </c>
      <c r="F9" s="147" t="s">
        <v>87</v>
      </c>
      <c r="G9" s="146" t="s">
        <v>58</v>
      </c>
      <c r="H9" s="146" t="s">
        <v>111</v>
      </c>
      <c r="I9" s="148" t="s">
        <v>90</v>
      </c>
      <c r="K9" s="236" t="s">
        <v>108</v>
      </c>
    </row>
    <row r="10" spans="1:12" ht="126">
      <c r="A10" s="101">
        <v>1</v>
      </c>
      <c r="B10" s="356" t="s">
        <v>311</v>
      </c>
      <c r="C10" s="356" t="s">
        <v>312</v>
      </c>
      <c r="D10" s="356" t="s">
        <v>704</v>
      </c>
      <c r="E10" s="356" t="s">
        <v>313</v>
      </c>
      <c r="F10" s="357">
        <v>2017</v>
      </c>
      <c r="G10" s="357" t="s">
        <v>314</v>
      </c>
      <c r="H10" s="357" t="s">
        <v>539</v>
      </c>
      <c r="I10" s="284">
        <v>2</v>
      </c>
      <c r="K10" s="237">
        <v>10</v>
      </c>
      <c r="L10" s="328" t="s">
        <v>248</v>
      </c>
    </row>
    <row r="11" spans="1:12" ht="57" customHeight="1">
      <c r="A11" s="154">
        <f>A10+1</f>
        <v>2</v>
      </c>
      <c r="B11" s="356" t="s">
        <v>309</v>
      </c>
      <c r="C11" s="356" t="s">
        <v>542</v>
      </c>
      <c r="D11" s="356" t="s">
        <v>703</v>
      </c>
      <c r="E11" s="356" t="s">
        <v>310</v>
      </c>
      <c r="F11" s="357">
        <v>2016</v>
      </c>
      <c r="G11" s="357">
        <v>32</v>
      </c>
      <c r="H11" s="357" t="s">
        <v>538</v>
      </c>
      <c r="I11" s="284">
        <v>5</v>
      </c>
      <c r="K11" s="51"/>
    </row>
    <row r="12" spans="1:12" ht="84">
      <c r="A12" s="154">
        <f t="shared" ref="A12:A13" si="0">A11+1</f>
        <v>3</v>
      </c>
      <c r="B12" s="356" t="s">
        <v>305</v>
      </c>
      <c r="C12" s="192" t="s">
        <v>543</v>
      </c>
      <c r="D12" s="356" t="s">
        <v>702</v>
      </c>
      <c r="E12" s="192" t="s">
        <v>306</v>
      </c>
      <c r="F12" s="357">
        <v>2013</v>
      </c>
      <c r="G12" s="357">
        <v>92</v>
      </c>
      <c r="H12" s="357" t="s">
        <v>537</v>
      </c>
      <c r="I12" s="284">
        <v>5</v>
      </c>
    </row>
    <row r="13" spans="1:12" ht="56">
      <c r="A13" s="154">
        <f t="shared" si="0"/>
        <v>4</v>
      </c>
      <c r="B13" s="427" t="s">
        <v>297</v>
      </c>
      <c r="C13" s="355" t="s">
        <v>307</v>
      </c>
      <c r="D13" s="356" t="s">
        <v>540</v>
      </c>
      <c r="E13" s="355" t="s">
        <v>308</v>
      </c>
      <c r="F13" s="357">
        <v>2012</v>
      </c>
      <c r="G13" s="357" t="s">
        <v>407</v>
      </c>
      <c r="H13" s="357" t="s">
        <v>541</v>
      </c>
      <c r="I13" s="284">
        <v>5</v>
      </c>
    </row>
    <row r="14" spans="1:12">
      <c r="A14" s="157"/>
      <c r="B14" s="107"/>
      <c r="C14" s="108"/>
      <c r="D14" s="108"/>
      <c r="E14" s="108"/>
      <c r="F14" s="109"/>
      <c r="G14" s="109"/>
      <c r="H14" s="109"/>
      <c r="I14" s="277"/>
    </row>
    <row r="15" spans="1:12" ht="15" thickBot="1">
      <c r="A15" s="157"/>
      <c r="B15" s="111"/>
      <c r="C15" s="112"/>
      <c r="D15" s="143"/>
      <c r="E15" s="158"/>
      <c r="F15" s="158"/>
      <c r="G15" s="159"/>
      <c r="H15" s="159"/>
      <c r="I15" s="285"/>
    </row>
    <row r="16" spans="1:12" ht="16" thickBot="1">
      <c r="A16" s="313"/>
      <c r="H16" s="117" t="str">
        <f>"Total "&amp;LEFT(A7,2)</f>
        <v>Total I5</v>
      </c>
      <c r="I16" s="150">
        <f>SUM(I10:I15)</f>
        <v>17</v>
      </c>
    </row>
    <row r="17" spans="1:9" ht="15">
      <c r="A17" s="47"/>
    </row>
    <row r="18" spans="1:9" ht="33.75" customHeight="1">
      <c r="A18" s="56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8" s="565"/>
      <c r="C18" s="565"/>
      <c r="D18" s="565"/>
      <c r="E18" s="565"/>
      <c r="F18" s="565"/>
      <c r="G18" s="565"/>
      <c r="H18" s="565"/>
      <c r="I18" s="565"/>
    </row>
    <row r="22" spans="1:9">
      <c r="C22" s="50"/>
    </row>
  </sheetData>
  <sortState ref="A10:I13">
    <sortCondition descending="1" ref="F13"/>
  </sortState>
  <mergeCells count="3">
    <mergeCell ref="A6:I6"/>
    <mergeCell ref="A7:I7"/>
    <mergeCell ref="A18:I18"/>
  </mergeCells>
  <phoneticPr fontId="0" type="noConversion"/>
  <printOptions horizontalCentered="1"/>
  <pageMargins left="0.74803149606299213" right="0.74803149606299213" top="0.78740157480314965" bottom="0.59055118110236227" header="0.31496062992125984" footer="0.31496062992125984"/>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M20"/>
  <sheetViews>
    <sheetView workbookViewId="0">
      <selection activeCell="K7" sqref="K7"/>
    </sheetView>
  </sheetViews>
  <sheetFormatPr baseColWidth="10" defaultColWidth="8.83203125" defaultRowHeight="14" x14ac:dyDescent="0"/>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3">
      <c r="A1" s="230" t="str">
        <f>'Date initiale'!C3</f>
        <v>Universitatea de Arhitectură și Urbanism "Ion Mincu" București</v>
      </c>
      <c r="B1" s="230"/>
      <c r="C1" s="230"/>
    </row>
    <row r="2" spans="1:13">
      <c r="A2" s="230" t="str">
        <f>'Date initiale'!B4&amp;" "&amp;'Date initiale'!C4</f>
        <v>Facultatea URBANISM</v>
      </c>
      <c r="B2" s="230"/>
      <c r="C2" s="230"/>
    </row>
    <row r="3" spans="1:13">
      <c r="A3" s="230" t="str">
        <f>'Date initiale'!B5&amp;" "&amp;'Date initiale'!C5</f>
        <v>Departamentul Proiectare Urbană și Peisagistică</v>
      </c>
      <c r="B3" s="230"/>
      <c r="C3" s="230"/>
    </row>
    <row r="4" spans="1:13">
      <c r="A4" s="115" t="str">
        <f>'Date initiale'!C6&amp;", "&amp;'Date initiale'!C7</f>
        <v>Hărmănescu Mihaela, C11</v>
      </c>
      <c r="B4" s="115"/>
      <c r="C4" s="115"/>
    </row>
    <row r="5" spans="1:13" s="171" customFormat="1">
      <c r="A5" s="115"/>
      <c r="B5" s="115"/>
      <c r="C5" s="115"/>
    </row>
    <row r="6" spans="1:13" ht="15">
      <c r="A6" s="563" t="s">
        <v>110</v>
      </c>
      <c r="B6" s="563"/>
      <c r="C6" s="563"/>
      <c r="D6" s="563"/>
      <c r="E6" s="563"/>
      <c r="F6" s="563"/>
      <c r="G6" s="563"/>
      <c r="H6" s="563"/>
      <c r="I6" s="563"/>
    </row>
    <row r="7" spans="1:13" ht="15">
      <c r="A7" s="566" t="str">
        <f>'Descriere indicatori'!B9&amp;". "&amp;'Descriere indicatori'!C9</f>
        <v xml:space="preserve">I6. Articole in extenso în reviste ştiinţifice indexate ERIH şi clasificate în categoria NAT </v>
      </c>
      <c r="B7" s="566"/>
      <c r="C7" s="566"/>
      <c r="D7" s="566"/>
      <c r="E7" s="566"/>
      <c r="F7" s="566"/>
      <c r="G7" s="566"/>
      <c r="H7" s="566"/>
      <c r="I7" s="566"/>
      <c r="K7" s="244"/>
      <c r="M7" s="51"/>
    </row>
    <row r="8" spans="1:13" ht="15" thickBot="1">
      <c r="A8" s="160"/>
      <c r="B8" s="160"/>
      <c r="C8" s="160"/>
      <c r="D8" s="160"/>
      <c r="E8" s="160"/>
      <c r="F8" s="160"/>
      <c r="G8" s="160"/>
      <c r="H8" s="160"/>
      <c r="I8" s="160"/>
    </row>
    <row r="9" spans="1:13" ht="29" thickBot="1">
      <c r="A9" s="145" t="s">
        <v>55</v>
      </c>
      <c r="B9" s="146" t="s">
        <v>83</v>
      </c>
      <c r="C9" s="146" t="s">
        <v>52</v>
      </c>
      <c r="D9" s="146" t="s">
        <v>57</v>
      </c>
      <c r="E9" s="146" t="s">
        <v>80</v>
      </c>
      <c r="F9" s="147" t="s">
        <v>87</v>
      </c>
      <c r="G9" s="146" t="s">
        <v>58</v>
      </c>
      <c r="H9" s="146" t="s">
        <v>111</v>
      </c>
      <c r="I9" s="148" t="s">
        <v>90</v>
      </c>
      <c r="K9" s="236" t="s">
        <v>108</v>
      </c>
    </row>
    <row r="10" spans="1:13">
      <c r="A10" s="162">
        <v>1</v>
      </c>
      <c r="B10" s="102"/>
      <c r="C10" s="102"/>
      <c r="D10" s="102"/>
      <c r="E10" s="103"/>
      <c r="F10" s="104"/>
      <c r="G10" s="104"/>
      <c r="H10" s="104"/>
      <c r="I10" s="282"/>
      <c r="K10" s="237">
        <v>5</v>
      </c>
      <c r="L10" s="328" t="s">
        <v>248</v>
      </c>
    </row>
    <row r="11" spans="1:13">
      <c r="A11" s="163">
        <f>A10+1</f>
        <v>2</v>
      </c>
      <c r="B11" s="106"/>
      <c r="C11" s="107"/>
      <c r="D11" s="106"/>
      <c r="E11" s="108"/>
      <c r="F11" s="109"/>
      <c r="G11" s="110"/>
      <c r="H11" s="110"/>
      <c r="I11" s="277"/>
      <c r="K11" s="51"/>
    </row>
    <row r="12" spans="1:13">
      <c r="A12" s="163">
        <f t="shared" ref="A12:A19" si="0">A11+1</f>
        <v>3</v>
      </c>
      <c r="B12" s="107"/>
      <c r="C12" s="107"/>
      <c r="D12" s="107"/>
      <c r="E12" s="108"/>
      <c r="F12" s="109"/>
      <c r="G12" s="110"/>
      <c r="H12" s="110"/>
      <c r="I12" s="277"/>
    </row>
    <row r="13" spans="1:13">
      <c r="A13" s="163">
        <f t="shared" si="0"/>
        <v>4</v>
      </c>
      <c r="B13" s="107"/>
      <c r="C13" s="107"/>
      <c r="D13" s="107"/>
      <c r="E13" s="108"/>
      <c r="F13" s="109"/>
      <c r="G13" s="109"/>
      <c r="H13" s="109"/>
      <c r="I13" s="277"/>
    </row>
    <row r="14" spans="1:13">
      <c r="A14" s="163">
        <f t="shared" si="0"/>
        <v>5</v>
      </c>
      <c r="B14" s="107"/>
      <c r="C14" s="107"/>
      <c r="D14" s="107"/>
      <c r="E14" s="108"/>
      <c r="F14" s="109"/>
      <c r="G14" s="109"/>
      <c r="H14" s="109"/>
      <c r="I14" s="277"/>
    </row>
    <row r="15" spans="1:13">
      <c r="A15" s="163">
        <f t="shared" si="0"/>
        <v>6</v>
      </c>
      <c r="B15" s="107"/>
      <c r="C15" s="107"/>
      <c r="D15" s="107"/>
      <c r="E15" s="108"/>
      <c r="F15" s="109"/>
      <c r="G15" s="109"/>
      <c r="H15" s="109"/>
      <c r="I15" s="277"/>
    </row>
    <row r="16" spans="1:13">
      <c r="A16" s="163">
        <f t="shared" si="0"/>
        <v>7</v>
      </c>
      <c r="B16" s="107"/>
      <c r="C16" s="107"/>
      <c r="D16" s="107"/>
      <c r="E16" s="108"/>
      <c r="F16" s="109"/>
      <c r="G16" s="109"/>
      <c r="H16" s="109"/>
      <c r="I16" s="277"/>
    </row>
    <row r="17" spans="1:9">
      <c r="A17" s="163">
        <f t="shared" si="0"/>
        <v>8</v>
      </c>
      <c r="B17" s="107"/>
      <c r="C17" s="107"/>
      <c r="D17" s="107"/>
      <c r="E17" s="108"/>
      <c r="F17" s="109"/>
      <c r="G17" s="109"/>
      <c r="H17" s="109"/>
      <c r="I17" s="277"/>
    </row>
    <row r="18" spans="1:9">
      <c r="A18" s="163">
        <f t="shared" si="0"/>
        <v>9</v>
      </c>
      <c r="B18" s="107"/>
      <c r="C18" s="107"/>
      <c r="D18" s="107"/>
      <c r="E18" s="108"/>
      <c r="F18" s="109"/>
      <c r="G18" s="109"/>
      <c r="H18" s="109"/>
      <c r="I18" s="277"/>
    </row>
    <row r="19" spans="1:9" ht="15" thickBot="1">
      <c r="A19" s="164">
        <f t="shared" si="0"/>
        <v>10</v>
      </c>
      <c r="B19" s="111"/>
      <c r="C19" s="111"/>
      <c r="D19" s="111"/>
      <c r="E19" s="112"/>
      <c r="F19" s="113"/>
      <c r="G19" s="113"/>
      <c r="H19" s="113"/>
      <c r="I19" s="278"/>
    </row>
    <row r="20" spans="1:9" ht="15" thickBot="1">
      <c r="A20" s="312"/>
      <c r="B20" s="115"/>
      <c r="C20" s="115"/>
      <c r="D20" s="115"/>
      <c r="E20" s="115"/>
      <c r="F20" s="115"/>
      <c r="G20" s="115"/>
      <c r="H20" s="117" t="str">
        <f>"Total "&amp;LEFT(A7,2)</f>
        <v>Total I6</v>
      </c>
      <c r="I20" s="118">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M21"/>
  <sheetViews>
    <sheetView topLeftCell="A12" workbookViewId="0">
      <selection activeCell="C21" sqref="C21"/>
    </sheetView>
  </sheetViews>
  <sheetFormatPr baseColWidth="10" defaultColWidth="8.83203125" defaultRowHeight="14" x14ac:dyDescent="0"/>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3" ht="15">
      <c r="A1" s="230" t="str">
        <f>'Date initiale'!C3</f>
        <v>Universitatea de Arhitectură și Urbanism "Ion Mincu" București</v>
      </c>
      <c r="B1" s="230"/>
      <c r="C1" s="230"/>
      <c r="D1" s="6"/>
      <c r="E1" s="6"/>
      <c r="F1" s="6"/>
      <c r="G1" s="6"/>
      <c r="H1" s="6"/>
      <c r="I1" s="6"/>
      <c r="J1" s="6"/>
    </row>
    <row r="2" spans="1:13" ht="15">
      <c r="A2" s="230" t="str">
        <f>'Date initiale'!B4&amp;" "&amp;'Date initiale'!C4</f>
        <v>Facultatea URBANISM</v>
      </c>
      <c r="B2" s="230"/>
      <c r="C2" s="230"/>
      <c r="D2" s="6"/>
      <c r="E2" s="6"/>
      <c r="F2" s="6"/>
      <c r="G2" s="6"/>
      <c r="H2" s="6"/>
      <c r="I2" s="6"/>
      <c r="J2" s="6"/>
    </row>
    <row r="3" spans="1:13" ht="15">
      <c r="A3" s="230" t="str">
        <f>'Date initiale'!B5&amp;" "&amp;'Date initiale'!C5</f>
        <v>Departamentul Proiectare Urbană și Peisagistică</v>
      </c>
      <c r="B3" s="230"/>
      <c r="C3" s="230"/>
      <c r="D3" s="6"/>
      <c r="E3" s="6"/>
      <c r="F3" s="6"/>
      <c r="G3" s="6"/>
      <c r="H3" s="6"/>
      <c r="I3" s="6"/>
      <c r="J3" s="6"/>
    </row>
    <row r="4" spans="1:13" ht="15">
      <c r="A4" s="234" t="str">
        <f>'Date initiale'!C6&amp;", "&amp;'Date initiale'!C7</f>
        <v>Hărmănescu Mihaela, C11</v>
      </c>
      <c r="B4" s="234"/>
      <c r="C4" s="234"/>
      <c r="D4" s="6"/>
      <c r="E4" s="6"/>
      <c r="F4" s="6"/>
      <c r="G4" s="6"/>
      <c r="H4" s="6"/>
      <c r="I4" s="6"/>
      <c r="J4" s="6"/>
    </row>
    <row r="5" spans="1:13" s="171" customFormat="1" ht="15">
      <c r="A5" s="234"/>
      <c r="B5" s="234"/>
      <c r="C5" s="234"/>
      <c r="D5" s="6"/>
      <c r="E5" s="6"/>
      <c r="F5" s="6"/>
      <c r="G5" s="6"/>
      <c r="H5" s="6"/>
      <c r="I5" s="6"/>
      <c r="J5" s="6"/>
    </row>
    <row r="6" spans="1:13" ht="15">
      <c r="A6" s="567" t="s">
        <v>110</v>
      </c>
      <c r="B6" s="567"/>
      <c r="C6" s="567"/>
      <c r="D6" s="567"/>
      <c r="E6" s="567"/>
      <c r="F6" s="567"/>
      <c r="G6" s="567"/>
      <c r="H6" s="567"/>
      <c r="I6" s="567"/>
      <c r="J6" s="6"/>
      <c r="M6" s="51"/>
    </row>
    <row r="7" spans="1:13" ht="15">
      <c r="A7" s="566" t="str">
        <f>'Descriere indicatori'!B10&amp;". "&amp;'Descriere indicatori'!C10</f>
        <v xml:space="preserve">I7. Articole in extenso în reviste ştiinţifice recunoscute în domenii conexe* </v>
      </c>
      <c r="B7" s="566"/>
      <c r="C7" s="566"/>
      <c r="D7" s="566"/>
      <c r="E7" s="566"/>
      <c r="F7" s="566"/>
      <c r="G7" s="566"/>
      <c r="H7" s="566"/>
      <c r="I7" s="566"/>
      <c r="J7" s="6"/>
      <c r="K7" s="244"/>
    </row>
    <row r="8" spans="1:13" ht="16" thickBot="1">
      <c r="A8" s="161"/>
      <c r="B8" s="161"/>
      <c r="C8" s="161"/>
      <c r="D8" s="161"/>
      <c r="E8" s="161"/>
      <c r="F8" s="161"/>
      <c r="G8" s="161"/>
      <c r="H8" s="161"/>
      <c r="I8" s="161"/>
      <c r="J8" s="6"/>
    </row>
    <row r="9" spans="1:13" ht="29" thickBot="1">
      <c r="A9" s="145" t="s">
        <v>55</v>
      </c>
      <c r="B9" s="146" t="s">
        <v>83</v>
      </c>
      <c r="C9" s="146" t="s">
        <v>52</v>
      </c>
      <c r="D9" s="146" t="s">
        <v>57</v>
      </c>
      <c r="E9" s="146" t="s">
        <v>80</v>
      </c>
      <c r="F9" s="147" t="s">
        <v>87</v>
      </c>
      <c r="G9" s="146" t="s">
        <v>58</v>
      </c>
      <c r="H9" s="146" t="s">
        <v>111</v>
      </c>
      <c r="I9" s="148" t="s">
        <v>90</v>
      </c>
      <c r="J9" s="6"/>
      <c r="K9" s="236" t="s">
        <v>108</v>
      </c>
    </row>
    <row r="10" spans="1:13" ht="210">
      <c r="A10" s="173">
        <v>1</v>
      </c>
      <c r="B10" s="451" t="s">
        <v>481</v>
      </c>
      <c r="C10" s="378" t="s">
        <v>482</v>
      </c>
      <c r="D10" s="377" t="s">
        <v>775</v>
      </c>
      <c r="E10" s="341" t="s">
        <v>483</v>
      </c>
      <c r="F10" s="342">
        <v>2018</v>
      </c>
      <c r="G10" s="341">
        <v>20</v>
      </c>
      <c r="H10" s="340">
        <v>1</v>
      </c>
      <c r="I10" s="343">
        <v>7.0000000000000007E-2</v>
      </c>
      <c r="J10" s="6"/>
      <c r="K10" s="237">
        <v>5</v>
      </c>
      <c r="L10" s="328" t="s">
        <v>248</v>
      </c>
    </row>
    <row r="11" spans="1:13" s="51" customFormat="1" ht="70">
      <c r="A11" s="531">
        <f>A10+1</f>
        <v>2</v>
      </c>
      <c r="B11" s="423" t="s">
        <v>278</v>
      </c>
      <c r="C11" s="368" t="s">
        <v>480</v>
      </c>
      <c r="D11" s="424" t="s">
        <v>301</v>
      </c>
      <c r="E11" s="368" t="s">
        <v>376</v>
      </c>
      <c r="F11" s="358">
        <v>2018</v>
      </c>
      <c r="G11" s="357" t="s">
        <v>378</v>
      </c>
      <c r="H11" s="358" t="s">
        <v>531</v>
      </c>
      <c r="I11" s="532">
        <v>5</v>
      </c>
      <c r="J11" s="533"/>
      <c r="K11" s="244"/>
      <c r="L11" s="534"/>
    </row>
    <row r="12" spans="1:13" s="51" customFormat="1" ht="70">
      <c r="A12" s="531">
        <f t="shared" ref="A12:A16" si="0">A11+1</f>
        <v>3</v>
      </c>
      <c r="B12" s="355" t="s">
        <v>302</v>
      </c>
      <c r="C12" s="355" t="s">
        <v>375</v>
      </c>
      <c r="D12" s="355" t="s">
        <v>301</v>
      </c>
      <c r="E12" s="356" t="s">
        <v>376</v>
      </c>
      <c r="F12" s="357">
        <v>2017</v>
      </c>
      <c r="G12" s="357" t="s">
        <v>377</v>
      </c>
      <c r="H12" s="358" t="s">
        <v>534</v>
      </c>
      <c r="I12" s="532">
        <v>2.5</v>
      </c>
      <c r="J12" s="533"/>
      <c r="K12" s="244"/>
      <c r="L12" s="534"/>
    </row>
    <row r="13" spans="1:13" s="51" customFormat="1" ht="126">
      <c r="A13" s="531">
        <f t="shared" si="0"/>
        <v>4</v>
      </c>
      <c r="B13" s="124" t="s">
        <v>297</v>
      </c>
      <c r="C13" s="124" t="s">
        <v>298</v>
      </c>
      <c r="D13" s="124" t="s">
        <v>379</v>
      </c>
      <c r="E13" s="124" t="s">
        <v>299</v>
      </c>
      <c r="F13" s="126">
        <v>2013</v>
      </c>
      <c r="G13" s="124" t="s">
        <v>300</v>
      </c>
      <c r="H13" s="122" t="s">
        <v>535</v>
      </c>
      <c r="I13" s="532">
        <v>2.5</v>
      </c>
      <c r="J13" s="533"/>
      <c r="K13" s="244"/>
      <c r="L13" s="534"/>
    </row>
    <row r="14" spans="1:13" ht="75">
      <c r="A14" s="531">
        <f t="shared" si="0"/>
        <v>5</v>
      </c>
      <c r="B14" s="348" t="s">
        <v>278</v>
      </c>
      <c r="C14" s="348" t="s">
        <v>800</v>
      </c>
      <c r="D14" s="425" t="s">
        <v>411</v>
      </c>
      <c r="E14" s="349" t="s">
        <v>410</v>
      </c>
      <c r="F14" s="350">
        <v>2006</v>
      </c>
      <c r="G14" s="124" t="s">
        <v>341</v>
      </c>
      <c r="H14" s="348" t="s">
        <v>536</v>
      </c>
      <c r="I14" s="351">
        <v>5</v>
      </c>
      <c r="J14" s="45"/>
      <c r="K14" s="51"/>
    </row>
    <row r="15" spans="1:13" ht="15">
      <c r="A15" s="531">
        <f t="shared" si="0"/>
        <v>6</v>
      </c>
      <c r="B15" s="167"/>
      <c r="C15" s="450"/>
      <c r="D15" s="108"/>
      <c r="E15" s="166"/>
      <c r="F15" s="166"/>
      <c r="G15" s="166"/>
      <c r="H15" s="166"/>
      <c r="I15" s="286"/>
      <c r="J15" s="6"/>
    </row>
    <row r="16" spans="1:13" ht="16" thickBot="1">
      <c r="A16" s="531">
        <f t="shared" si="0"/>
        <v>7</v>
      </c>
      <c r="B16" s="112"/>
      <c r="C16" s="112"/>
      <c r="D16" s="112"/>
      <c r="E16" s="168"/>
      <c r="F16" s="113"/>
      <c r="G16" s="113"/>
      <c r="H16" s="113"/>
      <c r="I16" s="278"/>
      <c r="J16" s="6"/>
    </row>
    <row r="17" spans="1:10" ht="16" thickBot="1">
      <c r="A17" s="311"/>
      <c r="B17" s="115"/>
      <c r="C17" s="115"/>
      <c r="D17" s="115"/>
      <c r="E17" s="115"/>
      <c r="F17" s="115"/>
      <c r="G17" s="115"/>
      <c r="H17" s="117" t="str">
        <f>"Total "&amp;LEFT(A7,2)</f>
        <v>Total I7</v>
      </c>
      <c r="I17" s="118">
        <f>SUM(I10:I16)</f>
        <v>15.07</v>
      </c>
      <c r="J17" s="6"/>
    </row>
    <row r="18" spans="1:10">
      <c r="A18" s="38"/>
      <c r="B18" s="38"/>
      <c r="C18" s="38"/>
      <c r="D18" s="38"/>
      <c r="E18" s="38"/>
      <c r="F18" s="38"/>
      <c r="G18" s="38"/>
      <c r="H18" s="38"/>
      <c r="I18" s="39"/>
    </row>
    <row r="19" spans="1:10" ht="33.75" customHeight="1">
      <c r="A19" s="56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9" s="565"/>
      <c r="C19" s="565"/>
      <c r="D19" s="565"/>
      <c r="E19" s="565"/>
      <c r="F19" s="565"/>
      <c r="G19" s="565"/>
      <c r="H19" s="565"/>
      <c r="I19" s="565"/>
    </row>
    <row r="20" spans="1:10">
      <c r="A20" s="40"/>
    </row>
    <row r="21" spans="1:10">
      <c r="A21" s="40"/>
    </row>
  </sheetData>
  <mergeCells count="3">
    <mergeCell ref="A6:I6"/>
    <mergeCell ref="A7:I7"/>
    <mergeCell ref="A19:I19"/>
  </mergeCells>
  <phoneticPr fontId="0" type="noConversion"/>
  <printOptions horizontalCentered="1"/>
  <pageMargins left="0.74803149606299213" right="0.74803149606299213" top="0.78740157480314965" bottom="0.59055118110236227" header="0.31496062992125984" footer="0.31496062992125984"/>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N22"/>
  <sheetViews>
    <sheetView topLeftCell="A2" workbookViewId="0">
      <selection activeCell="K7" sqref="K7"/>
    </sheetView>
  </sheetViews>
  <sheetFormatPr baseColWidth="10" defaultColWidth="8.83203125" defaultRowHeight="14" x14ac:dyDescent="0"/>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4">
      <c r="A1" s="230" t="str">
        <f>'Date initiale'!C3</f>
        <v>Universitatea de Arhitectură și Urbanism "Ion Mincu" București</v>
      </c>
      <c r="B1" s="230"/>
      <c r="C1" s="230"/>
    </row>
    <row r="2" spans="1:14">
      <c r="A2" s="230" t="str">
        <f>'Date initiale'!B4&amp;" "&amp;'Date initiale'!C4</f>
        <v>Facultatea URBANISM</v>
      </c>
      <c r="B2" s="230"/>
      <c r="C2" s="230"/>
    </row>
    <row r="3" spans="1:14">
      <c r="A3" s="230" t="str">
        <f>'Date initiale'!B5&amp;" "&amp;'Date initiale'!C5</f>
        <v>Departamentul Proiectare Urbană și Peisagistică</v>
      </c>
      <c r="B3" s="230"/>
      <c r="C3" s="230"/>
    </row>
    <row r="4" spans="1:14">
      <c r="A4" s="115" t="str">
        <f>'Date initiale'!C6&amp;", "&amp;'Date initiale'!C7</f>
        <v>Hărmănescu Mihaela, C11</v>
      </c>
      <c r="B4" s="115"/>
      <c r="C4" s="115"/>
    </row>
    <row r="5" spans="1:14" s="171" customFormat="1">
      <c r="A5" s="115"/>
      <c r="B5" s="115"/>
      <c r="C5" s="115"/>
    </row>
    <row r="6" spans="1:14" ht="15">
      <c r="A6" s="563" t="s">
        <v>110</v>
      </c>
      <c r="B6" s="563"/>
      <c r="C6" s="563"/>
      <c r="D6" s="563"/>
      <c r="E6" s="563"/>
      <c r="F6" s="563"/>
      <c r="G6" s="563"/>
      <c r="H6" s="563"/>
      <c r="I6" s="563"/>
    </row>
    <row r="7" spans="1:14" ht="15">
      <c r="A7" s="566" t="str">
        <f>'Descriere indicatori'!B11&amp;". "&amp;'Descriere indicatori'!C11</f>
        <v xml:space="preserve">I8. Studii in extenso apărute în volume colective publicate la edituri de prestigiu internaţional* </v>
      </c>
      <c r="B7" s="566"/>
      <c r="C7" s="566"/>
      <c r="D7" s="566"/>
      <c r="E7" s="566"/>
      <c r="F7" s="566"/>
      <c r="G7" s="566"/>
      <c r="H7" s="566"/>
      <c r="I7" s="566"/>
      <c r="K7" s="244"/>
      <c r="N7" s="51"/>
    </row>
    <row r="8" spans="1:14" ht="15" thickBot="1">
      <c r="A8" s="160"/>
      <c r="B8" s="160"/>
      <c r="C8" s="160"/>
      <c r="D8" s="160"/>
      <c r="E8" s="160"/>
      <c r="F8" s="160"/>
      <c r="G8" s="160"/>
      <c r="H8" s="160"/>
      <c r="I8" s="160"/>
    </row>
    <row r="9" spans="1:14" ht="29" thickBot="1">
      <c r="A9" s="145" t="s">
        <v>55</v>
      </c>
      <c r="B9" s="146" t="s">
        <v>83</v>
      </c>
      <c r="C9" s="146" t="s">
        <v>52</v>
      </c>
      <c r="D9" s="146" t="s">
        <v>57</v>
      </c>
      <c r="E9" s="146" t="s">
        <v>80</v>
      </c>
      <c r="F9" s="147" t="s">
        <v>87</v>
      </c>
      <c r="G9" s="146" t="s">
        <v>58</v>
      </c>
      <c r="H9" s="146" t="s">
        <v>111</v>
      </c>
      <c r="I9" s="148" t="s">
        <v>90</v>
      </c>
      <c r="K9" s="236" t="s">
        <v>108</v>
      </c>
    </row>
    <row r="10" spans="1:14">
      <c r="A10" s="101">
        <v>1</v>
      </c>
      <c r="B10" s="102"/>
      <c r="C10" s="102"/>
      <c r="D10" s="102"/>
      <c r="E10" s="103"/>
      <c r="F10" s="104"/>
      <c r="G10" s="104"/>
      <c r="H10" s="104"/>
      <c r="I10" s="282"/>
      <c r="K10" s="237">
        <v>10</v>
      </c>
      <c r="L10" s="328" t="s">
        <v>249</v>
      </c>
    </row>
    <row r="11" spans="1:14">
      <c r="A11" s="157">
        <f>A10+1</f>
        <v>2</v>
      </c>
      <c r="B11" s="155"/>
      <c r="C11" s="107"/>
      <c r="D11" s="155"/>
      <c r="E11" s="108"/>
      <c r="F11" s="109"/>
      <c r="G11" s="109"/>
      <c r="H11" s="109"/>
      <c r="I11" s="277"/>
      <c r="K11" s="51"/>
    </row>
    <row r="12" spans="1:14">
      <c r="A12" s="157">
        <f t="shared" ref="A12:A18" si="0">A11+1</f>
        <v>3</v>
      </c>
      <c r="B12" s="107"/>
      <c r="C12" s="107"/>
      <c r="D12" s="107"/>
      <c r="E12" s="108"/>
      <c r="F12" s="109"/>
      <c r="G12" s="109"/>
      <c r="H12" s="109"/>
      <c r="I12" s="277"/>
    </row>
    <row r="13" spans="1:14">
      <c r="A13" s="157">
        <f t="shared" si="0"/>
        <v>4</v>
      </c>
      <c r="B13" s="107"/>
      <c r="C13" s="107"/>
      <c r="D13" s="107"/>
      <c r="E13" s="108"/>
      <c r="F13" s="109"/>
      <c r="G13" s="109"/>
      <c r="H13" s="109"/>
      <c r="I13" s="277"/>
    </row>
    <row r="14" spans="1:14">
      <c r="A14" s="157">
        <f t="shared" si="0"/>
        <v>5</v>
      </c>
      <c r="B14" s="107"/>
      <c r="C14" s="107"/>
      <c r="D14" s="107"/>
      <c r="E14" s="108"/>
      <c r="F14" s="109"/>
      <c r="G14" s="109"/>
      <c r="H14" s="109"/>
      <c r="I14" s="277"/>
    </row>
    <row r="15" spans="1:14">
      <c r="A15" s="157">
        <f t="shared" si="0"/>
        <v>6</v>
      </c>
      <c r="B15" s="107"/>
      <c r="C15" s="107"/>
      <c r="D15" s="107"/>
      <c r="E15" s="108"/>
      <c r="F15" s="109"/>
      <c r="G15" s="109"/>
      <c r="H15" s="109"/>
      <c r="I15" s="277"/>
    </row>
    <row r="16" spans="1:14">
      <c r="A16" s="157">
        <f t="shared" si="0"/>
        <v>7</v>
      </c>
      <c r="B16" s="107"/>
      <c r="C16" s="107"/>
      <c r="D16" s="107"/>
      <c r="E16" s="108"/>
      <c r="F16" s="109"/>
      <c r="G16" s="109"/>
      <c r="H16" s="109"/>
      <c r="I16" s="277"/>
    </row>
    <row r="17" spans="1:10">
      <c r="A17" s="157">
        <f t="shared" si="0"/>
        <v>8</v>
      </c>
      <c r="B17" s="107"/>
      <c r="C17" s="107"/>
      <c r="D17" s="107"/>
      <c r="E17" s="108"/>
      <c r="F17" s="109"/>
      <c r="G17" s="109"/>
      <c r="H17" s="109"/>
      <c r="I17" s="277"/>
    </row>
    <row r="18" spans="1:10">
      <c r="A18" s="157">
        <f t="shared" si="0"/>
        <v>9</v>
      </c>
      <c r="B18" s="107"/>
      <c r="C18" s="107"/>
      <c r="D18" s="107"/>
      <c r="E18" s="108"/>
      <c r="F18" s="109"/>
      <c r="G18" s="109"/>
      <c r="H18" s="109"/>
      <c r="I18" s="277"/>
    </row>
    <row r="19" spans="1:10" ht="15" thickBot="1">
      <c r="A19" s="116">
        <f>A18+1</f>
        <v>10</v>
      </c>
      <c r="B19" s="111"/>
      <c r="C19" s="111"/>
      <c r="D19" s="111"/>
      <c r="E19" s="112"/>
      <c r="F19" s="113"/>
      <c r="G19" s="113"/>
      <c r="H19" s="113"/>
      <c r="I19" s="278"/>
    </row>
    <row r="20" spans="1:10" ht="16" thickBot="1">
      <c r="A20" s="311"/>
      <c r="B20" s="115"/>
      <c r="C20" s="115"/>
      <c r="D20" s="115"/>
      <c r="E20" s="115"/>
      <c r="F20" s="115"/>
      <c r="G20" s="115"/>
      <c r="H20" s="117" t="str">
        <f>"Total "&amp;LEFT(A7,2)</f>
        <v>Total I8</v>
      </c>
      <c r="I20" s="118">
        <f>SUM(I10:I19)</f>
        <v>0</v>
      </c>
      <c r="J20" s="6"/>
    </row>
    <row r="22" spans="1:10" ht="33.75" customHeight="1">
      <c r="A22" s="56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65"/>
      <c r="C22" s="565"/>
      <c r="D22" s="565"/>
      <c r="E22" s="565"/>
      <c r="F22" s="565"/>
      <c r="G22" s="565"/>
      <c r="H22" s="565"/>
      <c r="I22" s="565"/>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L22"/>
  <sheetViews>
    <sheetView topLeftCell="B1" workbookViewId="0">
      <selection activeCell="K7" sqref="K7"/>
    </sheetView>
  </sheetViews>
  <sheetFormatPr baseColWidth="10" defaultColWidth="8.83203125" defaultRowHeight="14" x14ac:dyDescent="0"/>
  <cols>
    <col min="1" max="1" width="5.1640625" customWidth="1"/>
    <col min="2" max="2" width="22.1640625" customWidth="1"/>
    <col min="3" max="3" width="27.1640625" customWidth="1"/>
    <col min="4" max="4" width="21.5" customWidth="1"/>
    <col min="5" max="5" width="16" customWidth="1"/>
    <col min="6" max="6" width="6.83203125" customWidth="1"/>
    <col min="7" max="7" width="10.5" style="171" customWidth="1"/>
    <col min="8" max="8" width="10" customWidth="1"/>
    <col min="9" max="10" width="9.6640625" customWidth="1"/>
  </cols>
  <sheetData>
    <row r="1" spans="1:12">
      <c r="A1" s="230" t="str">
        <f>'Date initiale'!C3</f>
        <v>Universitatea de Arhitectură și Urbanism "Ion Mincu" București</v>
      </c>
      <c r="B1" s="230"/>
      <c r="C1" s="230"/>
    </row>
    <row r="2" spans="1:12">
      <c r="A2" s="230" t="str">
        <f>'Date initiale'!B4&amp;" "&amp;'Date initiale'!C4</f>
        <v>Facultatea URBANISM</v>
      </c>
      <c r="B2" s="230"/>
      <c r="C2" s="230"/>
    </row>
    <row r="3" spans="1:12">
      <c r="A3" s="230" t="str">
        <f>'Date initiale'!B5&amp;" "&amp;'Date initiale'!C5</f>
        <v>Departamentul Proiectare Urbană și Peisagistică</v>
      </c>
      <c r="B3" s="230"/>
      <c r="C3" s="230"/>
    </row>
    <row r="4" spans="1:12">
      <c r="A4" s="115" t="str">
        <f>'Date initiale'!C6&amp;", "&amp;'Date initiale'!C7</f>
        <v>Hărmănescu Mihaela, C11</v>
      </c>
      <c r="B4" s="115"/>
      <c r="C4" s="115"/>
    </row>
    <row r="5" spans="1:12" s="171" customFormat="1">
      <c r="A5" s="115"/>
      <c r="B5" s="115"/>
      <c r="C5" s="115"/>
    </row>
    <row r="6" spans="1:12" ht="15">
      <c r="A6" s="563" t="s">
        <v>110</v>
      </c>
      <c r="B6" s="563"/>
      <c r="C6" s="563"/>
      <c r="D6" s="563"/>
      <c r="E6" s="563"/>
      <c r="F6" s="563"/>
      <c r="G6" s="563"/>
      <c r="H6" s="563"/>
      <c r="I6" s="563"/>
    </row>
    <row r="7" spans="1:12" ht="15.75" customHeight="1">
      <c r="A7" s="566" t="str">
        <f>'Descriere indicatori'!B12&amp;". "&amp;'Descriere indicatori'!C12</f>
        <v xml:space="preserve">I9. Studii in extenso apărute în volume colective publicate la edituri de prestigiu naţional* </v>
      </c>
      <c r="B7" s="566"/>
      <c r="C7" s="566"/>
      <c r="D7" s="566"/>
      <c r="E7" s="566"/>
      <c r="F7" s="566"/>
      <c r="G7" s="566"/>
      <c r="H7" s="566"/>
      <c r="I7" s="566"/>
      <c r="J7" s="172"/>
      <c r="K7" s="244"/>
    </row>
    <row r="8" spans="1:12" ht="16" thickBot="1">
      <c r="A8" s="170"/>
      <c r="B8" s="170"/>
      <c r="C8" s="170"/>
      <c r="D8" s="170"/>
      <c r="E8" s="170"/>
      <c r="F8" s="170"/>
      <c r="G8" s="160"/>
      <c r="H8" s="170"/>
      <c r="I8" s="170"/>
      <c r="J8" s="170"/>
    </row>
    <row r="9" spans="1:12" ht="29" thickBot="1">
      <c r="A9" s="145" t="s">
        <v>55</v>
      </c>
      <c r="B9" s="146" t="s">
        <v>83</v>
      </c>
      <c r="C9" s="146" t="s">
        <v>56</v>
      </c>
      <c r="D9" s="146" t="s">
        <v>57</v>
      </c>
      <c r="E9" s="146" t="s">
        <v>80</v>
      </c>
      <c r="F9" s="147" t="s">
        <v>87</v>
      </c>
      <c r="G9" s="146" t="s">
        <v>58</v>
      </c>
      <c r="H9" s="146" t="s">
        <v>111</v>
      </c>
      <c r="I9" s="148" t="s">
        <v>90</v>
      </c>
      <c r="K9" s="236" t="s">
        <v>108</v>
      </c>
    </row>
    <row r="10" spans="1:12">
      <c r="A10" s="173">
        <v>1</v>
      </c>
      <c r="B10" s="391"/>
      <c r="C10" s="165"/>
      <c r="D10" s="165"/>
      <c r="E10" s="138"/>
      <c r="F10" s="139"/>
      <c r="G10" s="104"/>
      <c r="H10" s="139"/>
      <c r="I10" s="282"/>
      <c r="K10" s="237">
        <v>7</v>
      </c>
      <c r="L10" s="328" t="s">
        <v>249</v>
      </c>
    </row>
    <row r="11" spans="1:12">
      <c r="A11" s="174">
        <f>A10+1</f>
        <v>2</v>
      </c>
      <c r="B11" s="155"/>
      <c r="C11" s="155"/>
      <c r="D11" s="155"/>
      <c r="E11" s="166"/>
      <c r="F11" s="109"/>
      <c r="G11" s="109"/>
      <c r="H11" s="109"/>
      <c r="I11" s="277"/>
      <c r="K11" s="51"/>
    </row>
    <row r="12" spans="1:12">
      <c r="A12" s="174">
        <f t="shared" ref="A12:A19" si="0">A11+1</f>
        <v>3</v>
      </c>
      <c r="B12" s="155"/>
      <c r="C12" s="107"/>
      <c r="D12" s="155"/>
      <c r="E12" s="166"/>
      <c r="F12" s="109"/>
      <c r="G12" s="109"/>
      <c r="H12" s="109"/>
      <c r="I12" s="277"/>
    </row>
    <row r="13" spans="1:12">
      <c r="A13" s="174">
        <f t="shared" si="0"/>
        <v>4</v>
      </c>
      <c r="B13" s="155"/>
      <c r="C13" s="107"/>
      <c r="D13" s="155"/>
      <c r="E13" s="166"/>
      <c r="F13" s="109"/>
      <c r="G13" s="109"/>
      <c r="H13" s="109"/>
      <c r="I13" s="277"/>
    </row>
    <row r="14" spans="1:12">
      <c r="A14" s="174">
        <f t="shared" si="0"/>
        <v>5</v>
      </c>
      <c r="B14" s="175"/>
      <c r="C14" s="175"/>
      <c r="D14" s="175"/>
      <c r="E14" s="175"/>
      <c r="F14" s="175"/>
      <c r="G14" s="109"/>
      <c r="H14" s="175"/>
      <c r="I14" s="287"/>
    </row>
    <row r="15" spans="1:12">
      <c r="A15" s="174">
        <f t="shared" si="0"/>
        <v>6</v>
      </c>
      <c r="B15" s="175"/>
      <c r="C15" s="175"/>
      <c r="D15" s="175"/>
      <c r="E15" s="175"/>
      <c r="F15" s="175"/>
      <c r="G15" s="109"/>
      <c r="H15" s="175"/>
      <c r="I15" s="287"/>
    </row>
    <row r="16" spans="1:12">
      <c r="A16" s="174">
        <f t="shared" si="0"/>
        <v>7</v>
      </c>
      <c r="B16" s="175"/>
      <c r="C16" s="175"/>
      <c r="D16" s="175"/>
      <c r="E16" s="175"/>
      <c r="F16" s="175"/>
      <c r="G16" s="109"/>
      <c r="H16" s="175"/>
      <c r="I16" s="287"/>
    </row>
    <row r="17" spans="1:10">
      <c r="A17" s="174">
        <f t="shared" si="0"/>
        <v>8</v>
      </c>
      <c r="B17" s="175"/>
      <c r="C17" s="175"/>
      <c r="D17" s="175"/>
      <c r="E17" s="175"/>
      <c r="F17" s="175"/>
      <c r="G17" s="109"/>
      <c r="H17" s="175"/>
      <c r="I17" s="287"/>
    </row>
    <row r="18" spans="1:10">
      <c r="A18" s="174">
        <f t="shared" si="0"/>
        <v>9</v>
      </c>
      <c r="B18" s="175"/>
      <c r="C18" s="175"/>
      <c r="D18" s="175"/>
      <c r="E18" s="175"/>
      <c r="F18" s="175"/>
      <c r="G18" s="109"/>
      <c r="H18" s="175"/>
      <c r="I18" s="287"/>
    </row>
    <row r="19" spans="1:10" ht="15" thickBot="1">
      <c r="A19" s="141">
        <f t="shared" si="0"/>
        <v>10</v>
      </c>
      <c r="B19" s="176"/>
      <c r="C19" s="176"/>
      <c r="D19" s="176"/>
      <c r="E19" s="176"/>
      <c r="F19" s="176"/>
      <c r="G19" s="113"/>
      <c r="H19" s="176"/>
      <c r="I19" s="288"/>
    </row>
    <row r="20" spans="1:10" s="171" customFormat="1" ht="16" thickBot="1">
      <c r="A20" s="311"/>
      <c r="B20" s="115"/>
      <c r="C20" s="115"/>
      <c r="D20" s="115"/>
      <c r="E20" s="115"/>
      <c r="F20" s="115"/>
      <c r="G20" s="115"/>
      <c r="H20" s="117" t="str">
        <f>"Total "&amp;LEFT(A7,2)</f>
        <v>Total I9</v>
      </c>
      <c r="I20" s="118">
        <f>SUM(I10:I19)</f>
        <v>0</v>
      </c>
      <c r="J20" s="6"/>
    </row>
    <row r="22" spans="1:10" ht="33.75" customHeight="1">
      <c r="A22" s="56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65"/>
      <c r="C22" s="565"/>
      <c r="D22" s="565"/>
      <c r="E22" s="565"/>
      <c r="F22" s="565"/>
      <c r="G22" s="565"/>
      <c r="H22" s="565"/>
      <c r="I22" s="565"/>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L24"/>
  <sheetViews>
    <sheetView workbookViewId="0">
      <selection activeCell="K7" sqref="K7"/>
    </sheetView>
  </sheetViews>
  <sheetFormatPr baseColWidth="10" defaultColWidth="8.83203125" defaultRowHeight="14" x14ac:dyDescent="0"/>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c r="A1" s="230" t="str">
        <f>'Date initiale'!C3</f>
        <v>Universitatea de Arhitectură și Urbanism "Ion Mincu" București</v>
      </c>
      <c r="B1" s="230"/>
      <c r="C1" s="230"/>
    </row>
    <row r="2" spans="1:12">
      <c r="A2" s="230" t="str">
        <f>'Date initiale'!B4&amp;" "&amp;'Date initiale'!C4</f>
        <v>Facultatea URBANISM</v>
      </c>
      <c r="B2" s="230"/>
      <c r="C2" s="230"/>
    </row>
    <row r="3" spans="1:12">
      <c r="A3" s="230" t="str">
        <f>'Date initiale'!B5&amp;" "&amp;'Date initiale'!C5</f>
        <v>Departamentul Proiectare Urbană și Peisagistică</v>
      </c>
      <c r="B3" s="230"/>
      <c r="C3" s="230"/>
    </row>
    <row r="4" spans="1:12">
      <c r="A4" s="115" t="str">
        <f>'Date initiale'!C6&amp;", "&amp;'Date initiale'!C7</f>
        <v>Hărmănescu Mihaela, C11</v>
      </c>
      <c r="B4" s="115"/>
      <c r="C4" s="115"/>
    </row>
    <row r="5" spans="1:12" s="171" customFormat="1">
      <c r="A5" s="115"/>
      <c r="B5" s="115"/>
      <c r="C5" s="115"/>
    </row>
    <row r="6" spans="1:12" ht="15">
      <c r="A6" s="563" t="s">
        <v>110</v>
      </c>
      <c r="B6" s="563"/>
      <c r="C6" s="563"/>
      <c r="D6" s="563"/>
      <c r="E6" s="563"/>
      <c r="F6" s="563"/>
      <c r="G6" s="563"/>
      <c r="H6" s="563"/>
      <c r="I6" s="563"/>
    </row>
    <row r="7" spans="1:12" ht="39" customHeight="1">
      <c r="A7" s="566" t="str">
        <f>'Descriere indicatori'!B13&amp;". "&amp;'Descriere indicatori'!C13</f>
        <v xml:space="preserve">I10. Studii in extenso apărute în volume colective publicate la edituri recunoscute în domeniu*, precum şi studiile aferente proiectelor* </v>
      </c>
      <c r="B7" s="566"/>
      <c r="C7" s="566"/>
      <c r="D7" s="566"/>
      <c r="E7" s="566"/>
      <c r="F7" s="566"/>
      <c r="G7" s="566"/>
      <c r="H7" s="566"/>
      <c r="I7" s="566"/>
      <c r="K7" s="244"/>
    </row>
    <row r="8" spans="1:12" s="171" customFormat="1" ht="17.25" customHeight="1" thickBot="1">
      <c r="A8" s="33"/>
      <c r="B8" s="170"/>
      <c r="C8" s="170"/>
      <c r="D8" s="170"/>
      <c r="E8" s="170"/>
      <c r="F8" s="170"/>
      <c r="G8" s="170"/>
      <c r="H8" s="170"/>
      <c r="I8" s="170"/>
    </row>
    <row r="9" spans="1:12" ht="29" thickBot="1">
      <c r="A9" s="145" t="s">
        <v>55</v>
      </c>
      <c r="B9" s="146" t="s">
        <v>83</v>
      </c>
      <c r="C9" s="146" t="s">
        <v>56</v>
      </c>
      <c r="D9" s="146" t="s">
        <v>57</v>
      </c>
      <c r="E9" s="146" t="s">
        <v>80</v>
      </c>
      <c r="F9" s="147" t="s">
        <v>87</v>
      </c>
      <c r="G9" s="146" t="s">
        <v>58</v>
      </c>
      <c r="H9" s="146" t="s">
        <v>111</v>
      </c>
      <c r="I9" s="148" t="s">
        <v>90</v>
      </c>
      <c r="K9" s="236" t="s">
        <v>108</v>
      </c>
    </row>
    <row r="10" spans="1:12" ht="15">
      <c r="A10" s="173">
        <v>1</v>
      </c>
      <c r="B10" s="452"/>
      <c r="C10" s="453"/>
      <c r="D10" s="407"/>
      <c r="E10" s="454"/>
      <c r="F10" s="455"/>
      <c r="G10" s="455"/>
      <c r="H10" s="455"/>
      <c r="I10" s="293"/>
      <c r="J10" s="185"/>
      <c r="K10" s="237" t="s">
        <v>160</v>
      </c>
      <c r="L10" s="328" t="s">
        <v>250</v>
      </c>
    </row>
    <row r="11" spans="1:12" ht="15">
      <c r="A11" s="216">
        <f>A10+1</f>
        <v>2</v>
      </c>
      <c r="B11" s="136"/>
      <c r="C11" s="156"/>
      <c r="D11" s="108"/>
      <c r="E11" s="166"/>
      <c r="F11" s="156"/>
      <c r="G11" s="156"/>
      <c r="H11" s="156"/>
      <c r="I11" s="283"/>
      <c r="J11" s="185"/>
      <c r="K11" s="51"/>
      <c r="L11" s="328" t="s">
        <v>251</v>
      </c>
    </row>
    <row r="12" spans="1:12">
      <c r="A12" s="216">
        <f t="shared" ref="A12:A19" si="0">A11+1</f>
        <v>3</v>
      </c>
      <c r="B12" s="136"/>
      <c r="C12" s="136"/>
      <c r="D12" s="136"/>
      <c r="E12" s="36"/>
      <c r="F12" s="109"/>
      <c r="G12" s="109"/>
      <c r="H12" s="109"/>
      <c r="I12" s="277"/>
    </row>
    <row r="13" spans="1:12">
      <c r="A13" s="216">
        <f t="shared" si="0"/>
        <v>4</v>
      </c>
      <c r="B13" s="108"/>
      <c r="C13" s="108"/>
      <c r="D13" s="136"/>
      <c r="E13" s="36"/>
      <c r="F13" s="109"/>
      <c r="G13" s="109"/>
      <c r="H13" s="109"/>
      <c r="I13" s="277"/>
    </row>
    <row r="14" spans="1:12">
      <c r="A14" s="216">
        <f t="shared" si="0"/>
        <v>5</v>
      </c>
      <c r="B14" s="136"/>
      <c r="C14" s="108"/>
      <c r="D14" s="108"/>
      <c r="E14" s="166"/>
      <c r="F14" s="109"/>
      <c r="G14" s="109"/>
      <c r="H14" s="109"/>
      <c r="I14" s="277"/>
    </row>
    <row r="15" spans="1:12">
      <c r="A15" s="216">
        <f t="shared" si="0"/>
        <v>6</v>
      </c>
      <c r="B15" s="155"/>
      <c r="C15" s="155"/>
      <c r="D15" s="155"/>
      <c r="E15" s="166"/>
      <c r="F15" s="109"/>
      <c r="G15" s="109"/>
      <c r="H15" s="109"/>
      <c r="I15" s="277"/>
    </row>
    <row r="16" spans="1:12">
      <c r="A16" s="216">
        <f t="shared" si="0"/>
        <v>7</v>
      </c>
      <c r="B16" s="155"/>
      <c r="C16" s="107"/>
      <c r="D16" s="155"/>
      <c r="E16" s="166"/>
      <c r="F16" s="109"/>
      <c r="G16" s="109"/>
      <c r="H16" s="109"/>
      <c r="I16" s="277"/>
    </row>
    <row r="17" spans="1:9">
      <c r="A17" s="216">
        <f t="shared" si="0"/>
        <v>8</v>
      </c>
      <c r="B17" s="155"/>
      <c r="C17" s="107"/>
      <c r="D17" s="155"/>
      <c r="E17" s="166"/>
      <c r="F17" s="109"/>
      <c r="G17" s="109"/>
      <c r="H17" s="109"/>
      <c r="I17" s="277"/>
    </row>
    <row r="18" spans="1:9">
      <c r="A18" s="216">
        <f t="shared" si="0"/>
        <v>9</v>
      </c>
      <c r="B18" s="166"/>
      <c r="C18" s="36"/>
      <c r="D18" s="36"/>
      <c r="E18" s="36"/>
      <c r="F18" s="109"/>
      <c r="G18" s="109"/>
      <c r="H18" s="109"/>
      <c r="I18" s="277"/>
    </row>
    <row r="19" spans="1:9" ht="15" thickBot="1">
      <c r="A19" s="217">
        <f t="shared" si="0"/>
        <v>10</v>
      </c>
      <c r="B19" s="142"/>
      <c r="C19" s="112"/>
      <c r="D19" s="112"/>
      <c r="E19" s="168"/>
      <c r="F19" s="113"/>
      <c r="G19" s="113"/>
      <c r="H19" s="113"/>
      <c r="I19" s="278"/>
    </row>
    <row r="20" spans="1:9" ht="15" thickBot="1">
      <c r="A20" s="311"/>
      <c r="B20" s="218"/>
      <c r="C20" s="140"/>
      <c r="D20" s="169"/>
      <c r="E20" s="169"/>
      <c r="F20" s="169"/>
      <c r="G20" s="169"/>
      <c r="H20" s="117" t="str">
        <f>"Total "&amp;LEFT(A7,3)</f>
        <v>Total I10</v>
      </c>
      <c r="I20" s="219">
        <f>SUM(I10:I19)</f>
        <v>0</v>
      </c>
    </row>
    <row r="21" spans="1:9">
      <c r="A21" s="20"/>
      <c r="B21" s="16"/>
      <c r="C21" s="18"/>
      <c r="D21" s="20"/>
    </row>
    <row r="22" spans="1:9" ht="33.75" customHeight="1">
      <c r="A22" s="56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65"/>
      <c r="C22" s="565"/>
      <c r="D22" s="565"/>
      <c r="E22" s="565"/>
      <c r="F22" s="565"/>
      <c r="G22" s="565"/>
      <c r="H22" s="565"/>
      <c r="I22" s="565"/>
    </row>
    <row r="23" spans="1:9" ht="48" customHeight="1">
      <c r="A23" s="56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565"/>
      <c r="C23" s="565"/>
      <c r="D23" s="565"/>
      <c r="E23" s="565"/>
      <c r="F23" s="565"/>
      <c r="G23" s="565"/>
      <c r="H23" s="565"/>
      <c r="I23" s="565"/>
    </row>
    <row r="24" spans="1:9">
      <c r="A24" s="20"/>
      <c r="B24" s="18"/>
      <c r="C24" s="18"/>
      <c r="D24" s="20"/>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L31"/>
  <sheetViews>
    <sheetView workbookViewId="0">
      <selection activeCell="K7" sqref="K7"/>
    </sheetView>
  </sheetViews>
  <sheetFormatPr baseColWidth="10" defaultColWidth="8.83203125" defaultRowHeight="14" x14ac:dyDescent="0"/>
  <cols>
    <col min="1" max="1" width="5.1640625" customWidth="1"/>
    <col min="2" max="2" width="25" customWidth="1"/>
    <col min="3" max="3" width="43.1640625" customWidth="1"/>
    <col min="4" max="4" width="37.5" customWidth="1"/>
    <col min="5" max="5" width="10.83203125" customWidth="1"/>
    <col min="6" max="6" width="10.5" customWidth="1"/>
    <col min="7" max="7" width="17" customWidth="1"/>
    <col min="8" max="8" width="11.6640625" customWidth="1"/>
    <col min="9" max="9" width="9.6640625" customWidth="1"/>
  </cols>
  <sheetData>
    <row r="1" spans="1:12">
      <c r="A1" s="230" t="str">
        <f>'Date initiale'!C3</f>
        <v>Universitatea de Arhitectură și Urbanism "Ion Mincu" București</v>
      </c>
      <c r="B1" s="230"/>
      <c r="C1" s="230"/>
    </row>
    <row r="2" spans="1:12">
      <c r="A2" s="230" t="str">
        <f>'Date initiale'!B4&amp;" "&amp;'Date initiale'!C4</f>
        <v>Facultatea URBANISM</v>
      </c>
      <c r="B2" s="230"/>
      <c r="C2" s="230"/>
    </row>
    <row r="3" spans="1:12">
      <c r="A3" s="230" t="str">
        <f>'Date initiale'!B5&amp;" "&amp;'Date initiale'!C5</f>
        <v>Departamentul Proiectare Urbană și Peisagistică</v>
      </c>
      <c r="B3" s="230"/>
      <c r="C3" s="230"/>
    </row>
    <row r="4" spans="1:12">
      <c r="A4" s="115" t="str">
        <f>'Date initiale'!C6&amp;", "&amp;'Date initiale'!C7</f>
        <v>Hărmănescu Mihaela, C11</v>
      </c>
      <c r="B4" s="115"/>
      <c r="C4" s="115"/>
    </row>
    <row r="5" spans="1:12" s="171" customFormat="1">
      <c r="A5" s="115"/>
      <c r="B5" s="115"/>
      <c r="C5" s="115"/>
    </row>
    <row r="6" spans="1:12" ht="15">
      <c r="A6" s="563" t="s">
        <v>110</v>
      </c>
      <c r="B6" s="563"/>
      <c r="C6" s="563"/>
      <c r="D6" s="563"/>
      <c r="E6" s="563"/>
      <c r="F6" s="563"/>
      <c r="G6" s="563"/>
      <c r="H6" s="563"/>
      <c r="I6" s="563"/>
      <c r="J6" s="34"/>
    </row>
    <row r="7" spans="1:12" ht="39" customHeight="1">
      <c r="A7" s="566"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566"/>
      <c r="C7" s="566"/>
      <c r="D7" s="566"/>
      <c r="E7" s="566"/>
      <c r="F7" s="566"/>
      <c r="G7" s="566"/>
      <c r="H7" s="566"/>
      <c r="I7" s="566"/>
      <c r="J7" s="33"/>
      <c r="K7" s="244"/>
    </row>
    <row r="8" spans="1:12" ht="19.5" customHeight="1" thickBot="1">
      <c r="A8" s="57"/>
      <c r="B8" s="57"/>
      <c r="C8" s="57"/>
      <c r="D8" s="57"/>
      <c r="E8" s="57"/>
      <c r="F8" s="57"/>
      <c r="G8" s="57"/>
      <c r="H8" s="57"/>
      <c r="I8" s="57"/>
      <c r="J8" s="33"/>
    </row>
    <row r="9" spans="1:12" ht="63" customHeight="1" thickBot="1">
      <c r="A9" s="208" t="s">
        <v>55</v>
      </c>
      <c r="B9" s="209" t="s">
        <v>83</v>
      </c>
      <c r="C9" s="210" t="s">
        <v>52</v>
      </c>
      <c r="D9" s="210" t="s">
        <v>134</v>
      </c>
      <c r="E9" s="209" t="s">
        <v>87</v>
      </c>
      <c r="F9" s="210" t="s">
        <v>53</v>
      </c>
      <c r="G9" s="210" t="s">
        <v>79</v>
      </c>
      <c r="H9" s="209" t="s">
        <v>54</v>
      </c>
      <c r="I9" s="215" t="s">
        <v>147</v>
      </c>
      <c r="J9" s="2"/>
      <c r="K9" s="236" t="s">
        <v>108</v>
      </c>
    </row>
    <row r="10" spans="1:12" s="171" customFormat="1" ht="75">
      <c r="A10" s="506">
        <v>1</v>
      </c>
      <c r="B10" s="507" t="s">
        <v>278</v>
      </c>
      <c r="C10" s="508" t="s">
        <v>692</v>
      </c>
      <c r="D10" s="508" t="s">
        <v>777</v>
      </c>
      <c r="E10" s="509">
        <v>2018</v>
      </c>
      <c r="F10" s="541">
        <v>43756</v>
      </c>
      <c r="G10" s="508" t="s">
        <v>693</v>
      </c>
      <c r="H10" s="510" t="s">
        <v>694</v>
      </c>
      <c r="I10" s="511">
        <v>5</v>
      </c>
      <c r="J10" s="2"/>
      <c r="K10" s="237" t="s">
        <v>161</v>
      </c>
      <c r="L10" s="328" t="s">
        <v>252</v>
      </c>
    </row>
    <row r="11" spans="1:12" s="171" customFormat="1" ht="90">
      <c r="A11" s="512">
        <f>A10+1</f>
        <v>2</v>
      </c>
      <c r="B11" s="516" t="s">
        <v>697</v>
      </c>
      <c r="C11" s="513" t="s">
        <v>701</v>
      </c>
      <c r="D11" s="513" t="s">
        <v>700</v>
      </c>
      <c r="E11" s="514">
        <v>2018</v>
      </c>
      <c r="F11" s="513" t="s">
        <v>776</v>
      </c>
      <c r="G11" s="513" t="s">
        <v>699</v>
      </c>
      <c r="H11" s="513" t="s">
        <v>698</v>
      </c>
      <c r="I11" s="515">
        <v>3.75</v>
      </c>
      <c r="J11" s="2"/>
      <c r="K11" s="244"/>
      <c r="L11" s="328"/>
    </row>
    <row r="12" spans="1:12" ht="90">
      <c r="A12" s="512">
        <f t="shared" ref="A12:A24" si="0">A11+1</f>
        <v>3</v>
      </c>
      <c r="B12" s="399" t="s">
        <v>408</v>
      </c>
      <c r="C12" s="378" t="s">
        <v>409</v>
      </c>
      <c r="D12" s="378" t="s">
        <v>602</v>
      </c>
      <c r="E12" s="378" t="s">
        <v>413</v>
      </c>
      <c r="F12" s="378" t="s">
        <v>498</v>
      </c>
      <c r="G12" s="378" t="s">
        <v>517</v>
      </c>
      <c r="H12" s="378" t="s">
        <v>516</v>
      </c>
      <c r="I12" s="405">
        <v>1.25</v>
      </c>
    </row>
    <row r="13" spans="1:12" s="171" customFormat="1" ht="135">
      <c r="A13" s="512">
        <f t="shared" si="0"/>
        <v>4</v>
      </c>
      <c r="B13" s="399" t="s">
        <v>278</v>
      </c>
      <c r="C13" s="378" t="s">
        <v>339</v>
      </c>
      <c r="D13" s="378" t="s">
        <v>511</v>
      </c>
      <c r="E13" s="378">
        <v>2017</v>
      </c>
      <c r="F13" s="378" t="s">
        <v>340</v>
      </c>
      <c r="G13" s="378" t="s">
        <v>341</v>
      </c>
      <c r="H13" s="400" t="s">
        <v>512</v>
      </c>
      <c r="I13" s="347">
        <v>15</v>
      </c>
      <c r="K13" s="51"/>
    </row>
    <row r="14" spans="1:12" ht="60">
      <c r="A14" s="512">
        <f t="shared" si="0"/>
        <v>5</v>
      </c>
      <c r="B14" s="398" t="s">
        <v>278</v>
      </c>
      <c r="C14" s="344" t="s">
        <v>329</v>
      </c>
      <c r="D14" s="414" t="s">
        <v>330</v>
      </c>
      <c r="E14" s="344">
        <v>2016</v>
      </c>
      <c r="F14" s="380" t="s">
        <v>331</v>
      </c>
      <c r="G14" s="345" t="s">
        <v>415</v>
      </c>
      <c r="H14" s="344" t="s">
        <v>513</v>
      </c>
      <c r="I14" s="347">
        <v>15</v>
      </c>
    </row>
    <row r="15" spans="1:12" ht="45">
      <c r="A15" s="512">
        <f t="shared" si="0"/>
        <v>6</v>
      </c>
      <c r="B15" s="398" t="s">
        <v>278</v>
      </c>
      <c r="C15" s="344" t="s">
        <v>329</v>
      </c>
      <c r="D15" s="344" t="s">
        <v>441</v>
      </c>
      <c r="E15" s="344">
        <v>2016</v>
      </c>
      <c r="F15" s="380" t="s">
        <v>331</v>
      </c>
      <c r="G15" s="345" t="s">
        <v>416</v>
      </c>
      <c r="H15" s="398" t="s">
        <v>419</v>
      </c>
      <c r="I15" s="347">
        <v>15</v>
      </c>
    </row>
    <row r="16" spans="1:12" ht="60">
      <c r="A16" s="512">
        <f t="shared" si="0"/>
        <v>7</v>
      </c>
      <c r="B16" s="398" t="s">
        <v>332</v>
      </c>
      <c r="C16" s="344" t="s">
        <v>333</v>
      </c>
      <c r="D16" s="344" t="s">
        <v>440</v>
      </c>
      <c r="E16" s="344">
        <v>2016</v>
      </c>
      <c r="F16" s="344" t="s">
        <v>334</v>
      </c>
      <c r="G16" s="345" t="s">
        <v>335</v>
      </c>
      <c r="H16" s="398" t="s">
        <v>515</v>
      </c>
      <c r="I16" s="347">
        <v>7.5</v>
      </c>
    </row>
    <row r="17" spans="1:10" ht="90">
      <c r="A17" s="512">
        <f t="shared" si="0"/>
        <v>8</v>
      </c>
      <c r="B17" s="413" t="s">
        <v>278</v>
      </c>
      <c r="C17" s="378" t="s">
        <v>336</v>
      </c>
      <c r="D17" s="378" t="s">
        <v>710</v>
      </c>
      <c r="E17" s="378">
        <v>2015</v>
      </c>
      <c r="F17" s="344" t="s">
        <v>337</v>
      </c>
      <c r="G17" s="345" t="s">
        <v>338</v>
      </c>
      <c r="H17" s="344" t="s">
        <v>514</v>
      </c>
      <c r="I17" s="347">
        <v>15</v>
      </c>
      <c r="J17" s="21"/>
    </row>
    <row r="18" spans="1:10" s="171" customFormat="1" ht="98">
      <c r="A18" s="512">
        <f t="shared" si="0"/>
        <v>9</v>
      </c>
      <c r="B18" s="228" t="s">
        <v>613</v>
      </c>
      <c r="C18" s="228" t="s">
        <v>719</v>
      </c>
      <c r="D18" s="125" t="s">
        <v>615</v>
      </c>
      <c r="E18" s="125">
        <v>2015</v>
      </c>
      <c r="F18" s="125" t="s">
        <v>614</v>
      </c>
      <c r="G18" s="125" t="s">
        <v>616</v>
      </c>
      <c r="H18" s="461" t="s">
        <v>617</v>
      </c>
      <c r="I18" s="460">
        <v>7.5</v>
      </c>
      <c r="J18" s="21"/>
    </row>
    <row r="19" spans="1:10" s="171" customFormat="1" ht="56">
      <c r="A19" s="512">
        <f t="shared" si="0"/>
        <v>10</v>
      </c>
      <c r="B19" s="397" t="s">
        <v>325</v>
      </c>
      <c r="C19" s="192" t="s">
        <v>326</v>
      </c>
      <c r="D19" s="192" t="s">
        <v>421</v>
      </c>
      <c r="E19" s="192">
        <v>2013</v>
      </c>
      <c r="F19" s="344" t="s">
        <v>327</v>
      </c>
      <c r="G19" s="345" t="s">
        <v>328</v>
      </c>
      <c r="H19" s="344" t="s">
        <v>618</v>
      </c>
      <c r="I19" s="347">
        <v>7.5</v>
      </c>
      <c r="J19" s="21"/>
    </row>
    <row r="20" spans="1:10" s="171" customFormat="1" ht="75">
      <c r="A20" s="512">
        <f t="shared" si="0"/>
        <v>11</v>
      </c>
      <c r="B20" s="398" t="s">
        <v>305</v>
      </c>
      <c r="C20" s="344" t="s">
        <v>798</v>
      </c>
      <c r="D20" s="344" t="s">
        <v>711</v>
      </c>
      <c r="E20" s="345">
        <v>2012</v>
      </c>
      <c r="F20" s="344" t="s">
        <v>484</v>
      </c>
      <c r="G20" s="403" t="s">
        <v>414</v>
      </c>
      <c r="H20" s="345">
        <v>13</v>
      </c>
      <c r="I20" s="347">
        <v>2.5</v>
      </c>
      <c r="J20" s="21"/>
    </row>
    <row r="21" spans="1:10" s="171" customFormat="1" ht="45">
      <c r="A21" s="512">
        <f t="shared" si="0"/>
        <v>12</v>
      </c>
      <c r="B21" s="398" t="s">
        <v>278</v>
      </c>
      <c r="C21" s="344" t="s">
        <v>317</v>
      </c>
      <c r="D21" s="344" t="s">
        <v>712</v>
      </c>
      <c r="E21" s="345">
        <v>2012</v>
      </c>
      <c r="F21" s="346" t="s">
        <v>318</v>
      </c>
      <c r="G21" s="345" t="s">
        <v>319</v>
      </c>
      <c r="H21" s="344">
        <v>11</v>
      </c>
      <c r="I21" s="347">
        <v>15</v>
      </c>
      <c r="J21" s="21"/>
    </row>
    <row r="22" spans="1:10" s="171" customFormat="1" ht="56">
      <c r="A22" s="512">
        <f t="shared" si="0"/>
        <v>13</v>
      </c>
      <c r="B22" s="378" t="s">
        <v>278</v>
      </c>
      <c r="C22" s="378" t="s">
        <v>320</v>
      </c>
      <c r="D22" s="369" t="s">
        <v>713</v>
      </c>
      <c r="E22" s="400">
        <v>2012</v>
      </c>
      <c r="F22" s="404" t="s">
        <v>497</v>
      </c>
      <c r="G22" s="400" t="s">
        <v>321</v>
      </c>
      <c r="H22" s="378" t="s">
        <v>518</v>
      </c>
      <c r="I22" s="402">
        <v>15</v>
      </c>
      <c r="J22" s="21"/>
    </row>
    <row r="23" spans="1:10" s="171" customFormat="1" ht="45">
      <c r="A23" s="512">
        <f t="shared" si="0"/>
        <v>14</v>
      </c>
      <c r="B23" s="378" t="s">
        <v>305</v>
      </c>
      <c r="C23" s="378" t="s">
        <v>417</v>
      </c>
      <c r="D23" s="378" t="s">
        <v>322</v>
      </c>
      <c r="E23" s="378">
        <v>2012</v>
      </c>
      <c r="F23" s="378" t="s">
        <v>323</v>
      </c>
      <c r="G23" s="378" t="s">
        <v>324</v>
      </c>
      <c r="H23" s="378">
        <v>6</v>
      </c>
      <c r="I23" s="402">
        <v>7.5</v>
      </c>
      <c r="J23" s="21"/>
    </row>
    <row r="24" spans="1:10" s="171" customFormat="1" ht="45">
      <c r="A24" s="512">
        <f t="shared" si="0"/>
        <v>15</v>
      </c>
      <c r="B24" s="378" t="s">
        <v>278</v>
      </c>
      <c r="C24" s="378" t="s">
        <v>315</v>
      </c>
      <c r="D24" s="378" t="s">
        <v>714</v>
      </c>
      <c r="E24" s="400">
        <v>2011</v>
      </c>
      <c r="F24" s="401" t="s">
        <v>420</v>
      </c>
      <c r="G24" s="400" t="s">
        <v>316</v>
      </c>
      <c r="H24" s="378">
        <v>11</v>
      </c>
      <c r="I24" s="402">
        <v>10</v>
      </c>
      <c r="J24" s="21"/>
    </row>
    <row r="25" spans="1:10" ht="16" thickBot="1">
      <c r="A25" s="58"/>
      <c r="B25" s="46"/>
      <c r="C25" s="59"/>
      <c r="D25" s="46"/>
      <c r="E25" s="46"/>
      <c r="F25" s="59"/>
      <c r="G25" s="59"/>
      <c r="H25" s="59"/>
      <c r="I25" s="289"/>
    </row>
    <row r="26" spans="1:10" ht="16" thickBot="1">
      <c r="A26" s="310"/>
      <c r="C26" s="20"/>
      <c r="D26" s="23"/>
      <c r="E26" s="18"/>
      <c r="H26" s="117" t="str">
        <f>"Total "&amp;LEFT(A7,4)</f>
        <v>Total I11a</v>
      </c>
      <c r="I26" s="332">
        <f>SUM(I10:I25)</f>
        <v>142.5</v>
      </c>
    </row>
    <row r="27" spans="1:10" ht="15">
      <c r="A27" s="49"/>
      <c r="C27" s="20"/>
      <c r="D27" s="24"/>
      <c r="E27" s="18"/>
    </row>
    <row r="28" spans="1:10">
      <c r="C28" s="20"/>
      <c r="D28" s="23"/>
      <c r="E28" s="18"/>
      <c r="F28" s="20"/>
      <c r="G28" s="20"/>
    </row>
    <row r="29" spans="1:10">
      <c r="B29" s="196"/>
      <c r="C29" s="196"/>
      <c r="D29" s="196"/>
      <c r="E29" s="196"/>
      <c r="F29" s="196"/>
      <c r="G29" s="196"/>
      <c r="H29" s="20"/>
      <c r="I29" s="20"/>
    </row>
    <row r="30" spans="1:10">
      <c r="C30" s="20"/>
      <c r="D30" s="23"/>
      <c r="E30" s="18"/>
      <c r="F30" s="20"/>
      <c r="G30" s="20"/>
    </row>
    <row r="31" spans="1:10">
      <c r="C31" s="20"/>
      <c r="D31" s="16"/>
      <c r="E31" s="18"/>
      <c r="F31" s="20"/>
      <c r="G31" s="20"/>
    </row>
  </sheetData>
  <sortState ref="A10:I25">
    <sortCondition descending="1" ref="E10"/>
  </sortState>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K22"/>
  <sheetViews>
    <sheetView topLeftCell="A3" workbookViewId="0">
      <selection activeCell="J7" sqref="J7"/>
    </sheetView>
  </sheetViews>
  <sheetFormatPr baseColWidth="10" defaultColWidth="8.83203125" defaultRowHeight="14" x14ac:dyDescent="0"/>
  <cols>
    <col min="1" max="1" width="5.1640625" customWidth="1"/>
    <col min="2" max="2" width="35" customWidth="1"/>
    <col min="3" max="3" width="31.5" customWidth="1"/>
    <col min="4" max="4" width="27.5" customWidth="1"/>
    <col min="5" max="5" width="6.83203125" customWidth="1"/>
    <col min="6" max="6" width="15.33203125" customWidth="1"/>
    <col min="7" max="7" width="16" style="171" customWidth="1"/>
    <col min="8" max="8" width="9.6640625" customWidth="1"/>
  </cols>
  <sheetData>
    <row r="1" spans="1:11" ht="15">
      <c r="A1" s="230" t="str">
        <f>'Date initiale'!C3</f>
        <v>Universitatea de Arhitectură și Urbanism "Ion Mincu" București</v>
      </c>
      <c r="B1" s="230"/>
      <c r="C1" s="230"/>
      <c r="D1" s="17"/>
    </row>
    <row r="2" spans="1:11" ht="15">
      <c r="A2" s="230" t="str">
        <f>'Date initiale'!B4&amp;" "&amp;'Date initiale'!C4</f>
        <v>Facultatea URBANISM</v>
      </c>
      <c r="B2" s="230"/>
      <c r="C2" s="230"/>
      <c r="D2" s="17"/>
    </row>
    <row r="3" spans="1:11" ht="15">
      <c r="A3" s="230" t="str">
        <f>'Date initiale'!B5&amp;" "&amp;'Date initiale'!C5</f>
        <v>Departamentul Proiectare Urbană și Peisagistică</v>
      </c>
      <c r="B3" s="230"/>
      <c r="C3" s="230"/>
      <c r="D3" s="17"/>
    </row>
    <row r="4" spans="1:11">
      <c r="A4" s="115" t="str">
        <f>'Date initiale'!C6&amp;", "&amp;'Date initiale'!C7</f>
        <v>Hărmănescu Mihaela, C11</v>
      </c>
      <c r="B4" s="115"/>
      <c r="C4" s="115"/>
    </row>
    <row r="5" spans="1:11" s="171" customFormat="1">
      <c r="A5" s="115"/>
      <c r="B5" s="115"/>
      <c r="C5" s="115"/>
    </row>
    <row r="6" spans="1:11" ht="15">
      <c r="A6" s="563" t="s">
        <v>110</v>
      </c>
      <c r="B6" s="563"/>
      <c r="C6" s="563"/>
      <c r="D6" s="563"/>
      <c r="E6" s="563"/>
      <c r="F6" s="563"/>
      <c r="G6" s="563"/>
      <c r="H6" s="563"/>
      <c r="I6" s="34"/>
      <c r="J6" s="34"/>
    </row>
    <row r="7" spans="1:11" ht="48" customHeight="1">
      <c r="A7" s="566" t="str">
        <f>'Descriere indicatori'!B14&amp;"b. "&amp;'Descriere indicatori'!C15</f>
        <v>I11b. Coordonator publicaţie/coordonator de ediţie la publicaţii şi edituri internaţionale/naţionale;_x000D_keynote speaker la conferinţe şi comunicări ştiinţifice internaţionale/naţionale, review-er la conferințe și comunicări științifice internaționale / naționale</v>
      </c>
      <c r="B7" s="566"/>
      <c r="C7" s="566"/>
      <c r="D7" s="566"/>
      <c r="E7" s="566"/>
      <c r="F7" s="566"/>
      <c r="G7" s="566"/>
      <c r="H7" s="566"/>
      <c r="I7" s="445"/>
      <c r="J7" s="445"/>
    </row>
    <row r="8" spans="1:11" ht="21.75" customHeight="1" thickBot="1">
      <c r="A8" s="55"/>
      <c r="B8" s="55"/>
      <c r="C8" s="55"/>
      <c r="D8" s="55"/>
      <c r="E8" s="55"/>
      <c r="F8" s="55"/>
      <c r="G8" s="55"/>
      <c r="H8" s="55"/>
    </row>
    <row r="9" spans="1:11" ht="29" thickBot="1">
      <c r="A9" s="145" t="s">
        <v>55</v>
      </c>
      <c r="B9" s="199" t="s">
        <v>83</v>
      </c>
      <c r="C9" s="199" t="s">
        <v>136</v>
      </c>
      <c r="D9" s="199" t="s">
        <v>137</v>
      </c>
      <c r="E9" s="199" t="s">
        <v>75</v>
      </c>
      <c r="F9" s="199" t="s">
        <v>76</v>
      </c>
      <c r="G9" s="211" t="s">
        <v>135</v>
      </c>
      <c r="H9" s="215" t="s">
        <v>147</v>
      </c>
      <c r="J9" s="236" t="s">
        <v>108</v>
      </c>
    </row>
    <row r="10" spans="1:11" ht="84">
      <c r="A10" s="226">
        <v>1</v>
      </c>
      <c r="B10" s="124" t="s">
        <v>715</v>
      </c>
      <c r="C10" s="125" t="s">
        <v>276</v>
      </c>
      <c r="D10" s="125" t="s">
        <v>277</v>
      </c>
      <c r="E10" s="125">
        <v>2019</v>
      </c>
      <c r="F10" s="190" t="s">
        <v>341</v>
      </c>
      <c r="G10" s="191" t="s">
        <v>275</v>
      </c>
      <c r="H10" s="283">
        <v>1.66</v>
      </c>
      <c r="J10" s="237" t="s">
        <v>253</v>
      </c>
      <c r="K10" s="328" t="s">
        <v>256</v>
      </c>
    </row>
    <row r="11" spans="1:11" ht="28">
      <c r="A11" s="189">
        <f>A10+1</f>
        <v>2</v>
      </c>
      <c r="B11" s="125" t="s">
        <v>303</v>
      </c>
      <c r="C11" s="125" t="s">
        <v>799</v>
      </c>
      <c r="D11" s="125" t="s">
        <v>380</v>
      </c>
      <c r="E11" s="125">
        <v>2019</v>
      </c>
      <c r="F11" s="190" t="s">
        <v>341</v>
      </c>
      <c r="G11" s="191" t="s">
        <v>507</v>
      </c>
      <c r="H11" s="283">
        <v>2</v>
      </c>
      <c r="J11" s="237" t="s">
        <v>254</v>
      </c>
    </row>
    <row r="12" spans="1:11" ht="28">
      <c r="A12" s="189">
        <f t="shared" ref="A12:A20" si="0">A11+1</f>
        <v>3</v>
      </c>
      <c r="B12" s="121" t="s">
        <v>778</v>
      </c>
      <c r="C12" s="121" t="s">
        <v>505</v>
      </c>
      <c r="D12" s="121" t="s">
        <v>506</v>
      </c>
      <c r="E12" s="121">
        <v>2018</v>
      </c>
      <c r="F12" s="392" t="s">
        <v>341</v>
      </c>
      <c r="G12" s="412" t="s">
        <v>508</v>
      </c>
      <c r="H12" s="293">
        <v>6</v>
      </c>
      <c r="I12" s="22"/>
      <c r="J12" s="237" t="s">
        <v>255</v>
      </c>
    </row>
    <row r="13" spans="1:11" s="51" customFormat="1" ht="28">
      <c r="A13" s="189">
        <f t="shared" si="0"/>
        <v>4</v>
      </c>
      <c r="B13" s="125" t="s">
        <v>491</v>
      </c>
      <c r="C13" s="125" t="s">
        <v>353</v>
      </c>
      <c r="D13" s="125" t="s">
        <v>349</v>
      </c>
      <c r="E13" s="125">
        <v>2017</v>
      </c>
      <c r="F13" s="190" t="s">
        <v>341</v>
      </c>
      <c r="G13" s="191" t="s">
        <v>354</v>
      </c>
      <c r="H13" s="283">
        <v>2</v>
      </c>
      <c r="I13" s="22"/>
      <c r="J13" s="244"/>
    </row>
    <row r="14" spans="1:11" s="171" customFormat="1" ht="28">
      <c r="A14" s="189">
        <f t="shared" si="0"/>
        <v>5</v>
      </c>
      <c r="B14" s="125" t="s">
        <v>492</v>
      </c>
      <c r="C14" s="125" t="s">
        <v>343</v>
      </c>
      <c r="D14" s="125" t="s">
        <v>355</v>
      </c>
      <c r="E14" s="125">
        <v>2014</v>
      </c>
      <c r="F14" s="190" t="s">
        <v>442</v>
      </c>
      <c r="G14" s="191" t="s">
        <v>341</v>
      </c>
      <c r="H14" s="283">
        <v>10</v>
      </c>
    </row>
    <row r="15" spans="1:11" s="171" customFormat="1" ht="28">
      <c r="A15" s="189">
        <f t="shared" si="0"/>
        <v>6</v>
      </c>
      <c r="B15" s="125" t="s">
        <v>491</v>
      </c>
      <c r="C15" s="125" t="s">
        <v>351</v>
      </c>
      <c r="D15" s="125" t="s">
        <v>349</v>
      </c>
      <c r="E15" s="125">
        <v>2014</v>
      </c>
      <c r="F15" s="190" t="s">
        <v>341</v>
      </c>
      <c r="G15" s="191" t="s">
        <v>352</v>
      </c>
      <c r="H15" s="283">
        <v>2</v>
      </c>
      <c r="I15" s="22"/>
    </row>
    <row r="16" spans="1:11" s="171" customFormat="1" ht="28">
      <c r="A16" s="189">
        <f t="shared" si="0"/>
        <v>7</v>
      </c>
      <c r="B16" s="125" t="s">
        <v>347</v>
      </c>
      <c r="C16" s="125" t="s">
        <v>348</v>
      </c>
      <c r="D16" s="125" t="s">
        <v>349</v>
      </c>
      <c r="E16" s="125">
        <v>2013</v>
      </c>
      <c r="F16" s="190" t="s">
        <v>341</v>
      </c>
      <c r="G16" s="191" t="s">
        <v>350</v>
      </c>
      <c r="H16" s="283">
        <v>2</v>
      </c>
    </row>
    <row r="17" spans="1:9" s="171" customFormat="1" ht="28">
      <c r="A17" s="189">
        <f t="shared" si="0"/>
        <v>8</v>
      </c>
      <c r="B17" s="192" t="s">
        <v>490</v>
      </c>
      <c r="C17" s="192" t="s">
        <v>344</v>
      </c>
      <c r="D17" s="192" t="s">
        <v>345</v>
      </c>
      <c r="E17" s="192">
        <v>2012</v>
      </c>
      <c r="F17" s="193" t="s">
        <v>341</v>
      </c>
      <c r="G17" s="194" t="s">
        <v>346</v>
      </c>
      <c r="H17" s="290">
        <v>2</v>
      </c>
      <c r="I17" s="22"/>
    </row>
    <row r="18" spans="1:9" s="171" customFormat="1" ht="42">
      <c r="A18" s="189"/>
      <c r="B18" s="192" t="s">
        <v>778</v>
      </c>
      <c r="C18" s="192" t="s">
        <v>387</v>
      </c>
      <c r="D18" s="192" t="s">
        <v>386</v>
      </c>
      <c r="E18" s="192">
        <v>2007</v>
      </c>
      <c r="F18" s="193" t="s">
        <v>385</v>
      </c>
      <c r="G18" s="194" t="s">
        <v>341</v>
      </c>
      <c r="H18" s="290">
        <v>6</v>
      </c>
      <c r="I18" s="22"/>
    </row>
    <row r="19" spans="1:9" s="171" customFormat="1" ht="15">
      <c r="A19" s="189">
        <f>A17+1</f>
        <v>9</v>
      </c>
      <c r="B19" s="125" t="s">
        <v>778</v>
      </c>
      <c r="C19" s="125" t="s">
        <v>607</v>
      </c>
      <c r="D19" s="125" t="s">
        <v>386</v>
      </c>
      <c r="E19" s="125">
        <v>2012</v>
      </c>
      <c r="F19" s="526" t="s">
        <v>341</v>
      </c>
      <c r="G19" s="527" t="s">
        <v>341</v>
      </c>
      <c r="H19" s="283">
        <v>3</v>
      </c>
      <c r="I19" s="22"/>
    </row>
    <row r="20" spans="1:9" ht="15" thickBot="1">
      <c r="A20" s="189">
        <f t="shared" si="0"/>
        <v>10</v>
      </c>
      <c r="B20" s="483"/>
      <c r="C20" s="483"/>
      <c r="D20" s="483"/>
      <c r="E20" s="483"/>
      <c r="F20" s="523"/>
      <c r="G20" s="524"/>
      <c r="H20" s="525"/>
    </row>
    <row r="21" spans="1:9" ht="15" thickBot="1">
      <c r="A21" s="309"/>
      <c r="B21" s="196"/>
      <c r="C21" s="196"/>
      <c r="D21" s="196"/>
      <c r="E21" s="196"/>
      <c r="F21" s="197"/>
      <c r="G21" s="149" t="str">
        <f>"Total "&amp;LEFT(A7,4)</f>
        <v>Total I11b</v>
      </c>
      <c r="H21" s="242">
        <f>SUM(H10:H20)</f>
        <v>36.659999999999997</v>
      </c>
    </row>
    <row r="22" spans="1:9" ht="15">
      <c r="A22" s="25"/>
      <c r="B22" s="25"/>
      <c r="C22" s="25"/>
      <c r="D22" s="25"/>
      <c r="E22" s="25"/>
      <c r="F22" s="25"/>
      <c r="G22" s="25"/>
      <c r="H22" s="25"/>
    </row>
  </sheetData>
  <sortState ref="A10:H22">
    <sortCondition descending="1" ref="E10"/>
  </sortState>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extLst>
    <ext xmlns:mx="http://schemas.microsoft.com/office/mac/excel/2008/main" uri="{64002731-A6B0-56B0-2670-7721B7C09600}">
      <mx:PLV Mode="0"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J60"/>
  <sheetViews>
    <sheetView topLeftCell="B1" workbookViewId="0">
      <selection activeCell="I7" sqref="I7"/>
    </sheetView>
  </sheetViews>
  <sheetFormatPr baseColWidth="10" defaultColWidth="8.83203125" defaultRowHeight="14" x14ac:dyDescent="0"/>
  <cols>
    <col min="1" max="1" width="5.1640625" customWidth="1"/>
    <col min="2" max="2" width="22.1640625" customWidth="1"/>
    <col min="3" max="3" width="43.6640625" customWidth="1"/>
    <col min="4" max="4" width="55.6640625" customWidth="1"/>
    <col min="5" max="5" width="6.83203125" customWidth="1"/>
    <col min="6" max="6" width="10.5" customWidth="1"/>
    <col min="7" max="7" width="9.6640625" customWidth="1"/>
  </cols>
  <sheetData>
    <row r="1" spans="1:10">
      <c r="A1" s="230" t="str">
        <f>'Date initiale'!C3</f>
        <v>Universitatea de Arhitectură și Urbanism "Ion Mincu" București</v>
      </c>
      <c r="B1" s="230"/>
      <c r="C1" s="230"/>
    </row>
    <row r="2" spans="1:10">
      <c r="A2" s="230" t="str">
        <f>'Date initiale'!B4&amp;" "&amp;'Date initiale'!C4</f>
        <v>Facultatea URBANISM</v>
      </c>
      <c r="B2" s="230"/>
      <c r="C2" s="230"/>
    </row>
    <row r="3" spans="1:10">
      <c r="A3" s="230" t="str">
        <f>'Date initiale'!B5&amp;" "&amp;'Date initiale'!C5</f>
        <v>Departamentul Proiectare Urbană și Peisagistică</v>
      </c>
      <c r="B3" s="230"/>
      <c r="C3" s="230"/>
    </row>
    <row r="4" spans="1:10">
      <c r="A4" s="115" t="str">
        <f>'Date initiale'!C6&amp;", "&amp;'Date initiale'!C7</f>
        <v>Hărmănescu Mihaela, C11</v>
      </c>
      <c r="B4" s="115"/>
      <c r="C4" s="115"/>
    </row>
    <row r="5" spans="1:10" s="171" customFormat="1">
      <c r="A5" s="115"/>
      <c r="B5" s="115"/>
      <c r="C5" s="115"/>
    </row>
    <row r="6" spans="1:10" ht="15">
      <c r="A6" s="568" t="s">
        <v>110</v>
      </c>
      <c r="B6" s="568"/>
      <c r="C6" s="568"/>
      <c r="D6" s="568"/>
      <c r="E6" s="568"/>
      <c r="F6" s="568"/>
      <c r="G6" s="568"/>
    </row>
    <row r="7" spans="1:10" ht="15">
      <c r="A7" s="566" t="str">
        <f>'Descriere indicatori'!B14&amp;"c. "&amp;'Descriere indicatori'!C16</f>
        <v>I11c. Susţinere comunicare publică în cadrul conferinţelor, colocviilor, seminariilor internaţionale/naţionale</v>
      </c>
      <c r="B7" s="566"/>
      <c r="C7" s="566"/>
      <c r="D7" s="566"/>
      <c r="E7" s="566"/>
      <c r="F7" s="566"/>
      <c r="G7" s="566"/>
      <c r="H7" s="172"/>
      <c r="I7" s="445"/>
    </row>
    <row r="8" spans="1:10" s="171" customFormat="1" ht="16" thickBot="1">
      <c r="A8" s="170"/>
      <c r="B8" s="170"/>
      <c r="C8" s="170"/>
      <c r="D8" s="170"/>
      <c r="E8" s="170"/>
      <c r="F8" s="170"/>
      <c r="G8" s="170"/>
      <c r="H8" s="170"/>
    </row>
    <row r="9" spans="1:10" ht="29" thickBot="1">
      <c r="A9" s="145" t="s">
        <v>55</v>
      </c>
      <c r="B9" s="199" t="s">
        <v>83</v>
      </c>
      <c r="C9" s="199" t="s">
        <v>73</v>
      </c>
      <c r="D9" s="199" t="s">
        <v>74</v>
      </c>
      <c r="E9" s="199" t="s">
        <v>75</v>
      </c>
      <c r="F9" s="199" t="s">
        <v>76</v>
      </c>
      <c r="G9" s="215" t="s">
        <v>147</v>
      </c>
      <c r="I9" s="236" t="s">
        <v>108</v>
      </c>
    </row>
    <row r="10" spans="1:10" ht="56">
      <c r="A10" s="201">
        <v>1</v>
      </c>
      <c r="B10" s="125" t="s">
        <v>399</v>
      </c>
      <c r="C10" s="352" t="s">
        <v>463</v>
      </c>
      <c r="D10" s="125" t="s">
        <v>471</v>
      </c>
      <c r="E10" s="125">
        <v>2019</v>
      </c>
      <c r="F10" s="125" t="s">
        <v>464</v>
      </c>
      <c r="G10" s="293">
        <v>1.66</v>
      </c>
      <c r="I10" s="237" t="s">
        <v>163</v>
      </c>
      <c r="J10" s="328" t="s">
        <v>257</v>
      </c>
    </row>
    <row r="11" spans="1:10" s="171" customFormat="1" ht="42">
      <c r="A11" s="201">
        <f>A10+1</f>
        <v>2</v>
      </c>
      <c r="B11" s="389" t="s">
        <v>278</v>
      </c>
      <c r="C11" s="192" t="s">
        <v>610</v>
      </c>
      <c r="D11" s="192" t="s">
        <v>735</v>
      </c>
      <c r="E11" s="458">
        <v>2019</v>
      </c>
      <c r="F11" s="459" t="s">
        <v>599</v>
      </c>
      <c r="G11" s="293">
        <v>3</v>
      </c>
      <c r="I11" s="244"/>
      <c r="J11" s="328"/>
    </row>
    <row r="12" spans="1:10" s="171" customFormat="1" ht="98">
      <c r="A12" s="201">
        <f t="shared" ref="A12:A54" si="0">A11+1</f>
        <v>3</v>
      </c>
      <c r="B12" s="228" t="s">
        <v>718</v>
      </c>
      <c r="C12" s="121" t="s">
        <v>409</v>
      </c>
      <c r="D12" s="121" t="s">
        <v>736</v>
      </c>
      <c r="E12" s="121">
        <v>2018</v>
      </c>
      <c r="F12" s="449" t="s">
        <v>599</v>
      </c>
      <c r="G12" s="528">
        <v>0.41</v>
      </c>
      <c r="I12" s="244"/>
      <c r="J12" s="328"/>
    </row>
    <row r="13" spans="1:10" s="171" customFormat="1" ht="42">
      <c r="A13" s="201">
        <f t="shared" si="0"/>
        <v>4</v>
      </c>
      <c r="B13" s="397" t="s">
        <v>278</v>
      </c>
      <c r="C13" s="192" t="s">
        <v>611</v>
      </c>
      <c r="D13" s="192" t="s">
        <v>737</v>
      </c>
      <c r="E13" s="369">
        <v>2018</v>
      </c>
      <c r="F13" s="456" t="s">
        <v>599</v>
      </c>
      <c r="G13" s="293">
        <v>5</v>
      </c>
      <c r="I13" s="244"/>
      <c r="J13" s="328"/>
    </row>
    <row r="14" spans="1:10" s="171" customFormat="1" ht="42">
      <c r="A14" s="201">
        <f t="shared" si="0"/>
        <v>5</v>
      </c>
      <c r="B14" s="397" t="s">
        <v>278</v>
      </c>
      <c r="C14" s="397" t="s">
        <v>612</v>
      </c>
      <c r="D14" s="397" t="s">
        <v>737</v>
      </c>
      <c r="E14" s="397">
        <v>2018</v>
      </c>
      <c r="F14" s="397" t="s">
        <v>599</v>
      </c>
      <c r="G14" s="293">
        <v>5</v>
      </c>
      <c r="I14" s="244"/>
      <c r="J14" s="328"/>
    </row>
    <row r="15" spans="1:10" s="171" customFormat="1" ht="28">
      <c r="A15" s="201">
        <f t="shared" si="0"/>
        <v>6</v>
      </c>
      <c r="B15" s="457" t="s">
        <v>278</v>
      </c>
      <c r="C15" s="192" t="s">
        <v>609</v>
      </c>
      <c r="D15" s="192" t="s">
        <v>738</v>
      </c>
      <c r="E15" s="458">
        <v>2017</v>
      </c>
      <c r="F15" s="459" t="s">
        <v>600</v>
      </c>
      <c r="G15" s="293">
        <v>3</v>
      </c>
      <c r="I15" s="244"/>
      <c r="J15" s="328"/>
    </row>
    <row r="16" spans="1:10" s="171" customFormat="1" ht="28">
      <c r="A16" s="201">
        <f t="shared" si="0"/>
        <v>7</v>
      </c>
      <c r="B16" s="228" t="s">
        <v>278</v>
      </c>
      <c r="C16" s="228" t="s">
        <v>621</v>
      </c>
      <c r="D16" s="228" t="s">
        <v>774</v>
      </c>
      <c r="E16" s="228">
        <v>2017</v>
      </c>
      <c r="F16" s="228" t="s">
        <v>622</v>
      </c>
      <c r="G16" s="293">
        <v>5</v>
      </c>
      <c r="I16" s="244"/>
      <c r="J16" s="328"/>
    </row>
    <row r="17" spans="1:10" s="171" customFormat="1" ht="70">
      <c r="A17" s="201">
        <f t="shared" si="0"/>
        <v>8</v>
      </c>
      <c r="B17" s="372" t="s">
        <v>372</v>
      </c>
      <c r="C17" s="370" t="s">
        <v>373</v>
      </c>
      <c r="D17" s="371" t="s">
        <v>739</v>
      </c>
      <c r="E17" s="373">
        <v>2017</v>
      </c>
      <c r="F17" s="373" t="s">
        <v>374</v>
      </c>
      <c r="G17" s="293">
        <v>2.5</v>
      </c>
      <c r="I17" s="244"/>
      <c r="J17" s="328"/>
    </row>
    <row r="18" spans="1:10" s="171" customFormat="1" ht="42">
      <c r="A18" s="201">
        <f t="shared" si="0"/>
        <v>9</v>
      </c>
      <c r="B18" s="228" t="s">
        <v>369</v>
      </c>
      <c r="C18" s="125" t="s">
        <v>370</v>
      </c>
      <c r="D18" s="125" t="s">
        <v>740</v>
      </c>
      <c r="E18" s="125">
        <v>2017</v>
      </c>
      <c r="F18" s="125" t="s">
        <v>371</v>
      </c>
      <c r="G18" s="293">
        <v>2.5</v>
      </c>
      <c r="I18" s="244"/>
      <c r="J18" s="328"/>
    </row>
    <row r="19" spans="1:10" s="171" customFormat="1" ht="70">
      <c r="A19" s="201">
        <f t="shared" si="0"/>
        <v>10</v>
      </c>
      <c r="B19" s="228" t="s">
        <v>367</v>
      </c>
      <c r="C19" s="125" t="s">
        <v>792</v>
      </c>
      <c r="D19" s="125" t="s">
        <v>743</v>
      </c>
      <c r="E19" s="125">
        <v>2017</v>
      </c>
      <c r="F19" s="125" t="s">
        <v>368</v>
      </c>
      <c r="G19" s="293">
        <v>1</v>
      </c>
      <c r="I19" s="244"/>
      <c r="J19" s="328"/>
    </row>
    <row r="20" spans="1:10" s="171" customFormat="1" ht="84">
      <c r="A20" s="201">
        <f t="shared" si="0"/>
        <v>11</v>
      </c>
      <c r="B20" s="397" t="s">
        <v>278</v>
      </c>
      <c r="C20" s="228" t="s">
        <v>802</v>
      </c>
      <c r="D20" s="228" t="s">
        <v>733</v>
      </c>
      <c r="E20" s="228">
        <v>2017</v>
      </c>
      <c r="F20" s="228" t="s">
        <v>619</v>
      </c>
      <c r="G20" s="293">
        <v>5</v>
      </c>
      <c r="I20" s="244"/>
      <c r="J20" s="328"/>
    </row>
    <row r="21" spans="1:10" s="171" customFormat="1" ht="42">
      <c r="A21" s="201">
        <f t="shared" si="0"/>
        <v>12</v>
      </c>
      <c r="B21" s="125" t="s">
        <v>717</v>
      </c>
      <c r="C21" s="125" t="s">
        <v>493</v>
      </c>
      <c r="D21" s="125" t="s">
        <v>510</v>
      </c>
      <c r="E21" s="228">
        <v>2016</v>
      </c>
      <c r="F21" s="228" t="s">
        <v>509</v>
      </c>
      <c r="G21" s="293">
        <v>3</v>
      </c>
      <c r="I21" s="244"/>
      <c r="J21" s="328"/>
    </row>
    <row r="22" spans="1:10" s="171" customFormat="1" ht="28">
      <c r="A22" s="201">
        <f t="shared" si="0"/>
        <v>13</v>
      </c>
      <c r="B22" s="228" t="s">
        <v>364</v>
      </c>
      <c r="C22" s="125" t="s">
        <v>365</v>
      </c>
      <c r="D22" s="125" t="s">
        <v>734</v>
      </c>
      <c r="E22" s="125">
        <v>2016</v>
      </c>
      <c r="F22" s="125" t="s">
        <v>366</v>
      </c>
      <c r="G22" s="293">
        <v>5</v>
      </c>
      <c r="I22" s="244"/>
      <c r="J22" s="328"/>
    </row>
    <row r="23" spans="1:10" s="171" customFormat="1" ht="28">
      <c r="A23" s="201">
        <f t="shared" si="0"/>
        <v>14</v>
      </c>
      <c r="B23" s="228" t="s">
        <v>278</v>
      </c>
      <c r="C23" s="125" t="s">
        <v>801</v>
      </c>
      <c r="D23" s="125" t="s">
        <v>741</v>
      </c>
      <c r="E23" s="462">
        <v>2016</v>
      </c>
      <c r="F23" s="462" t="s">
        <v>458</v>
      </c>
      <c r="G23" s="293">
        <v>3</v>
      </c>
      <c r="I23" s="244"/>
      <c r="J23" s="328"/>
    </row>
    <row r="24" spans="1:10" s="171" customFormat="1" ht="70">
      <c r="A24" s="201">
        <f t="shared" si="0"/>
        <v>15</v>
      </c>
      <c r="B24" s="228" t="s">
        <v>278</v>
      </c>
      <c r="C24" s="228" t="s">
        <v>623</v>
      </c>
      <c r="D24" s="228" t="s">
        <v>742</v>
      </c>
      <c r="E24" s="228">
        <v>2016</v>
      </c>
      <c r="F24" s="228" t="s">
        <v>624</v>
      </c>
      <c r="G24" s="293">
        <v>5</v>
      </c>
      <c r="I24" s="244"/>
      <c r="J24" s="328"/>
    </row>
    <row r="25" spans="1:10" s="171" customFormat="1" ht="56">
      <c r="A25" s="201">
        <f t="shared" si="0"/>
        <v>16</v>
      </c>
      <c r="B25" s="228" t="s">
        <v>273</v>
      </c>
      <c r="C25" s="125" t="s">
        <v>469</v>
      </c>
      <c r="D25" s="125" t="s">
        <v>476</v>
      </c>
      <c r="E25" s="125">
        <v>2016</v>
      </c>
      <c r="F25" s="125" t="s">
        <v>470</v>
      </c>
      <c r="G25" s="293">
        <v>5</v>
      </c>
      <c r="I25" s="244"/>
      <c r="J25" s="328"/>
    </row>
    <row r="26" spans="1:10" s="171" customFormat="1" ht="28">
      <c r="A26" s="201">
        <f t="shared" si="0"/>
        <v>17</v>
      </c>
      <c r="B26" s="228" t="s">
        <v>278</v>
      </c>
      <c r="C26" s="125" t="s">
        <v>357</v>
      </c>
      <c r="D26" s="125" t="s">
        <v>766</v>
      </c>
      <c r="E26" s="125">
        <v>2015</v>
      </c>
      <c r="F26" s="125" t="s">
        <v>358</v>
      </c>
      <c r="G26" s="293">
        <v>3</v>
      </c>
      <c r="I26" s="244"/>
      <c r="J26" s="328"/>
    </row>
    <row r="27" spans="1:10" s="171" customFormat="1" ht="28">
      <c r="A27" s="201">
        <f t="shared" si="0"/>
        <v>18</v>
      </c>
      <c r="B27" s="397" t="s">
        <v>273</v>
      </c>
      <c r="C27" s="192" t="s">
        <v>361</v>
      </c>
      <c r="D27" s="192" t="s">
        <v>625</v>
      </c>
      <c r="E27" s="192">
        <v>2015</v>
      </c>
      <c r="F27" s="192" t="s">
        <v>362</v>
      </c>
      <c r="G27" s="293">
        <v>3</v>
      </c>
      <c r="I27" s="244"/>
      <c r="J27" s="328"/>
    </row>
    <row r="28" spans="1:10" s="171" customFormat="1" ht="42">
      <c r="A28" s="201">
        <f t="shared" si="0"/>
        <v>19</v>
      </c>
      <c r="B28" s="228" t="s">
        <v>278</v>
      </c>
      <c r="C28" s="125" t="s">
        <v>468</v>
      </c>
      <c r="D28" s="125" t="s">
        <v>724</v>
      </c>
      <c r="E28" s="125">
        <v>2015</v>
      </c>
      <c r="F28" s="125" t="s">
        <v>359</v>
      </c>
      <c r="G28" s="293">
        <v>3</v>
      </c>
      <c r="I28" s="244"/>
      <c r="J28" s="328"/>
    </row>
    <row r="29" spans="1:10" s="171" customFormat="1" ht="28">
      <c r="A29" s="201">
        <f t="shared" si="0"/>
        <v>20</v>
      </c>
      <c r="B29" s="228" t="s">
        <v>278</v>
      </c>
      <c r="C29" s="125" t="s">
        <v>620</v>
      </c>
      <c r="D29" s="125" t="s">
        <v>723</v>
      </c>
      <c r="E29" s="125">
        <v>2015</v>
      </c>
      <c r="F29" s="125" t="s">
        <v>360</v>
      </c>
      <c r="G29" s="293">
        <v>3</v>
      </c>
      <c r="I29" s="244"/>
      <c r="J29" s="328"/>
    </row>
    <row r="30" spans="1:10" s="171" customFormat="1" ht="42">
      <c r="A30" s="201">
        <f t="shared" si="0"/>
        <v>21</v>
      </c>
      <c r="B30" s="228" t="s">
        <v>278</v>
      </c>
      <c r="C30" s="125" t="s">
        <v>356</v>
      </c>
      <c r="D30" s="125" t="s">
        <v>722</v>
      </c>
      <c r="E30" s="125">
        <v>2014</v>
      </c>
      <c r="F30" s="125" t="s">
        <v>461</v>
      </c>
      <c r="G30" s="293">
        <v>5</v>
      </c>
      <c r="I30" s="244"/>
      <c r="J30" s="328"/>
    </row>
    <row r="31" spans="1:10" s="171" customFormat="1" ht="70">
      <c r="A31" s="201">
        <f t="shared" si="0"/>
        <v>22</v>
      </c>
      <c r="B31" s="397" t="s">
        <v>278</v>
      </c>
      <c r="C31" s="192" t="s">
        <v>707</v>
      </c>
      <c r="D31" s="192" t="s">
        <v>720</v>
      </c>
      <c r="E31" s="192" t="s">
        <v>459</v>
      </c>
      <c r="F31" s="192" t="s">
        <v>460</v>
      </c>
      <c r="G31" s="293">
        <v>3</v>
      </c>
      <c r="I31" s="244"/>
      <c r="J31" s="328"/>
    </row>
    <row r="32" spans="1:10" s="171" customFormat="1" ht="56">
      <c r="A32" s="201">
        <f t="shared" si="0"/>
        <v>23</v>
      </c>
      <c r="B32" s="228" t="s">
        <v>297</v>
      </c>
      <c r="C32" s="192" t="s">
        <v>696</v>
      </c>
      <c r="D32" s="192" t="s">
        <v>721</v>
      </c>
      <c r="E32" s="192">
        <v>2013</v>
      </c>
      <c r="F32" s="192" t="s">
        <v>695</v>
      </c>
      <c r="G32" s="293">
        <v>1.5</v>
      </c>
      <c r="I32" s="244"/>
      <c r="J32" s="328"/>
    </row>
    <row r="33" spans="1:10" s="171" customFormat="1">
      <c r="A33" s="201">
        <f>A31+1</f>
        <v>23</v>
      </c>
      <c r="B33" s="228" t="s">
        <v>278</v>
      </c>
      <c r="C33" s="125" t="s">
        <v>472</v>
      </c>
      <c r="D33" s="125" t="s">
        <v>473</v>
      </c>
      <c r="E33" s="125">
        <v>2013</v>
      </c>
      <c r="F33" s="125" t="s">
        <v>474</v>
      </c>
      <c r="G33" s="293">
        <v>5</v>
      </c>
      <c r="I33" s="244"/>
      <c r="J33" s="328"/>
    </row>
    <row r="34" spans="1:10" s="171" customFormat="1">
      <c r="A34" s="201">
        <f t="shared" si="0"/>
        <v>24</v>
      </c>
      <c r="B34" s="228" t="s">
        <v>278</v>
      </c>
      <c r="C34" s="125" t="s">
        <v>604</v>
      </c>
      <c r="D34" s="125" t="s">
        <v>726</v>
      </c>
      <c r="E34" s="125">
        <v>2013</v>
      </c>
      <c r="F34" s="125" t="s">
        <v>603</v>
      </c>
      <c r="G34" s="293">
        <v>3</v>
      </c>
      <c r="I34" s="244"/>
      <c r="J34" s="328"/>
    </row>
    <row r="35" spans="1:10" s="171" customFormat="1" ht="42">
      <c r="A35" s="201">
        <f>A34+1</f>
        <v>25</v>
      </c>
      <c r="B35" s="228" t="s">
        <v>297</v>
      </c>
      <c r="C35" s="125" t="s">
        <v>794</v>
      </c>
      <c r="D35" s="125" t="s">
        <v>485</v>
      </c>
      <c r="E35" s="125">
        <v>2013</v>
      </c>
      <c r="F35" s="125" t="s">
        <v>475</v>
      </c>
      <c r="G35" s="293">
        <v>2.5</v>
      </c>
      <c r="I35" s="244"/>
      <c r="J35" s="328"/>
    </row>
    <row r="36" spans="1:10" s="171" customFormat="1" ht="28">
      <c r="A36" s="201"/>
      <c r="B36" s="379" t="s">
        <v>717</v>
      </c>
      <c r="C36" s="125" t="s">
        <v>418</v>
      </c>
      <c r="D36" s="228" t="s">
        <v>716</v>
      </c>
      <c r="E36" s="121">
        <v>2013</v>
      </c>
      <c r="F36" s="392" t="s">
        <v>342</v>
      </c>
      <c r="G36" s="293"/>
      <c r="I36" s="244"/>
      <c r="J36" s="328"/>
    </row>
    <row r="37" spans="1:10" s="171" customFormat="1" ht="28">
      <c r="A37" s="201">
        <f>A35+1</f>
        <v>26</v>
      </c>
      <c r="B37" s="379" t="s">
        <v>400</v>
      </c>
      <c r="C37" s="203" t="s">
        <v>793</v>
      </c>
      <c r="D37" s="228" t="s">
        <v>503</v>
      </c>
      <c r="E37" s="188">
        <v>2012</v>
      </c>
      <c r="F37" s="187" t="s">
        <v>363</v>
      </c>
      <c r="G37" s="293">
        <v>2.5</v>
      </c>
      <c r="I37" s="244"/>
      <c r="J37" s="328"/>
    </row>
    <row r="38" spans="1:10" s="171" customFormat="1" ht="28">
      <c r="A38" s="201">
        <f t="shared" si="0"/>
        <v>27</v>
      </c>
      <c r="B38" s="397" t="s">
        <v>500</v>
      </c>
      <c r="C38" s="203" t="s">
        <v>795</v>
      </c>
      <c r="D38" s="228" t="s">
        <v>504</v>
      </c>
      <c r="E38" s="188">
        <v>2012</v>
      </c>
      <c r="F38" s="187" t="s">
        <v>363</v>
      </c>
      <c r="G38" s="293">
        <v>2.5</v>
      </c>
      <c r="I38" s="244"/>
      <c r="J38" s="328"/>
    </row>
    <row r="39" spans="1:10" s="171" customFormat="1" ht="28">
      <c r="A39" s="201">
        <f t="shared" si="0"/>
        <v>28</v>
      </c>
      <c r="B39" s="379" t="s">
        <v>278</v>
      </c>
      <c r="C39" s="125" t="s">
        <v>465</v>
      </c>
      <c r="D39" s="228" t="s">
        <v>725</v>
      </c>
      <c r="E39" s="121">
        <v>2012</v>
      </c>
      <c r="F39" s="121" t="s">
        <v>467</v>
      </c>
      <c r="G39" s="293">
        <v>5</v>
      </c>
      <c r="I39" s="244"/>
      <c r="J39" s="328"/>
    </row>
    <row r="40" spans="1:10" s="171" customFormat="1" ht="28">
      <c r="A40" s="201">
        <f t="shared" si="0"/>
        <v>29</v>
      </c>
      <c r="B40" s="379" t="s">
        <v>400</v>
      </c>
      <c r="C40" s="203" t="s">
        <v>466</v>
      </c>
      <c r="D40" s="228" t="s">
        <v>402</v>
      </c>
      <c r="E40" s="188">
        <v>2012</v>
      </c>
      <c r="F40" s="187" t="s">
        <v>401</v>
      </c>
      <c r="G40" s="293">
        <v>2.5</v>
      </c>
      <c r="I40" s="244"/>
      <c r="J40" s="328"/>
    </row>
    <row r="41" spans="1:10" s="171" customFormat="1" ht="42">
      <c r="A41" s="201">
        <f t="shared" si="0"/>
        <v>30</v>
      </c>
      <c r="B41" s="228" t="s">
        <v>456</v>
      </c>
      <c r="C41" s="125" t="s">
        <v>457</v>
      </c>
      <c r="D41" s="125" t="s">
        <v>727</v>
      </c>
      <c r="E41" s="125">
        <v>2012</v>
      </c>
      <c r="F41" s="125" t="s">
        <v>458</v>
      </c>
      <c r="G41" s="293">
        <v>1.5</v>
      </c>
      <c r="I41" s="244"/>
      <c r="J41" s="328"/>
    </row>
    <row r="42" spans="1:10" s="171" customFormat="1" ht="70">
      <c r="A42" s="201">
        <f t="shared" si="0"/>
        <v>31</v>
      </c>
      <c r="B42" s="397" t="s">
        <v>278</v>
      </c>
      <c r="C42" s="228" t="s">
        <v>495</v>
      </c>
      <c r="D42" s="228" t="s">
        <v>728</v>
      </c>
      <c r="E42" s="228">
        <v>2011</v>
      </c>
      <c r="F42" s="228" t="s">
        <v>496</v>
      </c>
      <c r="G42" s="293">
        <v>5</v>
      </c>
      <c r="I42" s="244"/>
      <c r="J42" s="328"/>
    </row>
    <row r="43" spans="1:10" s="171" customFormat="1" ht="28">
      <c r="A43" s="201">
        <f t="shared" si="0"/>
        <v>32</v>
      </c>
      <c r="B43" s="390" t="s">
        <v>278</v>
      </c>
      <c r="C43" s="390" t="s">
        <v>803</v>
      </c>
      <c r="D43" s="390" t="s">
        <v>729</v>
      </c>
      <c r="E43" s="390">
        <v>2011</v>
      </c>
      <c r="F43" s="390" t="s">
        <v>455</v>
      </c>
      <c r="G43" s="293">
        <v>3</v>
      </c>
      <c r="I43" s="244"/>
      <c r="J43" s="328"/>
    </row>
    <row r="44" spans="1:10" s="171" customFormat="1" ht="28">
      <c r="A44" s="201">
        <f t="shared" si="0"/>
        <v>33</v>
      </c>
      <c r="B44" s="397" t="s">
        <v>500</v>
      </c>
      <c r="C44" s="228" t="s">
        <v>797</v>
      </c>
      <c r="D44" s="228" t="s">
        <v>502</v>
      </c>
      <c r="E44" s="228">
        <v>2011</v>
      </c>
      <c r="F44" s="228" t="s">
        <v>499</v>
      </c>
      <c r="G44" s="293">
        <v>2.5</v>
      </c>
      <c r="I44" s="244"/>
      <c r="J44" s="328"/>
    </row>
    <row r="45" spans="1:10" s="171" customFormat="1" ht="28">
      <c r="A45" s="201">
        <f t="shared" si="0"/>
        <v>34</v>
      </c>
      <c r="B45" s="397" t="s">
        <v>400</v>
      </c>
      <c r="C45" s="228" t="s">
        <v>796</v>
      </c>
      <c r="D45" s="228" t="s">
        <v>501</v>
      </c>
      <c r="E45" s="228">
        <v>2011</v>
      </c>
      <c r="F45" s="228" t="s">
        <v>475</v>
      </c>
      <c r="G45" s="293">
        <v>2.5</v>
      </c>
      <c r="I45" s="244"/>
      <c r="J45" s="328"/>
    </row>
    <row r="46" spans="1:10" s="171" customFormat="1" ht="70">
      <c r="A46" s="201">
        <f t="shared" si="0"/>
        <v>35</v>
      </c>
      <c r="B46" s="228" t="s">
        <v>278</v>
      </c>
      <c r="C46" s="125" t="s">
        <v>453</v>
      </c>
      <c r="D46" s="125" t="s">
        <v>730</v>
      </c>
      <c r="E46" s="125">
        <v>2010</v>
      </c>
      <c r="F46" s="125" t="s">
        <v>454</v>
      </c>
      <c r="G46" s="293">
        <v>5</v>
      </c>
      <c r="I46" s="244"/>
      <c r="J46" s="328"/>
    </row>
    <row r="47" spans="1:10" s="171" customFormat="1" ht="28">
      <c r="A47" s="201">
        <f t="shared" si="0"/>
        <v>36</v>
      </c>
      <c r="B47" s="228" t="s">
        <v>278</v>
      </c>
      <c r="C47" s="125" t="s">
        <v>451</v>
      </c>
      <c r="D47" s="125" t="s">
        <v>731</v>
      </c>
      <c r="E47" s="125">
        <v>2009</v>
      </c>
      <c r="F47" s="125" t="s">
        <v>452</v>
      </c>
      <c r="G47" s="293">
        <v>3</v>
      </c>
      <c r="I47" s="244"/>
      <c r="J47" s="328"/>
    </row>
    <row r="48" spans="1:10" s="171" customFormat="1" ht="42">
      <c r="A48" s="201">
        <f t="shared" si="0"/>
        <v>37</v>
      </c>
      <c r="B48" s="228" t="s">
        <v>278</v>
      </c>
      <c r="C48" s="125" t="s">
        <v>447</v>
      </c>
      <c r="D48" s="125" t="s">
        <v>448</v>
      </c>
      <c r="E48" s="125">
        <v>2008</v>
      </c>
      <c r="F48" s="125" t="s">
        <v>446</v>
      </c>
      <c r="G48" s="293">
        <v>5</v>
      </c>
      <c r="I48" s="244"/>
      <c r="J48" s="328"/>
    </row>
    <row r="49" spans="1:10" s="171" customFormat="1" ht="28">
      <c r="A49" s="201">
        <f t="shared" si="0"/>
        <v>38</v>
      </c>
      <c r="B49" s="390" t="s">
        <v>449</v>
      </c>
      <c r="C49" s="390" t="s">
        <v>462</v>
      </c>
      <c r="D49" s="390" t="s">
        <v>732</v>
      </c>
      <c r="E49" s="390">
        <v>2008</v>
      </c>
      <c r="F49" s="390" t="s">
        <v>450</v>
      </c>
      <c r="G49" s="293">
        <v>2.5</v>
      </c>
      <c r="I49" s="244"/>
      <c r="J49" s="328"/>
    </row>
    <row r="50" spans="1:10" ht="42">
      <c r="A50" s="201">
        <f t="shared" si="0"/>
        <v>39</v>
      </c>
      <c r="B50" s="389" t="s">
        <v>278</v>
      </c>
      <c r="C50" s="203" t="s">
        <v>605</v>
      </c>
      <c r="D50" s="125" t="s">
        <v>445</v>
      </c>
      <c r="E50" s="125">
        <v>2007</v>
      </c>
      <c r="F50" s="125" t="s">
        <v>444</v>
      </c>
      <c r="G50" s="293">
        <v>5</v>
      </c>
    </row>
    <row r="51" spans="1:10" ht="28">
      <c r="A51" s="201">
        <f t="shared" si="0"/>
        <v>40</v>
      </c>
      <c r="B51" s="129" t="s">
        <v>278</v>
      </c>
      <c r="C51" s="125" t="s">
        <v>606</v>
      </c>
      <c r="D51" s="125" t="s">
        <v>608</v>
      </c>
      <c r="E51" s="125">
        <v>2005</v>
      </c>
      <c r="F51" s="187" t="s">
        <v>443</v>
      </c>
      <c r="G51" s="293">
        <v>3</v>
      </c>
    </row>
    <row r="52" spans="1:10">
      <c r="A52" s="201">
        <f t="shared" si="0"/>
        <v>41</v>
      </c>
      <c r="B52" s="125"/>
      <c r="C52" s="125"/>
      <c r="D52" s="125"/>
      <c r="E52" s="125"/>
      <c r="F52" s="190"/>
      <c r="G52" s="283"/>
    </row>
    <row r="53" spans="1:10">
      <c r="A53" s="201">
        <f t="shared" si="0"/>
        <v>42</v>
      </c>
      <c r="B53" s="125"/>
      <c r="C53" s="125"/>
      <c r="D53" s="125"/>
      <c r="E53" s="125"/>
      <c r="F53" s="190"/>
      <c r="G53" s="283"/>
    </row>
    <row r="54" spans="1:10" ht="15" thickBot="1">
      <c r="A54" s="201">
        <f t="shared" si="0"/>
        <v>43</v>
      </c>
      <c r="B54" s="132"/>
      <c r="C54" s="204"/>
      <c r="D54" s="205"/>
      <c r="E54" s="132"/>
      <c r="F54" s="206"/>
      <c r="G54" s="291"/>
    </row>
    <row r="55" spans="1:10" ht="15" thickBot="1">
      <c r="A55" s="304"/>
      <c r="B55" s="197"/>
      <c r="C55" s="197"/>
      <c r="D55" s="207"/>
      <c r="E55" s="197"/>
      <c r="F55" s="149" t="str">
        <f>"Total "&amp;LEFT(A7,4)</f>
        <v>Total I11c</v>
      </c>
      <c r="G55" s="150">
        <f>SUM(G10:G54)</f>
        <v>137.57</v>
      </c>
    </row>
    <row r="56" spans="1:10">
      <c r="D56" s="29"/>
    </row>
    <row r="57" spans="1:10">
      <c r="D57" s="29"/>
    </row>
    <row r="58" spans="1:10">
      <c r="B58" s="29"/>
      <c r="D58" s="29"/>
    </row>
    <row r="59" spans="1:10">
      <c r="B59" s="29"/>
      <c r="D59" s="29"/>
    </row>
    <row r="60" spans="1:10">
      <c r="B60" s="18"/>
      <c r="D60" s="18"/>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extLst>
    <ext xmlns:mx="http://schemas.microsoft.com/office/mac/excel/2008/main" uri="{64002731-A6B0-56B0-2670-7721B7C09600}">
      <mx:PLV Mode="0" OnePage="0" WScale="0"/>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K16"/>
  <sheetViews>
    <sheetView workbookViewId="0">
      <selection activeCell="J7" sqref="J7"/>
    </sheetView>
  </sheetViews>
  <sheetFormatPr baseColWidth="10" defaultColWidth="8.83203125" defaultRowHeight="14" x14ac:dyDescent="0"/>
  <cols>
    <col min="1" max="1" width="5.1640625" customWidth="1"/>
    <col min="2" max="2" width="10.5" customWidth="1"/>
    <col min="3" max="3" width="43.1640625" customWidth="1"/>
    <col min="4" max="4" width="24" customWidth="1"/>
    <col min="5" max="5" width="14.33203125" customWidth="1"/>
    <col min="6" max="6" width="11.83203125" style="171" customWidth="1"/>
    <col min="7" max="7" width="10" customWidth="1"/>
    <col min="8" max="8" width="9.6640625" customWidth="1"/>
  </cols>
  <sheetData>
    <row r="1" spans="1:11" ht="15">
      <c r="A1" s="230" t="str">
        <f>'Date initiale'!C3</f>
        <v>Universitatea de Arhitectură și Urbanism "Ion Mincu" București</v>
      </c>
      <c r="B1" s="230"/>
      <c r="C1" s="230"/>
      <c r="D1" s="17"/>
      <c r="E1" s="17"/>
      <c r="F1" s="17"/>
    </row>
    <row r="2" spans="1:11" ht="15">
      <c r="A2" s="230" t="str">
        <f>'Date initiale'!B4&amp;" "&amp;'Date initiale'!C4</f>
        <v>Facultatea URBANISM</v>
      </c>
      <c r="B2" s="230"/>
      <c r="C2" s="230"/>
      <c r="D2" s="17"/>
      <c r="E2" s="17"/>
      <c r="F2" s="17"/>
    </row>
    <row r="3" spans="1:11" ht="15">
      <c r="A3" s="230" t="str">
        <f>'Date initiale'!B5&amp;" "&amp;'Date initiale'!C5</f>
        <v>Departamentul Proiectare Urbană și Peisagistică</v>
      </c>
      <c r="B3" s="230"/>
      <c r="C3" s="230"/>
      <c r="D3" s="17"/>
      <c r="E3" s="17"/>
      <c r="F3" s="17"/>
    </row>
    <row r="4" spans="1:11" ht="15">
      <c r="A4" s="231" t="str">
        <f>'Date initiale'!C6&amp;", "&amp;'Date initiale'!C7</f>
        <v>Hărmănescu Mihaela, C11</v>
      </c>
      <c r="B4" s="231"/>
      <c r="C4" s="231"/>
      <c r="D4" s="17"/>
      <c r="E4" s="17"/>
      <c r="F4" s="17"/>
    </row>
    <row r="5" spans="1:11" s="171" customFormat="1" ht="15">
      <c r="A5" s="231"/>
      <c r="B5" s="231"/>
      <c r="C5" s="231"/>
      <c r="D5" s="17"/>
      <c r="E5" s="17"/>
      <c r="F5" s="17"/>
    </row>
    <row r="6" spans="1:11" ht="15">
      <c r="A6" s="563" t="s">
        <v>110</v>
      </c>
      <c r="B6" s="563"/>
      <c r="C6" s="563"/>
      <c r="D6" s="563"/>
      <c r="E6" s="563"/>
      <c r="F6" s="563"/>
      <c r="G6" s="563"/>
      <c r="H6" s="563"/>
    </row>
    <row r="7" spans="1:11" ht="50.25" customHeight="1">
      <c r="A7" s="566"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566"/>
      <c r="C7" s="566"/>
      <c r="D7" s="566"/>
      <c r="E7" s="566"/>
      <c r="F7" s="566"/>
      <c r="G7" s="566"/>
      <c r="H7" s="566"/>
      <c r="I7" s="27"/>
      <c r="J7" s="445"/>
      <c r="K7" s="27"/>
    </row>
    <row r="8" spans="1:11" ht="16" thickBot="1">
      <c r="A8" s="48"/>
      <c r="B8" s="48"/>
      <c r="C8" s="48"/>
      <c r="D8" s="48"/>
      <c r="E8" s="48"/>
      <c r="F8" s="48"/>
      <c r="G8" s="48"/>
      <c r="H8" s="48"/>
    </row>
    <row r="9" spans="1:11" ht="46.5" customHeight="1" thickBot="1">
      <c r="A9" s="199" t="s">
        <v>55</v>
      </c>
      <c r="B9" s="199" t="s">
        <v>72</v>
      </c>
      <c r="C9" s="214" t="s">
        <v>70</v>
      </c>
      <c r="D9" s="214" t="s">
        <v>71</v>
      </c>
      <c r="E9" s="199" t="s">
        <v>139</v>
      </c>
      <c r="F9" s="199" t="s">
        <v>138</v>
      </c>
      <c r="G9" s="214" t="s">
        <v>87</v>
      </c>
      <c r="H9" s="215" t="s">
        <v>147</v>
      </c>
      <c r="J9" s="236" t="s">
        <v>108</v>
      </c>
    </row>
    <row r="10" spans="1:11">
      <c r="A10" s="186">
        <v>1</v>
      </c>
      <c r="B10" s="187"/>
      <c r="C10" s="192"/>
      <c r="D10" s="192"/>
      <c r="E10" s="125"/>
      <c r="F10" s="125"/>
      <c r="G10" s="125"/>
      <c r="H10" s="283"/>
      <c r="J10" s="237" t="s">
        <v>164</v>
      </c>
      <c r="K10" s="328" t="s">
        <v>258</v>
      </c>
    </row>
    <row r="11" spans="1:11">
      <c r="A11" s="213">
        <f>A10+1</f>
        <v>2</v>
      </c>
      <c r="B11" s="187"/>
      <c r="C11" s="370"/>
      <c r="D11" s="370"/>
      <c r="E11" s="125"/>
      <c r="F11" s="125"/>
      <c r="G11" s="125"/>
      <c r="H11" s="283"/>
      <c r="J11" s="51"/>
    </row>
    <row r="12" spans="1:11">
      <c r="A12" s="213">
        <f>A11+1</f>
        <v>3</v>
      </c>
      <c r="B12" s="187"/>
      <c r="C12" s="125"/>
      <c r="D12" s="125"/>
      <c r="E12" s="125"/>
      <c r="F12" s="125"/>
      <c r="G12" s="125"/>
      <c r="H12" s="286"/>
    </row>
    <row r="13" spans="1:11" ht="15" thickBot="1">
      <c r="A13" s="213">
        <f>A12+1</f>
        <v>4</v>
      </c>
      <c r="B13" s="206"/>
      <c r="C13" s="204"/>
      <c r="D13" s="132"/>
      <c r="E13" s="132"/>
      <c r="F13" s="132"/>
      <c r="G13" s="132"/>
      <c r="H13" s="291"/>
    </row>
    <row r="14" spans="1:11" ht="15" thickBot="1">
      <c r="A14" s="304"/>
      <c r="B14" s="197"/>
      <c r="C14" s="197"/>
      <c r="D14" s="197"/>
      <c r="E14" s="197"/>
      <c r="F14" s="197"/>
      <c r="G14" s="149" t="str">
        <f>"Total "&amp;LEFT(A7,3)</f>
        <v>Total I12</v>
      </c>
      <c r="H14" s="150">
        <f>SUM(H10:H13)</f>
        <v>0</v>
      </c>
    </row>
    <row r="16" spans="1:11" ht="53.25" customHeight="1">
      <c r="A16" s="56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16" s="565"/>
      <c r="C16" s="565"/>
      <c r="D16" s="565"/>
      <c r="E16" s="565"/>
      <c r="F16" s="565"/>
      <c r="G16" s="565"/>
      <c r="H16" s="565"/>
    </row>
  </sheetData>
  <mergeCells count="3">
    <mergeCell ref="A7:H7"/>
    <mergeCell ref="A6:H6"/>
    <mergeCell ref="A16:H16"/>
  </mergeCells>
  <phoneticPr fontId="0" type="noConversion"/>
  <printOptions horizontalCentered="1"/>
  <pageMargins left="0.74803149606299213" right="0.74803149606299213" top="0.78740157480314965" bottom="0.59055118110236227" header="0.31496062992125984" footer="0.31496062992125984"/>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theme="6" tint="0.39997558519241921"/>
  </sheetPr>
  <dimension ref="A1:C10"/>
  <sheetViews>
    <sheetView showGridLines="0" showRowColHeaders="0" zoomScale="130" zoomScaleNormal="130" zoomScalePageLayoutView="130" workbookViewId="0">
      <selection activeCell="C12" sqref="C12"/>
    </sheetView>
  </sheetViews>
  <sheetFormatPr baseColWidth="10" defaultColWidth="8.83203125" defaultRowHeight="14" x14ac:dyDescent="0"/>
  <cols>
    <col min="1" max="1" width="8.83203125" style="171"/>
    <col min="2" max="2" width="28.5" customWidth="1"/>
    <col min="3" max="3" width="39" customWidth="1"/>
  </cols>
  <sheetData>
    <row r="1" spans="2:3">
      <c r="B1" s="81" t="s">
        <v>101</v>
      </c>
    </row>
    <row r="3" spans="2:3" ht="30">
      <c r="B3" s="315" t="s">
        <v>91</v>
      </c>
      <c r="C3" s="64" t="s">
        <v>102</v>
      </c>
    </row>
    <row r="4" spans="2:3" ht="15">
      <c r="B4" s="315" t="s">
        <v>92</v>
      </c>
      <c r="C4" s="319" t="s">
        <v>182</v>
      </c>
    </row>
    <row r="5" spans="2:3" ht="15">
      <c r="B5" s="315" t="s">
        <v>93</v>
      </c>
      <c r="C5" s="319" t="s">
        <v>274</v>
      </c>
    </row>
    <row r="6" spans="2:3" ht="15">
      <c r="B6" s="316" t="s">
        <v>96</v>
      </c>
      <c r="C6" s="319" t="s">
        <v>273</v>
      </c>
    </row>
    <row r="7" spans="2:3" ht="15">
      <c r="B7" s="315" t="s">
        <v>176</v>
      </c>
      <c r="C7" s="319" t="s">
        <v>272</v>
      </c>
    </row>
    <row r="8" spans="2:3" ht="15">
      <c r="B8" s="315" t="s">
        <v>105</v>
      </c>
      <c r="C8" s="319" t="s">
        <v>143</v>
      </c>
    </row>
    <row r="9" spans="2:3" ht="15">
      <c r="B9" s="317" t="s">
        <v>95</v>
      </c>
      <c r="C9" s="320" t="s">
        <v>381</v>
      </c>
    </row>
    <row r="10" spans="2:3" ht="15" customHeight="1">
      <c r="B10" s="317" t="s">
        <v>94</v>
      </c>
      <c r="C10" s="321"/>
    </row>
  </sheetData>
  <phoneticPr fontId="0" type="noConversion"/>
  <pageMargins left="0.78740157480314965" right="0.59055118110236227" top="0.78740157480314965" bottom="0.78740157480314965" header="0.31496062992125984" footer="0.31496062992125984"/>
  <legacyDrawing r:id="rId1"/>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14:formula1>
            <xm:f>liste!$A$6:$A$7</xm:f>
          </x14:formula1>
          <xm:sqref>C8</xm:sqref>
        </x14:dataValidation>
        <x14:dataValidation type="list" allowBlank="1" showInputMessage="1" showErrorMessage="1" promptTitle="Facultatea" prompt="Selectati">
          <x14:formula1>
            <xm:f>liste!$A$13:$A$15</xm:f>
          </x14:formula1>
          <xm:sqref>C4</xm:sqref>
        </x14:dataValidation>
      </x14:dataValidations>
    </ext>
    <ext xmlns:mx="http://schemas.microsoft.com/office/mac/excel/2008/main" uri="{64002731-A6B0-56B0-2670-7721B7C09600}">
      <mx:PLV Mode="0" OnePage="0" WScale="0"/>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K45"/>
  <sheetViews>
    <sheetView topLeftCell="A6" workbookViewId="0">
      <selection activeCell="J7" sqref="J7"/>
    </sheetView>
  </sheetViews>
  <sheetFormatPr baseColWidth="10" defaultColWidth="8.83203125" defaultRowHeight="14" x14ac:dyDescent="0"/>
  <cols>
    <col min="1" max="1" width="5.1640625" customWidth="1"/>
    <col min="2" max="2" width="10.5" customWidth="1"/>
    <col min="3" max="3" width="43.1640625" customWidth="1"/>
    <col min="4" max="4" width="24" customWidth="1"/>
    <col min="5" max="5" width="14.33203125" customWidth="1"/>
    <col min="6" max="6" width="11.83203125" style="171" customWidth="1"/>
    <col min="7" max="7" width="10" customWidth="1"/>
    <col min="8" max="8" width="9.6640625" customWidth="1"/>
  </cols>
  <sheetData>
    <row r="1" spans="1:11" ht="15">
      <c r="A1" s="230" t="str">
        <f>'Date initiale'!C3</f>
        <v>Universitatea de Arhitectură și Urbanism "Ion Mincu" București</v>
      </c>
      <c r="B1" s="230"/>
      <c r="C1" s="230"/>
      <c r="D1" s="17"/>
    </row>
    <row r="2" spans="1:11" ht="15">
      <c r="A2" s="230" t="str">
        <f>'Date initiale'!B4&amp;" "&amp;'Date initiale'!C4</f>
        <v>Facultatea URBANISM</v>
      </c>
      <c r="B2" s="230"/>
      <c r="C2" s="230"/>
      <c r="D2" s="17"/>
    </row>
    <row r="3" spans="1:11" ht="15">
      <c r="A3" s="230" t="str">
        <f>'Date initiale'!B5&amp;" "&amp;'Date initiale'!C5</f>
        <v>Departamentul Proiectare Urbană și Peisagistică</v>
      </c>
      <c r="B3" s="230"/>
      <c r="C3" s="230"/>
      <c r="D3" s="17"/>
    </row>
    <row r="4" spans="1:11">
      <c r="A4" s="115" t="str">
        <f>'Date initiale'!C6&amp;", "&amp;'Date initiale'!C7</f>
        <v>Hărmănescu Mihaela, C11</v>
      </c>
      <c r="B4" s="115"/>
      <c r="C4" s="115"/>
    </row>
    <row r="5" spans="1:11" s="171" customFormat="1">
      <c r="A5" s="115"/>
      <c r="B5" s="115"/>
      <c r="C5" s="115"/>
    </row>
    <row r="6" spans="1:11" ht="15">
      <c r="A6" s="569" t="s">
        <v>110</v>
      </c>
      <c r="B6" s="569"/>
      <c r="C6" s="569"/>
      <c r="D6" s="569"/>
      <c r="E6" s="569"/>
      <c r="F6" s="569"/>
      <c r="G6" s="569"/>
      <c r="H6" s="569"/>
    </row>
    <row r="7" spans="1:11" ht="36" customHeight="1">
      <c r="A7" s="566"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566"/>
      <c r="C7" s="566"/>
      <c r="D7" s="566"/>
      <c r="E7" s="566"/>
      <c r="F7" s="566"/>
      <c r="G7" s="566"/>
      <c r="H7" s="566"/>
      <c r="J7" s="244"/>
    </row>
    <row r="8" spans="1:11" ht="16" thickBot="1">
      <c r="A8" s="48"/>
      <c r="B8" s="48"/>
      <c r="C8" s="48"/>
      <c r="D8" s="48"/>
      <c r="E8" s="48"/>
      <c r="F8" s="48"/>
      <c r="G8" s="48"/>
      <c r="H8" s="48"/>
    </row>
    <row r="9" spans="1:11" ht="54" customHeight="1" thickBot="1">
      <c r="A9" s="177" t="s">
        <v>55</v>
      </c>
      <c r="B9" s="199" t="s">
        <v>72</v>
      </c>
      <c r="C9" s="214" t="s">
        <v>70</v>
      </c>
      <c r="D9" s="214" t="s">
        <v>71</v>
      </c>
      <c r="E9" s="199" t="s">
        <v>139</v>
      </c>
      <c r="F9" s="199" t="s">
        <v>138</v>
      </c>
      <c r="G9" s="214" t="s">
        <v>87</v>
      </c>
      <c r="H9" s="215" t="s">
        <v>147</v>
      </c>
      <c r="J9" s="236" t="s">
        <v>108</v>
      </c>
    </row>
    <row r="10" spans="1:11" ht="42">
      <c r="A10" s="222">
        <v>1</v>
      </c>
      <c r="B10" s="187"/>
      <c r="C10" s="125" t="s">
        <v>769</v>
      </c>
      <c r="D10" s="228" t="s">
        <v>645</v>
      </c>
      <c r="E10" s="228" t="s">
        <v>393</v>
      </c>
      <c r="F10" s="228" t="s">
        <v>425</v>
      </c>
      <c r="G10" s="228" t="s">
        <v>582</v>
      </c>
      <c r="H10" s="438">
        <v>3.33</v>
      </c>
      <c r="J10" s="237" t="s">
        <v>162</v>
      </c>
      <c r="K10" t="s">
        <v>258</v>
      </c>
    </row>
    <row r="11" spans="1:11" s="171" customFormat="1" ht="70">
      <c r="A11" s="393">
        <f>A10+1</f>
        <v>2</v>
      </c>
      <c r="B11" s="129"/>
      <c r="C11" s="447" t="s">
        <v>772</v>
      </c>
      <c r="D11" s="390" t="s">
        <v>773</v>
      </c>
      <c r="E11" s="125" t="s">
        <v>393</v>
      </c>
      <c r="F11" s="125" t="s">
        <v>487</v>
      </c>
      <c r="G11" s="125">
        <v>2016</v>
      </c>
      <c r="H11" s="439">
        <v>5</v>
      </c>
      <c r="J11" s="244"/>
    </row>
    <row r="12" spans="1:11" s="171" customFormat="1">
      <c r="A12" s="393">
        <f t="shared" ref="A12:A34" si="0">A11+1</f>
        <v>3</v>
      </c>
      <c r="B12" s="129"/>
      <c r="C12" s="125" t="s">
        <v>804</v>
      </c>
      <c r="D12" s="125" t="s">
        <v>640</v>
      </c>
      <c r="E12" s="125" t="s">
        <v>581</v>
      </c>
      <c r="F12" s="125" t="s">
        <v>425</v>
      </c>
      <c r="G12" s="125" t="s">
        <v>435</v>
      </c>
      <c r="H12" s="439">
        <v>5</v>
      </c>
      <c r="J12" s="244"/>
    </row>
    <row r="13" spans="1:11" s="171" customFormat="1" ht="28">
      <c r="A13" s="393">
        <f t="shared" si="0"/>
        <v>4</v>
      </c>
      <c r="B13" s="129"/>
      <c r="C13" s="125" t="s">
        <v>660</v>
      </c>
      <c r="D13" s="19" t="s">
        <v>553</v>
      </c>
      <c r="E13" s="432" t="s">
        <v>394</v>
      </c>
      <c r="F13" s="429" t="s">
        <v>629</v>
      </c>
      <c r="G13" s="432">
        <v>2013</v>
      </c>
      <c r="H13" s="283">
        <v>5</v>
      </c>
      <c r="J13" s="244"/>
    </row>
    <row r="14" spans="1:11" s="171" customFormat="1" ht="70">
      <c r="A14" s="393">
        <f t="shared" si="0"/>
        <v>5</v>
      </c>
      <c r="B14" s="129"/>
      <c r="C14" s="431" t="s">
        <v>565</v>
      </c>
      <c r="D14" s="390" t="s">
        <v>486</v>
      </c>
      <c r="E14" s="390" t="s">
        <v>566</v>
      </c>
      <c r="F14" s="390" t="s">
        <v>752</v>
      </c>
      <c r="G14" s="390">
        <v>2012</v>
      </c>
      <c r="H14" s="438">
        <v>3.33</v>
      </c>
      <c r="J14" s="51"/>
    </row>
    <row r="15" spans="1:11" s="171" customFormat="1" ht="70">
      <c r="A15" s="393">
        <f t="shared" si="0"/>
        <v>6</v>
      </c>
      <c r="B15" s="437"/>
      <c r="C15" s="125" t="s">
        <v>567</v>
      </c>
      <c r="D15" s="125" t="s">
        <v>486</v>
      </c>
      <c r="E15" s="125" t="s">
        <v>566</v>
      </c>
      <c r="F15" s="125" t="s">
        <v>629</v>
      </c>
      <c r="G15" s="125">
        <v>2012</v>
      </c>
      <c r="H15" s="439">
        <v>3.33</v>
      </c>
      <c r="J15" s="244"/>
    </row>
    <row r="16" spans="1:11" s="171" customFormat="1" ht="70">
      <c r="A16" s="393">
        <f t="shared" si="0"/>
        <v>7</v>
      </c>
      <c r="B16" s="437"/>
      <c r="C16" s="125" t="s">
        <v>767</v>
      </c>
      <c r="D16" s="125" t="s">
        <v>486</v>
      </c>
      <c r="E16" s="125" t="s">
        <v>566</v>
      </c>
      <c r="F16" s="125" t="s">
        <v>629</v>
      </c>
      <c r="G16" s="125">
        <v>2012</v>
      </c>
      <c r="H16" s="439">
        <v>3.33</v>
      </c>
      <c r="J16" s="244"/>
    </row>
    <row r="17" spans="1:8" ht="70">
      <c r="A17" s="393">
        <f t="shared" si="0"/>
        <v>8</v>
      </c>
      <c r="B17" s="435"/>
      <c r="C17" s="125" t="s">
        <v>768</v>
      </c>
      <c r="D17" s="125" t="s">
        <v>486</v>
      </c>
      <c r="E17" s="125" t="s">
        <v>566</v>
      </c>
      <c r="F17" s="125" t="s">
        <v>752</v>
      </c>
      <c r="G17" s="125">
        <v>2012</v>
      </c>
      <c r="H17" s="439">
        <v>3.33</v>
      </c>
    </row>
    <row r="18" spans="1:8" ht="84">
      <c r="A18" s="393">
        <f t="shared" si="0"/>
        <v>9</v>
      </c>
      <c r="B18" s="436"/>
      <c r="C18" s="125" t="s">
        <v>568</v>
      </c>
      <c r="D18" s="125" t="s">
        <v>486</v>
      </c>
      <c r="E18" s="125" t="s">
        <v>566</v>
      </c>
      <c r="F18" s="125" t="s">
        <v>629</v>
      </c>
      <c r="G18" s="125">
        <v>2012</v>
      </c>
      <c r="H18" s="439">
        <v>3.33</v>
      </c>
    </row>
    <row r="19" spans="1:8" ht="84">
      <c r="A19" s="393">
        <f>A18+1</f>
        <v>10</v>
      </c>
      <c r="B19" s="435"/>
      <c r="C19" s="192" t="s">
        <v>569</v>
      </c>
      <c r="D19" s="125" t="s">
        <v>486</v>
      </c>
      <c r="E19" s="125" t="s">
        <v>566</v>
      </c>
      <c r="F19" s="125" t="s">
        <v>629</v>
      </c>
      <c r="G19" s="125">
        <v>2012</v>
      </c>
      <c r="H19" s="439">
        <v>3.33</v>
      </c>
    </row>
    <row r="20" spans="1:8" ht="84">
      <c r="A20" s="393">
        <f t="shared" si="0"/>
        <v>11</v>
      </c>
      <c r="B20" s="435"/>
      <c r="C20" s="125" t="s">
        <v>570</v>
      </c>
      <c r="D20" s="125" t="s">
        <v>486</v>
      </c>
      <c r="E20" s="125" t="s">
        <v>566</v>
      </c>
      <c r="F20" s="125" t="s">
        <v>752</v>
      </c>
      <c r="G20" s="125">
        <v>2012</v>
      </c>
      <c r="H20" s="439">
        <v>3.33</v>
      </c>
    </row>
    <row r="21" spans="1:8" ht="28">
      <c r="A21" s="393">
        <f t="shared" si="0"/>
        <v>12</v>
      </c>
      <c r="B21" s="435"/>
      <c r="C21" s="125" t="s">
        <v>646</v>
      </c>
      <c r="D21" s="125" t="s">
        <v>640</v>
      </c>
      <c r="E21" s="125" t="s">
        <v>393</v>
      </c>
      <c r="F21" s="125" t="s">
        <v>494</v>
      </c>
      <c r="G21" s="125" t="s">
        <v>580</v>
      </c>
      <c r="H21" s="439">
        <v>10</v>
      </c>
    </row>
    <row r="22" spans="1:8" s="171" customFormat="1">
      <c r="A22" s="393">
        <f t="shared" si="0"/>
        <v>13</v>
      </c>
      <c r="B22" s="435"/>
      <c r="C22" s="125" t="s">
        <v>639</v>
      </c>
      <c r="D22" s="125" t="s">
        <v>640</v>
      </c>
      <c r="E22" s="125" t="s">
        <v>642</v>
      </c>
      <c r="F22" s="125" t="s">
        <v>628</v>
      </c>
      <c r="G22" s="125" t="s">
        <v>633</v>
      </c>
      <c r="H22" s="439">
        <v>1</v>
      </c>
    </row>
    <row r="23" spans="1:8" s="171" customFormat="1" ht="28">
      <c r="A23" s="393">
        <f t="shared" si="0"/>
        <v>14</v>
      </c>
      <c r="B23" s="435"/>
      <c r="C23" s="125" t="s">
        <v>647</v>
      </c>
      <c r="D23" s="125" t="s">
        <v>640</v>
      </c>
      <c r="E23" s="125" t="s">
        <v>641</v>
      </c>
      <c r="F23" s="125" t="s">
        <v>628</v>
      </c>
      <c r="G23" s="125">
        <v>2009</v>
      </c>
      <c r="H23" s="439">
        <v>1</v>
      </c>
    </row>
    <row r="24" spans="1:8" s="171" customFormat="1" ht="28">
      <c r="A24" s="393">
        <f t="shared" si="0"/>
        <v>15</v>
      </c>
      <c r="B24" s="435"/>
      <c r="C24" s="125" t="s">
        <v>648</v>
      </c>
      <c r="D24" s="125" t="s">
        <v>640</v>
      </c>
      <c r="E24" s="125" t="s">
        <v>641</v>
      </c>
      <c r="F24" s="125" t="s">
        <v>628</v>
      </c>
      <c r="G24" s="125">
        <v>2009</v>
      </c>
      <c r="H24" s="439">
        <v>1</v>
      </c>
    </row>
    <row r="25" spans="1:8" s="171" customFormat="1" ht="28">
      <c r="A25" s="393">
        <f t="shared" si="0"/>
        <v>16</v>
      </c>
      <c r="B25" s="435"/>
      <c r="C25" s="192" t="s">
        <v>753</v>
      </c>
      <c r="D25" s="192" t="s">
        <v>640</v>
      </c>
      <c r="E25" s="192" t="s">
        <v>576</v>
      </c>
      <c r="F25" s="192" t="s">
        <v>629</v>
      </c>
      <c r="G25" s="192">
        <v>2005</v>
      </c>
      <c r="H25" s="290">
        <v>2</v>
      </c>
    </row>
    <row r="26" spans="1:8" ht="28">
      <c r="A26" s="393">
        <f t="shared" si="0"/>
        <v>17</v>
      </c>
      <c r="B26" s="192"/>
      <c r="C26" s="192" t="s">
        <v>751</v>
      </c>
      <c r="D26" s="192" t="s">
        <v>640</v>
      </c>
      <c r="E26" s="192" t="s">
        <v>576</v>
      </c>
      <c r="F26" s="192" t="s">
        <v>629</v>
      </c>
      <c r="G26" s="192">
        <v>2005</v>
      </c>
      <c r="H26" s="290">
        <v>2</v>
      </c>
    </row>
    <row r="27" spans="1:8" s="171" customFormat="1" ht="42">
      <c r="A27" s="393">
        <f t="shared" si="0"/>
        <v>18</v>
      </c>
      <c r="B27" s="370"/>
      <c r="C27" s="370" t="s">
        <v>637</v>
      </c>
      <c r="D27" s="192" t="s">
        <v>640</v>
      </c>
      <c r="E27" s="125" t="s">
        <v>635</v>
      </c>
      <c r="F27" s="192" t="s">
        <v>628</v>
      </c>
      <c r="G27" s="192" t="s">
        <v>636</v>
      </c>
      <c r="H27" s="433">
        <v>2</v>
      </c>
    </row>
    <row r="28" spans="1:8" s="171" customFormat="1">
      <c r="A28" s="393">
        <f t="shared" si="0"/>
        <v>19</v>
      </c>
      <c r="B28" s="370"/>
      <c r="C28" s="370" t="s">
        <v>634</v>
      </c>
      <c r="D28" s="192" t="s">
        <v>640</v>
      </c>
      <c r="E28" s="370" t="s">
        <v>577</v>
      </c>
      <c r="F28" s="192" t="s">
        <v>629</v>
      </c>
      <c r="G28" s="192">
        <v>2005</v>
      </c>
      <c r="H28" s="433">
        <v>2</v>
      </c>
    </row>
    <row r="29" spans="1:8" s="171" customFormat="1" ht="42">
      <c r="A29" s="393">
        <f t="shared" si="0"/>
        <v>20</v>
      </c>
      <c r="B29" s="370"/>
      <c r="C29" s="125" t="s">
        <v>750</v>
      </c>
      <c r="D29" s="125" t="s">
        <v>554</v>
      </c>
      <c r="E29" s="125" t="s">
        <v>635</v>
      </c>
      <c r="F29" s="125" t="s">
        <v>629</v>
      </c>
      <c r="G29" s="125" t="s">
        <v>555</v>
      </c>
      <c r="H29" s="286">
        <v>25</v>
      </c>
    </row>
    <row r="30" spans="1:8" s="171" customFormat="1" ht="28">
      <c r="A30" s="393">
        <f t="shared" si="0"/>
        <v>21</v>
      </c>
      <c r="B30" s="192"/>
      <c r="C30" s="125" t="s">
        <v>667</v>
      </c>
      <c r="D30" s="125" t="s">
        <v>666</v>
      </c>
      <c r="E30" s="125" t="s">
        <v>577</v>
      </c>
      <c r="F30" s="125" t="s">
        <v>628</v>
      </c>
      <c r="G30" s="125">
        <v>2002</v>
      </c>
      <c r="H30" s="286">
        <v>0.66</v>
      </c>
    </row>
    <row r="31" spans="1:8" s="171" customFormat="1">
      <c r="A31" s="393">
        <f t="shared" si="0"/>
        <v>22</v>
      </c>
      <c r="B31" s="192"/>
      <c r="C31" s="13"/>
      <c r="D31" s="13"/>
      <c r="E31" s="13"/>
      <c r="F31" s="13"/>
      <c r="G31" s="13"/>
      <c r="H31" s="286"/>
    </row>
    <row r="32" spans="1:8" s="171" customFormat="1">
      <c r="A32" s="393">
        <f t="shared" si="0"/>
        <v>23</v>
      </c>
      <c r="B32" s="192"/>
      <c r="C32" s="13"/>
      <c r="D32" s="13"/>
      <c r="E32" s="13"/>
      <c r="F32" s="13"/>
      <c r="G32" s="13"/>
      <c r="H32" s="286"/>
    </row>
    <row r="33" spans="1:8" s="171" customFormat="1">
      <c r="A33" s="393">
        <f t="shared" si="0"/>
        <v>24</v>
      </c>
      <c r="B33" s="370"/>
      <c r="C33" s="125"/>
      <c r="D33" s="125"/>
      <c r="E33" s="125"/>
      <c r="F33" s="125"/>
      <c r="G33" s="125"/>
      <c r="H33" s="286"/>
    </row>
    <row r="34" spans="1:8" s="56" customFormat="1" ht="15" thickBot="1">
      <c r="A34" s="393">
        <f t="shared" si="0"/>
        <v>25</v>
      </c>
      <c r="B34" s="61"/>
      <c r="C34" s="483"/>
      <c r="D34" s="483"/>
      <c r="E34" s="483"/>
      <c r="F34" s="483"/>
      <c r="G34" s="483"/>
      <c r="H34" s="484"/>
    </row>
    <row r="35" spans="1:8" ht="15" thickBot="1">
      <c r="A35" s="307"/>
      <c r="B35" s="221"/>
      <c r="C35" s="197"/>
      <c r="D35" s="197"/>
      <c r="E35" s="197"/>
      <c r="F35" s="197"/>
      <c r="G35" s="466" t="str">
        <f>"Total "&amp;LEFT(A7,3)</f>
        <v>Total I13</v>
      </c>
      <c r="H35" s="467">
        <f>SUM(H10:H34)</f>
        <v>88.299999999999983</v>
      </c>
    </row>
    <row r="37" spans="1:8" ht="53.25" customHeight="1">
      <c r="A37" s="56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37" s="565"/>
      <c r="C37" s="565"/>
      <c r="D37" s="565"/>
      <c r="E37" s="565"/>
      <c r="F37" s="565"/>
      <c r="G37" s="565"/>
      <c r="H37" s="565"/>
    </row>
    <row r="45" spans="1:8" s="171" customFormat="1"/>
  </sheetData>
  <mergeCells count="3">
    <mergeCell ref="A7:H7"/>
    <mergeCell ref="A6:H6"/>
    <mergeCell ref="A37:H37"/>
  </mergeCells>
  <phoneticPr fontId="0" type="noConversion"/>
  <printOptions horizontalCentered="1"/>
  <pageMargins left="0.74803149606299213" right="0.74803149606299213" top="0.78740157480314965" bottom="0.59055118110236227" header="0.31496062992125984" footer="0.31496062992125984"/>
  <extLst>
    <ext xmlns:mx="http://schemas.microsoft.com/office/mac/excel/2008/main" uri="{64002731-A6B0-56B0-2670-7721B7C09600}">
      <mx:PLV Mode="0" OnePage="0" WScale="0"/>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K39"/>
  <sheetViews>
    <sheetView workbookViewId="0">
      <selection activeCell="J7" sqref="J7"/>
    </sheetView>
  </sheetViews>
  <sheetFormatPr baseColWidth="10" defaultColWidth="8.83203125" defaultRowHeight="14" x14ac:dyDescent="0"/>
  <cols>
    <col min="1" max="1" width="5.1640625" customWidth="1"/>
    <col min="2" max="2" width="10.5" customWidth="1"/>
    <col min="3" max="3" width="43.1640625" customWidth="1"/>
    <col min="4" max="4" width="24" customWidth="1"/>
    <col min="5" max="5" width="14.33203125" customWidth="1"/>
    <col min="6" max="6" width="11.83203125" style="171" customWidth="1"/>
    <col min="7" max="7" width="10" customWidth="1"/>
    <col min="8" max="8" width="9.6640625" customWidth="1"/>
    <col min="10" max="10" width="10.5" customWidth="1"/>
  </cols>
  <sheetData>
    <row r="1" spans="1:11" ht="15">
      <c r="A1" s="230" t="str">
        <f>'Date initiale'!C3</f>
        <v>Universitatea de Arhitectură și Urbanism "Ion Mincu" București</v>
      </c>
      <c r="B1" s="230"/>
      <c r="C1" s="230"/>
      <c r="D1" s="17"/>
      <c r="E1" s="17"/>
      <c r="F1" s="17"/>
    </row>
    <row r="2" spans="1:11" ht="15">
      <c r="A2" s="230" t="str">
        <f>'Date initiale'!B4&amp;" "&amp;'Date initiale'!C4</f>
        <v>Facultatea URBANISM</v>
      </c>
      <c r="B2" s="230"/>
      <c r="C2" s="230"/>
      <c r="D2" s="17"/>
      <c r="E2" s="17"/>
      <c r="F2" s="17"/>
    </row>
    <row r="3" spans="1:11" ht="15">
      <c r="A3" s="230" t="str">
        <f>'Date initiale'!B5&amp;" "&amp;'Date initiale'!C5</f>
        <v>Departamentul Proiectare Urbană și Peisagistică</v>
      </c>
      <c r="B3" s="230"/>
      <c r="C3" s="230"/>
      <c r="D3" s="17"/>
      <c r="E3" s="17"/>
      <c r="F3" s="17"/>
    </row>
    <row r="4" spans="1:11" ht="15">
      <c r="A4" s="231" t="str">
        <f>'Date initiale'!C6&amp;", "&amp;'Date initiale'!C7</f>
        <v>Hărmănescu Mihaela, C11</v>
      </c>
      <c r="B4" s="231"/>
      <c r="C4" s="231"/>
      <c r="D4" s="17"/>
      <c r="E4" s="17"/>
      <c r="F4" s="17"/>
    </row>
    <row r="5" spans="1:11" s="171" customFormat="1" ht="15">
      <c r="A5" s="231"/>
      <c r="B5" s="231"/>
      <c r="C5" s="231"/>
      <c r="D5" s="17"/>
      <c r="E5" s="17"/>
      <c r="F5" s="17"/>
    </row>
    <row r="6" spans="1:11" ht="15">
      <c r="A6" s="563" t="s">
        <v>110</v>
      </c>
      <c r="B6" s="563"/>
      <c r="C6" s="563"/>
      <c r="D6" s="563"/>
      <c r="E6" s="563"/>
      <c r="F6" s="563"/>
      <c r="G6" s="563"/>
      <c r="H6" s="563"/>
    </row>
    <row r="7" spans="1:11" ht="54" customHeight="1">
      <c r="A7" s="566"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566"/>
      <c r="C7" s="566"/>
      <c r="D7" s="566"/>
      <c r="E7" s="566"/>
      <c r="F7" s="566"/>
      <c r="G7" s="566"/>
      <c r="H7" s="566"/>
      <c r="J7" s="445"/>
    </row>
    <row r="8" spans="1:11" s="171" customFormat="1" ht="16" thickBot="1">
      <c r="A8" s="53"/>
      <c r="B8" s="53"/>
      <c r="C8" s="53"/>
      <c r="D8" s="53"/>
      <c r="E8" s="53"/>
      <c r="F8" s="65"/>
      <c r="G8" s="65"/>
      <c r="H8" s="65"/>
    </row>
    <row r="9" spans="1:11" ht="43" thickBot="1">
      <c r="A9" s="177" t="s">
        <v>55</v>
      </c>
      <c r="B9" s="199" t="s">
        <v>72</v>
      </c>
      <c r="C9" s="214" t="s">
        <v>70</v>
      </c>
      <c r="D9" s="214" t="s">
        <v>71</v>
      </c>
      <c r="E9" s="199" t="s">
        <v>140</v>
      </c>
      <c r="F9" s="199" t="s">
        <v>138</v>
      </c>
      <c r="G9" s="214" t="s">
        <v>87</v>
      </c>
      <c r="H9" s="215" t="s">
        <v>147</v>
      </c>
      <c r="J9" s="236" t="s">
        <v>108</v>
      </c>
    </row>
    <row r="10" spans="1:11" ht="42">
      <c r="A10" s="224">
        <v>1</v>
      </c>
      <c r="B10" s="529"/>
      <c r="C10" s="192" t="s">
        <v>791</v>
      </c>
      <c r="D10" s="192" t="s">
        <v>805</v>
      </c>
      <c r="E10" s="125" t="s">
        <v>393</v>
      </c>
      <c r="F10" s="125" t="s">
        <v>629</v>
      </c>
      <c r="G10" s="125">
        <v>2018</v>
      </c>
      <c r="H10" s="283">
        <v>0.83</v>
      </c>
      <c r="J10" s="237" t="s">
        <v>165</v>
      </c>
      <c r="K10" s="328" t="s">
        <v>258</v>
      </c>
    </row>
    <row r="11" spans="1:11" s="171" customFormat="1" ht="84">
      <c r="A11" s="186">
        <f>A10+1</f>
        <v>2</v>
      </c>
      <c r="B11" s="428"/>
      <c r="C11" s="192" t="s">
        <v>643</v>
      </c>
      <c r="D11" s="192" t="s">
        <v>805</v>
      </c>
      <c r="E11" s="125" t="s">
        <v>394</v>
      </c>
      <c r="F11" s="125" t="s">
        <v>629</v>
      </c>
      <c r="G11" s="125">
        <v>2016</v>
      </c>
      <c r="H11" s="283">
        <v>2.15</v>
      </c>
      <c r="J11" s="244"/>
      <c r="K11" s="328"/>
    </row>
    <row r="12" spans="1:11" s="171" customFormat="1" ht="56">
      <c r="A12" s="186"/>
      <c r="B12" s="428"/>
      <c r="C12" s="370" t="s">
        <v>644</v>
      </c>
      <c r="D12" s="370" t="s">
        <v>546</v>
      </c>
      <c r="E12" s="125" t="s">
        <v>341</v>
      </c>
      <c r="F12" s="125" t="s">
        <v>629</v>
      </c>
      <c r="G12" s="125">
        <v>2016</v>
      </c>
      <c r="H12" s="283">
        <v>2.15</v>
      </c>
      <c r="J12" s="244"/>
      <c r="K12" s="328"/>
    </row>
    <row r="13" spans="1:11" s="171" customFormat="1" ht="28">
      <c r="A13" s="186">
        <f>A11+1</f>
        <v>3</v>
      </c>
      <c r="B13" s="428"/>
      <c r="C13" s="370" t="s">
        <v>756</v>
      </c>
      <c r="D13" s="370" t="s">
        <v>546</v>
      </c>
      <c r="E13" s="125" t="s">
        <v>341</v>
      </c>
      <c r="F13" s="125" t="s">
        <v>629</v>
      </c>
      <c r="G13" s="125">
        <v>2017</v>
      </c>
      <c r="H13" s="283">
        <v>3</v>
      </c>
      <c r="J13" s="477"/>
      <c r="K13" s="328"/>
    </row>
    <row r="14" spans="1:11" ht="42">
      <c r="A14" s="186">
        <f t="shared" ref="A14:A15" si="0">A13+1</f>
        <v>4</v>
      </c>
      <c r="B14" s="428" t="s">
        <v>395</v>
      </c>
      <c r="C14" s="125" t="s">
        <v>549</v>
      </c>
      <c r="D14" s="129" t="s">
        <v>754</v>
      </c>
      <c r="E14" s="129" t="s">
        <v>394</v>
      </c>
      <c r="F14" s="125" t="s">
        <v>629</v>
      </c>
      <c r="G14" s="129">
        <v>2013</v>
      </c>
      <c r="H14" s="283">
        <v>3</v>
      </c>
      <c r="J14" s="476"/>
    </row>
    <row r="15" spans="1:11" ht="98">
      <c r="A15" s="186">
        <f t="shared" si="0"/>
        <v>5</v>
      </c>
      <c r="B15" s="429" t="s">
        <v>744</v>
      </c>
      <c r="C15" s="431" t="s">
        <v>547</v>
      </c>
      <c r="D15" s="430" t="s">
        <v>548</v>
      </c>
      <c r="E15" s="430" t="s">
        <v>434</v>
      </c>
      <c r="F15" s="431" t="s">
        <v>629</v>
      </c>
      <c r="G15" s="430">
        <v>2011</v>
      </c>
      <c r="H15" s="283">
        <v>1</v>
      </c>
    </row>
    <row r="16" spans="1:11" s="171" customFormat="1" ht="84">
      <c r="A16" s="186">
        <f>A15+1</f>
        <v>6</v>
      </c>
      <c r="B16" s="190" t="s">
        <v>649</v>
      </c>
      <c r="C16" s="125" t="s">
        <v>650</v>
      </c>
      <c r="D16" s="125" t="s">
        <v>755</v>
      </c>
      <c r="E16" s="125" t="s">
        <v>394</v>
      </c>
      <c r="F16" s="431" t="s">
        <v>629</v>
      </c>
      <c r="G16" s="125">
        <v>2009</v>
      </c>
      <c r="H16" s="286">
        <v>1.1499999999999999</v>
      </c>
    </row>
    <row r="17" spans="1:8" s="171" customFormat="1" ht="15" thickBot="1">
      <c r="A17" s="213">
        <f t="shared" ref="A17" si="1">A16+1</f>
        <v>7</v>
      </c>
      <c r="B17" s="132"/>
      <c r="C17" s="132"/>
      <c r="D17" s="132"/>
      <c r="E17" s="132"/>
      <c r="F17" s="132"/>
      <c r="G17" s="132"/>
      <c r="H17" s="195"/>
    </row>
    <row r="18" spans="1:8" s="171" customFormat="1" ht="15" thickBot="1">
      <c r="A18" s="307"/>
      <c r="B18" s="221"/>
      <c r="C18" s="221"/>
      <c r="D18" s="221"/>
      <c r="E18" s="221"/>
      <c r="F18" s="221"/>
      <c r="G18" s="149" t="str">
        <f>"Total "&amp;LEFT(A7,4)</f>
        <v>Total I14a</v>
      </c>
      <c r="H18" s="150">
        <f>SUM(H10:H17)</f>
        <v>13.28</v>
      </c>
    </row>
    <row r="19" spans="1:8" s="171" customFormat="1"/>
    <row r="20" spans="1:8" s="171" customFormat="1" ht="53.25" customHeight="1">
      <c r="A20" s="56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0" s="565"/>
      <c r="C20" s="565"/>
      <c r="D20" s="565"/>
      <c r="E20" s="565"/>
      <c r="F20" s="565"/>
      <c r="G20" s="565"/>
      <c r="H20" s="565"/>
    </row>
    <row r="26" spans="1:8" ht="15" thickBot="1"/>
    <row r="27" spans="1:8">
      <c r="B27" s="543"/>
      <c r="C27" s="223"/>
      <c r="D27" s="446"/>
      <c r="E27" s="223"/>
      <c r="F27" s="223"/>
      <c r="G27" s="446"/>
      <c r="H27" s="475"/>
    </row>
    <row r="38" spans="1:9" ht="15" thickBot="1"/>
    <row r="39" spans="1:9" s="171" customFormat="1" ht="54" customHeight="1" thickBot="1">
      <c r="A39" s="198" t="s">
        <v>69</v>
      </c>
      <c r="B39" s="199" t="s">
        <v>72</v>
      </c>
      <c r="C39" s="214" t="s">
        <v>70</v>
      </c>
      <c r="D39" s="214" t="s">
        <v>71</v>
      </c>
      <c r="E39" s="199" t="s">
        <v>139</v>
      </c>
      <c r="F39" s="199" t="s">
        <v>139</v>
      </c>
      <c r="G39" s="199" t="s">
        <v>138</v>
      </c>
      <c r="H39" s="214" t="s">
        <v>87</v>
      </c>
      <c r="I39" s="215" t="s">
        <v>78</v>
      </c>
    </row>
  </sheetData>
  <mergeCells count="3">
    <mergeCell ref="A7:H7"/>
    <mergeCell ref="A20:H20"/>
    <mergeCell ref="A6:H6"/>
  </mergeCells>
  <phoneticPr fontId="0" type="noConversion"/>
  <printOptions horizontalCentered="1"/>
  <pageMargins left="0.74803149606299213" right="0.74803149606299213" top="0.78740157480314965" bottom="0.59055118110236227" header="0.31496062992125984" footer="0.31496062992125984"/>
  <extLst>
    <ext xmlns:mx="http://schemas.microsoft.com/office/mac/excel/2008/main" uri="{64002731-A6B0-56B0-2670-7721B7C09600}">
      <mx:PLV Mode="0" OnePage="0" WScale="0"/>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K38"/>
  <sheetViews>
    <sheetView topLeftCell="A5" workbookViewId="0">
      <selection activeCell="J7" sqref="J7"/>
    </sheetView>
  </sheetViews>
  <sheetFormatPr baseColWidth="10" defaultColWidth="8.83203125" defaultRowHeight="14" x14ac:dyDescent="0"/>
  <cols>
    <col min="1" max="1" width="5.1640625" customWidth="1"/>
    <col min="2" max="2" width="10.5" customWidth="1"/>
    <col min="3" max="3" width="43.1640625" customWidth="1"/>
    <col min="4" max="4" width="24" customWidth="1"/>
    <col min="5" max="5" width="14.33203125" customWidth="1"/>
    <col min="6" max="6" width="11.83203125" style="171" customWidth="1"/>
    <col min="7" max="7" width="10" customWidth="1"/>
    <col min="8" max="8" width="9.6640625" customWidth="1"/>
  </cols>
  <sheetData>
    <row r="1" spans="1:11" ht="15">
      <c r="A1" s="233" t="str">
        <f>'Date initiale'!C3</f>
        <v>Universitatea de Arhitectură și Urbanism "Ion Mincu" București</v>
      </c>
      <c r="B1" s="233"/>
      <c r="C1" s="233"/>
      <c r="D1" s="41"/>
      <c r="E1" s="41"/>
      <c r="F1" s="41"/>
      <c r="G1" s="41"/>
      <c r="H1" s="41"/>
    </row>
    <row r="2" spans="1:11" ht="15">
      <c r="A2" s="233" t="str">
        <f>'Date initiale'!B4&amp;" "&amp;'Date initiale'!C4</f>
        <v>Facultatea URBANISM</v>
      </c>
      <c r="B2" s="233"/>
      <c r="C2" s="233"/>
      <c r="D2" s="41"/>
      <c r="E2" s="41"/>
      <c r="F2" s="41"/>
      <c r="G2" s="41"/>
      <c r="H2" s="41"/>
    </row>
    <row r="3" spans="1:11" ht="15">
      <c r="A3" s="233" t="str">
        <f>'Date initiale'!B5&amp;" "&amp;'Date initiale'!C5</f>
        <v>Departamentul Proiectare Urbană și Peisagistică</v>
      </c>
      <c r="B3" s="233"/>
      <c r="C3" s="233"/>
      <c r="D3" s="41"/>
      <c r="E3" s="41"/>
      <c r="F3" s="41"/>
      <c r="G3" s="41"/>
      <c r="H3" s="41"/>
    </row>
    <row r="4" spans="1:11" ht="15">
      <c r="A4" s="234" t="str">
        <f>'Date initiale'!C6&amp;", "&amp;'Date initiale'!C7</f>
        <v>Hărmănescu Mihaela, C11</v>
      </c>
      <c r="B4" s="234"/>
      <c r="C4" s="234"/>
      <c r="D4" s="41"/>
      <c r="E4" s="41"/>
      <c r="F4" s="41"/>
      <c r="G4" s="41"/>
      <c r="H4" s="41"/>
    </row>
    <row r="5" spans="1:11" s="171" customFormat="1" ht="15">
      <c r="A5" s="234"/>
      <c r="B5" s="234"/>
      <c r="C5" s="234"/>
      <c r="D5" s="41"/>
      <c r="E5" s="41"/>
      <c r="F5" s="41"/>
      <c r="G5" s="41"/>
      <c r="H5" s="41"/>
    </row>
    <row r="6" spans="1:11" ht="15">
      <c r="A6" s="570" t="s">
        <v>110</v>
      </c>
      <c r="B6" s="570"/>
      <c r="C6" s="570"/>
      <c r="D6" s="570"/>
      <c r="E6" s="570"/>
      <c r="F6" s="570"/>
      <c r="G6" s="570"/>
      <c r="H6" s="570"/>
    </row>
    <row r="7" spans="1:11" ht="36.75" customHeight="1">
      <c r="A7" s="566" t="str">
        <f>'Descriere indicatori'!B19&amp;"b. "&amp;'Descriere indicatori'!C20</f>
        <v xml:space="preserve">I14b. Proiect urbanistic şi peisagistic la nivelul Planurilor Generale / Zonale ale Localităţilor (inclusiv studii de fundamentare, de inserţie, de oportunitate) avizate** </v>
      </c>
      <c r="B7" s="566"/>
      <c r="C7" s="566"/>
      <c r="D7" s="566"/>
      <c r="E7" s="566"/>
      <c r="F7" s="566"/>
      <c r="G7" s="566"/>
      <c r="H7" s="566"/>
      <c r="J7" s="445"/>
    </row>
    <row r="8" spans="1:11" ht="19.5" customHeight="1" thickBot="1">
      <c r="A8" s="54"/>
      <c r="B8" s="54"/>
      <c r="C8" s="54"/>
      <c r="D8" s="54"/>
      <c r="E8" s="54"/>
      <c r="F8" s="54"/>
      <c r="G8" s="54"/>
      <c r="H8" s="54"/>
    </row>
    <row r="9" spans="1:11" ht="43" thickBot="1">
      <c r="A9" s="145" t="s">
        <v>55</v>
      </c>
      <c r="B9" s="199" t="s">
        <v>72</v>
      </c>
      <c r="C9" s="214" t="s">
        <v>70</v>
      </c>
      <c r="D9" s="214" t="s">
        <v>71</v>
      </c>
      <c r="E9" s="199" t="s">
        <v>140</v>
      </c>
      <c r="F9" s="199" t="s">
        <v>138</v>
      </c>
      <c r="G9" s="214" t="s">
        <v>87</v>
      </c>
      <c r="H9" s="215" t="s">
        <v>147</v>
      </c>
      <c r="J9" s="236" t="s">
        <v>108</v>
      </c>
    </row>
    <row r="10" spans="1:11" ht="42">
      <c r="A10" s="226">
        <v>1</v>
      </c>
      <c r="B10" s="544" t="s">
        <v>585</v>
      </c>
      <c r="C10" s="386" t="s">
        <v>390</v>
      </c>
      <c r="D10" s="223" t="s">
        <v>391</v>
      </c>
      <c r="E10" s="223" t="s">
        <v>578</v>
      </c>
      <c r="F10" s="223" t="s">
        <v>579</v>
      </c>
      <c r="G10" s="223">
        <v>2018</v>
      </c>
      <c r="H10" s="283">
        <v>7.5</v>
      </c>
      <c r="J10" s="237" t="s">
        <v>166</v>
      </c>
      <c r="K10" s="328" t="s">
        <v>258</v>
      </c>
    </row>
    <row r="11" spans="1:11" s="171" customFormat="1" ht="28">
      <c r="A11" s="189">
        <f>A10+1</f>
        <v>2</v>
      </c>
      <c r="B11" s="392"/>
      <c r="C11" s="121" t="s">
        <v>748</v>
      </c>
      <c r="D11" s="121" t="s">
        <v>749</v>
      </c>
      <c r="E11" s="379" t="s">
        <v>638</v>
      </c>
      <c r="F11" s="379" t="s">
        <v>389</v>
      </c>
      <c r="G11" s="379">
        <v>2018</v>
      </c>
      <c r="H11" s="283">
        <v>15</v>
      </c>
    </row>
    <row r="12" spans="1:11" s="171" customFormat="1" ht="42">
      <c r="A12" s="189">
        <f t="shared" ref="A12:A20" si="0">A11+1</f>
        <v>3</v>
      </c>
      <c r="B12" s="190" t="s">
        <v>571</v>
      </c>
      <c r="C12" s="125" t="s">
        <v>572</v>
      </c>
      <c r="D12" s="125" t="s">
        <v>388</v>
      </c>
      <c r="E12" s="125" t="s">
        <v>393</v>
      </c>
      <c r="F12" s="125" t="s">
        <v>389</v>
      </c>
      <c r="G12" s="125">
        <v>2017</v>
      </c>
      <c r="H12" s="286">
        <v>20</v>
      </c>
    </row>
    <row r="13" spans="1:11" s="171" customFormat="1" ht="56">
      <c r="A13" s="189">
        <f t="shared" si="0"/>
        <v>4</v>
      </c>
      <c r="B13" s="392"/>
      <c r="C13" s="192" t="s">
        <v>770</v>
      </c>
      <c r="D13" s="192" t="s">
        <v>583</v>
      </c>
      <c r="E13" s="192" t="s">
        <v>393</v>
      </c>
      <c r="F13" s="192" t="s">
        <v>487</v>
      </c>
      <c r="G13" s="192" t="s">
        <v>560</v>
      </c>
      <c r="H13" s="433">
        <v>7.5</v>
      </c>
    </row>
    <row r="14" spans="1:11" s="171" customFormat="1" ht="42">
      <c r="A14" s="189">
        <f t="shared" si="0"/>
        <v>5</v>
      </c>
      <c r="B14" s="440"/>
      <c r="C14" s="125" t="s">
        <v>552</v>
      </c>
      <c r="D14" s="125" t="s">
        <v>551</v>
      </c>
      <c r="E14" s="125" t="s">
        <v>550</v>
      </c>
      <c r="F14" s="125" t="s">
        <v>629</v>
      </c>
      <c r="G14" s="125" t="s">
        <v>435</v>
      </c>
      <c r="H14" s="283">
        <v>2</v>
      </c>
    </row>
    <row r="15" spans="1:11" s="171" customFormat="1" ht="42">
      <c r="A15" s="189">
        <f t="shared" si="0"/>
        <v>6</v>
      </c>
      <c r="B15" s="190"/>
      <c r="C15" s="367" t="s">
        <v>705</v>
      </c>
      <c r="D15" s="125" t="s">
        <v>706</v>
      </c>
      <c r="E15" s="228" t="s">
        <v>394</v>
      </c>
      <c r="F15" s="228" t="s">
        <v>628</v>
      </c>
      <c r="G15" s="228">
        <v>2016</v>
      </c>
      <c r="H15" s="283">
        <v>0.62</v>
      </c>
    </row>
    <row r="16" spans="1:11" s="171" customFormat="1">
      <c r="A16" s="189">
        <f t="shared" si="0"/>
        <v>7</v>
      </c>
      <c r="B16" s="190"/>
      <c r="C16" s="227"/>
      <c r="D16" s="125"/>
      <c r="E16" s="228"/>
      <c r="F16" s="228"/>
      <c r="G16" s="228"/>
      <c r="H16" s="283"/>
    </row>
    <row r="17" spans="1:8">
      <c r="A17" s="189">
        <f t="shared" si="0"/>
        <v>8</v>
      </c>
      <c r="B17" s="190"/>
      <c r="C17" s="220"/>
      <c r="D17" s="125"/>
      <c r="E17" s="125"/>
      <c r="F17" s="125"/>
      <c r="G17" s="196"/>
      <c r="H17" s="283"/>
    </row>
    <row r="18" spans="1:8">
      <c r="A18" s="189">
        <f t="shared" si="0"/>
        <v>9</v>
      </c>
      <c r="B18" s="190"/>
      <c r="C18" s="227"/>
      <c r="D18" s="125"/>
      <c r="E18" s="228"/>
      <c r="F18" s="228"/>
      <c r="G18" s="228"/>
      <c r="H18" s="283"/>
    </row>
    <row r="19" spans="1:8">
      <c r="A19" s="189">
        <f t="shared" si="0"/>
        <v>10</v>
      </c>
      <c r="B19" s="190"/>
      <c r="C19" s="227"/>
      <c r="D19" s="125"/>
      <c r="E19" s="228"/>
      <c r="F19" s="228"/>
      <c r="G19" s="228"/>
      <c r="H19" s="283"/>
    </row>
    <row r="20" spans="1:8" ht="15" thickBot="1">
      <c r="A20" s="189">
        <f t="shared" si="0"/>
        <v>11</v>
      </c>
      <c r="B20" s="132"/>
      <c r="C20" s="229"/>
      <c r="D20" s="132"/>
      <c r="E20" s="132"/>
      <c r="F20" s="132"/>
      <c r="G20" s="132"/>
      <c r="H20" s="291"/>
    </row>
    <row r="21" spans="1:8" ht="16" thickBot="1">
      <c r="A21" s="308"/>
      <c r="G21" s="149" t="str">
        <f>"Total "&amp;LEFT(A7,4)</f>
        <v>Total I14b</v>
      </c>
      <c r="H21" s="245">
        <f>SUM(H10:H20)</f>
        <v>52.62</v>
      </c>
    </row>
    <row r="23" spans="1:8" ht="53.25" customHeight="1">
      <c r="A23" s="56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565"/>
      <c r="C23" s="565"/>
      <c r="D23" s="565"/>
      <c r="E23" s="565"/>
      <c r="F23" s="565"/>
      <c r="G23" s="565"/>
      <c r="H23" s="565"/>
    </row>
    <row r="36" spans="3:9" ht="154">
      <c r="C36" s="370" t="s">
        <v>341</v>
      </c>
      <c r="D36" s="370" t="s">
        <v>556</v>
      </c>
      <c r="E36" s="125" t="s">
        <v>557</v>
      </c>
      <c r="F36" s="370" t="s">
        <v>393</v>
      </c>
      <c r="G36" s="370" t="s">
        <v>487</v>
      </c>
      <c r="H36" s="370">
        <v>2016</v>
      </c>
      <c r="I36" s="433">
        <v>5</v>
      </c>
    </row>
    <row r="37" spans="3:9" ht="70">
      <c r="C37" s="434">
        <v>32015</v>
      </c>
      <c r="D37" s="370" t="s">
        <v>558</v>
      </c>
      <c r="E37" s="370" t="s">
        <v>559</v>
      </c>
      <c r="F37" s="370" t="s">
        <v>393</v>
      </c>
      <c r="G37" s="370" t="s">
        <v>487</v>
      </c>
      <c r="H37" s="370" t="s">
        <v>560</v>
      </c>
      <c r="I37" s="433">
        <v>3.33</v>
      </c>
    </row>
    <row r="38" spans="3:9" ht="56">
      <c r="C38" s="434">
        <v>42015</v>
      </c>
      <c r="D38" s="370" t="s">
        <v>561</v>
      </c>
      <c r="E38" s="370" t="s">
        <v>562</v>
      </c>
      <c r="F38" s="370" t="s">
        <v>563</v>
      </c>
      <c r="G38" s="370" t="s">
        <v>494</v>
      </c>
      <c r="H38" s="370" t="s">
        <v>564</v>
      </c>
      <c r="I38" s="433">
        <v>10</v>
      </c>
    </row>
  </sheetData>
  <mergeCells count="3">
    <mergeCell ref="A7:H7"/>
    <mergeCell ref="A6:H6"/>
    <mergeCell ref="A23:H23"/>
  </mergeCells>
  <phoneticPr fontId="0" type="noConversion"/>
  <printOptions horizontalCentered="1"/>
  <pageMargins left="0.74803149606299213" right="0.74803149606299213" top="0.78740157480314965" bottom="0.59055118110236227" header="0.31496062992125984" footer="0.31496062992125984"/>
  <extLst>
    <ext xmlns:mx="http://schemas.microsoft.com/office/mac/excel/2008/main" uri="{64002731-A6B0-56B0-2670-7721B7C09600}">
      <mx:PLV Mode="0" OnePage="0" WScale="0"/>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K21"/>
  <sheetViews>
    <sheetView topLeftCell="A7" workbookViewId="0">
      <selection activeCell="J7" sqref="J7"/>
    </sheetView>
  </sheetViews>
  <sheetFormatPr baseColWidth="10" defaultColWidth="9.1640625" defaultRowHeight="14" x14ac:dyDescent="0"/>
  <cols>
    <col min="1" max="1" width="5.1640625" style="171" customWidth="1"/>
    <col min="2" max="2" width="10.5" style="171" customWidth="1"/>
    <col min="3" max="3" width="43.1640625" style="171" customWidth="1"/>
    <col min="4" max="4" width="24" style="171" customWidth="1"/>
    <col min="5" max="5" width="14.33203125" style="171" customWidth="1"/>
    <col min="6" max="6" width="11.83203125" style="171" customWidth="1"/>
    <col min="7" max="7" width="10" style="171" customWidth="1"/>
    <col min="8" max="8" width="9.6640625" style="171" customWidth="1"/>
    <col min="9" max="9" width="9.1640625" style="171"/>
    <col min="10" max="10" width="10.33203125" style="171" customWidth="1"/>
    <col min="11" max="16384" width="9.1640625" style="171"/>
  </cols>
  <sheetData>
    <row r="1" spans="1:11" ht="15">
      <c r="A1" s="230" t="str">
        <f>'Date initiale'!C3</f>
        <v>Universitatea de Arhitectură și Urbanism "Ion Mincu" București</v>
      </c>
      <c r="B1" s="230"/>
      <c r="C1" s="230"/>
      <c r="D1" s="17"/>
      <c r="E1" s="17"/>
      <c r="F1" s="17"/>
    </row>
    <row r="2" spans="1:11" ht="15">
      <c r="A2" s="230" t="str">
        <f>'Date initiale'!B4&amp;" "&amp;'Date initiale'!C4</f>
        <v>Facultatea URBANISM</v>
      </c>
      <c r="B2" s="230"/>
      <c r="C2" s="230"/>
      <c r="D2" s="17"/>
      <c r="E2" s="17"/>
      <c r="F2" s="17"/>
    </row>
    <row r="3" spans="1:11" ht="15">
      <c r="A3" s="230" t="str">
        <f>'Date initiale'!B5&amp;" "&amp;'Date initiale'!C5</f>
        <v>Departamentul Proiectare Urbană și Peisagistică</v>
      </c>
      <c r="B3" s="230"/>
      <c r="C3" s="230"/>
      <c r="D3" s="17"/>
      <c r="E3" s="17"/>
      <c r="F3" s="17"/>
    </row>
    <row r="4" spans="1:11" ht="15">
      <c r="A4" s="231" t="str">
        <f>'Date initiale'!C6&amp;", "&amp;'Date initiale'!C7</f>
        <v>Hărmănescu Mihaela, C11</v>
      </c>
      <c r="B4" s="231"/>
      <c r="C4" s="231"/>
      <c r="D4" s="17"/>
      <c r="E4" s="17"/>
      <c r="F4" s="17"/>
    </row>
    <row r="5" spans="1:11" ht="15">
      <c r="A5" s="231"/>
      <c r="B5" s="231"/>
      <c r="C5" s="231"/>
      <c r="D5" s="17"/>
      <c r="E5" s="17"/>
      <c r="F5" s="17"/>
    </row>
    <row r="6" spans="1:11" ht="15">
      <c r="A6" s="563" t="s">
        <v>110</v>
      </c>
      <c r="B6" s="563"/>
      <c r="C6" s="563"/>
      <c r="D6" s="563"/>
      <c r="E6" s="563"/>
      <c r="F6" s="563"/>
      <c r="G6" s="563"/>
      <c r="H6" s="563"/>
    </row>
    <row r="7" spans="1:11" ht="52.5" customHeight="1">
      <c r="A7" s="566"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566"/>
      <c r="C7" s="566"/>
      <c r="D7" s="566"/>
      <c r="E7" s="566"/>
      <c r="F7" s="566"/>
      <c r="G7" s="566"/>
      <c r="H7" s="566"/>
      <c r="J7" s="244"/>
    </row>
    <row r="8" spans="1:11" ht="16" thickBot="1">
      <c r="A8" s="53"/>
      <c r="B8" s="53"/>
      <c r="C8" s="53"/>
      <c r="D8" s="53"/>
      <c r="E8" s="53"/>
      <c r="F8" s="65"/>
      <c r="G8" s="65"/>
      <c r="H8" s="65"/>
    </row>
    <row r="9" spans="1:11" ht="43" thickBot="1">
      <c r="A9" s="177" t="s">
        <v>55</v>
      </c>
      <c r="B9" s="199" t="s">
        <v>72</v>
      </c>
      <c r="C9" s="214" t="s">
        <v>141</v>
      </c>
      <c r="D9" s="214" t="s">
        <v>71</v>
      </c>
      <c r="E9" s="199" t="s">
        <v>140</v>
      </c>
      <c r="F9" s="199" t="s">
        <v>138</v>
      </c>
      <c r="G9" s="214" t="s">
        <v>87</v>
      </c>
      <c r="H9" s="215" t="s">
        <v>147</v>
      </c>
      <c r="J9" s="236" t="s">
        <v>108</v>
      </c>
    </row>
    <row r="10" spans="1:11" ht="42">
      <c r="A10" s="224">
        <v>1</v>
      </c>
      <c r="B10" s="190" t="s">
        <v>589</v>
      </c>
      <c r="C10" s="125" t="s">
        <v>574</v>
      </c>
      <c r="D10" s="125" t="s">
        <v>709</v>
      </c>
      <c r="E10" s="125" t="s">
        <v>591</v>
      </c>
      <c r="F10" s="125" t="s">
        <v>586</v>
      </c>
      <c r="G10" s="129" t="s">
        <v>573</v>
      </c>
      <c r="H10" s="283">
        <v>10</v>
      </c>
      <c r="J10" s="237" t="s">
        <v>167</v>
      </c>
      <c r="K10" s="328" t="s">
        <v>258</v>
      </c>
    </row>
    <row r="11" spans="1:11" ht="98">
      <c r="A11" s="213">
        <f>A10+1</f>
        <v>2</v>
      </c>
      <c r="B11" s="448" t="s">
        <v>680</v>
      </c>
      <c r="C11" s="373" t="s">
        <v>681</v>
      </c>
      <c r="D11" s="373" t="s">
        <v>595</v>
      </c>
      <c r="E11" s="373" t="s">
        <v>598</v>
      </c>
      <c r="F11" s="125" t="s">
        <v>807</v>
      </c>
      <c r="G11" s="373" t="s">
        <v>573</v>
      </c>
      <c r="H11" s="443">
        <v>1.66</v>
      </c>
    </row>
    <row r="12" spans="1:11" ht="56">
      <c r="A12" s="213">
        <f t="shared" ref="A12:A18" si="0">A11+1</f>
        <v>3</v>
      </c>
      <c r="B12" s="190" t="s">
        <v>653</v>
      </c>
      <c r="C12" s="125" t="s">
        <v>659</v>
      </c>
      <c r="D12" s="125" t="s">
        <v>652</v>
      </c>
      <c r="E12" s="125" t="s">
        <v>597</v>
      </c>
      <c r="F12" s="125" t="s">
        <v>651</v>
      </c>
      <c r="G12" s="125" t="s">
        <v>786</v>
      </c>
      <c r="H12" s="283">
        <v>5</v>
      </c>
    </row>
    <row r="13" spans="1:11" ht="70">
      <c r="A13" s="213">
        <f t="shared" si="0"/>
        <v>4</v>
      </c>
      <c r="B13" s="190" t="s">
        <v>588</v>
      </c>
      <c r="C13" s="125" t="s">
        <v>590</v>
      </c>
      <c r="D13" s="125" t="s">
        <v>587</v>
      </c>
      <c r="E13" s="125" t="s">
        <v>393</v>
      </c>
      <c r="F13" s="125" t="s">
        <v>494</v>
      </c>
      <c r="G13" s="125" t="s">
        <v>435</v>
      </c>
      <c r="H13" s="283">
        <v>15</v>
      </c>
    </row>
    <row r="14" spans="1:11" ht="70">
      <c r="A14" s="213">
        <f t="shared" si="0"/>
        <v>5</v>
      </c>
      <c r="B14" s="125" t="s">
        <v>676</v>
      </c>
      <c r="C14" s="125" t="s">
        <v>771</v>
      </c>
      <c r="D14" s="125" t="s">
        <v>652</v>
      </c>
      <c r="E14" s="125" t="s">
        <v>393</v>
      </c>
      <c r="F14" s="125" t="s">
        <v>674</v>
      </c>
      <c r="G14" s="125" t="s">
        <v>675</v>
      </c>
      <c r="H14" s="283">
        <v>1</v>
      </c>
    </row>
    <row r="15" spans="1:11" ht="28">
      <c r="A15" s="213">
        <f t="shared" si="0"/>
        <v>6</v>
      </c>
      <c r="B15" s="125" t="s">
        <v>806</v>
      </c>
      <c r="C15" s="125" t="s">
        <v>677</v>
      </c>
      <c r="D15" s="125" t="s">
        <v>678</v>
      </c>
      <c r="E15" s="125" t="s">
        <v>393</v>
      </c>
      <c r="F15" s="125" t="s">
        <v>682</v>
      </c>
      <c r="G15" s="125" t="s">
        <v>679</v>
      </c>
      <c r="H15" s="283">
        <v>5</v>
      </c>
    </row>
    <row r="16" spans="1:11" ht="42">
      <c r="A16" s="213">
        <f t="shared" si="0"/>
        <v>7</v>
      </c>
      <c r="B16" s="431" t="s">
        <v>683</v>
      </c>
      <c r="C16" s="431" t="s">
        <v>684</v>
      </c>
      <c r="D16" s="430" t="s">
        <v>672</v>
      </c>
      <c r="E16" s="430" t="s">
        <v>393</v>
      </c>
      <c r="F16" s="431" t="s">
        <v>628</v>
      </c>
      <c r="G16" s="430" t="s">
        <v>673</v>
      </c>
      <c r="H16" s="492">
        <v>1</v>
      </c>
    </row>
    <row r="17" spans="1:8">
      <c r="A17" s="213">
        <f t="shared" si="0"/>
        <v>8</v>
      </c>
      <c r="B17" s="13"/>
      <c r="C17" s="13"/>
      <c r="D17" s="13"/>
      <c r="E17" s="13"/>
      <c r="F17" s="13"/>
      <c r="G17" s="13"/>
      <c r="H17" s="492"/>
    </row>
    <row r="18" spans="1:8" ht="15" thickBot="1">
      <c r="A18" s="213">
        <f t="shared" si="0"/>
        <v>9</v>
      </c>
      <c r="B18" s="494"/>
      <c r="C18" s="494"/>
      <c r="D18" s="494"/>
      <c r="E18" s="494"/>
      <c r="F18" s="494"/>
      <c r="G18" s="494"/>
      <c r="H18" s="291"/>
    </row>
    <row r="19" spans="1:8" ht="15" thickBot="1">
      <c r="A19" s="307"/>
      <c r="B19" s="221"/>
      <c r="C19" s="197"/>
      <c r="D19" s="197"/>
      <c r="E19" s="197"/>
      <c r="F19" s="197"/>
      <c r="G19" s="149" t="str">
        <f>"Total "&amp;LEFT(A7,4)</f>
        <v>Total I14c</v>
      </c>
      <c r="H19" s="150">
        <f>SUM(H10:H18)</f>
        <v>38.659999999999997</v>
      </c>
    </row>
    <row r="21" spans="1:8" ht="53.25" customHeight="1">
      <c r="A21" s="56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1" s="565"/>
      <c r="C21" s="565"/>
      <c r="D21" s="565"/>
      <c r="E21" s="565"/>
      <c r="F21" s="565"/>
      <c r="G21" s="565"/>
      <c r="H21" s="565"/>
    </row>
  </sheetData>
  <mergeCells count="3">
    <mergeCell ref="A6:H6"/>
    <mergeCell ref="A7:H7"/>
    <mergeCell ref="A21:H21"/>
  </mergeCells>
  <printOptions horizontalCentered="1"/>
  <pageMargins left="0.74803149606299213" right="0.74803149606299213" top="0.78740157480314965" bottom="0.59055118110236227" header="0.31496062992125984" footer="0.31496062992125984"/>
  <extLst>
    <ext xmlns:mx="http://schemas.microsoft.com/office/mac/excel/2008/main" uri="{64002731-A6B0-56B0-2670-7721B7C09600}">
      <mx:PLV Mode="0" OnePage="0" WScale="0"/>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K41"/>
  <sheetViews>
    <sheetView topLeftCell="A6" workbookViewId="0">
      <selection activeCell="J7" sqref="J7"/>
    </sheetView>
  </sheetViews>
  <sheetFormatPr baseColWidth="10" defaultColWidth="9.1640625" defaultRowHeight="14" x14ac:dyDescent="0"/>
  <cols>
    <col min="1" max="1" width="5.1640625" style="171" customWidth="1"/>
    <col min="2" max="2" width="10.5" style="171" customWidth="1"/>
    <col min="3" max="3" width="43.1640625" style="171" customWidth="1"/>
    <col min="4" max="4" width="24" style="171" customWidth="1"/>
    <col min="5" max="5" width="14.33203125" style="171" customWidth="1"/>
    <col min="6" max="6" width="11.83203125" style="171" customWidth="1"/>
    <col min="7" max="7" width="10" style="171" customWidth="1"/>
    <col min="8" max="8" width="9.6640625" style="171" customWidth="1"/>
    <col min="9" max="9" width="9.1640625" style="171"/>
    <col min="10" max="10" width="10.33203125" style="171" customWidth="1"/>
    <col min="11" max="16384" width="9.1640625" style="171"/>
  </cols>
  <sheetData>
    <row r="1" spans="1:11" ht="15">
      <c r="A1" s="230" t="str">
        <f>'Date initiale'!C3</f>
        <v>Universitatea de Arhitectură și Urbanism "Ion Mincu" București</v>
      </c>
      <c r="B1" s="230"/>
      <c r="C1" s="230"/>
      <c r="D1" s="324"/>
      <c r="E1" s="324"/>
      <c r="F1" s="324"/>
    </row>
    <row r="2" spans="1:11" ht="15">
      <c r="A2" s="230" t="str">
        <f>'Date initiale'!B4&amp;" "&amp;'Date initiale'!C4</f>
        <v>Facultatea URBANISM</v>
      </c>
      <c r="B2" s="230"/>
      <c r="C2" s="230"/>
      <c r="D2" s="324"/>
      <c r="E2" s="324"/>
      <c r="F2" s="324"/>
    </row>
    <row r="3" spans="1:11" ht="15">
      <c r="A3" s="230" t="str">
        <f>'Date initiale'!B5&amp;" "&amp;'Date initiale'!C5</f>
        <v>Departamentul Proiectare Urbană și Peisagistică</v>
      </c>
      <c r="B3" s="230"/>
      <c r="C3" s="230"/>
      <c r="D3" s="324"/>
      <c r="E3" s="324"/>
      <c r="F3" s="324"/>
    </row>
    <row r="4" spans="1:11" ht="15">
      <c r="A4" s="323" t="str">
        <f>'Date initiale'!C6&amp;", "&amp;'Date initiale'!C7</f>
        <v>Hărmănescu Mihaela, C11</v>
      </c>
      <c r="B4" s="323"/>
      <c r="C4" s="323"/>
      <c r="D4" s="324"/>
      <c r="E4" s="324"/>
      <c r="F4" s="324"/>
    </row>
    <row r="5" spans="1:11" ht="15">
      <c r="A5" s="323"/>
      <c r="B5" s="323"/>
      <c r="C5" s="323"/>
      <c r="D5" s="324"/>
      <c r="E5" s="324"/>
      <c r="F5" s="324"/>
    </row>
    <row r="6" spans="1:11" ht="15">
      <c r="A6" s="563" t="s">
        <v>110</v>
      </c>
      <c r="B6" s="563"/>
      <c r="C6" s="563"/>
      <c r="D6" s="563"/>
      <c r="E6" s="563"/>
      <c r="F6" s="563"/>
      <c r="G6" s="563"/>
      <c r="H6" s="563"/>
    </row>
    <row r="7" spans="1:11" ht="52.5" customHeight="1">
      <c r="A7" s="566"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566"/>
      <c r="C7" s="566"/>
      <c r="D7" s="566"/>
      <c r="E7" s="566"/>
      <c r="F7" s="566"/>
      <c r="G7" s="566"/>
      <c r="H7" s="566"/>
      <c r="J7" s="244"/>
    </row>
    <row r="8" spans="1:11" ht="16" thickBot="1">
      <c r="A8" s="53"/>
      <c r="B8" s="53"/>
      <c r="C8" s="53"/>
      <c r="D8" s="53"/>
      <c r="E8" s="53"/>
      <c r="F8" s="65"/>
      <c r="G8" s="65"/>
      <c r="H8" s="65"/>
    </row>
    <row r="9" spans="1:11" ht="43" thickBot="1">
      <c r="A9" s="177" t="s">
        <v>55</v>
      </c>
      <c r="B9" s="199" t="s">
        <v>72</v>
      </c>
      <c r="C9" s="214" t="s">
        <v>141</v>
      </c>
      <c r="D9" s="214" t="s">
        <v>71</v>
      </c>
      <c r="E9" s="199" t="s">
        <v>140</v>
      </c>
      <c r="F9" s="199" t="s">
        <v>138</v>
      </c>
      <c r="G9" s="214" t="s">
        <v>87</v>
      </c>
      <c r="H9" s="215" t="s">
        <v>147</v>
      </c>
      <c r="J9" s="236" t="s">
        <v>108</v>
      </c>
    </row>
    <row r="10" spans="1:11" ht="42">
      <c r="A10" s="224">
        <v>1</v>
      </c>
      <c r="B10" s="448" t="s">
        <v>584</v>
      </c>
      <c r="C10" s="370" t="s">
        <v>708</v>
      </c>
      <c r="D10" s="373" t="s">
        <v>391</v>
      </c>
      <c r="E10" s="373" t="s">
        <v>393</v>
      </c>
      <c r="F10" s="373" t="s">
        <v>626</v>
      </c>
      <c r="G10" s="373">
        <v>2018</v>
      </c>
      <c r="H10" s="283">
        <v>20</v>
      </c>
      <c r="J10" s="237">
        <v>20</v>
      </c>
      <c r="K10" s="328" t="s">
        <v>258</v>
      </c>
    </row>
    <row r="11" spans="1:11" ht="98">
      <c r="A11" s="186">
        <f>A10+1</f>
        <v>2</v>
      </c>
      <c r="B11" s="125" t="s">
        <v>575</v>
      </c>
      <c r="C11" s="125" t="s">
        <v>594</v>
      </c>
      <c r="D11" s="125" t="s">
        <v>595</v>
      </c>
      <c r="E11" s="125" t="s">
        <v>598</v>
      </c>
      <c r="F11" s="125" t="s">
        <v>627</v>
      </c>
      <c r="G11" s="129" t="s">
        <v>573</v>
      </c>
      <c r="H11" s="286">
        <v>3.33</v>
      </c>
      <c r="J11" s="40"/>
      <c r="K11" s="328"/>
    </row>
    <row r="12" spans="1:11" ht="70">
      <c r="A12" s="186">
        <f t="shared" ref="A12:A19" si="0">A11+1</f>
        <v>3</v>
      </c>
      <c r="B12" s="190" t="s">
        <v>592</v>
      </c>
      <c r="C12" s="125" t="s">
        <v>593</v>
      </c>
      <c r="D12" s="125" t="s">
        <v>596</v>
      </c>
      <c r="E12" s="125" t="s">
        <v>591</v>
      </c>
      <c r="F12" s="125" t="s">
        <v>586</v>
      </c>
      <c r="G12" s="129" t="s">
        <v>573</v>
      </c>
      <c r="H12" s="283">
        <v>6.66</v>
      </c>
      <c r="J12" s="40"/>
      <c r="K12" s="328"/>
    </row>
    <row r="13" spans="1:11" ht="42">
      <c r="A13" s="186">
        <f t="shared" si="0"/>
        <v>4</v>
      </c>
      <c r="B13" s="190" t="s">
        <v>571</v>
      </c>
      <c r="C13" s="125" t="s">
        <v>572</v>
      </c>
      <c r="D13" s="125" t="s">
        <v>388</v>
      </c>
      <c r="E13" s="125" t="s">
        <v>393</v>
      </c>
      <c r="F13" s="125" t="s">
        <v>389</v>
      </c>
      <c r="G13" s="125">
        <v>2017</v>
      </c>
      <c r="H13" s="286">
        <v>20</v>
      </c>
    </row>
    <row r="14" spans="1:11" ht="84">
      <c r="A14" s="186">
        <f t="shared" si="0"/>
        <v>5</v>
      </c>
      <c r="B14" s="190" t="s">
        <v>649</v>
      </c>
      <c r="C14" s="125" t="s">
        <v>650</v>
      </c>
      <c r="D14" s="125" t="s">
        <v>755</v>
      </c>
      <c r="E14" s="125" t="s">
        <v>394</v>
      </c>
      <c r="F14" s="431" t="s">
        <v>629</v>
      </c>
      <c r="G14" s="125">
        <v>2009</v>
      </c>
      <c r="H14" s="286">
        <v>1.1499999999999999</v>
      </c>
    </row>
    <row r="15" spans="1:11">
      <c r="A15" s="186">
        <f t="shared" si="0"/>
        <v>6</v>
      </c>
      <c r="B15" s="521"/>
      <c r="C15" s="521"/>
      <c r="D15" s="522"/>
      <c r="E15" s="522"/>
      <c r="F15" s="521"/>
      <c r="G15" s="522"/>
      <c r="H15" s="492"/>
    </row>
    <row r="16" spans="1:11">
      <c r="A16" s="186">
        <f t="shared" si="0"/>
        <v>7</v>
      </c>
      <c r="B16" s="190"/>
      <c r="C16" s="125"/>
      <c r="D16" s="125"/>
      <c r="E16" s="125"/>
      <c r="F16" s="125"/>
      <c r="G16" s="125"/>
      <c r="H16" s="283"/>
    </row>
    <row r="17" spans="1:8">
      <c r="A17" s="186">
        <f t="shared" si="0"/>
        <v>8</v>
      </c>
      <c r="B17" s="125"/>
      <c r="C17" s="125"/>
      <c r="D17" s="125"/>
      <c r="E17" s="125"/>
      <c r="F17" s="125"/>
      <c r="G17" s="125"/>
      <c r="H17" s="283"/>
    </row>
    <row r="18" spans="1:8">
      <c r="A18" s="186">
        <f t="shared" si="0"/>
        <v>9</v>
      </c>
      <c r="B18" s="190"/>
      <c r="C18" s="125"/>
      <c r="D18" s="125"/>
      <c r="E18" s="125"/>
      <c r="F18" s="125"/>
      <c r="G18" s="125"/>
      <c r="H18" s="283"/>
    </row>
    <row r="19" spans="1:8" ht="15" thickBot="1">
      <c r="A19" s="186">
        <f t="shared" si="0"/>
        <v>10</v>
      </c>
      <c r="B19" s="132"/>
      <c r="C19" s="132"/>
      <c r="D19" s="132"/>
      <c r="E19" s="132"/>
      <c r="F19" s="132"/>
      <c r="G19" s="132"/>
      <c r="H19" s="291"/>
    </row>
    <row r="20" spans="1:8" ht="15" thickBot="1">
      <c r="A20" s="307"/>
      <c r="B20" s="221"/>
      <c r="C20" s="197"/>
      <c r="D20" s="197"/>
      <c r="E20" s="197"/>
      <c r="F20" s="197"/>
      <c r="G20" s="149" t="str">
        <f>"Total "&amp;LEFT(A7,4)</f>
        <v>Total I15.</v>
      </c>
      <c r="H20" s="150">
        <f>SUM(H10:H19)</f>
        <v>51.139999999999993</v>
      </c>
    </row>
    <row r="22" spans="1:8" ht="53.25" customHeight="1">
      <c r="A22" s="565"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565"/>
      <c r="C22" s="565"/>
      <c r="D22" s="565"/>
      <c r="E22" s="565"/>
      <c r="F22" s="565"/>
      <c r="G22" s="565"/>
      <c r="H22" s="565"/>
    </row>
    <row r="40" spans="1:9" ht="15" thickBot="1"/>
    <row r="41" spans="1:9" ht="54" customHeight="1" thickBot="1">
      <c r="A41" s="198" t="s">
        <v>69</v>
      </c>
      <c r="B41" s="199" t="s">
        <v>72</v>
      </c>
      <c r="C41" s="214" t="s">
        <v>70</v>
      </c>
      <c r="D41" s="214" t="s">
        <v>71</v>
      </c>
      <c r="E41" s="199" t="s">
        <v>139</v>
      </c>
      <c r="F41" s="199" t="s">
        <v>139</v>
      </c>
      <c r="G41" s="199" t="s">
        <v>138</v>
      </c>
      <c r="H41" s="214" t="s">
        <v>87</v>
      </c>
      <c r="I41" s="215"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extLst>
    <ext xmlns:mx="http://schemas.microsoft.com/office/mac/excel/2008/main" uri="{64002731-A6B0-56B0-2670-7721B7C09600}">
      <mx:PLV Mode="0" OnePage="0" WScale="0"/>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J31"/>
  <sheetViews>
    <sheetView workbookViewId="0">
      <selection activeCell="F7" sqref="F7"/>
    </sheetView>
  </sheetViews>
  <sheetFormatPr baseColWidth="10" defaultColWidth="8.83203125" defaultRowHeight="14" x14ac:dyDescent="0"/>
  <cols>
    <col min="1" max="1" width="5.1640625" customWidth="1"/>
    <col min="2" max="2" width="103.1640625" customWidth="1"/>
    <col min="3" max="3" width="10.5" customWidth="1"/>
    <col min="4" max="4" width="9.6640625" customWidth="1"/>
    <col min="6" max="6" width="11.33203125" customWidth="1"/>
  </cols>
  <sheetData>
    <row r="1" spans="1:10" ht="15">
      <c r="A1" s="230" t="str">
        <f>'Date initiale'!C3</f>
        <v>Universitatea de Arhitectură și Urbanism "Ion Mincu" București</v>
      </c>
      <c r="B1" s="230"/>
      <c r="C1" s="230"/>
      <c r="D1" s="17"/>
      <c r="E1" s="37"/>
    </row>
    <row r="2" spans="1:10" ht="15">
      <c r="A2" s="230" t="str">
        <f>'Date initiale'!B4&amp;" "&amp;'Date initiale'!C4</f>
        <v>Facultatea URBANISM</v>
      </c>
      <c r="B2" s="230"/>
      <c r="C2" s="230"/>
      <c r="D2" s="2"/>
      <c r="E2" s="37"/>
    </row>
    <row r="3" spans="1:10" ht="15">
      <c r="A3" s="230" t="str">
        <f>'Date initiale'!B5&amp;" "&amp;'Date initiale'!C5</f>
        <v>Departamentul Proiectare Urbană și Peisagistică</v>
      </c>
      <c r="B3" s="230"/>
      <c r="C3" s="230"/>
      <c r="D3" s="17"/>
      <c r="E3" s="37"/>
    </row>
    <row r="4" spans="1:10">
      <c r="A4" s="115" t="str">
        <f>'Date initiale'!C6&amp;", "&amp;'Date initiale'!C7</f>
        <v>Hărmănescu Mihaela, C11</v>
      </c>
      <c r="B4" s="115"/>
      <c r="C4" s="115"/>
    </row>
    <row r="5" spans="1:10" s="171" customFormat="1">
      <c r="A5" s="115"/>
      <c r="B5" s="115"/>
      <c r="C5" s="115"/>
    </row>
    <row r="6" spans="1:10" ht="15">
      <c r="A6" s="571" t="s">
        <v>110</v>
      </c>
      <c r="B6" s="571"/>
      <c r="C6" s="571"/>
      <c r="D6" s="571"/>
    </row>
    <row r="7" spans="1:10" s="171" customFormat="1" ht="90.75" customHeight="1">
      <c r="A7" s="566"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566"/>
      <c r="C7" s="566"/>
      <c r="D7" s="566"/>
      <c r="E7" s="172"/>
      <c r="F7" s="244"/>
      <c r="G7" s="172"/>
      <c r="H7" s="172"/>
      <c r="J7" s="51"/>
    </row>
    <row r="8" spans="1:10" ht="18.75" customHeight="1" thickBot="1">
      <c r="A8" s="63"/>
      <c r="B8" s="63"/>
      <c r="C8" s="63"/>
      <c r="D8" s="63"/>
    </row>
    <row r="9" spans="1:10" ht="45.75" customHeight="1" thickBot="1">
      <c r="A9" s="177" t="s">
        <v>55</v>
      </c>
      <c r="B9" s="199" t="s">
        <v>77</v>
      </c>
      <c r="C9" s="199" t="s">
        <v>87</v>
      </c>
      <c r="D9" s="200" t="s">
        <v>147</v>
      </c>
      <c r="E9" s="28"/>
      <c r="F9" s="236" t="s">
        <v>108</v>
      </c>
    </row>
    <row r="10" spans="1:10" ht="28">
      <c r="A10" s="224">
        <v>1</v>
      </c>
      <c r="B10" s="250" t="s">
        <v>631</v>
      </c>
      <c r="C10" s="152">
        <v>2015</v>
      </c>
      <c r="D10" s="295">
        <v>30</v>
      </c>
      <c r="F10" s="237" t="s">
        <v>168</v>
      </c>
      <c r="G10" s="328" t="s">
        <v>259</v>
      </c>
    </row>
    <row r="11" spans="1:10">
      <c r="A11" s="213">
        <f>A10+1</f>
        <v>2</v>
      </c>
      <c r="B11" s="239"/>
      <c r="C11" s="202"/>
      <c r="D11" s="292"/>
    </row>
    <row r="12" spans="1:10" s="171" customFormat="1">
      <c r="A12" s="213">
        <f t="shared" ref="A12:A19" si="0">A11+1</f>
        <v>3</v>
      </c>
      <c r="B12" s="220"/>
      <c r="C12" s="125"/>
      <c r="D12" s="283"/>
    </row>
    <row r="13" spans="1:10" s="171" customFormat="1">
      <c r="A13" s="213">
        <f t="shared" si="0"/>
        <v>4</v>
      </c>
      <c r="B13" s="240"/>
      <c r="C13" s="125"/>
      <c r="D13" s="283"/>
    </row>
    <row r="14" spans="1:10" s="171" customFormat="1">
      <c r="A14" s="213">
        <f t="shared" si="0"/>
        <v>5</v>
      </c>
      <c r="B14" s="240"/>
      <c r="C14" s="125"/>
      <c r="D14" s="283"/>
    </row>
    <row r="15" spans="1:10">
      <c r="A15" s="213">
        <f t="shared" si="0"/>
        <v>6</v>
      </c>
      <c r="B15" s="220"/>
      <c r="C15" s="125"/>
      <c r="D15" s="283"/>
    </row>
    <row r="16" spans="1:10">
      <c r="A16" s="213">
        <f t="shared" si="0"/>
        <v>7</v>
      </c>
      <c r="B16" s="240"/>
      <c r="C16" s="125"/>
      <c r="D16" s="283"/>
    </row>
    <row r="17" spans="1:4">
      <c r="A17" s="213">
        <f t="shared" si="0"/>
        <v>8</v>
      </c>
      <c r="B17" s="240"/>
      <c r="C17" s="125"/>
      <c r="D17" s="283"/>
    </row>
    <row r="18" spans="1:4">
      <c r="A18" s="213">
        <f t="shared" si="0"/>
        <v>9</v>
      </c>
      <c r="B18" s="240"/>
      <c r="C18" s="125"/>
      <c r="D18" s="283"/>
    </row>
    <row r="19" spans="1:4" ht="15" thickBot="1">
      <c r="A19" s="225">
        <f t="shared" si="0"/>
        <v>10</v>
      </c>
      <c r="B19" s="241"/>
      <c r="C19" s="132"/>
      <c r="D19" s="291"/>
    </row>
    <row r="20" spans="1:4" ht="15" thickBot="1">
      <c r="A20" s="306"/>
      <c r="B20" s="196"/>
      <c r="C20" s="149" t="str">
        <f>"Total "&amp;LEFT(A7,3)</f>
        <v>Total I16</v>
      </c>
      <c r="D20" s="242">
        <f>SUM(D10:D19)</f>
        <v>30</v>
      </c>
    </row>
    <row r="21" spans="1:4" ht="15">
      <c r="A21" s="31"/>
      <c r="B21" s="21"/>
      <c r="C21" s="21"/>
      <c r="D21" s="21"/>
    </row>
    <row r="22" spans="1:4">
      <c r="A22" s="20"/>
      <c r="B22" s="20"/>
      <c r="C22" s="20"/>
      <c r="D22" s="20"/>
    </row>
    <row r="26" spans="1:4">
      <c r="A26" s="20"/>
      <c r="B26" s="18"/>
    </row>
    <row r="27" spans="1:4">
      <c r="A27" s="20"/>
      <c r="B27" s="18"/>
    </row>
    <row r="28" spans="1:4">
      <c r="A28" s="20"/>
    </row>
    <row r="29" spans="1:4">
      <c r="A29" s="20"/>
    </row>
    <row r="30" spans="1:4">
      <c r="A30" s="20"/>
    </row>
    <row r="31" spans="1:4">
      <c r="A31" s="20"/>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extLst>
    <ext xmlns:mx="http://schemas.microsoft.com/office/mac/excel/2008/main" uri="{64002731-A6B0-56B0-2670-7721B7C09600}">
      <mx:PLV Mode="0" OnePage="0" WScale="0"/>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K20"/>
  <sheetViews>
    <sheetView workbookViewId="0">
      <selection activeCell="F7" sqref="F7"/>
    </sheetView>
  </sheetViews>
  <sheetFormatPr baseColWidth="10" defaultColWidth="8.83203125" defaultRowHeight="14" x14ac:dyDescent="0"/>
  <cols>
    <col min="1" max="1" width="5.1640625" customWidth="1"/>
    <col min="2" max="2" width="103.1640625" customWidth="1"/>
    <col min="3" max="3" width="10.5" customWidth="1"/>
    <col min="4" max="4" width="9.6640625" customWidth="1"/>
    <col min="6" max="6" width="10.5" customWidth="1"/>
  </cols>
  <sheetData>
    <row r="1" spans="1:11" ht="15">
      <c r="A1" s="230" t="str">
        <f>'Date initiale'!C3</f>
        <v>Universitatea de Arhitectură și Urbanism "Ion Mincu" București</v>
      </c>
      <c r="B1" s="230"/>
      <c r="C1" s="230"/>
      <c r="D1" s="17"/>
    </row>
    <row r="2" spans="1:11" ht="15">
      <c r="A2" s="230" t="str">
        <f>'Date initiale'!B4&amp;" "&amp;'Date initiale'!C4</f>
        <v>Facultatea URBANISM</v>
      </c>
      <c r="B2" s="230"/>
      <c r="C2" s="230"/>
      <c r="D2" s="2"/>
    </row>
    <row r="3" spans="1:11" ht="15">
      <c r="A3" s="230" t="str">
        <f>'Date initiale'!B5&amp;" "&amp;'Date initiale'!C5</f>
        <v>Departamentul Proiectare Urbană și Peisagistică</v>
      </c>
      <c r="B3" s="230"/>
      <c r="C3" s="230"/>
      <c r="D3" s="17"/>
    </row>
    <row r="4" spans="1:11">
      <c r="A4" s="115" t="str">
        <f>'Date initiale'!C6&amp;", "&amp;'Date initiale'!C7</f>
        <v>Hărmănescu Mihaela, C11</v>
      </c>
      <c r="B4" s="115"/>
      <c r="C4" s="115"/>
    </row>
    <row r="5" spans="1:11" s="171" customFormat="1">
      <c r="A5" s="115"/>
      <c r="B5" s="115"/>
      <c r="C5" s="115"/>
    </row>
    <row r="6" spans="1:11">
      <c r="A6" s="572" t="s">
        <v>110</v>
      </c>
      <c r="B6" s="572"/>
      <c r="C6" s="572"/>
      <c r="D6" s="572"/>
    </row>
    <row r="7" spans="1:11" s="171" customFormat="1" ht="40.5" customHeight="1">
      <c r="A7" s="573"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573"/>
      <c r="C7" s="573"/>
      <c r="D7" s="573"/>
      <c r="F7" s="363"/>
      <c r="K7" s="51"/>
    </row>
    <row r="8" spans="1:11" ht="15" thickBot="1"/>
    <row r="9" spans="1:11" ht="48.75" customHeight="1" thickBot="1">
      <c r="A9" s="177" t="s">
        <v>55</v>
      </c>
      <c r="B9" s="146" t="s">
        <v>77</v>
      </c>
      <c r="C9" s="146" t="s">
        <v>87</v>
      </c>
      <c r="D9" s="254" t="s">
        <v>147</v>
      </c>
      <c r="F9" s="236" t="s">
        <v>108</v>
      </c>
    </row>
    <row r="10" spans="1:11">
      <c r="A10" s="272">
        <v>1</v>
      </c>
      <c r="B10" s="250"/>
      <c r="C10" s="152"/>
      <c r="D10" s="295"/>
      <c r="F10" s="237" t="s">
        <v>169</v>
      </c>
      <c r="G10" s="328" t="s">
        <v>260</v>
      </c>
      <c r="K10" s="20"/>
    </row>
    <row r="11" spans="1:11" s="171" customFormat="1">
      <c r="A11" s="273">
        <f>A10+1</f>
        <v>2</v>
      </c>
      <c r="B11" s="220"/>
      <c r="C11" s="36"/>
      <c r="D11" s="290"/>
      <c r="K11" s="20"/>
    </row>
    <row r="12" spans="1:11" s="171" customFormat="1">
      <c r="A12" s="273">
        <f t="shared" ref="A12:A19" si="0">A11+1</f>
        <v>3</v>
      </c>
      <c r="B12" s="259"/>
      <c r="C12" s="36"/>
      <c r="D12" s="290"/>
      <c r="K12" s="20"/>
    </row>
    <row r="13" spans="1:11" s="171" customFormat="1">
      <c r="A13" s="273">
        <f t="shared" si="0"/>
        <v>4</v>
      </c>
      <c r="B13" s="259"/>
      <c r="C13" s="36"/>
      <c r="D13" s="290"/>
      <c r="K13" s="20"/>
    </row>
    <row r="14" spans="1:11" s="171" customFormat="1">
      <c r="A14" s="273">
        <f t="shared" si="0"/>
        <v>5</v>
      </c>
      <c r="B14" s="259"/>
      <c r="C14" s="36"/>
      <c r="D14" s="290"/>
      <c r="K14" s="20"/>
    </row>
    <row r="15" spans="1:11" s="171" customFormat="1">
      <c r="A15" s="273">
        <f t="shared" si="0"/>
        <v>6</v>
      </c>
      <c r="B15" s="259"/>
      <c r="C15" s="36"/>
      <c r="D15" s="290"/>
      <c r="K15" s="20"/>
    </row>
    <row r="16" spans="1:11" s="171" customFormat="1">
      <c r="A16" s="273">
        <f t="shared" si="0"/>
        <v>7</v>
      </c>
      <c r="B16" s="259"/>
      <c r="C16" s="36"/>
      <c r="D16" s="290"/>
      <c r="K16" s="20"/>
    </row>
    <row r="17" spans="1:11" s="171" customFormat="1">
      <c r="A17" s="273">
        <f t="shared" si="0"/>
        <v>8</v>
      </c>
      <c r="B17" s="259"/>
      <c r="C17" s="36"/>
      <c r="D17" s="290"/>
      <c r="K17" s="20"/>
    </row>
    <row r="18" spans="1:11" s="171" customFormat="1">
      <c r="A18" s="273">
        <f t="shared" si="0"/>
        <v>9</v>
      </c>
      <c r="B18" s="259"/>
      <c r="C18" s="36"/>
      <c r="D18" s="290"/>
      <c r="K18" s="20"/>
    </row>
    <row r="19" spans="1:11" ht="15" thickBot="1">
      <c r="A19" s="274">
        <f t="shared" si="0"/>
        <v>10</v>
      </c>
      <c r="B19" s="268"/>
      <c r="C19" s="143"/>
      <c r="D19" s="294"/>
      <c r="K19" s="20"/>
    </row>
    <row r="20" spans="1:11" ht="15" thickBot="1">
      <c r="A20" s="302"/>
      <c r="B20" s="115"/>
      <c r="C20" s="117" t="str">
        <f>"Total "&amp;LEFT(A7,3)</f>
        <v>Total I17</v>
      </c>
      <c r="D20" s="118">
        <f>SUM(D10:D19)</f>
        <v>0</v>
      </c>
      <c r="K20" s="51"/>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extLst>
    <ext xmlns:mx="http://schemas.microsoft.com/office/mac/excel/2008/main" uri="{64002731-A6B0-56B0-2670-7721B7C09600}">
      <mx:PLV Mode="0" OnePage="0" WScale="0"/>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K31"/>
  <sheetViews>
    <sheetView workbookViewId="0">
      <selection activeCell="F7" sqref="F7"/>
    </sheetView>
  </sheetViews>
  <sheetFormatPr baseColWidth="10" defaultColWidth="8.83203125" defaultRowHeight="14" x14ac:dyDescent="0"/>
  <cols>
    <col min="1" max="1" width="5.1640625" customWidth="1"/>
    <col min="2" max="2" width="103.1640625" customWidth="1"/>
    <col min="3" max="3" width="10.5" customWidth="1"/>
    <col min="4" max="4" width="9.6640625" customWidth="1"/>
  </cols>
  <sheetData>
    <row r="1" spans="1:11" ht="15">
      <c r="A1" s="230" t="str">
        <f>'Date initiale'!C3</f>
        <v>Universitatea de Arhitectură și Urbanism "Ion Mincu" București</v>
      </c>
      <c r="B1" s="230"/>
      <c r="C1" s="230"/>
      <c r="D1" s="17"/>
      <c r="E1" s="37"/>
    </row>
    <row r="2" spans="1:11" ht="15">
      <c r="A2" s="230" t="str">
        <f>'Date initiale'!B4&amp;" "&amp;'Date initiale'!C4</f>
        <v>Facultatea URBANISM</v>
      </c>
      <c r="B2" s="230"/>
      <c r="C2" s="230"/>
      <c r="D2" s="37"/>
      <c r="E2" s="37"/>
    </row>
    <row r="3" spans="1:11" ht="15">
      <c r="A3" s="230" t="str">
        <f>'Date initiale'!B5&amp;" "&amp;'Date initiale'!C5</f>
        <v>Departamentul Proiectare Urbană și Peisagistică</v>
      </c>
      <c r="B3" s="230"/>
      <c r="C3" s="230"/>
      <c r="D3" s="17"/>
      <c r="E3" s="37"/>
    </row>
    <row r="4" spans="1:11">
      <c r="A4" s="115" t="str">
        <f>'Date initiale'!C6&amp;", "&amp;'Date initiale'!C7</f>
        <v>Hărmănescu Mihaela, C11</v>
      </c>
      <c r="B4" s="115"/>
      <c r="C4" s="115"/>
    </row>
    <row r="5" spans="1:11" s="171" customFormat="1">
      <c r="A5" s="115"/>
      <c r="B5" s="115"/>
      <c r="C5" s="115"/>
    </row>
    <row r="6" spans="1:11" ht="34.5" customHeight="1">
      <c r="A6" s="571" t="s">
        <v>110</v>
      </c>
      <c r="B6" s="571"/>
      <c r="C6" s="571"/>
      <c r="D6" s="571"/>
    </row>
    <row r="7" spans="1:11" s="171" customFormat="1" ht="34.5" customHeight="1">
      <c r="A7" s="573"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573"/>
      <c r="C7" s="573"/>
      <c r="D7" s="573"/>
      <c r="F7" s="244"/>
      <c r="J7" s="51"/>
    </row>
    <row r="8" spans="1:11" ht="16.5" customHeight="1" thickBot="1">
      <c r="A8" s="54"/>
      <c r="B8" s="54"/>
      <c r="C8" s="54"/>
      <c r="D8" s="54"/>
    </row>
    <row r="9" spans="1:11" ht="42.75" customHeight="1" thickBot="1">
      <c r="A9" s="177" t="s">
        <v>55</v>
      </c>
      <c r="B9" s="146" t="s">
        <v>77</v>
      </c>
      <c r="C9" s="146" t="s">
        <v>87</v>
      </c>
      <c r="D9" s="254" t="s">
        <v>78</v>
      </c>
      <c r="E9" s="28"/>
      <c r="F9" s="236" t="s">
        <v>108</v>
      </c>
    </row>
    <row r="10" spans="1:11" ht="42">
      <c r="A10" s="151">
        <v>1</v>
      </c>
      <c r="B10" s="220" t="s">
        <v>747</v>
      </c>
      <c r="C10" s="36">
        <v>2018</v>
      </c>
      <c r="D10" s="290">
        <v>1.66</v>
      </c>
      <c r="E10" s="28"/>
      <c r="F10" s="237" t="s">
        <v>170</v>
      </c>
      <c r="G10" s="328" t="s">
        <v>261</v>
      </c>
      <c r="K10" s="20"/>
    </row>
    <row r="11" spans="1:11" s="171" customFormat="1" ht="42">
      <c r="A11" s="395">
        <f>A10+1</f>
        <v>2</v>
      </c>
      <c r="B11" s="441" t="s">
        <v>746</v>
      </c>
      <c r="C11" s="442">
        <v>2016</v>
      </c>
      <c r="D11" s="433">
        <v>0.3</v>
      </c>
      <c r="E11" s="28"/>
      <c r="F11" s="244"/>
      <c r="G11" s="328"/>
      <c r="K11" s="20"/>
    </row>
    <row r="12" spans="1:11" ht="28">
      <c r="A12" s="395">
        <f t="shared" ref="A12:A19" si="0">A11+1</f>
        <v>3</v>
      </c>
      <c r="B12" s="387" t="s">
        <v>745</v>
      </c>
      <c r="C12" s="192">
        <v>2015</v>
      </c>
      <c r="D12" s="290">
        <v>1</v>
      </c>
      <c r="K12" s="20"/>
    </row>
    <row r="13" spans="1:11" s="171" customFormat="1" ht="28">
      <c r="A13" s="395">
        <f t="shared" si="0"/>
        <v>4</v>
      </c>
      <c r="B13" s="387" t="s">
        <v>632</v>
      </c>
      <c r="C13" s="192">
        <v>2013</v>
      </c>
      <c r="D13" s="290">
        <v>0.25</v>
      </c>
      <c r="K13" s="20"/>
    </row>
    <row r="14" spans="1:11" s="171" customFormat="1" ht="42">
      <c r="A14" s="395">
        <f t="shared" si="0"/>
        <v>5</v>
      </c>
      <c r="B14" s="444" t="s">
        <v>785</v>
      </c>
      <c r="C14" s="36">
        <v>2007</v>
      </c>
      <c r="D14" s="290">
        <v>1</v>
      </c>
      <c r="K14" s="20"/>
    </row>
    <row r="15" spans="1:11">
      <c r="A15" s="395">
        <f t="shared" si="0"/>
        <v>6</v>
      </c>
      <c r="B15" s="444"/>
      <c r="C15" s="36"/>
      <c r="D15" s="464"/>
      <c r="K15" s="51"/>
    </row>
    <row r="16" spans="1:11">
      <c r="A16" s="395">
        <f t="shared" si="0"/>
        <v>7</v>
      </c>
      <c r="B16" s="493"/>
      <c r="C16" s="408"/>
      <c r="D16" s="293"/>
    </row>
    <row r="17" spans="1:8" s="32" customFormat="1">
      <c r="A17" s="395">
        <f t="shared" si="0"/>
        <v>8</v>
      </c>
      <c r="B17" s="259"/>
      <c r="C17" s="36"/>
      <c r="D17" s="283"/>
    </row>
    <row r="18" spans="1:8">
      <c r="A18" s="395">
        <f t="shared" si="0"/>
        <v>9</v>
      </c>
      <c r="B18" s="259"/>
      <c r="C18" s="36"/>
      <c r="D18" s="283"/>
    </row>
    <row r="19" spans="1:8" ht="15" thickBot="1">
      <c r="A19" s="395">
        <f t="shared" si="0"/>
        <v>10</v>
      </c>
      <c r="B19" s="268"/>
      <c r="C19" s="143"/>
      <c r="D19" s="291"/>
    </row>
    <row r="20" spans="1:8" s="20" customFormat="1" ht="15" thickBot="1">
      <c r="A20" s="305"/>
      <c r="B20" s="275"/>
      <c r="C20" s="117" t="str">
        <f>"Total "&amp;LEFT(A7,3)</f>
        <v>Total I18</v>
      </c>
      <c r="D20" s="276">
        <f>SUM(D10:D19)</f>
        <v>4.21</v>
      </c>
    </row>
    <row r="21" spans="1:8">
      <c r="B21" s="18"/>
    </row>
    <row r="22" spans="1:8" ht="53.25" customHeight="1">
      <c r="A22" s="565"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565"/>
      <c r="C22" s="565"/>
      <c r="D22" s="565"/>
      <c r="E22" s="238"/>
      <c r="F22" s="238"/>
      <c r="G22" s="238"/>
      <c r="H22" s="238"/>
    </row>
    <row r="23" spans="1:8">
      <c r="B23" s="18"/>
    </row>
    <row r="24" spans="1:8">
      <c r="B24" s="18"/>
    </row>
    <row r="25" spans="1:8">
      <c r="B25" s="18"/>
    </row>
    <row r="26" spans="1:8">
      <c r="B26" s="18"/>
    </row>
    <row r="27" spans="1:8">
      <c r="B27" s="18"/>
    </row>
    <row r="28" spans="1:8">
      <c r="B28" s="18"/>
    </row>
    <row r="29" spans="1:8">
      <c r="B29" s="18"/>
    </row>
    <row r="30" spans="1:8">
      <c r="B30" s="18"/>
    </row>
    <row r="31" spans="1:8">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extLst>
    <ext xmlns:mx="http://schemas.microsoft.com/office/mac/excel/2008/main" uri="{64002731-A6B0-56B0-2670-7721B7C09600}">
      <mx:PLV Mode="0" OnePage="0" WScale="0"/>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K25"/>
  <sheetViews>
    <sheetView topLeftCell="A5" workbookViewId="0">
      <selection activeCell="G7" sqref="G7"/>
    </sheetView>
  </sheetViews>
  <sheetFormatPr baseColWidth="10" defaultColWidth="8.83203125" defaultRowHeight="14" x14ac:dyDescent="0"/>
  <cols>
    <col min="1" max="1" width="5.1640625" customWidth="1"/>
    <col min="2" max="2" width="27.1640625" customWidth="1"/>
    <col min="3" max="3" width="75.6640625" customWidth="1"/>
    <col min="4" max="4" width="10.5" style="171" customWidth="1"/>
    <col min="5" max="5" width="9.6640625" customWidth="1"/>
    <col min="7" max="7" width="14.1640625" customWidth="1"/>
  </cols>
  <sheetData>
    <row r="1" spans="1:11">
      <c r="A1" s="232" t="str">
        <f>'Date initiale'!C3</f>
        <v>Universitatea de Arhitectură și Urbanism "Ion Mincu" București</v>
      </c>
      <c r="B1" s="232"/>
      <c r="D1" s="232"/>
    </row>
    <row r="2" spans="1:11" ht="15">
      <c r="A2" s="230" t="str">
        <f>'Date initiale'!B4&amp;" "&amp;'Date initiale'!C4</f>
        <v>Facultatea URBANISM</v>
      </c>
      <c r="B2" s="230"/>
      <c r="C2" s="17"/>
      <c r="D2" s="230"/>
      <c r="E2" s="17"/>
    </row>
    <row r="3" spans="1:11" ht="15">
      <c r="A3" s="230" t="str">
        <f>'Date initiale'!B5&amp;" "&amp;'Date initiale'!C5</f>
        <v>Departamentul Proiectare Urbană și Peisagistică</v>
      </c>
      <c r="B3" s="230"/>
      <c r="C3" s="17"/>
      <c r="D3" s="230"/>
      <c r="E3" s="17"/>
    </row>
    <row r="4" spans="1:11" ht="15">
      <c r="A4" s="564" t="str">
        <f>'Date initiale'!C6&amp;", "&amp;'Date initiale'!C7</f>
        <v>Hărmănescu Mihaela, C11</v>
      </c>
      <c r="B4" s="564"/>
      <c r="C4" s="574"/>
      <c r="D4" s="574"/>
      <c r="E4" s="574"/>
    </row>
    <row r="5" spans="1:11" s="171" customFormat="1" ht="15">
      <c r="A5" s="231"/>
      <c r="B5" s="231"/>
      <c r="C5" s="17"/>
      <c r="D5" s="231"/>
      <c r="E5" s="17"/>
    </row>
    <row r="6" spans="1:11" ht="15">
      <c r="A6" s="569" t="s">
        <v>110</v>
      </c>
      <c r="B6" s="569"/>
      <c r="C6" s="569"/>
      <c r="D6" s="569"/>
      <c r="E6" s="569"/>
    </row>
    <row r="7" spans="1:11" ht="67.5" customHeight="1">
      <c r="A7" s="573"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573"/>
      <c r="C7" s="573"/>
      <c r="D7" s="573"/>
      <c r="E7" s="573"/>
      <c r="F7" s="35"/>
      <c r="G7" s="244"/>
      <c r="H7" s="35"/>
      <c r="I7" s="35"/>
    </row>
    <row r="8" spans="1:11" s="20" customFormat="1" ht="20.25" customHeight="1" thickBot="1">
      <c r="A8" s="54"/>
      <c r="B8" s="54"/>
      <c r="C8" s="54"/>
      <c r="D8" s="54"/>
      <c r="E8" s="54"/>
      <c r="F8" s="60"/>
      <c r="G8" s="60"/>
      <c r="H8" s="60"/>
      <c r="I8" s="60"/>
    </row>
    <row r="9" spans="1:11" ht="29" thickBot="1">
      <c r="A9" s="145" t="s">
        <v>55</v>
      </c>
      <c r="B9" s="199" t="s">
        <v>150</v>
      </c>
      <c r="C9" s="199" t="s">
        <v>82</v>
      </c>
      <c r="D9" s="199" t="s">
        <v>81</v>
      </c>
      <c r="E9" s="215" t="s">
        <v>147</v>
      </c>
      <c r="G9" s="236" t="s">
        <v>108</v>
      </c>
      <c r="K9" s="20"/>
    </row>
    <row r="10" spans="1:11" s="20" customFormat="1" ht="28">
      <c r="A10" s="135">
        <v>1</v>
      </c>
      <c r="B10" s="220" t="s">
        <v>671</v>
      </c>
      <c r="C10" s="388" t="s">
        <v>757</v>
      </c>
      <c r="D10" s="381" t="s">
        <v>424</v>
      </c>
      <c r="E10" s="283">
        <v>5</v>
      </c>
      <c r="G10" s="383" t="s">
        <v>171</v>
      </c>
      <c r="H10" s="384" t="s">
        <v>262</v>
      </c>
    </row>
    <row r="11" spans="1:11" s="20" customFormat="1" ht="42">
      <c r="A11" s="491">
        <f>A10+1</f>
        <v>2</v>
      </c>
      <c r="B11" s="220" t="s">
        <v>670</v>
      </c>
      <c r="C11" s="388" t="s">
        <v>758</v>
      </c>
      <c r="D11" s="125" t="s">
        <v>423</v>
      </c>
      <c r="E11" s="283">
        <v>5</v>
      </c>
      <c r="G11" s="385"/>
      <c r="H11" s="384"/>
    </row>
    <row r="12" spans="1:11" s="20" customFormat="1" ht="28">
      <c r="A12" s="491">
        <f t="shared" ref="A12:A19" si="0">A11+1</f>
        <v>3</v>
      </c>
      <c r="B12" s="220" t="s">
        <v>671</v>
      </c>
      <c r="C12" s="388" t="s">
        <v>759</v>
      </c>
      <c r="D12" s="125" t="s">
        <v>422</v>
      </c>
      <c r="E12" s="283">
        <v>5</v>
      </c>
      <c r="G12" s="244"/>
      <c r="H12" s="384"/>
    </row>
    <row r="13" spans="1:11" s="20" customFormat="1" ht="56">
      <c r="A13" s="491">
        <f t="shared" si="0"/>
        <v>4</v>
      </c>
      <c r="B13" s="220" t="s">
        <v>428</v>
      </c>
      <c r="C13" s="388" t="s">
        <v>430</v>
      </c>
      <c r="D13" s="125" t="s">
        <v>429</v>
      </c>
      <c r="E13" s="283">
        <v>5</v>
      </c>
      <c r="G13" s="244"/>
      <c r="H13" s="384"/>
    </row>
    <row r="14" spans="1:11" s="20" customFormat="1" ht="56">
      <c r="A14" s="491">
        <f t="shared" si="0"/>
        <v>5</v>
      </c>
      <c r="B14" s="220" t="s">
        <v>436</v>
      </c>
      <c r="C14" s="388" t="s">
        <v>437</v>
      </c>
      <c r="D14" s="125">
        <v>2016</v>
      </c>
      <c r="E14" s="283">
        <v>5</v>
      </c>
      <c r="G14" s="244"/>
      <c r="H14" s="384"/>
    </row>
    <row r="15" spans="1:11" s="20" customFormat="1" ht="28">
      <c r="A15" s="491">
        <f t="shared" si="0"/>
        <v>6</v>
      </c>
      <c r="B15" s="220" t="s">
        <v>438</v>
      </c>
      <c r="C15" s="388" t="s">
        <v>790</v>
      </c>
      <c r="D15" s="125" t="s">
        <v>439</v>
      </c>
      <c r="E15" s="283">
        <v>5</v>
      </c>
      <c r="G15" s="244"/>
      <c r="H15" s="384"/>
    </row>
    <row r="16" spans="1:11" s="171" customFormat="1" ht="28">
      <c r="A16" s="491">
        <f t="shared" si="0"/>
        <v>7</v>
      </c>
      <c r="B16" s="121" t="s">
        <v>431</v>
      </c>
      <c r="C16" s="382" t="s">
        <v>432</v>
      </c>
      <c r="D16" s="121" t="s">
        <v>433</v>
      </c>
      <c r="E16" s="293">
        <v>5</v>
      </c>
      <c r="K16" s="20"/>
    </row>
    <row r="17" spans="1:11" s="171" customFormat="1">
      <c r="A17" s="491">
        <f t="shared" si="0"/>
        <v>8</v>
      </c>
      <c r="B17" s="220"/>
      <c r="C17" s="248"/>
      <c r="D17" s="125"/>
      <c r="E17" s="283"/>
      <c r="K17" s="20"/>
    </row>
    <row r="18" spans="1:11" s="171" customFormat="1">
      <c r="A18" s="491">
        <f t="shared" si="0"/>
        <v>9</v>
      </c>
      <c r="B18" s="220"/>
      <c r="C18" s="248"/>
      <c r="D18" s="125"/>
      <c r="E18" s="283"/>
      <c r="K18" s="20"/>
    </row>
    <row r="19" spans="1:11" s="171" customFormat="1" ht="15" thickBot="1">
      <c r="A19" s="491">
        <f t="shared" si="0"/>
        <v>10</v>
      </c>
      <c r="B19" s="251"/>
      <c r="C19" s="252"/>
      <c r="D19" s="132"/>
      <c r="E19" s="291"/>
      <c r="K19" s="20"/>
    </row>
    <row r="20" spans="1:11" ht="15" thickBot="1">
      <c r="A20" s="304"/>
      <c r="B20" s="197"/>
      <c r="C20" s="249"/>
      <c r="D20" s="149" t="str">
        <f>"Total "&amp;LEFT(A7,3)</f>
        <v>Total I19</v>
      </c>
      <c r="E20" s="150">
        <f>SUM(E10:E19)</f>
        <v>35</v>
      </c>
      <c r="K20" s="52"/>
    </row>
    <row r="24" spans="1:11" ht="42">
      <c r="B24" s="537" t="s">
        <v>668</v>
      </c>
      <c r="C24" s="538" t="s">
        <v>760</v>
      </c>
      <c r="D24" s="539" t="s">
        <v>669</v>
      </c>
    </row>
    <row r="25" spans="1:11" ht="42">
      <c r="B25" s="495" t="s">
        <v>685</v>
      </c>
      <c r="C25" s="496" t="s">
        <v>686</v>
      </c>
      <c r="D25" s="497" t="s">
        <v>687</v>
      </c>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extLst>
    <ext xmlns:mx="http://schemas.microsoft.com/office/mac/excel/2008/main" uri="{64002731-A6B0-56B0-2670-7721B7C09600}">
      <mx:PLV Mode="0" OnePage="0" WScale="0"/>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H22"/>
  <sheetViews>
    <sheetView workbookViewId="0">
      <selection activeCell="G7" sqref="G7"/>
    </sheetView>
  </sheetViews>
  <sheetFormatPr baseColWidth="10" defaultColWidth="8.83203125" defaultRowHeight="14" x14ac:dyDescent="0"/>
  <cols>
    <col min="1" max="1" width="5.1640625" customWidth="1"/>
    <col min="2" max="2" width="86.33203125" customWidth="1"/>
    <col min="3" max="3" width="17.1640625" style="171" customWidth="1"/>
    <col min="4" max="4" width="10.5" customWidth="1"/>
    <col min="5" max="5" width="9.6640625" customWidth="1"/>
    <col min="7" max="7" width="13.5" customWidth="1"/>
  </cols>
  <sheetData>
    <row r="1" spans="1:8" ht="15">
      <c r="A1" s="230" t="str">
        <f>'Date initiale'!C3</f>
        <v>Universitatea de Arhitectură și Urbanism "Ion Mincu" București</v>
      </c>
      <c r="B1" s="230"/>
      <c r="C1" s="230"/>
      <c r="D1" s="230"/>
      <c r="E1" s="17"/>
    </row>
    <row r="2" spans="1:8" ht="15">
      <c r="A2" s="230" t="str">
        <f>'Date initiale'!B4&amp;" "&amp;'Date initiale'!C4</f>
        <v>Facultatea URBANISM</v>
      </c>
      <c r="B2" s="230"/>
      <c r="C2" s="230"/>
      <c r="D2" s="230"/>
      <c r="E2" s="17"/>
    </row>
    <row r="3" spans="1:8" ht="15">
      <c r="A3" s="230" t="str">
        <f>'Date initiale'!B5&amp;" "&amp;'Date initiale'!C5</f>
        <v>Departamentul Proiectare Urbană și Peisagistică</v>
      </c>
      <c r="B3" s="230"/>
      <c r="C3" s="230"/>
      <c r="D3" s="230"/>
      <c r="E3" s="17"/>
    </row>
    <row r="4" spans="1:8">
      <c r="A4" s="115" t="str">
        <f>'Date initiale'!C6&amp;", "&amp;'Date initiale'!C7</f>
        <v>Hărmănescu Mihaela, C11</v>
      </c>
      <c r="B4" s="115"/>
      <c r="C4" s="115"/>
      <c r="D4" s="115"/>
    </row>
    <row r="5" spans="1:8" s="171" customFormat="1">
      <c r="A5" s="115"/>
      <c r="B5" s="115"/>
      <c r="C5" s="115"/>
      <c r="D5" s="115"/>
    </row>
    <row r="6" spans="1:8" ht="15">
      <c r="A6" s="575" t="s">
        <v>110</v>
      </c>
      <c r="B6" s="576"/>
      <c r="C6" s="576"/>
      <c r="D6" s="576"/>
      <c r="E6" s="577"/>
    </row>
    <row r="7" spans="1:8" s="171" customFormat="1" ht="15">
      <c r="A7" s="573" t="str">
        <f>'Descriere indicatori'!B27&amp;". "&amp;'Descriere indicatori'!C27</f>
        <v xml:space="preserve">I20. Expoziţii profesionale în domeniu organizate la nivel internaţional / naţional sau local în calitate de autor, coautor, curator </v>
      </c>
      <c r="B7" s="573"/>
      <c r="C7" s="573"/>
      <c r="D7" s="573"/>
      <c r="E7" s="573"/>
      <c r="F7" s="247"/>
      <c r="G7" s="244"/>
    </row>
    <row r="8" spans="1:8" s="171" customFormat="1" ht="32.25" customHeight="1" thickBot="1">
      <c r="A8" s="53"/>
      <c r="B8" s="53"/>
      <c r="C8" s="53"/>
      <c r="D8" s="53"/>
      <c r="E8" s="53"/>
    </row>
    <row r="9" spans="1:8" ht="29" thickBot="1">
      <c r="A9" s="145" t="s">
        <v>55</v>
      </c>
      <c r="B9" s="253" t="s">
        <v>152</v>
      </c>
      <c r="C9" s="146" t="s">
        <v>151</v>
      </c>
      <c r="D9" s="146" t="s">
        <v>87</v>
      </c>
      <c r="E9" s="254" t="s">
        <v>147</v>
      </c>
      <c r="G9" s="236" t="s">
        <v>108</v>
      </c>
    </row>
    <row r="10" spans="1:8" ht="42">
      <c r="A10" s="257">
        <v>1</v>
      </c>
      <c r="B10" s="220" t="s">
        <v>783</v>
      </c>
      <c r="C10" s="125" t="s">
        <v>425</v>
      </c>
      <c r="D10" s="125">
        <v>2016</v>
      </c>
      <c r="E10" s="296">
        <v>3.33</v>
      </c>
      <c r="G10" s="237" t="s">
        <v>170</v>
      </c>
      <c r="H10" s="328" t="s">
        <v>263</v>
      </c>
    </row>
    <row r="11" spans="1:8" ht="56">
      <c r="A11" s="258">
        <f>A10+1</f>
        <v>2</v>
      </c>
      <c r="B11" s="441" t="s">
        <v>784</v>
      </c>
      <c r="C11" s="373" t="s">
        <v>494</v>
      </c>
      <c r="D11" s="442">
        <v>2015</v>
      </c>
      <c r="E11" s="486">
        <v>10</v>
      </c>
      <c r="G11" s="237" t="s">
        <v>172</v>
      </c>
    </row>
    <row r="12" spans="1:8">
      <c r="A12" s="258">
        <f>A11+1</f>
        <v>3</v>
      </c>
      <c r="B12" s="487" t="s">
        <v>782</v>
      </c>
      <c r="C12" s="488" t="s">
        <v>392</v>
      </c>
      <c r="D12" s="489">
        <v>2013</v>
      </c>
      <c r="E12" s="490">
        <v>1</v>
      </c>
      <c r="G12" s="237" t="s">
        <v>173</v>
      </c>
    </row>
    <row r="13" spans="1:8" s="171" customFormat="1" ht="28">
      <c r="A13" s="258">
        <f t="shared" ref="A13:A16" si="0">A12+1</f>
        <v>4</v>
      </c>
      <c r="B13" s="220" t="s">
        <v>808</v>
      </c>
      <c r="C13" s="125" t="s">
        <v>425</v>
      </c>
      <c r="D13" s="36">
        <v>2017</v>
      </c>
      <c r="E13" s="296">
        <v>5</v>
      </c>
      <c r="G13" s="244"/>
    </row>
    <row r="14" spans="1:8" s="171" customFormat="1">
      <c r="A14" s="258">
        <f t="shared" si="0"/>
        <v>5</v>
      </c>
      <c r="B14" s="487"/>
      <c r="C14" s="488"/>
      <c r="D14" s="489"/>
      <c r="E14" s="490"/>
    </row>
    <row r="15" spans="1:8" s="171" customFormat="1">
      <c r="A15" s="258">
        <f t="shared" si="0"/>
        <v>6</v>
      </c>
      <c r="B15" s="220"/>
      <c r="C15" s="125"/>
      <c r="D15" s="36"/>
      <c r="E15" s="296"/>
    </row>
    <row r="16" spans="1:8" s="171" customFormat="1" ht="15" thickBot="1">
      <c r="A16" s="258">
        <f t="shared" si="0"/>
        <v>7</v>
      </c>
      <c r="B16" s="518"/>
      <c r="C16" s="518"/>
      <c r="D16" s="36"/>
      <c r="E16" s="296"/>
    </row>
    <row r="17" spans="1:5" ht="15" thickBot="1">
      <c r="A17" s="517"/>
      <c r="B17" s="255"/>
      <c r="C17" s="256"/>
      <c r="D17" s="149" t="str">
        <f>"Total "&amp;LEFT(A7,3)</f>
        <v>Total I20</v>
      </c>
      <c r="E17" s="118">
        <f>SUM(E10:E16)</f>
        <v>19.329999999999998</v>
      </c>
    </row>
    <row r="18" spans="1:5">
      <c r="B18" s="18"/>
    </row>
    <row r="19" spans="1:5">
      <c r="B19" s="20"/>
    </row>
    <row r="20" spans="1:5">
      <c r="B20" s="20"/>
    </row>
    <row r="21" spans="1:5">
      <c r="B21" s="20"/>
    </row>
    <row r="22" spans="1:5">
      <c r="B22"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5"/>
  </sheetPr>
  <dimension ref="A1:D47"/>
  <sheetViews>
    <sheetView showGridLines="0" showRowColHeaders="0" topLeftCell="B34" zoomScale="130" zoomScaleNormal="130" zoomScalePageLayoutView="130" workbookViewId="0">
      <selection activeCell="C54" sqref="C54"/>
    </sheetView>
  </sheetViews>
  <sheetFormatPr baseColWidth="10" defaultColWidth="8.83203125" defaultRowHeight="14" x14ac:dyDescent="0"/>
  <cols>
    <col min="1" max="1" width="4.33203125" style="171" customWidth="1"/>
    <col min="2" max="2" width="8.6640625" customWidth="1"/>
    <col min="3" max="3" width="72" customWidth="1"/>
    <col min="4" max="4" width="7.6640625" customWidth="1"/>
  </cols>
  <sheetData>
    <row r="1" spans="2:4">
      <c r="B1" s="550" t="s">
        <v>102</v>
      </c>
      <c r="C1" s="550"/>
      <c r="D1" s="550"/>
    </row>
    <row r="2" spans="2:4" s="171" customFormat="1">
      <c r="B2" s="318" t="str">
        <f>"Facultatea de "&amp;'Date initiale'!C4</f>
        <v>Facultatea de URBANISM</v>
      </c>
      <c r="C2" s="318"/>
      <c r="D2" s="318"/>
    </row>
    <row r="3" spans="2:4">
      <c r="B3" s="550" t="str">
        <f>"Departamentul "&amp;'Date initiale'!C5</f>
        <v>Departamentul Proiectare Urbană și Peisagistică</v>
      </c>
      <c r="C3" s="550"/>
      <c r="D3" s="550"/>
    </row>
    <row r="4" spans="2:4">
      <c r="B4" s="318" t="str">
        <f>"Nume și prenume: "&amp;'Date initiale'!C6</f>
        <v>Nume și prenume: Hărmănescu Mihaela</v>
      </c>
      <c r="C4" s="318"/>
      <c r="D4" s="318"/>
    </row>
    <row r="5" spans="2:4" s="171" customFormat="1">
      <c r="B5" s="318" t="str">
        <f>"Post: "&amp;'Date initiale'!C7</f>
        <v>Post: C11</v>
      </c>
      <c r="C5" s="318"/>
      <c r="D5" s="318"/>
    </row>
    <row r="6" spans="2:4">
      <c r="B6" s="318" t="str">
        <f>"Standard de referință: "&amp;'Date initiale'!C8</f>
        <v>Standard de referință: conferențiar universitar</v>
      </c>
      <c r="C6" s="318"/>
      <c r="D6" s="318"/>
    </row>
    <row r="7" spans="2:4">
      <c r="B7" s="171"/>
      <c r="C7" s="171"/>
      <c r="D7" s="171"/>
    </row>
    <row r="8" spans="2:4" s="171" customFormat="1" ht="15">
      <c r="B8" s="553" t="s">
        <v>178</v>
      </c>
      <c r="C8" s="553"/>
      <c r="D8" s="553"/>
    </row>
    <row r="9" spans="2:4" ht="34.5" customHeight="1">
      <c r="B9" s="551" t="s">
        <v>186</v>
      </c>
      <c r="C9" s="552"/>
      <c r="D9" s="552"/>
    </row>
    <row r="10" spans="2:4" ht="28">
      <c r="B10" s="85" t="s">
        <v>63</v>
      </c>
      <c r="C10" s="85" t="s">
        <v>177</v>
      </c>
      <c r="D10" s="85" t="s">
        <v>147</v>
      </c>
    </row>
    <row r="11" spans="2:4">
      <c r="B11" s="86" t="s">
        <v>19</v>
      </c>
      <c r="C11" s="11" t="s">
        <v>20</v>
      </c>
      <c r="D11" s="95">
        <f>'I1'!I16</f>
        <v>26.66</v>
      </c>
    </row>
    <row r="12" spans="2:4" ht="15" customHeight="1">
      <c r="B12" s="87" t="s">
        <v>21</v>
      </c>
      <c r="C12" s="11" t="s">
        <v>22</v>
      </c>
      <c r="D12" s="96">
        <f>'I2'!I20</f>
        <v>15</v>
      </c>
    </row>
    <row r="13" spans="2:4">
      <c r="B13" s="87" t="s">
        <v>23</v>
      </c>
      <c r="C13" s="26" t="s">
        <v>24</v>
      </c>
      <c r="D13" s="96">
        <f>'I3'!I16</f>
        <v>45</v>
      </c>
    </row>
    <row r="14" spans="2:4">
      <c r="B14" s="87" t="s">
        <v>26</v>
      </c>
      <c r="C14" s="11" t="s">
        <v>199</v>
      </c>
      <c r="D14" s="96">
        <f>'I4'!I17</f>
        <v>0.83</v>
      </c>
    </row>
    <row r="15" spans="2:4" ht="42">
      <c r="B15" s="87" t="s">
        <v>28</v>
      </c>
      <c r="C15" s="69" t="s">
        <v>200</v>
      </c>
      <c r="D15" s="96">
        <f>'I5'!I16</f>
        <v>17</v>
      </c>
    </row>
    <row r="16" spans="2:4" ht="15" customHeight="1">
      <c r="B16" s="87" t="s">
        <v>29</v>
      </c>
      <c r="C16" s="15" t="s">
        <v>201</v>
      </c>
      <c r="D16" s="96">
        <f>'I6'!I20</f>
        <v>0</v>
      </c>
    </row>
    <row r="17" spans="2:4" ht="15" customHeight="1">
      <c r="B17" s="87" t="s">
        <v>30</v>
      </c>
      <c r="C17" s="15" t="s">
        <v>203</v>
      </c>
      <c r="D17" s="96">
        <f>'I7'!I17</f>
        <v>15.07</v>
      </c>
    </row>
    <row r="18" spans="2:4">
      <c r="B18" s="87" t="s">
        <v>31</v>
      </c>
      <c r="C18" s="15" t="s">
        <v>204</v>
      </c>
      <c r="D18" s="96">
        <f>'I8'!I20</f>
        <v>0</v>
      </c>
    </row>
    <row r="19" spans="2:4">
      <c r="B19" s="87" t="s">
        <v>33</v>
      </c>
      <c r="C19" s="11" t="s">
        <v>205</v>
      </c>
      <c r="D19" s="96">
        <f>'I9'!I20</f>
        <v>0</v>
      </c>
    </row>
    <row r="20" spans="2:4" ht="28">
      <c r="B20" s="87" t="s">
        <v>34</v>
      </c>
      <c r="C20" s="68" t="s">
        <v>207</v>
      </c>
      <c r="D20" s="96">
        <f>'I10'!I20</f>
        <v>0</v>
      </c>
    </row>
    <row r="21" spans="2:4" ht="42">
      <c r="B21" s="88" t="s">
        <v>36</v>
      </c>
      <c r="C21" s="15" t="s">
        <v>209</v>
      </c>
      <c r="D21" s="96">
        <f>I11a!I26</f>
        <v>142.5</v>
      </c>
    </row>
    <row r="22" spans="2:4" ht="60" customHeight="1">
      <c r="B22" s="89"/>
      <c r="C22" s="15" t="s">
        <v>211</v>
      </c>
      <c r="D22" s="96">
        <f>I11b!H21</f>
        <v>36.659999999999997</v>
      </c>
    </row>
    <row r="23" spans="2:4" ht="28">
      <c r="B23" s="86"/>
      <c r="C23" s="30" t="s">
        <v>213</v>
      </c>
      <c r="D23" s="96">
        <f>I11c!G55</f>
        <v>137.57</v>
      </c>
    </row>
    <row r="24" spans="2:4" ht="56">
      <c r="B24" s="87" t="s">
        <v>40</v>
      </c>
      <c r="C24" s="15" t="s">
        <v>215</v>
      </c>
      <c r="D24" s="96">
        <f>'I12'!H14</f>
        <v>0</v>
      </c>
    </row>
    <row r="25" spans="2:4" ht="48" customHeight="1">
      <c r="B25" s="87" t="s">
        <v>60</v>
      </c>
      <c r="C25" s="15" t="s">
        <v>217</v>
      </c>
      <c r="D25" s="96">
        <f>'I13'!H35</f>
        <v>88.299999999999983</v>
      </c>
    </row>
    <row r="26" spans="2:4" ht="42">
      <c r="B26" s="88" t="s">
        <v>61</v>
      </c>
      <c r="C26" s="11" t="s">
        <v>219</v>
      </c>
      <c r="D26" s="96">
        <f>I14a!H18</f>
        <v>13.28</v>
      </c>
    </row>
    <row r="27" spans="2:4" ht="30" customHeight="1">
      <c r="B27" s="86"/>
      <c r="C27" s="11" t="s">
        <v>221</v>
      </c>
      <c r="D27" s="96">
        <f>I14b!H21</f>
        <v>52.62</v>
      </c>
    </row>
    <row r="28" spans="2:4" ht="42">
      <c r="B28" s="87" t="s">
        <v>61</v>
      </c>
      <c r="C28" s="11" t="s">
        <v>62</v>
      </c>
      <c r="D28" s="96">
        <f>I14c!H19</f>
        <v>38.659999999999997</v>
      </c>
    </row>
    <row r="29" spans="2:4" s="171" customFormat="1" ht="42">
      <c r="B29" s="322" t="s">
        <v>0</v>
      </c>
      <c r="C29" s="11" t="s">
        <v>224</v>
      </c>
      <c r="D29" s="97">
        <f>'I15'!H20</f>
        <v>51.139999999999993</v>
      </c>
    </row>
    <row r="30" spans="2:4" ht="84">
      <c r="B30" s="90" t="s">
        <v>64</v>
      </c>
      <c r="C30" s="76" t="s">
        <v>226</v>
      </c>
      <c r="D30" s="97">
        <f>'I16'!D20</f>
        <v>30</v>
      </c>
    </row>
    <row r="31" spans="2:4" ht="42">
      <c r="B31" s="90" t="s">
        <v>66</v>
      </c>
      <c r="C31" s="62" t="s">
        <v>229</v>
      </c>
      <c r="D31" s="96">
        <f>'I17'!D20</f>
        <v>0</v>
      </c>
    </row>
    <row r="32" spans="2:4" ht="45" customHeight="1">
      <c r="B32" s="86" t="s">
        <v>68</v>
      </c>
      <c r="C32" s="15" t="s">
        <v>231</v>
      </c>
      <c r="D32" s="95">
        <f>'I18'!D20</f>
        <v>4.21</v>
      </c>
    </row>
    <row r="33" spans="2:4" ht="75" customHeight="1">
      <c r="B33" s="87" t="s">
        <v>42</v>
      </c>
      <c r="C33" s="80" t="s">
        <v>233</v>
      </c>
      <c r="D33" s="96">
        <f>'I19'!E20</f>
        <v>35</v>
      </c>
    </row>
    <row r="34" spans="2:4" ht="28">
      <c r="B34" s="91" t="s">
        <v>44</v>
      </c>
      <c r="C34" s="79" t="s">
        <v>234</v>
      </c>
      <c r="D34" s="96">
        <f>'I20'!E17</f>
        <v>19.329999999999998</v>
      </c>
    </row>
    <row r="35" spans="2:4">
      <c r="B35" s="87" t="s">
        <v>45</v>
      </c>
      <c r="C35" s="71" t="s">
        <v>236</v>
      </c>
      <c r="D35" s="96">
        <f>'I21'!D22</f>
        <v>15</v>
      </c>
    </row>
    <row r="36" spans="2:4" ht="70">
      <c r="B36" s="87" t="s">
        <v>47</v>
      </c>
      <c r="C36" s="70" t="s">
        <v>271</v>
      </c>
      <c r="D36" s="96">
        <f>'I22'!D16</f>
        <v>15</v>
      </c>
    </row>
    <row r="37" spans="2:4" ht="42">
      <c r="B37" s="87" t="s">
        <v>48</v>
      </c>
      <c r="C37" s="69" t="s">
        <v>237</v>
      </c>
      <c r="D37" s="96">
        <f>'I23'!D26</f>
        <v>19.5</v>
      </c>
    </row>
    <row r="38" spans="2:4">
      <c r="B38" s="87" t="s">
        <v>239</v>
      </c>
      <c r="C38" s="69" t="s">
        <v>49</v>
      </c>
      <c r="D38" s="96">
        <f>'I24'!F20</f>
        <v>0</v>
      </c>
    </row>
    <row r="39" spans="2:4">
      <c r="B39" s="171"/>
      <c r="C39" s="171"/>
      <c r="D39" s="171"/>
    </row>
    <row r="40" spans="2:4">
      <c r="B40" s="243" t="s">
        <v>2</v>
      </c>
      <c r="C40" s="1" t="s">
        <v>104</v>
      </c>
      <c r="D40" s="171"/>
    </row>
    <row r="41" spans="2:4">
      <c r="B41" s="19" t="s">
        <v>5</v>
      </c>
      <c r="C41" s="13" t="s">
        <v>242</v>
      </c>
      <c r="D41" s="98">
        <f>SUM(D11:D20)+SUM(D33:D38)</f>
        <v>223.39</v>
      </c>
    </row>
    <row r="42" spans="2:4">
      <c r="B42" s="19" t="s">
        <v>6</v>
      </c>
      <c r="C42" s="13" t="s">
        <v>243</v>
      </c>
      <c r="D42" s="98">
        <f>SUM(D24:D33)</f>
        <v>313.20999999999998</v>
      </c>
    </row>
    <row r="43" spans="2:4" ht="15" thickBot="1">
      <c r="B43" s="92" t="s">
        <v>7</v>
      </c>
      <c r="C43" s="14" t="s">
        <v>9</v>
      </c>
      <c r="D43" s="99">
        <f>SUM(D21:D23)</f>
        <v>316.73</v>
      </c>
    </row>
    <row r="44" spans="2:4" ht="16" thickTop="1" thickBot="1">
      <c r="B44" s="93" t="s">
        <v>8</v>
      </c>
      <c r="C44" s="94" t="s">
        <v>244</v>
      </c>
      <c r="D44" s="100">
        <f>D41+D42+D43</f>
        <v>853.32999999999993</v>
      </c>
    </row>
    <row r="45" spans="2:4" ht="15" thickTop="1">
      <c r="B45" s="171"/>
      <c r="C45" s="171"/>
      <c r="D45" s="171"/>
    </row>
    <row r="46" spans="2:4">
      <c r="B46" s="244" t="s">
        <v>148</v>
      </c>
      <c r="C46" s="171" t="s">
        <v>149</v>
      </c>
      <c r="D46" s="171"/>
    </row>
    <row r="47" spans="2:4">
      <c r="B47" s="270" t="str">
        <f>'Date initiale'!C9</f>
        <v>Iunie/2019</v>
      </c>
      <c r="C47" s="171"/>
      <c r="D47" s="171"/>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honeticPr fontId="44" type="noConversion"/>
  <printOptions horizontalCentered="1"/>
  <pageMargins left="0.59" right="0.59" top="0.67" bottom="0.67" header="0.31" footer="0.31"/>
  <extLst>
    <ext xmlns:mx="http://schemas.microsoft.com/office/mac/excel/2008/main" uri="{64002731-A6B0-56B0-2670-7721B7C09600}">
      <mx:PLV Mode="0" OnePage="0" WScale="100"/>
    </ext>
  </extLs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J22"/>
  <sheetViews>
    <sheetView workbookViewId="0">
      <selection activeCell="B29" sqref="B29"/>
    </sheetView>
  </sheetViews>
  <sheetFormatPr baseColWidth="10" defaultColWidth="8.83203125" defaultRowHeight="14" x14ac:dyDescent="0"/>
  <cols>
    <col min="1" max="1" width="5.1640625" customWidth="1"/>
    <col min="2" max="2" width="104.33203125" customWidth="1"/>
    <col min="3" max="3" width="10.5" customWidth="1"/>
    <col min="4" max="4" width="9.6640625" customWidth="1"/>
  </cols>
  <sheetData>
    <row r="1" spans="1:10">
      <c r="A1" s="232" t="str">
        <f>'Date initiale'!C3</f>
        <v>Universitatea de Arhitectură și Urbanism "Ion Mincu" București</v>
      </c>
      <c r="B1" s="232"/>
    </row>
    <row r="2" spans="1:10">
      <c r="A2" s="232" t="str">
        <f>'Date initiale'!B4&amp;" "&amp;'Date initiale'!C4</f>
        <v>Facultatea URBANISM</v>
      </c>
      <c r="B2" s="232"/>
    </row>
    <row r="3" spans="1:10">
      <c r="A3" s="232" t="str">
        <f>'Date initiale'!B5&amp;" "&amp;'Date initiale'!C5</f>
        <v>Departamentul Proiectare Urbană și Peisagistică</v>
      </c>
      <c r="B3" s="232"/>
    </row>
    <row r="4" spans="1:10">
      <c r="A4" s="115" t="str">
        <f>'Date initiale'!C6&amp;", "&amp;'Date initiale'!C7</f>
        <v>Hărmănescu Mihaela, C11</v>
      </c>
      <c r="B4" s="115"/>
    </row>
    <row r="5" spans="1:10" s="171" customFormat="1">
      <c r="A5" s="115"/>
      <c r="B5" s="115"/>
    </row>
    <row r="6" spans="1:10" ht="15">
      <c r="A6" s="569" t="s">
        <v>110</v>
      </c>
      <c r="B6" s="569"/>
      <c r="C6" s="569"/>
      <c r="D6" s="569"/>
    </row>
    <row r="7" spans="1:10" ht="24" customHeight="1">
      <c r="A7" s="573" t="str">
        <f>'Descriere indicatori'!B28&amp;". "&amp;'Descriere indicatori'!C28</f>
        <v xml:space="preserve">I21. Organizator / curator expoziţii la nivel internaţional/naţional </v>
      </c>
      <c r="B7" s="573"/>
      <c r="C7" s="573"/>
      <c r="D7" s="573"/>
      <c r="F7" s="244"/>
      <c r="I7" s="20"/>
      <c r="J7" s="20"/>
    </row>
    <row r="8" spans="1:10" ht="15" thickBot="1">
      <c r="I8" s="20"/>
      <c r="J8" s="20"/>
    </row>
    <row r="9" spans="1:10" ht="29" thickBot="1">
      <c r="A9" s="145" t="s">
        <v>55</v>
      </c>
      <c r="B9" s="253" t="s">
        <v>152</v>
      </c>
      <c r="C9" s="146" t="s">
        <v>87</v>
      </c>
      <c r="D9" s="254" t="s">
        <v>147</v>
      </c>
      <c r="F9" s="236" t="s">
        <v>108</v>
      </c>
      <c r="I9" s="20"/>
      <c r="J9" s="20"/>
    </row>
    <row r="10" spans="1:10" ht="28">
      <c r="A10" s="257">
        <v>1</v>
      </c>
      <c r="B10" s="239" t="s">
        <v>809</v>
      </c>
      <c r="C10" s="129">
        <v>2016</v>
      </c>
      <c r="D10" s="394">
        <v>5</v>
      </c>
      <c r="F10" s="237" t="s">
        <v>170</v>
      </c>
      <c r="G10" s="328" t="s">
        <v>263</v>
      </c>
      <c r="I10" s="20"/>
      <c r="J10" s="20"/>
    </row>
    <row r="11" spans="1:10" s="171" customFormat="1" ht="42">
      <c r="A11" s="465"/>
      <c r="B11" s="239" t="s">
        <v>787</v>
      </c>
      <c r="C11" s="129">
        <v>2016</v>
      </c>
      <c r="D11" s="394">
        <v>1</v>
      </c>
      <c r="F11" s="244"/>
      <c r="G11" s="328"/>
      <c r="I11" s="20"/>
      <c r="J11" s="20"/>
    </row>
    <row r="12" spans="1:10" s="171" customFormat="1" ht="28">
      <c r="A12" s="465">
        <f>A10+1</f>
        <v>2</v>
      </c>
      <c r="B12" s="239" t="s">
        <v>788</v>
      </c>
      <c r="C12" s="129">
        <v>2014</v>
      </c>
      <c r="D12" s="394">
        <v>2</v>
      </c>
      <c r="G12" s="328"/>
      <c r="I12" s="20"/>
      <c r="J12" s="20"/>
    </row>
    <row r="13" spans="1:10">
      <c r="A13" s="465">
        <f t="shared" ref="A13:A21" si="0">A12+1</f>
        <v>3</v>
      </c>
      <c r="B13" s="366" t="s">
        <v>789</v>
      </c>
      <c r="C13" s="125" t="s">
        <v>427</v>
      </c>
      <c r="D13" s="474">
        <v>5</v>
      </c>
      <c r="J13" s="51"/>
    </row>
    <row r="14" spans="1:10" s="171" customFormat="1" ht="28">
      <c r="A14" s="465">
        <f t="shared" si="0"/>
        <v>4</v>
      </c>
      <c r="B14" s="240" t="s">
        <v>810</v>
      </c>
      <c r="C14" s="472">
        <v>2013</v>
      </c>
      <c r="D14" s="474">
        <v>2</v>
      </c>
      <c r="J14" s="51"/>
    </row>
    <row r="15" spans="1:10" s="171" customFormat="1">
      <c r="A15" s="465">
        <f t="shared" si="0"/>
        <v>5</v>
      </c>
      <c r="B15" s="13"/>
      <c r="C15" s="472"/>
      <c r="D15" s="540"/>
      <c r="J15" s="51"/>
    </row>
    <row r="16" spans="1:10" s="171" customFormat="1">
      <c r="A16" s="465">
        <f t="shared" si="0"/>
        <v>6</v>
      </c>
      <c r="B16" s="13"/>
      <c r="C16" s="472"/>
      <c r="D16" s="540"/>
      <c r="J16" s="51"/>
    </row>
    <row r="17" spans="1:10" s="171" customFormat="1">
      <c r="A17" s="465">
        <f t="shared" si="0"/>
        <v>7</v>
      </c>
      <c r="B17" s="13"/>
      <c r="C17" s="472"/>
      <c r="D17" s="540"/>
      <c r="J17" s="51"/>
    </row>
    <row r="18" spans="1:10" s="171" customFormat="1">
      <c r="A18" s="465">
        <f t="shared" si="0"/>
        <v>8</v>
      </c>
      <c r="B18" s="366"/>
      <c r="C18" s="472"/>
      <c r="D18" s="540"/>
      <c r="J18" s="51"/>
    </row>
    <row r="19" spans="1:10">
      <c r="A19" s="465">
        <f t="shared" si="0"/>
        <v>9</v>
      </c>
      <c r="B19" s="259"/>
      <c r="C19" s="36"/>
      <c r="D19" s="260"/>
      <c r="E19" s="20"/>
    </row>
    <row r="20" spans="1:10">
      <c r="A20" s="465">
        <f t="shared" si="0"/>
        <v>10</v>
      </c>
      <c r="B20" s="13"/>
      <c r="C20" s="13"/>
      <c r="D20" s="473"/>
    </row>
    <row r="21" spans="1:10" ht="15" thickBot="1">
      <c r="A21" s="465">
        <f t="shared" si="0"/>
        <v>11</v>
      </c>
      <c r="B21" s="261"/>
      <c r="C21" s="262"/>
      <c r="D21" s="263"/>
    </row>
    <row r="22" spans="1:10" ht="15" thickBot="1">
      <c r="A22" s="303"/>
      <c r="B22" s="255"/>
      <c r="C22" s="149" t="str">
        <f>"Total "&amp;LEFT(A7,3)</f>
        <v>Total I21</v>
      </c>
      <c r="D22" s="118">
        <f>SUM(D10:D21)</f>
        <v>15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extLst>
    <ext xmlns:mx="http://schemas.microsoft.com/office/mac/excel/2008/main" uri="{64002731-A6B0-56B0-2670-7721B7C09600}">
      <mx:PLV Mode="0" OnePage="0" WScale="0"/>
    </ext>
  </extLs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I61"/>
  <sheetViews>
    <sheetView workbookViewId="0">
      <selection activeCell="F7" sqref="F7"/>
    </sheetView>
  </sheetViews>
  <sheetFormatPr baseColWidth="10" defaultColWidth="8.83203125" defaultRowHeight="14" x14ac:dyDescent="0"/>
  <cols>
    <col min="1" max="1" width="5.1640625" customWidth="1"/>
    <col min="2" max="2" width="98.33203125" customWidth="1"/>
    <col min="3" max="3" width="15.6640625" customWidth="1"/>
    <col min="4" max="4" width="9.6640625" customWidth="1"/>
  </cols>
  <sheetData>
    <row r="1" spans="1:9" ht="15">
      <c r="A1" s="230" t="str">
        <f>'Date initiale'!C3</f>
        <v>Universitatea de Arhitectură și Urbanism "Ion Mincu" București</v>
      </c>
      <c r="B1" s="230"/>
      <c r="C1" s="230"/>
      <c r="D1" s="17"/>
    </row>
    <row r="2" spans="1:9" ht="15">
      <c r="A2" s="230" t="str">
        <f>'Date initiale'!B4&amp;" "&amp;'Date initiale'!C4</f>
        <v>Facultatea URBANISM</v>
      </c>
      <c r="B2" s="230"/>
      <c r="C2" s="230"/>
      <c r="D2" s="17"/>
    </row>
    <row r="3" spans="1:9" ht="15">
      <c r="A3" s="230" t="str">
        <f>'Date initiale'!B5&amp;" "&amp;'Date initiale'!C5</f>
        <v>Departamentul Proiectare Urbană și Peisagistică</v>
      </c>
      <c r="B3" s="230"/>
      <c r="C3" s="230"/>
      <c r="D3" s="17"/>
    </row>
    <row r="4" spans="1:9">
      <c r="A4" s="115" t="str">
        <f>'Date initiale'!C6&amp;", "&amp;'Date initiale'!C7</f>
        <v>Hărmănescu Mihaela, C11</v>
      </c>
      <c r="B4" s="115"/>
      <c r="C4" s="115"/>
    </row>
    <row r="5" spans="1:9" s="171" customFormat="1">
      <c r="A5" s="115"/>
      <c r="B5" s="115"/>
      <c r="C5" s="115"/>
    </row>
    <row r="6" spans="1:9" ht="15">
      <c r="A6" s="571" t="s">
        <v>110</v>
      </c>
      <c r="B6" s="571"/>
      <c r="C6" s="571"/>
      <c r="D6" s="571"/>
      <c r="I6" s="51"/>
    </row>
    <row r="7" spans="1:9" s="171" customFormat="1" ht="66.75" customHeight="1">
      <c r="A7" s="573"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573"/>
      <c r="C7" s="573"/>
      <c r="D7" s="573"/>
      <c r="F7" s="445"/>
    </row>
    <row r="8" spans="1:9" ht="16" thickBot="1">
      <c r="A8" s="54"/>
      <c r="B8" s="54"/>
      <c r="C8" s="54"/>
      <c r="D8" s="54"/>
    </row>
    <row r="9" spans="1:9" ht="29" thickBot="1">
      <c r="A9" s="145" t="s">
        <v>55</v>
      </c>
      <c r="B9" s="264" t="s">
        <v>158</v>
      </c>
      <c r="C9" s="264" t="s">
        <v>81</v>
      </c>
      <c r="D9" s="265" t="s">
        <v>147</v>
      </c>
      <c r="F9" s="236" t="s">
        <v>108</v>
      </c>
      <c r="G9" s="171"/>
      <c r="I9" s="365"/>
    </row>
    <row r="10" spans="1:9" ht="28">
      <c r="A10" s="151">
        <v>1</v>
      </c>
      <c r="B10" s="220" t="s">
        <v>657</v>
      </c>
      <c r="C10" s="125">
        <v>2018</v>
      </c>
      <c r="D10" s="297">
        <v>5</v>
      </c>
      <c r="E10" s="41"/>
      <c r="F10" s="237" t="s">
        <v>174</v>
      </c>
      <c r="G10" s="81" t="s">
        <v>265</v>
      </c>
    </row>
    <row r="11" spans="1:9" s="171" customFormat="1" ht="28">
      <c r="A11" s="395">
        <f>A10+1</f>
        <v>2</v>
      </c>
      <c r="B11" s="220" t="s">
        <v>404</v>
      </c>
      <c r="C11" s="125">
        <v>2015</v>
      </c>
      <c r="D11" s="293">
        <v>5</v>
      </c>
      <c r="E11" s="41"/>
      <c r="F11" s="237" t="s">
        <v>170</v>
      </c>
      <c r="G11" s="81"/>
    </row>
    <row r="12" spans="1:9" s="171" customFormat="1" ht="15">
      <c r="A12" s="395">
        <f t="shared" ref="A12:A15" si="0">A11+1</f>
        <v>3</v>
      </c>
      <c r="B12" s="239" t="s">
        <v>655</v>
      </c>
      <c r="C12" s="125">
        <v>2016</v>
      </c>
      <c r="D12" s="283">
        <v>5</v>
      </c>
      <c r="E12" s="41"/>
      <c r="F12" s="237" t="s">
        <v>170</v>
      </c>
    </row>
    <row r="13" spans="1:9" s="171" customFormat="1" ht="15">
      <c r="A13" s="395">
        <f t="shared" si="0"/>
        <v>4</v>
      </c>
      <c r="B13" s="387"/>
      <c r="C13" s="370"/>
      <c r="D13" s="471"/>
      <c r="E13" s="41"/>
      <c r="F13" s="237">
        <v>20</v>
      </c>
    </row>
    <row r="14" spans="1:9" s="171" customFormat="1" ht="15">
      <c r="A14" s="395">
        <f t="shared" si="0"/>
        <v>5</v>
      </c>
      <c r="B14" s="387"/>
      <c r="C14" s="370"/>
      <c r="D14" s="471"/>
      <c r="E14" s="41"/>
    </row>
    <row r="15" spans="1:9" ht="16" thickBot="1">
      <c r="A15" s="395">
        <f t="shared" si="0"/>
        <v>6</v>
      </c>
      <c r="B15" s="268"/>
      <c r="C15" s="143"/>
      <c r="D15" s="298"/>
      <c r="E15" s="41"/>
    </row>
    <row r="16" spans="1:9" ht="16" thickBot="1">
      <c r="A16" s="303"/>
      <c r="B16" s="255"/>
      <c r="C16" s="117" t="str">
        <f>"Total "&amp;LEFT(A7,3)</f>
        <v>Total I22</v>
      </c>
      <c r="D16" s="118">
        <f>SUM(D10:D15)</f>
        <v>15</v>
      </c>
      <c r="E16" s="41"/>
    </row>
    <row r="17" spans="1:5" ht="15">
      <c r="A17" s="41"/>
      <c r="B17" s="42"/>
      <c r="C17" s="41"/>
      <c r="D17" s="41"/>
      <c r="E17" s="41"/>
    </row>
    <row r="18" spans="1:5" ht="15">
      <c r="A18" s="41"/>
      <c r="B18" s="396"/>
      <c r="C18" s="41"/>
      <c r="D18" s="41"/>
      <c r="E18" s="41"/>
    </row>
    <row r="19" spans="1:5" ht="15">
      <c r="A19" s="41"/>
      <c r="B19" s="470"/>
      <c r="C19" s="41"/>
      <c r="D19" s="41"/>
      <c r="E19" s="41"/>
    </row>
    <row r="20" spans="1:5" ht="56">
      <c r="A20" s="41"/>
      <c r="B20" s="537" t="s">
        <v>656</v>
      </c>
      <c r="C20" s="539">
        <v>2009</v>
      </c>
      <c r="D20" s="542"/>
      <c r="E20" s="41"/>
    </row>
    <row r="21" spans="1:5" ht="15">
      <c r="A21" s="41"/>
      <c r="B21" s="42"/>
      <c r="C21" s="41"/>
      <c r="D21" s="41"/>
      <c r="E21" s="41"/>
    </row>
    <row r="22" spans="1:5" ht="15">
      <c r="A22" s="41"/>
      <c r="B22" s="42"/>
      <c r="C22" s="41"/>
      <c r="D22" s="41"/>
      <c r="E22" s="41"/>
    </row>
    <row r="23" spans="1:5" ht="15">
      <c r="A23" s="41"/>
      <c r="B23" s="43"/>
      <c r="C23" s="41"/>
      <c r="D23" s="41"/>
      <c r="E23" s="41"/>
    </row>
    <row r="24" spans="1:5" ht="15">
      <c r="A24" s="41"/>
      <c r="B24" s="42"/>
      <c r="C24" s="41"/>
      <c r="D24" s="41"/>
      <c r="E24" s="41"/>
    </row>
    <row r="25" spans="1:5" ht="15">
      <c r="A25" s="41"/>
      <c r="B25" s="42"/>
      <c r="C25" s="41"/>
      <c r="D25" s="41"/>
      <c r="E25" s="41"/>
    </row>
    <row r="26" spans="1:5" ht="15">
      <c r="A26" s="41"/>
      <c r="B26" s="44"/>
      <c r="C26" s="41"/>
      <c r="D26" s="41"/>
      <c r="E26" s="41"/>
    </row>
    <row r="27" spans="1:5" ht="15">
      <c r="A27" s="41"/>
      <c r="B27" s="31"/>
      <c r="C27" s="41"/>
      <c r="D27" s="41"/>
      <c r="E27" s="41"/>
    </row>
    <row r="28" spans="1:5" ht="15">
      <c r="A28" s="41"/>
      <c r="B28" s="31"/>
      <c r="C28" s="41"/>
      <c r="D28" s="41"/>
      <c r="E28" s="41"/>
    </row>
    <row r="29" spans="1:5" ht="15">
      <c r="A29" s="41"/>
      <c r="B29" s="41"/>
      <c r="C29" s="41"/>
      <c r="D29" s="41"/>
      <c r="E29" s="41"/>
    </row>
    <row r="30" spans="1:5" ht="15">
      <c r="A30" s="41"/>
      <c r="B30" s="41"/>
      <c r="C30" s="41"/>
      <c r="D30" s="41"/>
      <c r="E30" s="41"/>
    </row>
    <row r="31" spans="1:5" ht="15">
      <c r="A31" s="41"/>
      <c r="B31" s="41"/>
      <c r="C31" s="41"/>
      <c r="D31" s="41"/>
      <c r="E31" s="41"/>
    </row>
    <row r="32" spans="1:5" ht="15">
      <c r="A32" s="41"/>
      <c r="B32" s="41"/>
      <c r="C32" s="41"/>
      <c r="D32" s="41"/>
      <c r="E32" s="41"/>
    </row>
    <row r="33" spans="1:5" ht="15">
      <c r="A33" s="41"/>
      <c r="B33" s="41"/>
      <c r="C33" s="41"/>
      <c r="D33" s="41"/>
      <c r="E33" s="41"/>
    </row>
    <row r="34" spans="1:5" ht="15">
      <c r="A34" s="41"/>
      <c r="B34" s="41"/>
      <c r="C34" s="41"/>
      <c r="D34" s="41"/>
      <c r="E34" s="41"/>
    </row>
    <row r="35" spans="1:5" ht="15">
      <c r="A35" s="41"/>
      <c r="B35" s="41"/>
      <c r="C35" s="41"/>
      <c r="D35" s="41"/>
      <c r="E35" s="41"/>
    </row>
    <row r="36" spans="1:5" ht="15">
      <c r="A36" s="41"/>
      <c r="B36" s="41"/>
      <c r="C36" s="41"/>
      <c r="D36" s="41"/>
      <c r="E36" s="41"/>
    </row>
    <row r="37" spans="1:5" ht="15">
      <c r="A37" s="41"/>
      <c r="B37" s="41"/>
      <c r="C37" s="41"/>
      <c r="D37" s="41"/>
      <c r="E37" s="41"/>
    </row>
    <row r="38" spans="1:5" ht="15">
      <c r="A38" s="41"/>
      <c r="B38" s="41"/>
      <c r="C38" s="41"/>
      <c r="D38" s="41"/>
      <c r="E38" s="41"/>
    </row>
    <row r="39" spans="1:5" ht="15">
      <c r="A39" s="41"/>
      <c r="B39" s="41"/>
      <c r="C39" s="41"/>
      <c r="D39" s="41"/>
      <c r="E39" s="41"/>
    </row>
    <row r="40" spans="1:5" ht="15">
      <c r="A40" s="41"/>
      <c r="B40" s="41"/>
      <c r="C40" s="41"/>
      <c r="D40" s="41"/>
      <c r="E40" s="41"/>
    </row>
    <row r="41" spans="1:5" ht="15">
      <c r="A41" s="41"/>
      <c r="B41" s="41"/>
      <c r="C41" s="41"/>
      <c r="D41" s="41"/>
      <c r="E41" s="41"/>
    </row>
    <row r="42" spans="1:5" ht="15">
      <c r="A42" s="41"/>
      <c r="B42" s="41"/>
      <c r="C42" s="41"/>
      <c r="D42" s="41"/>
      <c r="E42" s="41"/>
    </row>
    <row r="43" spans="1:5" ht="15">
      <c r="A43" s="41"/>
      <c r="B43" s="41"/>
      <c r="C43" s="41"/>
      <c r="D43" s="41"/>
      <c r="E43" s="41"/>
    </row>
    <row r="44" spans="1:5" ht="15">
      <c r="A44" s="41"/>
      <c r="B44" s="41"/>
      <c r="C44" s="41"/>
      <c r="D44" s="41"/>
      <c r="E44" s="41"/>
    </row>
    <row r="45" spans="1:5" ht="15">
      <c r="A45" s="41"/>
      <c r="B45" s="41"/>
      <c r="C45" s="41"/>
      <c r="D45" s="41"/>
      <c r="E45" s="41"/>
    </row>
    <row r="46" spans="1:5" ht="15">
      <c r="A46" s="41"/>
      <c r="B46" s="41"/>
      <c r="C46" s="41"/>
      <c r="D46" s="41"/>
      <c r="E46" s="41"/>
    </row>
    <row r="47" spans="1:5" ht="15">
      <c r="A47" s="41"/>
      <c r="B47" s="41"/>
      <c r="C47" s="41"/>
      <c r="D47" s="41"/>
      <c r="E47" s="41"/>
    </row>
    <row r="48" spans="1:5" ht="15">
      <c r="A48" s="41"/>
      <c r="B48" s="41"/>
      <c r="C48" s="41"/>
      <c r="D48" s="41"/>
      <c r="E48" s="41"/>
    </row>
    <row r="49" spans="1:5" ht="15">
      <c r="A49" s="41"/>
      <c r="B49" s="41"/>
      <c r="C49" s="41"/>
      <c r="D49" s="41"/>
      <c r="E49" s="41"/>
    </row>
    <row r="50" spans="1:5" ht="15">
      <c r="A50" s="41"/>
      <c r="B50" s="41"/>
      <c r="C50" s="41"/>
      <c r="D50" s="41"/>
      <c r="E50" s="41"/>
    </row>
    <row r="51" spans="1:5" ht="15">
      <c r="A51" s="41"/>
      <c r="B51" s="41"/>
      <c r="C51" s="41"/>
      <c r="D51" s="41"/>
      <c r="E51" s="41"/>
    </row>
    <row r="52" spans="1:5" ht="15">
      <c r="A52" s="41"/>
      <c r="B52" s="41"/>
      <c r="C52" s="41"/>
      <c r="D52" s="41"/>
      <c r="E52" s="41"/>
    </row>
    <row r="53" spans="1:5" ht="15">
      <c r="A53" s="41"/>
      <c r="B53" s="41"/>
      <c r="C53" s="41"/>
      <c r="D53" s="41"/>
      <c r="E53" s="41"/>
    </row>
    <row r="54" spans="1:5" ht="15">
      <c r="A54" s="41"/>
      <c r="B54" s="41"/>
      <c r="C54" s="41"/>
      <c r="D54" s="41"/>
      <c r="E54" s="41"/>
    </row>
    <row r="55" spans="1:5" ht="15">
      <c r="A55" s="41"/>
      <c r="B55" s="41"/>
      <c r="C55" s="41"/>
      <c r="D55" s="41"/>
      <c r="E55" s="41"/>
    </row>
    <row r="56" spans="1:5" ht="15">
      <c r="A56" s="41"/>
      <c r="B56" s="41"/>
      <c r="C56" s="41"/>
      <c r="D56" s="41"/>
      <c r="E56" s="41"/>
    </row>
    <row r="57" spans="1:5" ht="15">
      <c r="A57" s="41"/>
      <c r="B57" s="41"/>
      <c r="C57" s="41"/>
      <c r="D57" s="41"/>
      <c r="E57" s="41"/>
    </row>
    <row r="58" spans="1:5" ht="15">
      <c r="A58" s="41"/>
      <c r="B58" s="41"/>
      <c r="C58" s="41"/>
      <c r="D58" s="41"/>
      <c r="E58" s="41"/>
    </row>
    <row r="59" spans="1:5" ht="15">
      <c r="A59" s="41"/>
      <c r="B59" s="41"/>
      <c r="C59" s="41"/>
      <c r="D59" s="41"/>
      <c r="E59" s="41"/>
    </row>
    <row r="60" spans="1:5" ht="15">
      <c r="A60" s="41"/>
      <c r="B60" s="41"/>
      <c r="C60" s="41"/>
      <c r="D60" s="41"/>
      <c r="E60" s="41"/>
    </row>
    <row r="61" spans="1:5" ht="15">
      <c r="A61" s="41"/>
      <c r="B61" s="41"/>
      <c r="C61" s="41"/>
      <c r="D61" s="41"/>
      <c r="E61" s="41"/>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extLst>
    <ext xmlns:mx="http://schemas.microsoft.com/office/mac/excel/2008/main" uri="{64002731-A6B0-56B0-2670-7721B7C09600}">
      <mx:PLV Mode="0" OnePage="0" WScale="0"/>
    </ext>
  </extLs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G26"/>
  <sheetViews>
    <sheetView topLeftCell="A4" workbookViewId="0">
      <selection activeCell="F7" sqref="F7"/>
    </sheetView>
  </sheetViews>
  <sheetFormatPr baseColWidth="10" defaultColWidth="8.83203125" defaultRowHeight="14" x14ac:dyDescent="0"/>
  <cols>
    <col min="1" max="1" width="5.1640625" customWidth="1"/>
    <col min="2" max="2" width="98.33203125" customWidth="1"/>
    <col min="3" max="3" width="15.6640625" customWidth="1"/>
    <col min="4" max="4" width="9.6640625" customWidth="1"/>
  </cols>
  <sheetData>
    <row r="1" spans="1:7" ht="15">
      <c r="A1" s="230" t="str">
        <f>'Date initiale'!C3</f>
        <v>Universitatea de Arhitectură și Urbanism "Ion Mincu" București</v>
      </c>
      <c r="B1" s="230"/>
      <c r="C1" s="230"/>
      <c r="D1" s="37"/>
    </row>
    <row r="2" spans="1:7" ht="15">
      <c r="A2" s="230" t="str">
        <f>'Date initiale'!B4&amp;" "&amp;'Date initiale'!C4</f>
        <v>Facultatea URBANISM</v>
      </c>
      <c r="B2" s="230"/>
      <c r="C2" s="230"/>
      <c r="D2" s="17"/>
    </row>
    <row r="3" spans="1:7" ht="15">
      <c r="A3" s="230" t="str">
        <f>'Date initiale'!B5&amp;" "&amp;'Date initiale'!C5</f>
        <v>Departamentul Proiectare Urbană și Peisagistică</v>
      </c>
      <c r="B3" s="230"/>
      <c r="C3" s="230"/>
      <c r="D3" s="17"/>
    </row>
    <row r="4" spans="1:7">
      <c r="A4" s="115" t="str">
        <f>'Date initiale'!C6&amp;", "&amp;'Date initiale'!C7</f>
        <v>Hărmănescu Mihaela, C11</v>
      </c>
      <c r="B4" s="115"/>
      <c r="C4" s="115"/>
    </row>
    <row r="5" spans="1:7" s="171" customFormat="1">
      <c r="A5" s="115"/>
      <c r="B5" s="115"/>
      <c r="C5" s="115"/>
    </row>
    <row r="6" spans="1:7" ht="15">
      <c r="A6" s="569" t="s">
        <v>110</v>
      </c>
      <c r="B6" s="569"/>
      <c r="C6" s="569"/>
      <c r="D6" s="569"/>
    </row>
    <row r="7" spans="1:7" ht="39.75" customHeight="1">
      <c r="A7" s="573"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573"/>
      <c r="C7" s="573"/>
      <c r="D7" s="573"/>
      <c r="F7" s="445"/>
    </row>
    <row r="8" spans="1:7" ht="15.75" customHeight="1" thickBot="1">
      <c r="A8" s="54"/>
      <c r="B8" s="54"/>
      <c r="C8" s="54"/>
      <c r="D8" s="54"/>
    </row>
    <row r="9" spans="1:7" ht="29" thickBot="1">
      <c r="A9" s="145" t="s">
        <v>55</v>
      </c>
      <c r="B9" s="146" t="s">
        <v>159</v>
      </c>
      <c r="C9" s="146" t="s">
        <v>81</v>
      </c>
      <c r="D9" s="254" t="s">
        <v>147</v>
      </c>
      <c r="F9" s="236" t="s">
        <v>108</v>
      </c>
    </row>
    <row r="10" spans="1:7" s="171" customFormat="1" ht="28">
      <c r="A10" s="151">
        <v>1</v>
      </c>
      <c r="B10" s="504" t="s">
        <v>690</v>
      </c>
      <c r="C10" s="498">
        <v>2019</v>
      </c>
      <c r="D10" s="499">
        <v>1</v>
      </c>
      <c r="F10" s="237" t="s">
        <v>170</v>
      </c>
    </row>
    <row r="11" spans="1:7" s="171" customFormat="1">
      <c r="A11" s="395">
        <f>A10+1</f>
        <v>2</v>
      </c>
      <c r="B11" s="530" t="s">
        <v>488</v>
      </c>
      <c r="C11" s="36">
        <v>2018</v>
      </c>
      <c r="D11" s="505">
        <v>0.25</v>
      </c>
      <c r="F11" s="237" t="s">
        <v>172</v>
      </c>
    </row>
    <row r="12" spans="1:7" s="171" customFormat="1">
      <c r="A12" s="395">
        <f t="shared" ref="A12:A24" si="0">A11+1</f>
        <v>3</v>
      </c>
      <c r="B12" s="366" t="s">
        <v>761</v>
      </c>
      <c r="C12" s="125">
        <v>2018</v>
      </c>
      <c r="D12" s="394">
        <v>1</v>
      </c>
      <c r="F12" s="237" t="s">
        <v>173</v>
      </c>
      <c r="G12" s="328" t="s">
        <v>262</v>
      </c>
    </row>
    <row r="13" spans="1:7" s="171" customFormat="1">
      <c r="A13" s="395">
        <f t="shared" si="0"/>
        <v>4</v>
      </c>
      <c r="B13" s="366" t="s">
        <v>779</v>
      </c>
      <c r="C13" s="125" t="s">
        <v>426</v>
      </c>
      <c r="D13" s="394">
        <v>2</v>
      </c>
    </row>
    <row r="14" spans="1:7" s="171" customFormat="1">
      <c r="A14" s="395"/>
      <c r="B14" s="220" t="s">
        <v>780</v>
      </c>
      <c r="C14" s="125" t="s">
        <v>426</v>
      </c>
      <c r="D14" s="296">
        <v>2</v>
      </c>
    </row>
    <row r="15" spans="1:7" s="171" customFormat="1">
      <c r="A15" s="395">
        <f>A13+1</f>
        <v>5</v>
      </c>
      <c r="B15" s="500" t="s">
        <v>691</v>
      </c>
      <c r="C15" s="36">
        <v>2017</v>
      </c>
      <c r="D15" s="505">
        <v>1</v>
      </c>
    </row>
    <row r="16" spans="1:7" s="171" customFormat="1" ht="28">
      <c r="A16" s="395">
        <f t="shared" si="0"/>
        <v>6</v>
      </c>
      <c r="B16" s="500" t="s">
        <v>763</v>
      </c>
      <c r="C16" s="125" t="s">
        <v>654</v>
      </c>
      <c r="D16" s="300">
        <v>1</v>
      </c>
      <c r="F16" s="244"/>
    </row>
    <row r="17" spans="1:4" s="171" customFormat="1" ht="28">
      <c r="A17" s="395">
        <f t="shared" si="0"/>
        <v>7</v>
      </c>
      <c r="B17" s="500" t="s">
        <v>630</v>
      </c>
      <c r="C17" s="125">
        <v>2015</v>
      </c>
      <c r="D17" s="535">
        <v>5</v>
      </c>
    </row>
    <row r="18" spans="1:4" s="171" customFormat="1" ht="28">
      <c r="A18" s="395">
        <f t="shared" si="0"/>
        <v>8</v>
      </c>
      <c r="B18" s="519" t="s">
        <v>665</v>
      </c>
      <c r="C18" s="520" t="s">
        <v>658</v>
      </c>
      <c r="D18" s="469">
        <v>1</v>
      </c>
    </row>
    <row r="19" spans="1:4" s="171" customFormat="1">
      <c r="A19" s="395">
        <f t="shared" si="0"/>
        <v>9</v>
      </c>
      <c r="B19" s="501" t="s">
        <v>764</v>
      </c>
      <c r="C19" s="125" t="s">
        <v>689</v>
      </c>
      <c r="D19" s="468">
        <v>0.5</v>
      </c>
    </row>
    <row r="20" spans="1:4" s="171" customFormat="1" ht="28">
      <c r="A20" s="395">
        <f t="shared" si="0"/>
        <v>10</v>
      </c>
      <c r="B20" s="502" t="s">
        <v>781</v>
      </c>
      <c r="C20" s="192" t="s">
        <v>489</v>
      </c>
      <c r="D20" s="469">
        <v>3</v>
      </c>
    </row>
    <row r="21" spans="1:4" s="171" customFormat="1" ht="28">
      <c r="A21" s="395">
        <f t="shared" si="0"/>
        <v>11</v>
      </c>
      <c r="B21" s="500" t="s">
        <v>762</v>
      </c>
      <c r="C21" s="125">
        <v>2011</v>
      </c>
      <c r="D21" s="300">
        <v>0.5</v>
      </c>
    </row>
    <row r="22" spans="1:4" s="171" customFormat="1" ht="28">
      <c r="A22" s="395">
        <f t="shared" si="0"/>
        <v>12</v>
      </c>
      <c r="B22" s="503" t="s">
        <v>765</v>
      </c>
      <c r="C22" s="192" t="s">
        <v>403</v>
      </c>
      <c r="D22" s="536">
        <v>1.25</v>
      </c>
    </row>
    <row r="23" spans="1:4" s="171" customFormat="1">
      <c r="A23" s="395">
        <f t="shared" si="0"/>
        <v>13</v>
      </c>
      <c r="B23" s="463"/>
      <c r="C23" s="370"/>
      <c r="D23" s="485"/>
    </row>
    <row r="24" spans="1:4" s="171" customFormat="1">
      <c r="A24" s="395">
        <f t="shared" si="0"/>
        <v>14</v>
      </c>
      <c r="B24" s="463"/>
      <c r="C24" s="370"/>
      <c r="D24" s="485"/>
    </row>
    <row r="25" spans="1:4" ht="15" thickBot="1">
      <c r="A25" s="395">
        <f>A24+1</f>
        <v>15</v>
      </c>
      <c r="B25" s="268"/>
      <c r="C25" s="143"/>
      <c r="D25" s="301"/>
    </row>
    <row r="26" spans="1:4" ht="15" thickBot="1">
      <c r="A26" s="302"/>
      <c r="B26" s="115"/>
      <c r="C26" s="117" t="str">
        <f>"Total "&amp;LEFT(A7,3)</f>
        <v>Total I23</v>
      </c>
      <c r="D26" s="269">
        <f>SUM(D10:D25)</f>
        <v>19.5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extLst>
    <ext xmlns:mx="http://schemas.microsoft.com/office/mac/excel/2008/main" uri="{64002731-A6B0-56B0-2670-7721B7C09600}">
      <mx:PLV Mode="0" OnePage="0" WScale="0"/>
    </ext>
  </extLst>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J20"/>
  <sheetViews>
    <sheetView workbookViewId="0">
      <selection activeCell="H7" sqref="H7"/>
    </sheetView>
  </sheetViews>
  <sheetFormatPr baseColWidth="10" defaultColWidth="8.83203125" defaultRowHeight="14" x14ac:dyDescent="0"/>
  <cols>
    <col min="1" max="1" width="5.1640625" customWidth="1"/>
    <col min="2" max="2" width="27.5" customWidth="1"/>
    <col min="3" max="3" width="46.83203125" style="171" customWidth="1"/>
    <col min="4" max="4" width="30" style="171" customWidth="1"/>
    <col min="5" max="5" width="10.5" customWidth="1"/>
    <col min="6" max="6" width="9.6640625" customWidth="1"/>
  </cols>
  <sheetData>
    <row r="1" spans="1:10">
      <c r="A1" s="232" t="str">
        <f>'Date initiale'!C3</f>
        <v>Universitatea de Arhitectură și Urbanism "Ion Mincu" București</v>
      </c>
      <c r="B1" s="232"/>
      <c r="C1" s="232"/>
      <c r="D1" s="232"/>
      <c r="E1" s="232"/>
    </row>
    <row r="2" spans="1:10">
      <c r="A2" s="232" t="str">
        <f>'Date initiale'!B4&amp;" "&amp;'Date initiale'!C4</f>
        <v>Facultatea URBANISM</v>
      </c>
      <c r="B2" s="232"/>
      <c r="C2" s="232"/>
      <c r="D2" s="232"/>
      <c r="E2" s="232"/>
    </row>
    <row r="3" spans="1:10">
      <c r="A3" s="232" t="str">
        <f>'Date initiale'!B5&amp;" "&amp;'Date initiale'!C5</f>
        <v>Departamentul Proiectare Urbană și Peisagistică</v>
      </c>
      <c r="B3" s="232"/>
      <c r="C3" s="232"/>
      <c r="D3" s="232"/>
      <c r="E3" s="232"/>
    </row>
    <row r="4" spans="1:10">
      <c r="A4" s="115" t="str">
        <f>'Date initiale'!C6&amp;", "&amp;'Date initiale'!C7</f>
        <v>Hărmănescu Mihaela, C11</v>
      </c>
      <c r="B4" s="115"/>
      <c r="C4" s="115"/>
      <c r="D4" s="115"/>
      <c r="E4" s="115"/>
    </row>
    <row r="5" spans="1:10" s="171" customFormat="1">
      <c r="A5" s="115"/>
      <c r="B5" s="115"/>
      <c r="C5" s="115"/>
      <c r="D5" s="115"/>
      <c r="E5" s="115"/>
    </row>
    <row r="6" spans="1:10" ht="15">
      <c r="A6" s="246" t="s">
        <v>110</v>
      </c>
    </row>
    <row r="7" spans="1:10" ht="15">
      <c r="A7" s="573" t="str">
        <f>'Descriere indicatori'!B31&amp;". "&amp;'Descriere indicatori'!C31</f>
        <v xml:space="preserve">I24. Îndrumare de doctorat sau în co-tutelă la nivel internaţional/naţional </v>
      </c>
      <c r="B7" s="573"/>
      <c r="C7" s="573"/>
      <c r="D7" s="573"/>
      <c r="E7" s="573"/>
      <c r="F7" s="573"/>
      <c r="H7" s="445"/>
      <c r="J7" s="51"/>
    </row>
    <row r="8" spans="1:10" ht="15" thickBot="1"/>
    <row r="9" spans="1:10" ht="29" thickBot="1">
      <c r="A9" s="145" t="s">
        <v>55</v>
      </c>
      <c r="B9" s="146" t="s">
        <v>153</v>
      </c>
      <c r="C9" s="146" t="s">
        <v>155</v>
      </c>
      <c r="D9" s="146" t="s">
        <v>154</v>
      </c>
      <c r="E9" s="146" t="s">
        <v>81</v>
      </c>
      <c r="F9" s="254" t="s">
        <v>147</v>
      </c>
      <c r="H9" s="236" t="s">
        <v>108</v>
      </c>
    </row>
    <row r="10" spans="1:10">
      <c r="A10" s="151">
        <v>1</v>
      </c>
      <c r="B10" s="266"/>
      <c r="C10" s="266"/>
      <c r="D10" s="266"/>
      <c r="E10" s="152"/>
      <c r="F10" s="299"/>
      <c r="H10" s="237" t="s">
        <v>266</v>
      </c>
      <c r="I10" s="328" t="s">
        <v>267</v>
      </c>
    </row>
    <row r="11" spans="1:10">
      <c r="A11" s="153">
        <f>A10+1</f>
        <v>2</v>
      </c>
      <c r="B11" s="259"/>
      <c r="C11" s="259"/>
      <c r="D11" s="259"/>
      <c r="E11" s="36"/>
      <c r="F11" s="300"/>
      <c r="H11" s="171"/>
      <c r="I11" s="328" t="s">
        <v>268</v>
      </c>
    </row>
    <row r="12" spans="1:10">
      <c r="A12" s="153">
        <f t="shared" ref="A12:A19" si="0">A11+1</f>
        <v>3</v>
      </c>
      <c r="B12" s="259"/>
      <c r="C12" s="259"/>
      <c r="D12" s="259"/>
      <c r="E12" s="36"/>
      <c r="F12" s="300"/>
    </row>
    <row r="13" spans="1:10">
      <c r="A13" s="153">
        <f t="shared" si="0"/>
        <v>4</v>
      </c>
      <c r="B13" s="259"/>
      <c r="C13" s="259"/>
      <c r="D13" s="259"/>
      <c r="E13" s="36"/>
      <c r="F13" s="300"/>
    </row>
    <row r="14" spans="1:10">
      <c r="A14" s="153">
        <f t="shared" si="0"/>
        <v>5</v>
      </c>
      <c r="B14" s="259"/>
      <c r="C14" s="259"/>
      <c r="D14" s="259"/>
      <c r="E14" s="36"/>
      <c r="F14" s="300"/>
    </row>
    <row r="15" spans="1:10">
      <c r="A15" s="153">
        <f t="shared" si="0"/>
        <v>6</v>
      </c>
      <c r="B15" s="259"/>
      <c r="C15" s="259"/>
      <c r="D15" s="259"/>
      <c r="E15" s="36"/>
      <c r="F15" s="300"/>
    </row>
    <row r="16" spans="1:10">
      <c r="A16" s="153">
        <f t="shared" si="0"/>
        <v>7</v>
      </c>
      <c r="B16" s="259"/>
      <c r="C16" s="259"/>
      <c r="D16" s="259"/>
      <c r="E16" s="36"/>
      <c r="F16" s="300"/>
    </row>
    <row r="17" spans="1:6">
      <c r="A17" s="153">
        <f t="shared" si="0"/>
        <v>8</v>
      </c>
      <c r="B17" s="259"/>
      <c r="C17" s="259"/>
      <c r="D17" s="259"/>
      <c r="E17" s="36"/>
      <c r="F17" s="300"/>
    </row>
    <row r="18" spans="1:6">
      <c r="A18" s="153">
        <f t="shared" si="0"/>
        <v>9</v>
      </c>
      <c r="B18" s="259"/>
      <c r="C18" s="259"/>
      <c r="D18" s="259"/>
      <c r="E18" s="36"/>
      <c r="F18" s="300"/>
    </row>
    <row r="19" spans="1:6" ht="15" thickBot="1">
      <c r="A19" s="267">
        <f t="shared" si="0"/>
        <v>10</v>
      </c>
      <c r="B19" s="268"/>
      <c r="C19" s="268"/>
      <c r="D19" s="268"/>
      <c r="E19" s="143"/>
      <c r="F19" s="301"/>
    </row>
    <row r="20" spans="1:6" ht="15" thickBot="1">
      <c r="A20" s="302"/>
      <c r="B20" s="115"/>
      <c r="C20" s="115"/>
      <c r="D20" s="115"/>
      <c r="E20" s="117" t="str">
        <f>"Total "&amp;LEFT(A7,3)</f>
        <v>Total I24</v>
      </c>
      <c r="F20" s="269">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extLst>
    <ext xmlns:mx="http://schemas.microsoft.com/office/mac/excel/2008/main" uri="{64002731-A6B0-56B0-2670-7721B7C09600}">
      <mx:PLV Mode="0" OnePage="0" WScale="0"/>
    </ext>
  </extLst>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5"/>
  <sheetViews>
    <sheetView workbookViewId="0">
      <selection activeCell="A16" sqref="A16"/>
    </sheetView>
  </sheetViews>
  <sheetFormatPr baseColWidth="10" defaultColWidth="8.83203125" defaultRowHeight="14" x14ac:dyDescent="0"/>
  <sheetData>
    <row r="1" spans="1:28">
      <c r="A1" t="s">
        <v>106</v>
      </c>
      <c r="AA1" s="271"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3"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4"/>
  </sheetPr>
  <dimension ref="A1:E62"/>
  <sheetViews>
    <sheetView showGridLines="0" showRowColHeaders="0" zoomScale="115" zoomScaleNormal="115" zoomScalePageLayoutView="115" workbookViewId="0">
      <selection activeCell="C22" sqref="C22"/>
    </sheetView>
  </sheetViews>
  <sheetFormatPr baseColWidth="10" defaultColWidth="8.83203125" defaultRowHeight="14" x14ac:dyDescent="0"/>
  <cols>
    <col min="1" max="1" width="3.83203125" style="171" customWidth="1"/>
    <col min="2" max="2" width="9.1640625" customWidth="1"/>
    <col min="3" max="3" width="55" customWidth="1"/>
    <col min="4" max="4" width="9.5" style="67" customWidth="1"/>
    <col min="5" max="5" width="14.33203125" customWidth="1"/>
  </cols>
  <sheetData>
    <row r="1" spans="2:5">
      <c r="B1" s="81" t="s">
        <v>187</v>
      </c>
      <c r="D1"/>
    </row>
    <row r="2" spans="2:5">
      <c r="B2" s="81"/>
      <c r="D2"/>
    </row>
    <row r="3" spans="2:5" ht="42">
      <c r="B3" s="66" t="s">
        <v>63</v>
      </c>
      <c r="C3" s="12" t="s">
        <v>17</v>
      </c>
      <c r="D3" s="66" t="s">
        <v>18</v>
      </c>
      <c r="E3" s="12" t="s">
        <v>97</v>
      </c>
    </row>
    <row r="4" spans="2:5" ht="28">
      <c r="B4" s="72" t="s">
        <v>112</v>
      </c>
      <c r="C4" s="11" t="s">
        <v>20</v>
      </c>
      <c r="D4" s="72" t="s">
        <v>196</v>
      </c>
      <c r="E4" s="69" t="s">
        <v>98</v>
      </c>
    </row>
    <row r="5" spans="2:5">
      <c r="B5" s="72" t="s">
        <v>113</v>
      </c>
      <c r="C5" s="11" t="s">
        <v>22</v>
      </c>
      <c r="D5" s="72" t="s">
        <v>197</v>
      </c>
      <c r="E5" s="69" t="s">
        <v>16</v>
      </c>
    </row>
    <row r="6" spans="2:5" ht="28">
      <c r="B6" s="72" t="s">
        <v>114</v>
      </c>
      <c r="C6" s="26" t="s">
        <v>24</v>
      </c>
      <c r="D6" s="72" t="s">
        <v>198</v>
      </c>
      <c r="E6" s="69" t="s">
        <v>25</v>
      </c>
    </row>
    <row r="7" spans="2:5">
      <c r="B7" s="72" t="s">
        <v>115</v>
      </c>
      <c r="C7" s="11" t="s">
        <v>199</v>
      </c>
      <c r="D7" s="72" t="s">
        <v>198</v>
      </c>
      <c r="E7" s="69" t="s">
        <v>27</v>
      </c>
    </row>
    <row r="8" spans="2:5" s="50" customFormat="1" ht="42">
      <c r="B8" s="72" t="s">
        <v>116</v>
      </c>
      <c r="C8" s="69" t="s">
        <v>200</v>
      </c>
      <c r="D8" s="72" t="s">
        <v>198</v>
      </c>
      <c r="E8" s="69" t="s">
        <v>27</v>
      </c>
    </row>
    <row r="9" spans="2:5" ht="30" customHeight="1">
      <c r="B9" s="72" t="s">
        <v>117</v>
      </c>
      <c r="C9" s="15" t="s">
        <v>201</v>
      </c>
      <c r="D9" s="72" t="s">
        <v>202</v>
      </c>
      <c r="E9" s="69" t="s">
        <v>27</v>
      </c>
    </row>
    <row r="10" spans="2:5" ht="30" customHeight="1">
      <c r="B10" s="72" t="s">
        <v>118</v>
      </c>
      <c r="C10" s="15" t="s">
        <v>203</v>
      </c>
      <c r="D10" s="72" t="s">
        <v>202</v>
      </c>
      <c r="E10" s="69" t="s">
        <v>27</v>
      </c>
    </row>
    <row r="11" spans="2:5" ht="28">
      <c r="B11" s="72" t="s">
        <v>119</v>
      </c>
      <c r="C11" s="15" t="s">
        <v>204</v>
      </c>
      <c r="D11" s="72" t="s">
        <v>198</v>
      </c>
      <c r="E11" s="69" t="s">
        <v>32</v>
      </c>
    </row>
    <row r="12" spans="2:5" ht="28">
      <c r="B12" s="72" t="s">
        <v>120</v>
      </c>
      <c r="C12" s="11" t="s">
        <v>205</v>
      </c>
      <c r="D12" s="72" t="s">
        <v>206</v>
      </c>
      <c r="E12" s="69" t="s">
        <v>32</v>
      </c>
    </row>
    <row r="13" spans="2:5" ht="62.25" customHeight="1">
      <c r="B13" s="72" t="s">
        <v>121</v>
      </c>
      <c r="C13" s="68" t="s">
        <v>207</v>
      </c>
      <c r="D13" s="72" t="s">
        <v>208</v>
      </c>
      <c r="E13" s="69" t="s">
        <v>35</v>
      </c>
    </row>
    <row r="14" spans="2:5" ht="56">
      <c r="B14" s="73" t="s">
        <v>122</v>
      </c>
      <c r="C14" s="15" t="s">
        <v>209</v>
      </c>
      <c r="D14" s="72" t="s">
        <v>210</v>
      </c>
      <c r="E14" s="69" t="s">
        <v>37</v>
      </c>
    </row>
    <row r="15" spans="2:5" ht="76.5" customHeight="1">
      <c r="B15" s="74"/>
      <c r="C15" s="15" t="s">
        <v>211</v>
      </c>
      <c r="D15" s="72" t="s">
        <v>212</v>
      </c>
      <c r="E15" s="69" t="s">
        <v>38</v>
      </c>
    </row>
    <row r="16" spans="2:5" ht="28">
      <c r="B16" s="75"/>
      <c r="C16" s="30" t="s">
        <v>213</v>
      </c>
      <c r="D16" s="72" t="s">
        <v>214</v>
      </c>
      <c r="E16" s="69" t="s">
        <v>39</v>
      </c>
    </row>
    <row r="17" spans="2:5" ht="90" customHeight="1">
      <c r="B17" s="72" t="s">
        <v>123</v>
      </c>
      <c r="C17" s="15" t="s">
        <v>215</v>
      </c>
      <c r="D17" s="72" t="s">
        <v>216</v>
      </c>
      <c r="E17" s="69" t="s">
        <v>59</v>
      </c>
    </row>
    <row r="18" spans="2:5" ht="61.5" customHeight="1">
      <c r="B18" s="72" t="s">
        <v>124</v>
      </c>
      <c r="C18" s="15" t="s">
        <v>217</v>
      </c>
      <c r="D18" s="72" t="s">
        <v>218</v>
      </c>
      <c r="E18" s="69" t="s">
        <v>59</v>
      </c>
    </row>
    <row r="19" spans="2:5" ht="75" customHeight="1">
      <c r="B19" s="554" t="s">
        <v>125</v>
      </c>
      <c r="C19" s="11" t="s">
        <v>219</v>
      </c>
      <c r="D19" s="72" t="s">
        <v>220</v>
      </c>
      <c r="E19" s="69" t="s">
        <v>59</v>
      </c>
    </row>
    <row r="20" spans="2:5" ht="42">
      <c r="B20" s="555"/>
      <c r="C20" s="11" t="s">
        <v>221</v>
      </c>
      <c r="D20" s="72" t="s">
        <v>222</v>
      </c>
      <c r="E20" s="69" t="s">
        <v>59</v>
      </c>
    </row>
    <row r="21" spans="2:5" ht="42">
      <c r="B21" s="212"/>
      <c r="C21" s="11" t="s">
        <v>62</v>
      </c>
      <c r="D21" s="72" t="s">
        <v>223</v>
      </c>
      <c r="E21" s="69" t="s">
        <v>59</v>
      </c>
    </row>
    <row r="22" spans="2:5" s="171" customFormat="1" ht="56">
      <c r="B22" s="72" t="s">
        <v>0</v>
      </c>
      <c r="C22" s="11" t="s">
        <v>224</v>
      </c>
      <c r="D22" s="72" t="s">
        <v>225</v>
      </c>
      <c r="E22" s="69" t="s">
        <v>59</v>
      </c>
    </row>
    <row r="23" spans="2:5" ht="135.75" customHeight="1">
      <c r="B23" s="78" t="s">
        <v>126</v>
      </c>
      <c r="C23" s="76" t="s">
        <v>226</v>
      </c>
      <c r="D23" s="77" t="s">
        <v>227</v>
      </c>
      <c r="E23" s="76" t="s">
        <v>228</v>
      </c>
    </row>
    <row r="24" spans="2:5" ht="56">
      <c r="B24" s="75" t="s">
        <v>127</v>
      </c>
      <c r="C24" s="62" t="s">
        <v>229</v>
      </c>
      <c r="D24" s="75" t="s">
        <v>230</v>
      </c>
      <c r="E24" s="71" t="s">
        <v>65</v>
      </c>
    </row>
    <row r="25" spans="2:5" ht="56">
      <c r="B25" s="72" t="s">
        <v>128</v>
      </c>
      <c r="C25" s="15" t="s">
        <v>231</v>
      </c>
      <c r="D25" s="72" t="s">
        <v>232</v>
      </c>
      <c r="E25" s="69" t="s">
        <v>67</v>
      </c>
    </row>
    <row r="26" spans="2:5" ht="106.5" customHeight="1">
      <c r="B26" s="72" t="s">
        <v>129</v>
      </c>
      <c r="C26" s="80" t="s">
        <v>233</v>
      </c>
      <c r="D26" s="72" t="s">
        <v>99</v>
      </c>
      <c r="E26" s="69" t="s">
        <v>41</v>
      </c>
    </row>
    <row r="27" spans="2:5" ht="42">
      <c r="B27" s="72" t="s">
        <v>130</v>
      </c>
      <c r="C27" s="79" t="s">
        <v>234</v>
      </c>
      <c r="D27" s="72" t="s">
        <v>235</v>
      </c>
      <c r="E27" s="69" t="s">
        <v>43</v>
      </c>
    </row>
    <row r="28" spans="2:5" ht="28">
      <c r="B28" s="72" t="s">
        <v>131</v>
      </c>
      <c r="C28" s="71" t="s">
        <v>236</v>
      </c>
      <c r="D28" s="72" t="s">
        <v>232</v>
      </c>
      <c r="E28" s="69" t="s">
        <v>43</v>
      </c>
    </row>
    <row r="29" spans="2:5" ht="107.25" customHeight="1">
      <c r="B29" s="72" t="s">
        <v>132</v>
      </c>
      <c r="C29" s="70" t="s">
        <v>264</v>
      </c>
      <c r="D29" s="72" t="s">
        <v>100</v>
      </c>
      <c r="E29" s="69" t="s">
        <v>46</v>
      </c>
    </row>
    <row r="30" spans="2:5" ht="56">
      <c r="B30" s="72" t="s">
        <v>133</v>
      </c>
      <c r="C30" s="69" t="s">
        <v>237</v>
      </c>
      <c r="D30" s="72" t="s">
        <v>238</v>
      </c>
      <c r="E30" s="69" t="s">
        <v>41</v>
      </c>
    </row>
    <row r="31" spans="2:5" ht="56">
      <c r="B31" s="72" t="s">
        <v>239</v>
      </c>
      <c r="C31" s="69" t="s">
        <v>49</v>
      </c>
      <c r="D31" s="72" t="s">
        <v>240</v>
      </c>
      <c r="E31" s="69" t="s">
        <v>241</v>
      </c>
    </row>
    <row r="33" spans="2:5" s="171" customFormat="1">
      <c r="B33" s="559" t="s">
        <v>193</v>
      </c>
      <c r="C33" s="557"/>
      <c r="D33" s="557"/>
      <c r="E33" s="557"/>
    </row>
    <row r="34" spans="2:5" s="171" customFormat="1">
      <c r="B34" s="557"/>
      <c r="C34" s="557"/>
      <c r="D34" s="557"/>
      <c r="E34" s="557"/>
    </row>
    <row r="35" spans="2:5" s="171" customFormat="1">
      <c r="B35" s="557"/>
      <c r="C35" s="557"/>
      <c r="D35" s="557"/>
      <c r="E35" s="557"/>
    </row>
    <row r="36" spans="2:5" s="171" customFormat="1">
      <c r="B36" s="557"/>
      <c r="C36" s="557"/>
      <c r="D36" s="557"/>
      <c r="E36" s="557"/>
    </row>
    <row r="37" spans="2:5" s="171" customFormat="1">
      <c r="B37" s="557"/>
      <c r="C37" s="557"/>
      <c r="D37" s="557"/>
      <c r="E37" s="557"/>
    </row>
    <row r="38" spans="2:5" s="171" customFormat="1">
      <c r="B38" s="557"/>
      <c r="C38" s="557"/>
      <c r="D38" s="557"/>
      <c r="E38" s="557"/>
    </row>
    <row r="39" spans="2:5" s="171" customFormat="1">
      <c r="B39" s="557"/>
      <c r="C39" s="557"/>
      <c r="D39" s="557"/>
      <c r="E39" s="557"/>
    </row>
    <row r="40" spans="2:5" s="171" customFormat="1" ht="128.25" customHeight="1">
      <c r="B40" s="557"/>
      <c r="C40" s="557"/>
      <c r="D40" s="557"/>
      <c r="E40" s="557"/>
    </row>
    <row r="41" spans="2:5" s="171" customFormat="1">
      <c r="B41" s="558" t="s">
        <v>191</v>
      </c>
      <c r="C41" s="558"/>
      <c r="D41" s="558"/>
      <c r="E41" s="558"/>
    </row>
    <row r="42" spans="2:5" ht="48.75" customHeight="1">
      <c r="B42" s="556" t="s">
        <v>50</v>
      </c>
      <c r="C42" s="556"/>
      <c r="D42" s="556"/>
      <c r="E42" s="556"/>
    </row>
    <row r="43" spans="2:5" ht="64.5" customHeight="1">
      <c r="B43" s="556" t="s">
        <v>188</v>
      </c>
      <c r="C43" s="556"/>
      <c r="D43" s="556"/>
      <c r="E43" s="556"/>
    </row>
    <row r="44" spans="2:5" ht="59.25" customHeight="1">
      <c r="B44" s="556" t="s">
        <v>189</v>
      </c>
      <c r="C44" s="556"/>
      <c r="D44" s="556"/>
      <c r="E44" s="556"/>
    </row>
    <row r="45" spans="2:5" s="171" customFormat="1" ht="46.5" customHeight="1">
      <c r="B45" s="556" t="s">
        <v>190</v>
      </c>
      <c r="C45" s="556"/>
      <c r="D45" s="556"/>
      <c r="E45" s="556"/>
    </row>
    <row r="46" spans="2:5" ht="32.25" customHeight="1">
      <c r="B46" s="557" t="s">
        <v>192</v>
      </c>
      <c r="C46" s="557"/>
      <c r="D46" s="557"/>
      <c r="E46" s="557"/>
    </row>
    <row r="47" spans="2:5">
      <c r="B47" s="562" t="s">
        <v>179</v>
      </c>
      <c r="C47" s="557"/>
      <c r="D47" s="557"/>
      <c r="E47" s="557"/>
    </row>
    <row r="48" spans="2:5">
      <c r="B48" s="557"/>
      <c r="C48" s="557"/>
      <c r="D48" s="557"/>
      <c r="E48" s="557"/>
    </row>
    <row r="49" spans="2:5">
      <c r="B49" s="557"/>
      <c r="C49" s="557"/>
      <c r="D49" s="557"/>
      <c r="E49" s="557"/>
    </row>
    <row r="50" spans="2:5">
      <c r="B50" s="557"/>
      <c r="C50" s="557"/>
      <c r="D50" s="557"/>
      <c r="E50" s="557"/>
    </row>
    <row r="51" spans="2:5">
      <c r="B51" s="557"/>
      <c r="C51" s="557"/>
      <c r="D51" s="557"/>
      <c r="E51" s="557"/>
    </row>
    <row r="52" spans="2:5">
      <c r="B52" s="557"/>
      <c r="C52" s="557"/>
      <c r="D52" s="557"/>
      <c r="E52" s="557"/>
    </row>
    <row r="53" spans="2:5">
      <c r="B53" s="557"/>
      <c r="C53" s="557"/>
      <c r="D53" s="557"/>
      <c r="E53" s="557"/>
    </row>
    <row r="54" spans="2:5" ht="114" customHeight="1">
      <c r="B54" s="557"/>
      <c r="C54" s="557"/>
      <c r="D54" s="557"/>
      <c r="E54" s="557"/>
    </row>
    <row r="56" spans="2:5">
      <c r="B56" s="328" t="s">
        <v>194</v>
      </c>
    </row>
    <row r="57" spans="2:5" ht="63" customHeight="1">
      <c r="B57" s="560" t="s">
        <v>195</v>
      </c>
      <c r="C57" s="561"/>
      <c r="D57" s="561"/>
      <c r="E57" s="561"/>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57:E57"/>
    <mergeCell ref="B43:E43"/>
    <mergeCell ref="B47:E54"/>
    <mergeCell ref="B42:E42"/>
    <mergeCell ref="B44:E44"/>
    <mergeCell ref="B19:B20"/>
    <mergeCell ref="B45:E45"/>
    <mergeCell ref="B46:E46"/>
    <mergeCell ref="B41:E41"/>
    <mergeCell ref="B33:E40"/>
  </mergeCells>
  <phoneticPr fontId="0" type="noConversion"/>
  <pageMargins left="0.59055118110236227" right="0.59055118110236227" top="0.78740157480314965" bottom="0.78740157480314965" header="0.31496062992125984" footer="0.31496062992125984"/>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4"/>
  </sheetPr>
  <dimension ref="A1:H18"/>
  <sheetViews>
    <sheetView showGridLines="0" showRowColHeaders="0" workbookViewId="0">
      <selection activeCell="D18" sqref="D18"/>
    </sheetView>
  </sheetViews>
  <sheetFormatPr baseColWidth="10" defaultColWidth="8.83203125" defaultRowHeight="14" x14ac:dyDescent="0"/>
  <cols>
    <col min="2" max="2" width="46.5" customWidth="1"/>
    <col min="3" max="4" width="14.33203125" customWidth="1"/>
  </cols>
  <sheetData>
    <row r="1" spans="1:8">
      <c r="A1" s="81" t="s">
        <v>103</v>
      </c>
    </row>
    <row r="3" spans="1:8" ht="64.5" customHeight="1">
      <c r="A3" s="83" t="s">
        <v>2</v>
      </c>
      <c r="B3" s="82" t="s">
        <v>1</v>
      </c>
      <c r="C3" s="84" t="s">
        <v>3</v>
      </c>
      <c r="D3" s="84" t="s">
        <v>4</v>
      </c>
      <c r="E3" s="1"/>
      <c r="F3" s="1"/>
      <c r="G3" s="1"/>
      <c r="H3" s="1"/>
    </row>
    <row r="4" spans="1:8">
      <c r="A4" s="19" t="s">
        <v>5</v>
      </c>
      <c r="B4" s="13" t="s">
        <v>242</v>
      </c>
      <c r="C4" s="19" t="s">
        <v>10</v>
      </c>
      <c r="D4" s="19" t="s">
        <v>13</v>
      </c>
    </row>
    <row r="5" spans="1:8">
      <c r="A5" s="19" t="s">
        <v>6</v>
      </c>
      <c r="B5" s="13" t="s">
        <v>243</v>
      </c>
      <c r="C5" s="19" t="s">
        <v>10</v>
      </c>
      <c r="D5" s="19" t="s">
        <v>13</v>
      </c>
    </row>
    <row r="6" spans="1:8">
      <c r="A6" s="19" t="s">
        <v>7</v>
      </c>
      <c r="B6" s="13" t="s">
        <v>9</v>
      </c>
      <c r="C6" s="19" t="s">
        <v>11</v>
      </c>
      <c r="D6" s="19" t="s">
        <v>14</v>
      </c>
    </row>
    <row r="7" spans="1:8">
      <c r="A7" s="330" t="s">
        <v>8</v>
      </c>
      <c r="B7" s="329" t="s">
        <v>244</v>
      </c>
      <c r="C7" s="330" t="s">
        <v>12</v>
      </c>
      <c r="D7" s="330"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pageSetUpPr fitToPage="1"/>
  </sheetPr>
  <dimension ref="A1:AE18"/>
  <sheetViews>
    <sheetView tabSelected="1" topLeftCell="B1" workbookViewId="0">
      <selection activeCell="K7" sqref="K7"/>
    </sheetView>
  </sheetViews>
  <sheetFormatPr baseColWidth="10" defaultColWidth="8.83203125" defaultRowHeight="14" x14ac:dyDescent="0"/>
  <cols>
    <col min="1" max="1" width="5.1640625" customWidth="1"/>
    <col min="2" max="2" width="22.1640625" customWidth="1"/>
    <col min="3" max="3" width="27.1640625" customWidth="1"/>
    <col min="4" max="4" width="21.5" customWidth="1"/>
    <col min="5" max="5" width="16" customWidth="1"/>
    <col min="6" max="6" width="6.83203125" customWidth="1"/>
    <col min="7" max="7" width="10" customWidth="1"/>
    <col min="8" max="8" width="10.6640625" customWidth="1"/>
    <col min="9" max="9" width="9.5" customWidth="1"/>
  </cols>
  <sheetData>
    <row r="1" spans="1:31" ht="15">
      <c r="A1" s="230" t="str">
        <f>'Date initiale'!C3</f>
        <v>Universitatea de Arhitectură și Urbanism "Ion Mincu" București</v>
      </c>
      <c r="B1" s="230"/>
      <c r="C1" s="230"/>
      <c r="D1" s="2"/>
      <c r="E1" s="2"/>
      <c r="F1" s="3"/>
      <c r="G1" s="3"/>
      <c r="H1" s="3"/>
      <c r="I1" s="3"/>
    </row>
    <row r="2" spans="1:31" ht="15">
      <c r="A2" s="230" t="str">
        <f>'Date initiale'!B4&amp;" "&amp;'Date initiale'!C4</f>
        <v>Facultatea URBANISM</v>
      </c>
      <c r="B2" s="230"/>
      <c r="C2" s="230"/>
      <c r="D2" s="2"/>
      <c r="E2" s="2"/>
      <c r="F2" s="3"/>
      <c r="G2" s="3"/>
      <c r="H2" s="3"/>
      <c r="I2" s="3"/>
    </row>
    <row r="3" spans="1:31" ht="15">
      <c r="A3" s="230" t="str">
        <f>'Date initiale'!B5&amp;" "&amp;'Date initiale'!C5</f>
        <v>Departamentul Proiectare Urbană și Peisagistică</v>
      </c>
      <c r="B3" s="230"/>
      <c r="C3" s="230"/>
      <c r="D3" s="2"/>
      <c r="E3" s="2"/>
      <c r="F3" s="2"/>
      <c r="G3" s="2"/>
      <c r="H3" s="2"/>
      <c r="I3" s="2"/>
    </row>
    <row r="4" spans="1:31" ht="15">
      <c r="A4" s="564" t="str">
        <f>'Date initiale'!C6&amp;", "&amp;'Date initiale'!C7</f>
        <v>Hărmănescu Mihaela, C11</v>
      </c>
      <c r="B4" s="564"/>
      <c r="C4" s="564"/>
      <c r="D4" s="2"/>
      <c r="E4" s="2"/>
      <c r="F4" s="3"/>
      <c r="G4" s="3"/>
      <c r="H4" s="3"/>
      <c r="I4" s="3"/>
    </row>
    <row r="5" spans="1:31" s="171" customFormat="1" ht="15">
      <c r="A5" s="231"/>
      <c r="B5" s="231"/>
      <c r="C5" s="231"/>
      <c r="D5" s="2"/>
      <c r="E5" s="2"/>
      <c r="F5" s="3"/>
      <c r="G5" s="3"/>
      <c r="H5" s="3"/>
      <c r="I5" s="3"/>
    </row>
    <row r="6" spans="1:31" ht="15">
      <c r="A6" s="563" t="s">
        <v>110</v>
      </c>
      <c r="B6" s="563"/>
      <c r="C6" s="563"/>
      <c r="D6" s="563"/>
      <c r="E6" s="563"/>
      <c r="F6" s="563"/>
      <c r="G6" s="563"/>
      <c r="H6" s="563"/>
      <c r="I6" s="563"/>
      <c r="J6" s="20"/>
      <c r="K6" s="20"/>
      <c r="L6" s="20"/>
    </row>
    <row r="7" spans="1:31" ht="15">
      <c r="A7" s="563" t="str">
        <f>'Descriere indicatori'!B4&amp;". "&amp;'Descriere indicatori'!C4</f>
        <v xml:space="preserve">I1. Cărţi de autor/capitole publicate la edituri cu prestigiu internaţional* </v>
      </c>
      <c r="B7" s="563"/>
      <c r="C7" s="563"/>
      <c r="D7" s="563"/>
      <c r="E7" s="563"/>
      <c r="F7" s="563"/>
      <c r="G7" s="563"/>
      <c r="H7" s="563"/>
      <c r="I7" s="563"/>
      <c r="J7" s="20"/>
      <c r="K7" s="244"/>
      <c r="L7" s="20"/>
      <c r="N7" s="51"/>
    </row>
    <row r="8" spans="1:31" ht="16" thickBot="1">
      <c r="A8" s="33"/>
      <c r="B8" s="33"/>
      <c r="C8" s="33"/>
      <c r="D8" s="33"/>
      <c r="E8" s="33"/>
      <c r="F8" s="33"/>
      <c r="G8" s="33"/>
      <c r="H8" s="33"/>
      <c r="I8" s="33"/>
    </row>
    <row r="9" spans="1:31" s="6" customFormat="1" ht="57" thickBot="1">
      <c r="A9" s="177" t="s">
        <v>55</v>
      </c>
      <c r="B9" s="178" t="s">
        <v>83</v>
      </c>
      <c r="C9" s="178" t="s">
        <v>175</v>
      </c>
      <c r="D9" s="178" t="s">
        <v>85</v>
      </c>
      <c r="E9" s="178" t="s">
        <v>86</v>
      </c>
      <c r="F9" s="179" t="s">
        <v>87</v>
      </c>
      <c r="G9" s="178" t="s">
        <v>88</v>
      </c>
      <c r="H9" s="178" t="s">
        <v>89</v>
      </c>
      <c r="I9" s="180" t="s">
        <v>90</v>
      </c>
      <c r="J9" s="4"/>
      <c r="K9" s="236" t="s">
        <v>108</v>
      </c>
      <c r="L9" s="5"/>
      <c r="M9" s="5"/>
      <c r="N9" s="5"/>
      <c r="O9" s="5"/>
      <c r="P9" s="5"/>
      <c r="Q9" s="5"/>
      <c r="R9" s="5"/>
      <c r="S9" s="5"/>
      <c r="T9" s="5"/>
      <c r="U9" s="5"/>
      <c r="V9" s="5"/>
      <c r="W9" s="5"/>
      <c r="X9" s="5"/>
      <c r="Y9" s="5"/>
      <c r="Z9" s="5"/>
      <c r="AA9" s="5"/>
      <c r="AB9" s="5"/>
      <c r="AC9" s="5"/>
      <c r="AD9" s="5"/>
      <c r="AE9" s="5"/>
    </row>
    <row r="10" spans="1:31" s="6" customFormat="1" ht="98">
      <c r="A10" s="101">
        <v>1</v>
      </c>
      <c r="B10" s="478" t="s">
        <v>661</v>
      </c>
      <c r="C10" s="479" t="s">
        <v>663</v>
      </c>
      <c r="D10" s="478" t="s">
        <v>664</v>
      </c>
      <c r="E10" s="479" t="s">
        <v>662</v>
      </c>
      <c r="F10" s="480">
        <v>2019</v>
      </c>
      <c r="G10" s="481" t="s">
        <v>688</v>
      </c>
      <c r="H10" s="480">
        <v>1</v>
      </c>
      <c r="I10" s="482">
        <v>3.33</v>
      </c>
      <c r="J10" s="8"/>
      <c r="K10" s="237" t="s">
        <v>109</v>
      </c>
      <c r="L10" s="331" t="s">
        <v>245</v>
      </c>
      <c r="M10" s="9"/>
      <c r="N10" s="9"/>
      <c r="O10" s="9"/>
      <c r="P10" s="9"/>
      <c r="Q10" s="9"/>
      <c r="R10" s="9"/>
      <c r="S10" s="9"/>
      <c r="T10" s="9"/>
      <c r="U10" s="10"/>
      <c r="V10" s="10"/>
      <c r="W10" s="10"/>
      <c r="X10" s="10"/>
      <c r="Y10" s="10"/>
      <c r="Z10" s="10"/>
      <c r="AA10" s="10"/>
      <c r="AB10" s="10"/>
      <c r="AC10" s="10"/>
      <c r="AD10" s="10"/>
      <c r="AE10" s="10"/>
    </row>
    <row r="11" spans="1:31" s="6" customFormat="1" ht="42">
      <c r="A11" s="105">
        <f>A10+1</f>
        <v>2</v>
      </c>
      <c r="B11" s="128" t="s">
        <v>406</v>
      </c>
      <c r="C11" s="333" t="s">
        <v>523</v>
      </c>
      <c r="D11" s="128" t="s">
        <v>382</v>
      </c>
      <c r="E11" s="333" t="s">
        <v>383</v>
      </c>
      <c r="F11" s="109">
        <v>2018</v>
      </c>
      <c r="G11" s="334" t="s">
        <v>519</v>
      </c>
      <c r="H11" s="109">
        <v>1</v>
      </c>
      <c r="I11" s="277">
        <v>3.33</v>
      </c>
      <c r="J11" s="8"/>
      <c r="K11" s="244"/>
      <c r="L11" s="331"/>
      <c r="M11" s="9"/>
      <c r="N11" s="9"/>
      <c r="O11" s="9"/>
      <c r="P11" s="9"/>
      <c r="Q11" s="9"/>
      <c r="R11" s="9"/>
      <c r="S11" s="9"/>
      <c r="T11" s="9"/>
      <c r="U11" s="10"/>
      <c r="V11" s="10"/>
      <c r="W11" s="10"/>
      <c r="X11" s="10"/>
      <c r="Y11" s="10"/>
      <c r="Z11" s="10"/>
      <c r="AA11" s="10"/>
      <c r="AB11" s="10"/>
      <c r="AC11" s="10"/>
      <c r="AD11" s="10"/>
      <c r="AE11" s="10"/>
    </row>
    <row r="12" spans="1:31" s="6" customFormat="1" ht="98">
      <c r="A12" s="105">
        <f t="shared" ref="A12:A13" si="0">A11+1</f>
        <v>3</v>
      </c>
      <c r="B12" s="128" t="s">
        <v>287</v>
      </c>
      <c r="C12" s="128" t="s">
        <v>524</v>
      </c>
      <c r="D12" s="128" t="s">
        <v>285</v>
      </c>
      <c r="E12" s="128" t="s">
        <v>286</v>
      </c>
      <c r="F12" s="334">
        <v>2015</v>
      </c>
      <c r="G12" s="334" t="s">
        <v>522</v>
      </c>
      <c r="H12" s="334">
        <v>2</v>
      </c>
      <c r="I12" s="284">
        <v>5</v>
      </c>
      <c r="J12" s="8"/>
      <c r="K12" s="235"/>
      <c r="L12" s="9"/>
      <c r="M12" s="9"/>
      <c r="N12" s="9"/>
      <c r="O12" s="9"/>
      <c r="P12" s="9"/>
      <c r="Q12" s="9"/>
      <c r="R12" s="9"/>
      <c r="S12" s="9"/>
      <c r="T12" s="9"/>
      <c r="U12" s="10"/>
      <c r="V12" s="10"/>
      <c r="W12" s="10"/>
      <c r="X12" s="10"/>
      <c r="Y12" s="10"/>
      <c r="Z12" s="10"/>
      <c r="AA12" s="10"/>
      <c r="AB12" s="10"/>
      <c r="AC12" s="10"/>
      <c r="AD12" s="10"/>
      <c r="AE12" s="10"/>
    </row>
    <row r="13" spans="1:31" s="6" customFormat="1" ht="84">
      <c r="A13" s="105">
        <f t="shared" si="0"/>
        <v>4</v>
      </c>
      <c r="B13" s="376" t="s">
        <v>289</v>
      </c>
      <c r="C13" s="376" t="s">
        <v>525</v>
      </c>
      <c r="D13" s="376" t="s">
        <v>283</v>
      </c>
      <c r="E13" s="376" t="s">
        <v>284</v>
      </c>
      <c r="F13" s="374">
        <v>2014</v>
      </c>
      <c r="G13" s="374" t="s">
        <v>521</v>
      </c>
      <c r="H13" s="374">
        <v>15</v>
      </c>
      <c r="I13" s="416">
        <v>10</v>
      </c>
      <c r="J13" s="8"/>
      <c r="K13" s="9"/>
      <c r="L13" s="9"/>
      <c r="M13" s="9"/>
      <c r="N13" s="9"/>
      <c r="O13" s="9"/>
      <c r="P13" s="9"/>
      <c r="Q13" s="9"/>
      <c r="R13" s="9"/>
      <c r="S13" s="9"/>
      <c r="T13" s="9"/>
      <c r="U13" s="10"/>
      <c r="V13" s="10"/>
      <c r="W13" s="10"/>
      <c r="X13" s="10"/>
      <c r="Y13" s="10"/>
      <c r="Z13" s="10"/>
      <c r="AA13" s="10"/>
      <c r="AB13" s="10"/>
      <c r="AC13" s="10"/>
      <c r="AD13" s="10"/>
      <c r="AE13" s="10"/>
    </row>
    <row r="14" spans="1:31" s="6" customFormat="1" ht="112">
      <c r="A14" s="105">
        <f>A13+1</f>
        <v>5</v>
      </c>
      <c r="B14" s="415" t="s">
        <v>288</v>
      </c>
      <c r="C14" s="415" t="s">
        <v>526</v>
      </c>
      <c r="D14" s="415" t="s">
        <v>283</v>
      </c>
      <c r="E14" s="415" t="s">
        <v>284</v>
      </c>
      <c r="F14" s="375">
        <v>2014</v>
      </c>
      <c r="G14" s="375" t="s">
        <v>520</v>
      </c>
      <c r="H14" s="375">
        <v>8</v>
      </c>
      <c r="I14" s="416">
        <v>5</v>
      </c>
      <c r="J14" s="8"/>
      <c r="K14" s="9"/>
      <c r="L14" s="9"/>
      <c r="M14" s="9"/>
      <c r="N14" s="9"/>
      <c r="O14" s="9"/>
      <c r="P14" s="9"/>
      <c r="Q14" s="9"/>
      <c r="R14" s="9"/>
      <c r="S14" s="9"/>
      <c r="T14" s="9"/>
      <c r="U14" s="10"/>
      <c r="V14" s="10"/>
      <c r="W14" s="10"/>
      <c r="X14" s="10"/>
      <c r="Y14" s="10"/>
      <c r="Z14" s="10"/>
      <c r="AA14" s="10"/>
      <c r="AB14" s="10"/>
      <c r="AC14" s="10"/>
      <c r="AD14" s="10"/>
      <c r="AE14" s="10"/>
    </row>
    <row r="15" spans="1:31" s="6" customFormat="1" ht="16" thickBot="1">
      <c r="A15" s="116"/>
      <c r="B15" s="111"/>
      <c r="C15" s="111"/>
      <c r="D15" s="111"/>
      <c r="E15" s="112"/>
      <c r="F15" s="113"/>
      <c r="G15" s="114"/>
      <c r="H15" s="114"/>
      <c r="I15" s="278"/>
      <c r="J15" s="8"/>
      <c r="K15" s="9"/>
      <c r="L15" s="9"/>
      <c r="M15" s="9"/>
      <c r="N15" s="9"/>
      <c r="O15" s="9"/>
      <c r="P15" s="9"/>
      <c r="Q15" s="9"/>
      <c r="R15" s="9"/>
      <c r="S15" s="9"/>
      <c r="T15" s="9"/>
      <c r="U15" s="10"/>
      <c r="V15" s="10"/>
      <c r="W15" s="10"/>
      <c r="X15" s="10"/>
      <c r="Y15" s="10"/>
      <c r="Z15" s="10"/>
      <c r="AA15" s="10"/>
      <c r="AB15" s="10"/>
      <c r="AC15" s="10"/>
      <c r="AD15" s="10"/>
      <c r="AE15" s="10"/>
    </row>
    <row r="16" spans="1:31" ht="15" thickBot="1">
      <c r="A16" s="302"/>
      <c r="B16" s="115"/>
      <c r="C16" s="115"/>
      <c r="D16" s="115"/>
      <c r="E16" s="115"/>
      <c r="F16" s="115"/>
      <c r="G16" s="115"/>
      <c r="H16" s="117" t="str">
        <f>"Total "&amp;LEFT(A7,2)</f>
        <v>Total I1</v>
      </c>
      <c r="I16" s="118">
        <f>SUM(I10:I15)</f>
        <v>26.66</v>
      </c>
    </row>
    <row r="18" spans="1:9" ht="33.75" customHeight="1">
      <c r="A18" s="56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8" s="565"/>
      <c r="C18" s="565"/>
      <c r="D18" s="565"/>
      <c r="E18" s="565"/>
      <c r="F18" s="565"/>
      <c r="G18" s="565"/>
      <c r="H18" s="565"/>
      <c r="I18" s="565"/>
    </row>
  </sheetData>
  <sortState ref="A10:I20">
    <sortCondition descending="1" ref="F13"/>
  </sortState>
  <mergeCells count="4">
    <mergeCell ref="A6:I6"/>
    <mergeCell ref="A7:I7"/>
    <mergeCell ref="A4:C4"/>
    <mergeCell ref="A18:I18"/>
  </mergeCells>
  <phoneticPr fontId="0" type="noConversion"/>
  <printOptions horizontalCentered="1"/>
  <pageMargins left="0.75000000000000011" right="0.75000000000000011" top="0.79000000000000015" bottom="0.59" header="0.31" footer="0.31"/>
  <extLst>
    <ext xmlns:mx="http://schemas.microsoft.com/office/mac/excel/2008/main" uri="{64002731-A6B0-56B0-2670-7721B7C09600}">
      <mx:PLV Mode="0"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AE25"/>
  <sheetViews>
    <sheetView workbookViewId="0">
      <selection activeCell="K7" sqref="K7"/>
    </sheetView>
  </sheetViews>
  <sheetFormatPr baseColWidth="10" defaultColWidth="8.83203125" defaultRowHeight="14" x14ac:dyDescent="0"/>
  <cols>
    <col min="1" max="1" width="5.1640625" customWidth="1"/>
    <col min="2" max="2" width="22.1640625" customWidth="1"/>
    <col min="3" max="3" width="27.1640625" customWidth="1"/>
    <col min="4" max="4" width="21.5" customWidth="1"/>
    <col min="5" max="5" width="16" customWidth="1"/>
    <col min="6" max="6" width="6.83203125" customWidth="1"/>
    <col min="7" max="7" width="10" customWidth="1"/>
    <col min="8" max="8" width="10.5" customWidth="1"/>
    <col min="9" max="9" width="9.6640625" customWidth="1"/>
  </cols>
  <sheetData>
    <row r="1" spans="1:31" ht="15">
      <c r="A1" s="230" t="str">
        <f>'Date initiale'!C3</f>
        <v>Universitatea de Arhitectură și Urbanism "Ion Mincu" București</v>
      </c>
      <c r="B1" s="230"/>
      <c r="C1" s="230"/>
      <c r="D1" s="2"/>
      <c r="E1" s="2"/>
      <c r="F1" s="3"/>
      <c r="G1" s="3"/>
      <c r="H1" s="3"/>
      <c r="I1" s="3"/>
    </row>
    <row r="2" spans="1:31" ht="15">
      <c r="A2" s="230" t="str">
        <f>'Date initiale'!B4&amp;" "&amp;'Date initiale'!C4</f>
        <v>Facultatea URBANISM</v>
      </c>
      <c r="B2" s="230"/>
      <c r="C2" s="230"/>
      <c r="D2" s="2"/>
      <c r="E2" s="2"/>
      <c r="F2" s="3"/>
      <c r="G2" s="3"/>
      <c r="H2" s="3"/>
      <c r="I2" s="3"/>
    </row>
    <row r="3" spans="1:31" ht="15">
      <c r="A3" s="230" t="str">
        <f>'Date initiale'!B5&amp;" "&amp;'Date initiale'!C5</f>
        <v>Departamentul Proiectare Urbană și Peisagistică</v>
      </c>
      <c r="B3" s="230"/>
      <c r="C3" s="230"/>
      <c r="D3" s="2"/>
      <c r="E3" s="2"/>
      <c r="F3" s="2"/>
      <c r="G3" s="2"/>
      <c r="H3" s="2"/>
      <c r="I3" s="2"/>
    </row>
    <row r="4" spans="1:31" ht="15">
      <c r="A4" s="564" t="str">
        <f>'Date initiale'!C6&amp;", "&amp;'Date initiale'!C7</f>
        <v>Hărmănescu Mihaela, C11</v>
      </c>
      <c r="B4" s="564"/>
      <c r="C4" s="564"/>
      <c r="D4" s="2"/>
      <c r="E4" s="2"/>
      <c r="F4" s="3"/>
      <c r="G4" s="3"/>
      <c r="H4" s="3"/>
      <c r="I4" s="3"/>
    </row>
    <row r="5" spans="1:31" s="171" customFormat="1" ht="15">
      <c r="A5" s="231"/>
      <c r="B5" s="231"/>
      <c r="C5" s="231"/>
      <c r="D5" s="2"/>
      <c r="E5" s="2"/>
      <c r="F5" s="3"/>
      <c r="G5" s="3"/>
      <c r="H5" s="3"/>
      <c r="I5" s="3"/>
      <c r="N5" s="51"/>
      <c r="O5" s="51"/>
    </row>
    <row r="6" spans="1:31" ht="15">
      <c r="A6" s="563" t="s">
        <v>110</v>
      </c>
      <c r="B6" s="563"/>
      <c r="C6" s="563"/>
      <c r="D6" s="563"/>
      <c r="E6" s="563"/>
      <c r="F6" s="563"/>
      <c r="G6" s="563"/>
      <c r="H6" s="563"/>
      <c r="I6" s="563"/>
      <c r="N6" s="51"/>
      <c r="O6" s="51"/>
    </row>
    <row r="7" spans="1:31" ht="15">
      <c r="A7" s="563" t="str">
        <f>'Descriere indicatori'!B5&amp;". "&amp;'Descriere indicatori'!C5</f>
        <v xml:space="preserve">I2. Cărţi de autor publicate la edituri cu prestigiu naţional* </v>
      </c>
      <c r="B7" s="563"/>
      <c r="C7" s="563"/>
      <c r="D7" s="563"/>
      <c r="E7" s="563"/>
      <c r="F7" s="563"/>
      <c r="G7" s="563"/>
      <c r="H7" s="563"/>
      <c r="I7" s="563"/>
      <c r="K7" s="244"/>
      <c r="N7" s="51"/>
      <c r="O7" s="51"/>
    </row>
    <row r="8" spans="1:31" ht="16" thickBot="1">
      <c r="A8" s="33"/>
      <c r="B8" s="33"/>
      <c r="C8" s="33"/>
      <c r="D8" s="33"/>
      <c r="E8" s="33"/>
      <c r="F8" s="33"/>
      <c r="G8" s="33"/>
      <c r="H8" s="33"/>
      <c r="I8" s="33"/>
    </row>
    <row r="9" spans="1:31" s="6" customFormat="1" ht="57" thickBot="1">
      <c r="A9" s="181" t="s">
        <v>55</v>
      </c>
      <c r="B9" s="182" t="s">
        <v>83</v>
      </c>
      <c r="C9" s="182" t="s">
        <v>84</v>
      </c>
      <c r="D9" s="182" t="s">
        <v>85</v>
      </c>
      <c r="E9" s="182" t="s">
        <v>86</v>
      </c>
      <c r="F9" s="183" t="s">
        <v>87</v>
      </c>
      <c r="G9" s="182" t="s">
        <v>88</v>
      </c>
      <c r="H9" s="182" t="s">
        <v>89</v>
      </c>
      <c r="I9" s="184" t="s">
        <v>90</v>
      </c>
      <c r="J9" s="4"/>
      <c r="K9" s="236" t="s">
        <v>108</v>
      </c>
      <c r="L9" s="5"/>
      <c r="M9" s="5"/>
      <c r="N9" s="5"/>
      <c r="O9" s="5"/>
      <c r="P9" s="5"/>
      <c r="Q9" s="5"/>
      <c r="R9" s="5"/>
      <c r="S9" s="5"/>
      <c r="T9" s="5"/>
      <c r="U9" s="5"/>
      <c r="V9" s="5"/>
      <c r="W9" s="5"/>
      <c r="X9" s="5"/>
      <c r="Y9" s="5"/>
      <c r="Z9" s="5"/>
      <c r="AA9" s="5"/>
      <c r="AB9" s="5"/>
      <c r="AC9" s="5"/>
      <c r="AD9" s="5"/>
      <c r="AE9" s="5"/>
    </row>
    <row r="10" spans="1:31" s="6" customFormat="1" ht="42">
      <c r="A10" s="119">
        <v>1</v>
      </c>
      <c r="B10" s="120" t="s">
        <v>278</v>
      </c>
      <c r="C10" s="121" t="s">
        <v>279</v>
      </c>
      <c r="D10" s="120" t="s">
        <v>280</v>
      </c>
      <c r="E10" s="187" t="s">
        <v>281</v>
      </c>
      <c r="F10" s="122">
        <v>2015</v>
      </c>
      <c r="G10" s="120" t="s">
        <v>282</v>
      </c>
      <c r="H10" s="120" t="s">
        <v>282</v>
      </c>
      <c r="I10" s="279">
        <v>15</v>
      </c>
      <c r="J10" s="7"/>
      <c r="K10" s="237">
        <v>15</v>
      </c>
      <c r="L10" s="7" t="s">
        <v>246</v>
      </c>
      <c r="M10" s="7"/>
      <c r="N10" s="7"/>
      <c r="O10" s="7"/>
      <c r="P10" s="7"/>
      <c r="Q10" s="7"/>
      <c r="R10" s="7"/>
      <c r="S10" s="7"/>
      <c r="T10" s="7"/>
      <c r="U10" s="7"/>
      <c r="V10" s="7"/>
      <c r="W10" s="7"/>
      <c r="X10" s="7"/>
      <c r="Y10" s="7"/>
      <c r="Z10" s="7"/>
      <c r="AA10" s="7"/>
      <c r="AB10" s="7"/>
      <c r="AC10" s="7"/>
      <c r="AD10" s="7"/>
      <c r="AE10" s="7"/>
    </row>
    <row r="11" spans="1:31" s="6" customFormat="1" ht="15">
      <c r="A11" s="123">
        <f>A10+1</f>
        <v>2</v>
      </c>
      <c r="B11" s="407"/>
      <c r="C11" s="408"/>
      <c r="D11" s="407"/>
      <c r="E11" s="409"/>
      <c r="F11" s="410"/>
      <c r="G11" s="407"/>
      <c r="H11" s="407"/>
      <c r="I11" s="411"/>
      <c r="J11" s="406"/>
      <c r="K11" s="51"/>
      <c r="L11" s="7"/>
      <c r="M11" s="7"/>
      <c r="N11" s="7"/>
      <c r="O11" s="7"/>
      <c r="P11" s="7"/>
      <c r="Q11" s="7"/>
      <c r="R11" s="7"/>
      <c r="S11" s="7"/>
      <c r="T11" s="7"/>
      <c r="U11" s="7"/>
      <c r="V11" s="7"/>
      <c r="W11" s="7"/>
      <c r="X11" s="7"/>
      <c r="Y11" s="7"/>
      <c r="Z11" s="7"/>
      <c r="AA11" s="7"/>
      <c r="AB11" s="7"/>
      <c r="AC11" s="7"/>
      <c r="AD11" s="7"/>
      <c r="AE11" s="7"/>
    </row>
    <row r="12" spans="1:31" s="6" customFormat="1" ht="15">
      <c r="A12" s="123">
        <f t="shared" ref="A12:A19" si="0">A11+1</f>
        <v>3</v>
      </c>
      <c r="B12" s="353"/>
      <c r="C12" s="353"/>
      <c r="D12" s="338"/>
      <c r="E12" s="353"/>
      <c r="F12" s="339"/>
      <c r="G12" s="360"/>
      <c r="H12" s="338"/>
      <c r="I12" s="361"/>
      <c r="J12" s="7"/>
      <c r="K12" s="7"/>
      <c r="L12" s="7"/>
      <c r="M12" s="7"/>
      <c r="N12" s="7"/>
      <c r="O12" s="7"/>
      <c r="P12" s="7"/>
      <c r="Q12" s="7"/>
      <c r="R12" s="7"/>
      <c r="S12" s="7"/>
      <c r="T12" s="7"/>
      <c r="U12" s="7"/>
      <c r="V12" s="7"/>
      <c r="W12" s="7"/>
      <c r="X12" s="7"/>
      <c r="Y12" s="7"/>
      <c r="Z12" s="7"/>
      <c r="AA12" s="7"/>
      <c r="AB12" s="7"/>
      <c r="AC12" s="7"/>
      <c r="AD12" s="7"/>
      <c r="AE12" s="7"/>
    </row>
    <row r="13" spans="1:31" s="6" customFormat="1" ht="15">
      <c r="A13" s="123">
        <f t="shared" si="0"/>
        <v>4</v>
      </c>
      <c r="B13" s="125"/>
      <c r="C13" s="125"/>
      <c r="D13" s="124"/>
      <c r="E13" s="125"/>
      <c r="F13" s="126"/>
      <c r="G13" s="127"/>
      <c r="H13" s="127"/>
      <c r="I13" s="280"/>
      <c r="J13" s="7"/>
      <c r="K13" s="7"/>
      <c r="L13" s="7"/>
      <c r="M13" s="7"/>
      <c r="N13" s="7"/>
      <c r="O13" s="7"/>
      <c r="P13" s="7"/>
      <c r="Q13" s="7"/>
      <c r="R13" s="7"/>
      <c r="S13" s="7"/>
      <c r="T13" s="7"/>
      <c r="U13" s="7"/>
      <c r="V13" s="7"/>
      <c r="W13" s="7"/>
      <c r="X13" s="7"/>
      <c r="Y13" s="7"/>
      <c r="Z13" s="7"/>
      <c r="AA13" s="7"/>
      <c r="AB13" s="7"/>
      <c r="AC13" s="7"/>
      <c r="AD13" s="7"/>
      <c r="AE13" s="7"/>
    </row>
    <row r="14" spans="1:31" s="6" customFormat="1" ht="15">
      <c r="A14" s="123">
        <f t="shared" si="0"/>
        <v>5</v>
      </c>
      <c r="B14" s="124"/>
      <c r="C14" s="125"/>
      <c r="D14" s="124"/>
      <c r="E14" s="125"/>
      <c r="F14" s="126"/>
      <c r="G14" s="124"/>
      <c r="H14" s="124"/>
      <c r="I14" s="280"/>
      <c r="J14" s="7"/>
      <c r="K14" s="7"/>
      <c r="L14" s="7"/>
      <c r="M14" s="7"/>
      <c r="N14" s="7"/>
      <c r="O14" s="7"/>
      <c r="P14" s="7"/>
      <c r="Q14" s="7"/>
      <c r="R14" s="7"/>
      <c r="S14" s="7"/>
      <c r="T14" s="7"/>
      <c r="U14" s="7"/>
      <c r="V14" s="7"/>
      <c r="W14" s="7"/>
      <c r="X14" s="7"/>
      <c r="Y14" s="7"/>
      <c r="Z14" s="7"/>
      <c r="AA14" s="7"/>
      <c r="AB14" s="7"/>
      <c r="AC14" s="7"/>
      <c r="AD14" s="7"/>
      <c r="AE14" s="7"/>
    </row>
    <row r="15" spans="1:31" s="6" customFormat="1" ht="15">
      <c r="A15" s="123">
        <f t="shared" si="0"/>
        <v>6</v>
      </c>
      <c r="B15" s="125"/>
      <c r="C15" s="125"/>
      <c r="D15" s="124"/>
      <c r="E15" s="125"/>
      <c r="F15" s="126"/>
      <c r="G15" s="127"/>
      <c r="H15" s="124"/>
      <c r="I15" s="280"/>
      <c r="J15" s="7"/>
      <c r="K15" s="7"/>
      <c r="L15" s="7"/>
      <c r="M15" s="7"/>
      <c r="N15" s="7"/>
      <c r="O15" s="7"/>
      <c r="P15" s="7"/>
      <c r="Q15" s="7"/>
      <c r="R15" s="7"/>
      <c r="S15" s="7"/>
      <c r="T15" s="7"/>
      <c r="U15" s="7"/>
      <c r="V15" s="7"/>
      <c r="W15" s="7"/>
      <c r="X15" s="7"/>
      <c r="Y15" s="7"/>
      <c r="Z15" s="7"/>
      <c r="AA15" s="7"/>
      <c r="AB15" s="7"/>
      <c r="AC15" s="7"/>
      <c r="AD15" s="7"/>
      <c r="AE15" s="7"/>
    </row>
    <row r="16" spans="1:31" s="6" customFormat="1" ht="15">
      <c r="A16" s="123">
        <f t="shared" si="0"/>
        <v>7</v>
      </c>
      <c r="B16" s="125"/>
      <c r="C16" s="125"/>
      <c r="D16" s="124"/>
      <c r="E16" s="125"/>
      <c r="F16" s="126"/>
      <c r="G16" s="127"/>
      <c r="H16" s="127"/>
      <c r="I16" s="280"/>
      <c r="J16" s="7"/>
      <c r="K16" s="7"/>
      <c r="L16" s="7"/>
      <c r="M16" s="7"/>
      <c r="N16" s="7"/>
      <c r="O16" s="7"/>
      <c r="P16" s="7"/>
      <c r="Q16" s="7"/>
      <c r="R16" s="7"/>
      <c r="S16" s="7"/>
      <c r="T16" s="7"/>
      <c r="U16" s="7"/>
      <c r="V16" s="7"/>
      <c r="W16" s="7"/>
      <c r="X16" s="7"/>
      <c r="Y16" s="7"/>
      <c r="Z16" s="7"/>
      <c r="AA16" s="7"/>
      <c r="AB16" s="7"/>
      <c r="AC16" s="7"/>
      <c r="AD16" s="7"/>
      <c r="AE16" s="7"/>
    </row>
    <row r="17" spans="1:31" s="6" customFormat="1" ht="15">
      <c r="A17" s="123">
        <f t="shared" si="0"/>
        <v>8</v>
      </c>
      <c r="B17" s="128"/>
      <c r="C17" s="125"/>
      <c r="D17" s="128"/>
      <c r="E17" s="129"/>
      <c r="F17" s="126"/>
      <c r="G17" s="127"/>
      <c r="H17" s="127"/>
      <c r="I17" s="280"/>
      <c r="J17" s="7"/>
      <c r="K17" s="7"/>
      <c r="L17" s="7"/>
      <c r="M17" s="7"/>
      <c r="N17" s="7"/>
      <c r="O17" s="7"/>
      <c r="P17" s="7"/>
      <c r="Q17" s="7"/>
      <c r="R17" s="7"/>
      <c r="S17" s="7"/>
      <c r="T17" s="7"/>
      <c r="U17" s="7"/>
      <c r="V17" s="7"/>
      <c r="W17" s="7"/>
      <c r="X17" s="7"/>
      <c r="Y17" s="7"/>
      <c r="Z17" s="7"/>
      <c r="AA17" s="7"/>
      <c r="AB17" s="7"/>
      <c r="AC17" s="7"/>
      <c r="AD17" s="7"/>
      <c r="AE17" s="7"/>
    </row>
    <row r="18" spans="1:31" s="6" customFormat="1" ht="15">
      <c r="A18" s="123">
        <f t="shared" si="0"/>
        <v>9</v>
      </c>
      <c r="B18" s="128"/>
      <c r="C18" s="125"/>
      <c r="D18" s="128"/>
      <c r="E18" s="129"/>
      <c r="F18" s="126"/>
      <c r="G18" s="127"/>
      <c r="H18" s="127"/>
      <c r="I18" s="280"/>
      <c r="J18" s="7"/>
      <c r="K18" s="7"/>
      <c r="L18" s="7"/>
      <c r="M18" s="7"/>
      <c r="N18" s="7"/>
      <c r="O18" s="7"/>
      <c r="P18" s="7"/>
      <c r="Q18" s="7"/>
      <c r="R18" s="7"/>
      <c r="S18" s="7"/>
      <c r="T18" s="7"/>
      <c r="U18" s="7"/>
      <c r="V18" s="7"/>
      <c r="W18" s="7"/>
      <c r="X18" s="7"/>
      <c r="Y18" s="7"/>
      <c r="Z18" s="7"/>
      <c r="AA18" s="7"/>
      <c r="AB18" s="7"/>
      <c r="AC18" s="7"/>
      <c r="AD18" s="7"/>
      <c r="AE18" s="7"/>
    </row>
    <row r="19" spans="1:31" s="6" customFormat="1" ht="16" thickBot="1">
      <c r="A19" s="130">
        <f t="shared" si="0"/>
        <v>10</v>
      </c>
      <c r="B19" s="131"/>
      <c r="C19" s="132"/>
      <c r="D19" s="131"/>
      <c r="E19" s="132"/>
      <c r="F19" s="133"/>
      <c r="G19" s="133"/>
      <c r="H19" s="133"/>
      <c r="I19" s="281"/>
      <c r="J19" s="8"/>
      <c r="K19" s="9"/>
      <c r="L19" s="9"/>
      <c r="M19" s="9"/>
      <c r="N19" s="9"/>
      <c r="O19" s="9"/>
      <c r="P19" s="9"/>
      <c r="Q19" s="9"/>
      <c r="R19" s="9"/>
      <c r="S19" s="9"/>
      <c r="T19" s="9"/>
      <c r="U19" s="10"/>
      <c r="V19" s="10"/>
      <c r="W19" s="10"/>
      <c r="X19" s="10"/>
      <c r="Y19" s="10"/>
      <c r="Z19" s="10"/>
      <c r="AA19" s="10"/>
      <c r="AB19" s="10"/>
      <c r="AC19" s="10"/>
      <c r="AD19" s="10"/>
      <c r="AE19" s="10"/>
    </row>
    <row r="20" spans="1:31" s="6" customFormat="1" ht="16" thickBot="1">
      <c r="A20" s="314"/>
      <c r="B20" s="134"/>
      <c r="C20" s="134"/>
      <c r="D20" s="134"/>
      <c r="E20" s="134"/>
      <c r="F20" s="134"/>
      <c r="G20" s="134"/>
      <c r="H20" s="117" t="str">
        <f>"Total "&amp;LEFT(A7,2)</f>
        <v>Total I2</v>
      </c>
      <c r="I20" s="137">
        <f>SUM(I10:I19)</f>
        <v>15</v>
      </c>
      <c r="J20" s="9"/>
      <c r="K20" s="9"/>
      <c r="L20" s="10"/>
      <c r="M20" s="10"/>
      <c r="N20" s="10"/>
      <c r="O20" s="10"/>
      <c r="P20" s="10"/>
      <c r="Q20" s="10"/>
      <c r="R20" s="10"/>
      <c r="S20" s="10"/>
      <c r="T20" s="10"/>
      <c r="U20" s="10"/>
      <c r="V20" s="10"/>
    </row>
    <row r="21" spans="1:31" s="6" customFormat="1" ht="1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56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65"/>
      <c r="C22" s="565"/>
      <c r="D22" s="565"/>
      <c r="E22" s="565"/>
      <c r="F22" s="565"/>
      <c r="G22" s="565"/>
      <c r="H22" s="565"/>
      <c r="I22" s="565"/>
      <c r="J22" s="9"/>
      <c r="K22" s="9"/>
      <c r="L22" s="10"/>
      <c r="M22" s="10"/>
      <c r="N22" s="10"/>
      <c r="O22" s="10"/>
      <c r="P22" s="10"/>
      <c r="Q22" s="10"/>
      <c r="R22" s="10"/>
      <c r="S22" s="10"/>
      <c r="T22" s="10"/>
      <c r="U22" s="10"/>
      <c r="V22" s="10"/>
    </row>
    <row r="23" spans="1:31" s="6" customFormat="1" ht="15">
      <c r="A23" s="8"/>
      <c r="B23" s="9"/>
      <c r="C23" s="9"/>
      <c r="D23" s="9"/>
      <c r="E23" s="9"/>
      <c r="F23" s="9"/>
      <c r="G23" s="9"/>
      <c r="H23" s="9"/>
      <c r="I23" s="9"/>
      <c r="J23" s="9"/>
      <c r="K23" s="9"/>
      <c r="L23" s="10"/>
      <c r="M23" s="10"/>
      <c r="N23" s="10"/>
      <c r="O23" s="10"/>
      <c r="P23" s="10"/>
      <c r="Q23" s="10"/>
      <c r="R23" s="10"/>
      <c r="S23" s="10"/>
      <c r="T23" s="10"/>
      <c r="U23" s="10"/>
      <c r="V23" s="10"/>
    </row>
    <row r="24" spans="1:31" s="6" customFormat="1" ht="15">
      <c r="A24" s="8"/>
      <c r="B24" s="9"/>
      <c r="C24" s="9"/>
      <c r="D24" s="9"/>
      <c r="E24" s="9"/>
      <c r="F24" s="9"/>
      <c r="G24" s="9"/>
      <c r="H24" s="9"/>
      <c r="I24" s="9"/>
      <c r="J24" s="9"/>
      <c r="K24" s="9"/>
      <c r="L24" s="10"/>
      <c r="M24" s="10"/>
      <c r="N24" s="10"/>
      <c r="O24" s="10"/>
      <c r="P24" s="10"/>
      <c r="Q24" s="10"/>
      <c r="R24" s="10"/>
      <c r="S24" s="10"/>
      <c r="T24" s="10"/>
      <c r="U24" s="10"/>
      <c r="V24" s="10"/>
    </row>
    <row r="25" spans="1:31" s="6" customFormat="1" ht="1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ignoredErrors>
    <ignoredError sqref="G10 H10" numberStoredAsText="1"/>
  </ignoredErrors>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L18"/>
  <sheetViews>
    <sheetView topLeftCell="A10" workbookViewId="0">
      <selection activeCell="G19" sqref="G19:G24"/>
    </sheetView>
  </sheetViews>
  <sheetFormatPr baseColWidth="10" defaultColWidth="8.83203125" defaultRowHeight="14" x14ac:dyDescent="0"/>
  <cols>
    <col min="1" max="1" width="5.1640625" customWidth="1"/>
    <col min="2" max="2" width="22.1640625" customWidth="1"/>
    <col min="3" max="3" width="27.1640625" customWidth="1"/>
    <col min="4" max="4" width="21.5" customWidth="1"/>
    <col min="5" max="5" width="16" customWidth="1"/>
    <col min="6" max="6" width="6.83203125" customWidth="1"/>
    <col min="7" max="7" width="10" customWidth="1"/>
    <col min="8" max="8" width="10.5" customWidth="1"/>
    <col min="9" max="9" width="9.6640625" customWidth="1"/>
  </cols>
  <sheetData>
    <row r="1" spans="1:12">
      <c r="A1" s="230" t="str">
        <f>'Date initiale'!C3</f>
        <v>Universitatea de Arhitectură și Urbanism "Ion Mincu" București</v>
      </c>
      <c r="B1" s="230"/>
      <c r="C1" s="230"/>
    </row>
    <row r="2" spans="1:12">
      <c r="A2" s="230" t="str">
        <f>'Date initiale'!B4&amp;" "&amp;'Date initiale'!C4</f>
        <v>Facultatea URBANISM</v>
      </c>
      <c r="B2" s="230"/>
      <c r="C2" s="230"/>
    </row>
    <row r="3" spans="1:12">
      <c r="A3" s="230" t="str">
        <f>'Date initiale'!B5&amp;" "&amp;'Date initiale'!C5</f>
        <v>Departamentul Proiectare Urbană și Peisagistică</v>
      </c>
      <c r="B3" s="230"/>
      <c r="C3" s="230"/>
    </row>
    <row r="4" spans="1:12">
      <c r="A4" s="115" t="str">
        <f>'Date initiale'!C6&amp;", "&amp;'Date initiale'!C7</f>
        <v>Hărmănescu Mihaela, C11</v>
      </c>
      <c r="B4" s="115"/>
      <c r="C4" s="115"/>
    </row>
    <row r="5" spans="1:12" s="171" customFormat="1">
      <c r="A5" s="115"/>
      <c r="B5" s="115"/>
      <c r="C5" s="115"/>
    </row>
    <row r="6" spans="1:12" ht="15">
      <c r="A6" s="563" t="s">
        <v>110</v>
      </c>
      <c r="B6" s="563"/>
      <c r="C6" s="563"/>
      <c r="D6" s="563"/>
      <c r="E6" s="563"/>
      <c r="F6" s="563"/>
      <c r="G6" s="563"/>
      <c r="H6" s="563"/>
      <c r="I6" s="563"/>
    </row>
    <row r="7" spans="1:12" ht="15">
      <c r="A7" s="563" t="str">
        <f>'Descriere indicatori'!B6&amp;". "&amp;'Descriere indicatori'!C6</f>
        <v xml:space="preserve">I3. Capitole de autor cuprinse în cărţi publicate la edituri cu prestigiu naţional* </v>
      </c>
      <c r="B7" s="563"/>
      <c r="C7" s="563"/>
      <c r="D7" s="563"/>
      <c r="E7" s="563"/>
      <c r="F7" s="563"/>
      <c r="G7" s="563"/>
      <c r="H7" s="563"/>
      <c r="I7" s="563"/>
      <c r="K7" s="244"/>
    </row>
    <row r="8" spans="1:12" ht="16" thickBot="1">
      <c r="A8" s="33"/>
      <c r="B8" s="33"/>
      <c r="C8" s="33"/>
      <c r="D8" s="33"/>
      <c r="E8" s="33"/>
      <c r="F8" s="33"/>
      <c r="G8" s="33"/>
      <c r="H8" s="33"/>
      <c r="I8" s="33"/>
    </row>
    <row r="9" spans="1:12" ht="57" thickBot="1">
      <c r="A9" s="177" t="s">
        <v>55</v>
      </c>
      <c r="B9" s="178" t="s">
        <v>83</v>
      </c>
      <c r="C9" s="178" t="s">
        <v>175</v>
      </c>
      <c r="D9" s="178" t="s">
        <v>85</v>
      </c>
      <c r="E9" s="178" t="s">
        <v>86</v>
      </c>
      <c r="F9" s="179" t="s">
        <v>87</v>
      </c>
      <c r="G9" s="178" t="s">
        <v>88</v>
      </c>
      <c r="H9" s="178" t="s">
        <v>89</v>
      </c>
      <c r="I9" s="180" t="s">
        <v>90</v>
      </c>
      <c r="K9" s="236" t="s">
        <v>108</v>
      </c>
    </row>
    <row r="10" spans="1:12" ht="98">
      <c r="A10" s="101">
        <v>1</v>
      </c>
      <c r="B10" s="417" t="s">
        <v>278</v>
      </c>
      <c r="C10" s="418" t="s">
        <v>384</v>
      </c>
      <c r="D10" s="419" t="s">
        <v>290</v>
      </c>
      <c r="E10" s="419" t="s">
        <v>296</v>
      </c>
      <c r="F10" s="421">
        <v>2017</v>
      </c>
      <c r="G10" s="421" t="s">
        <v>304</v>
      </c>
      <c r="H10" s="421" t="s">
        <v>527</v>
      </c>
      <c r="I10" s="422">
        <v>10</v>
      </c>
      <c r="K10" s="237">
        <v>10</v>
      </c>
      <c r="L10" s="328" t="s">
        <v>247</v>
      </c>
    </row>
    <row r="11" spans="1:12" ht="112">
      <c r="A11" s="105">
        <f>A10+1</f>
        <v>2</v>
      </c>
      <c r="B11" s="124" t="s">
        <v>292</v>
      </c>
      <c r="C11" s="124" t="s">
        <v>478</v>
      </c>
      <c r="D11" s="124" t="s">
        <v>405</v>
      </c>
      <c r="E11" s="124" t="s">
        <v>293</v>
      </c>
      <c r="F11" s="126">
        <v>2016</v>
      </c>
      <c r="G11" s="127">
        <v>218</v>
      </c>
      <c r="H11" s="127" t="s">
        <v>528</v>
      </c>
      <c r="I11" s="277">
        <v>5</v>
      </c>
      <c r="K11" s="51"/>
    </row>
    <row r="12" spans="1:12" s="171" customFormat="1" ht="56">
      <c r="A12" s="105">
        <f>A11+1</f>
        <v>3</v>
      </c>
      <c r="B12" s="337" t="s">
        <v>278</v>
      </c>
      <c r="C12" s="333" t="s">
        <v>479</v>
      </c>
      <c r="D12" s="337" t="s">
        <v>294</v>
      </c>
      <c r="E12" s="333" t="s">
        <v>295</v>
      </c>
      <c r="F12" s="334">
        <v>2016</v>
      </c>
      <c r="G12" s="335">
        <v>200</v>
      </c>
      <c r="H12" s="335" t="s">
        <v>529</v>
      </c>
      <c r="I12" s="283">
        <v>10</v>
      </c>
      <c r="K12" s="51"/>
    </row>
    <row r="13" spans="1:12" s="171" customFormat="1" ht="42">
      <c r="A13" s="105"/>
      <c r="B13" s="337" t="s">
        <v>278</v>
      </c>
      <c r="C13" s="362" t="s">
        <v>601</v>
      </c>
      <c r="D13" s="120" t="s">
        <v>290</v>
      </c>
      <c r="E13" s="333" t="s">
        <v>544</v>
      </c>
      <c r="F13" s="335">
        <v>2014</v>
      </c>
      <c r="G13" s="335"/>
      <c r="H13" s="335" t="s">
        <v>545</v>
      </c>
      <c r="I13" s="293">
        <v>10</v>
      </c>
      <c r="K13" s="51"/>
    </row>
    <row r="14" spans="1:12" ht="56">
      <c r="A14" s="105">
        <f>A12+1</f>
        <v>4</v>
      </c>
      <c r="B14" s="120" t="s">
        <v>278</v>
      </c>
      <c r="C14" s="120" t="s">
        <v>477</v>
      </c>
      <c r="D14" s="120" t="s">
        <v>290</v>
      </c>
      <c r="E14" s="420" t="s">
        <v>291</v>
      </c>
      <c r="F14" s="122">
        <v>2011</v>
      </c>
      <c r="G14" s="364">
        <v>269</v>
      </c>
      <c r="H14" s="364" t="s">
        <v>530</v>
      </c>
      <c r="I14" s="336">
        <v>10</v>
      </c>
    </row>
    <row r="15" spans="1:12" ht="15" thickBot="1">
      <c r="A15" s="105"/>
      <c r="B15" s="142"/>
      <c r="C15" s="143"/>
      <c r="D15" s="143"/>
      <c r="E15" s="143"/>
      <c r="F15" s="113"/>
      <c r="G15" s="113"/>
      <c r="H15" s="113"/>
      <c r="I15" s="278"/>
    </row>
    <row r="16" spans="1:12" ht="15" thickBot="1">
      <c r="A16" s="302"/>
      <c r="B16" s="115"/>
      <c r="C16" s="115"/>
      <c r="D16" s="115"/>
      <c r="E16" s="115"/>
      <c r="F16" s="115"/>
      <c r="G16" s="115"/>
      <c r="H16" s="117" t="str">
        <f>"Total "&amp;LEFT(A7,2)</f>
        <v>Total I3</v>
      </c>
      <c r="I16" s="545">
        <f>SUM(I10:I15)</f>
        <v>45</v>
      </c>
    </row>
    <row r="18" spans="1:9" ht="33.75" customHeight="1">
      <c r="A18" s="56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8" s="565"/>
      <c r="C18" s="565"/>
      <c r="D18" s="565"/>
      <c r="E18" s="565"/>
      <c r="F18" s="565"/>
      <c r="G18" s="565"/>
      <c r="H18" s="565"/>
      <c r="I18" s="565"/>
    </row>
  </sheetData>
  <sortState ref="A10:I13">
    <sortCondition descending="1" ref="F10"/>
  </sortState>
  <mergeCells count="3">
    <mergeCell ref="A6:I6"/>
    <mergeCell ref="A7:I7"/>
    <mergeCell ref="A18:I18"/>
  </mergeCells>
  <phoneticPr fontId="0" type="noConversion"/>
  <printOptions horizontalCentered="1"/>
  <pageMargins left="0.74803149606299213" right="0.74803149606299213" top="0.78740157480314965" bottom="0.59055118110236227" header="0.31496062992125984" footer="0.31496062992125984"/>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L19"/>
  <sheetViews>
    <sheetView topLeftCell="A6" workbookViewId="0">
      <selection activeCell="K7" sqref="K7"/>
    </sheetView>
  </sheetViews>
  <sheetFormatPr baseColWidth="10" defaultColWidth="8.83203125" defaultRowHeight="14" x14ac:dyDescent="0"/>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c r="A1" s="230" t="str">
        <f>'Date initiale'!C3</f>
        <v>Universitatea de Arhitectură și Urbanism "Ion Mincu" București</v>
      </c>
      <c r="B1" s="230"/>
      <c r="C1" s="230"/>
    </row>
    <row r="2" spans="1:12">
      <c r="A2" s="230" t="str">
        <f>'Date initiale'!B4&amp;" "&amp;'Date initiale'!C4</f>
        <v>Facultatea URBANISM</v>
      </c>
      <c r="B2" s="230"/>
      <c r="C2" s="230"/>
    </row>
    <row r="3" spans="1:12">
      <c r="A3" s="230" t="str">
        <f>'Date initiale'!B5&amp;" "&amp;'Date initiale'!C5</f>
        <v>Departamentul Proiectare Urbană și Peisagistică</v>
      </c>
      <c r="B3" s="230"/>
      <c r="C3" s="230"/>
    </row>
    <row r="4" spans="1:12">
      <c r="A4" s="115" t="str">
        <f>'Date initiale'!C6&amp;", "&amp;'Date initiale'!C7</f>
        <v>Hărmănescu Mihaela, C11</v>
      </c>
      <c r="B4" s="115"/>
      <c r="C4" s="115"/>
    </row>
    <row r="5" spans="1:12" s="171" customFormat="1">
      <c r="A5" s="115"/>
      <c r="B5" s="115"/>
      <c r="C5" s="115"/>
    </row>
    <row r="6" spans="1:12" ht="15">
      <c r="A6" s="563" t="s">
        <v>110</v>
      </c>
      <c r="B6" s="563"/>
      <c r="C6" s="563"/>
      <c r="D6" s="563"/>
      <c r="E6" s="563"/>
      <c r="F6" s="563"/>
      <c r="G6" s="563"/>
      <c r="H6" s="563"/>
      <c r="I6" s="563"/>
    </row>
    <row r="7" spans="1:12" ht="15">
      <c r="A7" s="563" t="str">
        <f>'Descriere indicatori'!B7&amp;". "&amp;'Descriere indicatori'!C7</f>
        <v xml:space="preserve">I4. Articole in extenso în reviste ştiinţifice de specialitate* </v>
      </c>
      <c r="B7" s="563"/>
      <c r="C7" s="563"/>
      <c r="D7" s="563"/>
      <c r="E7" s="563"/>
      <c r="F7" s="563"/>
      <c r="G7" s="563"/>
      <c r="H7" s="563"/>
      <c r="I7" s="563"/>
      <c r="K7" s="244"/>
    </row>
    <row r="8" spans="1:12" ht="15" thickBot="1">
      <c r="A8" s="144"/>
      <c r="B8" s="144"/>
      <c r="C8" s="144"/>
      <c r="D8" s="144"/>
      <c r="E8" s="144"/>
      <c r="F8" s="144"/>
      <c r="G8" s="144"/>
      <c r="H8" s="144"/>
      <c r="I8" s="144"/>
    </row>
    <row r="9" spans="1:12" ht="29" thickBot="1">
      <c r="A9" s="177" t="s">
        <v>55</v>
      </c>
      <c r="B9" s="146" t="s">
        <v>83</v>
      </c>
      <c r="C9" s="146" t="s">
        <v>56</v>
      </c>
      <c r="D9" s="146" t="s">
        <v>57</v>
      </c>
      <c r="E9" s="146" t="s">
        <v>80</v>
      </c>
      <c r="F9" s="147" t="s">
        <v>87</v>
      </c>
      <c r="G9" s="146" t="s">
        <v>58</v>
      </c>
      <c r="H9" s="146" t="s">
        <v>111</v>
      </c>
      <c r="I9" s="148" t="s">
        <v>90</v>
      </c>
      <c r="K9" s="236" t="s">
        <v>108</v>
      </c>
    </row>
    <row r="10" spans="1:12" s="171" customFormat="1" ht="126">
      <c r="A10" s="354">
        <v>1</v>
      </c>
      <c r="B10" s="333" t="s">
        <v>398</v>
      </c>
      <c r="C10" s="333" t="s">
        <v>533</v>
      </c>
      <c r="D10" s="333" t="s">
        <v>412</v>
      </c>
      <c r="E10" s="333" t="s">
        <v>396</v>
      </c>
      <c r="F10" s="109">
        <v>2018</v>
      </c>
      <c r="G10" s="334" t="s">
        <v>397</v>
      </c>
      <c r="H10" s="426" t="s">
        <v>532</v>
      </c>
      <c r="I10" s="532">
        <v>0.83</v>
      </c>
      <c r="K10" s="237">
        <v>10</v>
      </c>
      <c r="L10" s="328" t="s">
        <v>248</v>
      </c>
    </row>
    <row r="11" spans="1:12">
      <c r="A11" s="157">
        <f>A10+1</f>
        <v>2</v>
      </c>
      <c r="B11" s="333"/>
      <c r="C11" s="333"/>
      <c r="D11" s="333"/>
      <c r="E11" s="333"/>
      <c r="F11" s="109"/>
      <c r="G11" s="334"/>
      <c r="H11" s="426"/>
      <c r="I11" s="280"/>
    </row>
    <row r="12" spans="1:12">
      <c r="A12" s="157">
        <f t="shared" ref="A12:A16" si="0">A11+1</f>
        <v>3</v>
      </c>
      <c r="B12" s="355"/>
      <c r="C12" s="355"/>
      <c r="D12" s="355"/>
      <c r="E12" s="356"/>
      <c r="F12" s="357"/>
      <c r="G12" s="357"/>
      <c r="H12" s="358"/>
      <c r="I12" s="359"/>
      <c r="K12" s="51"/>
    </row>
    <row r="13" spans="1:12">
      <c r="A13" s="157">
        <f t="shared" si="0"/>
        <v>4</v>
      </c>
      <c r="B13" s="124"/>
      <c r="C13" s="124"/>
      <c r="D13" s="124"/>
      <c r="E13" s="124"/>
      <c r="F13" s="126"/>
      <c r="G13" s="124"/>
      <c r="H13" s="122"/>
      <c r="I13" s="277"/>
    </row>
    <row r="14" spans="1:12" ht="15">
      <c r="A14" s="157">
        <f t="shared" si="0"/>
        <v>5</v>
      </c>
      <c r="B14" s="348"/>
      <c r="C14" s="348"/>
      <c r="D14" s="425"/>
      <c r="E14" s="349"/>
      <c r="F14" s="350"/>
      <c r="G14" s="124"/>
      <c r="H14" s="348"/>
      <c r="I14" s="351"/>
    </row>
    <row r="15" spans="1:12">
      <c r="A15" s="157">
        <f t="shared" si="0"/>
        <v>6</v>
      </c>
      <c r="B15" s="337"/>
      <c r="C15" s="337"/>
      <c r="D15" s="337"/>
      <c r="E15" s="337"/>
      <c r="F15" s="335"/>
      <c r="G15" s="335"/>
      <c r="H15" s="335"/>
      <c r="I15" s="279"/>
    </row>
    <row r="16" spans="1:12" ht="15" thickBot="1">
      <c r="A16" s="157">
        <f t="shared" si="0"/>
        <v>7</v>
      </c>
      <c r="B16" s="111"/>
      <c r="C16" s="111"/>
      <c r="D16" s="111"/>
      <c r="E16" s="112"/>
      <c r="F16" s="113"/>
      <c r="G16" s="113"/>
      <c r="H16" s="113"/>
      <c r="I16" s="281"/>
    </row>
    <row r="17" spans="1:9" ht="15" thickBot="1">
      <c r="A17" s="312"/>
      <c r="B17" s="115"/>
      <c r="C17" s="115"/>
      <c r="D17" s="115"/>
      <c r="E17" s="115"/>
      <c r="F17" s="115"/>
      <c r="G17" s="115"/>
      <c r="H17" s="117" t="str">
        <f>"Total "&amp;LEFT(A7,2)</f>
        <v>Total I4</v>
      </c>
      <c r="I17" s="150">
        <f>SUM(I10:I16)</f>
        <v>0.83</v>
      </c>
    </row>
    <row r="19" spans="1:9" ht="33.75" customHeight="1">
      <c r="A19" s="56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9" s="565"/>
      <c r="C19" s="565"/>
      <c r="D19" s="565"/>
      <c r="E19" s="565"/>
      <c r="F19" s="565"/>
      <c r="G19" s="565"/>
      <c r="H19" s="565"/>
      <c r="I19" s="565"/>
    </row>
  </sheetData>
  <sortState ref="A10:I15">
    <sortCondition descending="1" ref="F10"/>
  </sortState>
  <mergeCells count="3">
    <mergeCell ref="A7:I7"/>
    <mergeCell ref="A6:I6"/>
    <mergeCell ref="A19:I19"/>
  </mergeCells>
  <phoneticPr fontId="0" type="noConversion"/>
  <printOptions horizontalCentered="1"/>
  <pageMargins left="0.74803149606299213" right="0.74803149606299213" top="0.78740157480314965" bottom="0.59055118110236227" header="0.31496062992125984" footer="0.31496062992125984"/>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34</vt:i4>
      </vt:variant>
    </vt:vector>
  </HeadingPairs>
  <TitlesOfParts>
    <vt:vector size="34"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vector>
  </TitlesOfParts>
  <Company>UAUIM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M H</cp:lastModifiedBy>
  <cp:lastPrinted>2019-06-20T19:30:30Z</cp:lastPrinted>
  <dcterms:created xsi:type="dcterms:W3CDTF">2013-01-10T17:13:12Z</dcterms:created>
  <dcterms:modified xsi:type="dcterms:W3CDTF">2019-06-20T19:52:58Z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