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24226"/>
  <mc:AlternateContent xmlns:mc="http://schemas.openxmlformats.org/markup-compatibility/2006">
    <mc:Choice Requires="x15">
      <x15ac:absPath xmlns:x15ac="http://schemas.microsoft.com/office/spreadsheetml/2010/11/ac" url="D:\0000-lorin\0-UAUIM\2019-Concurs CONF\"/>
    </mc:Choice>
  </mc:AlternateContent>
  <xr:revisionPtr revIDLastSave="0" documentId="13_ncr:1_{C0B16F18-484C-41D5-B61C-42DCCBEFDB83}" xr6:coauthVersionLast="43" xr6:coauthVersionMax="43" xr10:uidLastSave="{00000000-0000-0000-0000-000000000000}"/>
  <bookViews>
    <workbookView xWindow="-120" yWindow="-120" windowWidth="29040" windowHeight="15840" tabRatio="928" firstSheet="2" activeTab="8"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8" sheetId="11" r:id="rId12"/>
    <sheet name="I7" sheetId="10"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I11b!$A$1:$H$24</definedName>
    <definedName name="_xlnm.Print_Area" localSheetId="17">I11c!$A$1:$G$36</definedName>
    <definedName name="_xlnm.Print_Area" localSheetId="18">'I12'!$A$1:$H$22</definedName>
    <definedName name="_xlnm.Print_Area" localSheetId="19">'I13'!$A$1:$H$36</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'I18'!$A$1:$D$27</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'I23'!$A$1:$D$40</definedName>
    <definedName name="_xlnm.Print_Area" localSheetId="32">'I24'!$A$1:$F$20</definedName>
    <definedName name="_xlnm.Print_Area" localSheetId="7">'I3'!$A$1:$I$22</definedName>
    <definedName name="_xlnm.Print_Area" localSheetId="8">'I4'!$A$6:$L$38</definedName>
    <definedName name="_xlnm.Print_Area" localSheetId="9">'I5'!$A$1:$I$22</definedName>
    <definedName name="_xlnm.Print_Area" localSheetId="10">'I6'!$A$1:$I$20</definedName>
    <definedName name="_xlnm.Print_Area" localSheetId="12">'I7'!$A$1:$I$41</definedName>
    <definedName name="_xlnm.Print_Area" localSheetId="11">'I8'!$A$1:$I$22</definedName>
    <definedName name="_xlnm.Print_Area" localSheetId="13">'I9'!$A$1:$I$22</definedName>
    <definedName name="_xlnm.Print_Area" localSheetId="4">'Punctaj necesar'!$A$1:$D$7</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20" i="22" l="1"/>
  <c r="D40" i="25" l="1"/>
  <c r="I36" i="7"/>
  <c r="D20" i="23" l="1"/>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D34" i="36"/>
  <c r="F20" i="26"/>
  <c r="D38" i="36" s="1"/>
  <c r="A11" i="26"/>
  <c r="A12" i="26" s="1"/>
  <c r="A13" i="26" s="1"/>
  <c r="A14" i="26" s="1"/>
  <c r="A15" i="26" s="1"/>
  <c r="A16" i="26" s="1"/>
  <c r="A17" i="26" s="1"/>
  <c r="A18" i="26" s="1"/>
  <c r="A19" i="26" s="1"/>
  <c r="A7" i="26"/>
  <c r="E20" i="26" s="1"/>
  <c r="D37" i="36"/>
  <c r="A7" i="25"/>
  <c r="C40" i="25" s="1"/>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7" i="20"/>
  <c r="A7" i="20"/>
  <c r="C25"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D14" i="36"/>
  <c r="I20" i="8"/>
  <c r="D15" i="36" s="1"/>
  <c r="A22" i="13"/>
  <c r="A22" i="12"/>
  <c r="A22" i="11"/>
  <c r="A41" i="10"/>
  <c r="A22" i="8"/>
  <c r="A38"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36" i="16"/>
  <c r="A7" i="16"/>
  <c r="G34" i="16" s="1"/>
  <c r="A11" i="16"/>
  <c r="A13" i="16" s="1"/>
  <c r="A14" i="16" s="1"/>
  <c r="A15" i="16" s="1"/>
  <c r="A16" i="16" s="1"/>
  <c r="A17" i="16" s="1"/>
  <c r="A18" i="16" s="1"/>
  <c r="A19" i="16" s="1"/>
  <c r="A22" i="15"/>
  <c r="A11" i="15"/>
  <c r="A12" i="15" s="1"/>
  <c r="A13" i="15" s="1"/>
  <c r="A14" i="15" s="1"/>
  <c r="A15" i="15" s="1"/>
  <c r="A16" i="15" s="1"/>
  <c r="A17" i="15" s="1"/>
  <c r="A18" i="15" s="1"/>
  <c r="A19" i="15" s="1"/>
  <c r="A7" i="15"/>
  <c r="G20" i="15" s="1"/>
  <c r="A7" i="28"/>
  <c r="F36" i="28" s="1"/>
  <c r="A11" i="29"/>
  <c r="A12" i="29"/>
  <c r="A13" i="29" s="1"/>
  <c r="A14" i="29" s="1"/>
  <c r="A15" i="29" s="1"/>
  <c r="A16" i="29" s="1"/>
  <c r="A17" i="29" s="1"/>
  <c r="A18" i="29" s="1"/>
  <c r="A19" i="29" s="1"/>
  <c r="A7" i="29"/>
  <c r="G24"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39" i="10" s="1"/>
  <c r="A7" i="9"/>
  <c r="H20" i="9" s="1"/>
  <c r="A7" i="8"/>
  <c r="H20" i="8" s="1"/>
  <c r="A7" i="7"/>
  <c r="H36"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1" i="9"/>
  <c r="A12" i="9" s="1"/>
  <c r="A13" i="9" s="1"/>
  <c r="A14" i="9" s="1"/>
  <c r="A15" i="9" s="1"/>
  <c r="A16" i="9" s="1"/>
  <c r="A17" i="9" s="1"/>
  <c r="A18" i="9" s="1"/>
  <c r="A19" i="9" s="1"/>
  <c r="A11" i="8"/>
  <c r="A12" i="8"/>
  <c r="A13" i="8" s="1"/>
  <c r="A14" i="8" s="1"/>
  <c r="A15" i="8" s="1"/>
  <c r="A16" i="8" s="1"/>
  <c r="A17" i="8" s="1"/>
  <c r="A18" i="8" s="1"/>
  <c r="A19" i="8"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36" i="28"/>
  <c r="D23" i="36" s="1"/>
  <c r="H34" i="16"/>
  <c r="D25" i="36" s="1"/>
  <c r="D20" i="24"/>
  <c r="D36" i="36" s="1"/>
  <c r="D25" i="20"/>
  <c r="D32" i="36" s="1"/>
  <c r="D20" i="18"/>
  <c r="D30" i="36" s="1"/>
  <c r="H20" i="30"/>
  <c r="D27" i="36" s="1"/>
  <c r="H20" i="15"/>
  <c r="D24" i="36" s="1"/>
  <c r="H24" i="29"/>
  <c r="D22" i="36" s="1"/>
  <c r="I20" i="14"/>
  <c r="D21" i="36" s="1"/>
  <c r="I20" i="5"/>
  <c r="D12" i="36" s="1"/>
  <c r="D20" i="19"/>
  <c r="I39" i="10"/>
  <c r="D17" i="36" s="1"/>
  <c r="I20" i="6"/>
  <c r="D13" i="36" s="1"/>
  <c r="I20" i="4"/>
  <c r="D43" i="36" l="1"/>
  <c r="D31" i="36"/>
  <c r="D42" i="36" s="1"/>
  <c r="D11" i="36"/>
  <c r="D35" i="36"/>
  <c r="D41" i="36" l="1"/>
  <c r="D44" i="36" s="1"/>
</calcChain>
</file>

<file path=xl/sharedStrings.xml><?xml version="1.0" encoding="utf-8"?>
<sst xmlns="http://schemas.openxmlformats.org/spreadsheetml/2006/main" count="1213" uniqueCount="623">
  <si>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</si>
  <si>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</si>
  <si>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</si>
  <si>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</si>
  <si>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</si>
  <si>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</si>
  <si>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</si>
  <si>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</si>
  <si>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</si>
  <si>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</si>
  <si>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</si>
  <si>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</si>
  <si>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</si>
  <si>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</si>
  <si>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</si>
  <si>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</si>
  <si>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</si>
  <si>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</si>
  <si>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</si>
  <si>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</si>
  <si>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</si>
  <si>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</si>
  <si>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</si>
  <si>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</si>
  <si>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</si>
  <si>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</si>
  <si>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</si>
  <si>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</si>
  <si>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</si>
  <si>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</si>
  <si>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</si>
  <si>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</si>
  <si>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</si>
  <si>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</si>
  <si>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</si>
  <si>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</si>
  <si>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</si>
  <si>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</si>
  <si>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</si>
  <si>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</si>
  <si>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</si>
  <si>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</si>
  <si>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</si>
  <si>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</si>
  <si>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</si>
  <si>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</si>
  <si>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</si>
  <si>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</si>
  <si>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</si>
  <si>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</si>
  <si>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</si>
  <si>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</si>
  <si>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</si>
  <si>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</si>
  <si>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</si>
  <si>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</si>
  <si>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</si>
  <si>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</si>
  <si>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</si>
  <si>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</si>
  <si>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</si>
  <si>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</si>
  <si>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</si>
  <si>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</si>
  <si>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</si>
  <si>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</si>
  <si>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</si>
  <si>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</si>
  <si>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</si>
  <si>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</si>
  <si>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</si>
  <si>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</si>
  <si>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</si>
  <si>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</si>
  <si>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</si>
  <si>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</si>
  <si>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</si>
  <si>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</si>
  <si>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</si>
  <si>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</si>
  <si>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</si>
  <si>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</si>
  <si>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</si>
  <si>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</si>
  <si>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</si>
  <si>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</si>
  <si>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</si>
  <si>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</si>
  <si>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</si>
  <si>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</si>
  <si>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</si>
  <si>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</si>
  <si>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</si>
  <si>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</si>
  <si>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</si>
  <si>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</si>
  <si>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</si>
  <si>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</si>
  <si>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</si>
  <si>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</si>
  <si>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</si>
  <si>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</si>
  <si>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</si>
  <si>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</si>
  <si>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</si>
  <si>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</si>
  <si>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</si>
  <si>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</si>
  <si>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</si>
  <si>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</si>
  <si>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</si>
  <si>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</si>
  <si>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</si>
  <si>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</si>
  <si>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</si>
  <si>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</si>
  <si>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</si>
  <si>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</si>
  <si>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</si>
  <si>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</si>
  <si>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</si>
  <si>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</si>
  <si>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</si>
  <si>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</si>
  <si>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</si>
  <si>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</si>
  <si>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</si>
  <si>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</si>
  <si>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</si>
  <si>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</si>
  <si>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</si>
  <si>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</si>
  <si>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</si>
  <si>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</si>
  <si>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</si>
  <si>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</si>
  <si>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</si>
  <si>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</si>
  <si>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</si>
  <si>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</si>
  <si>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</si>
  <si>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</si>
  <si>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</si>
  <si>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</si>
  <si>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</si>
  <si>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</si>
  <si>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</si>
  <si>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</si>
  <si>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</si>
  <si>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</si>
  <si>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</si>
  <si>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</si>
  <si>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</si>
  <si>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</si>
  <si>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</si>
  <si>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</si>
  <si>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</si>
  <si>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</si>
  <si>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</si>
  <si>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</si>
  <si>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</si>
  <si>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</si>
  <si>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</si>
  <si>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</si>
  <si>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</si>
  <si>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</si>
  <si>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</si>
  <si>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</si>
  <si>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</si>
  <si>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</si>
  <si>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</si>
  <si>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</si>
  <si>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</si>
  <si>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</si>
  <si>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</si>
  <si>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</si>
  <si>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</si>
  <si>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</si>
  <si>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</si>
  <si>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</si>
  <si>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</si>
  <si>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</si>
  <si>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</si>
  <si>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</si>
  <si>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</si>
  <si>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</si>
  <si>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</si>
  <si>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</si>
  <si>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</si>
  <si>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</si>
  <si>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</si>
  <si>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</si>
  <si>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</si>
  <si>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</si>
  <si>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</si>
  <si>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</si>
  <si>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</si>
  <si>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</si>
  <si>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</si>
  <si>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</si>
  <si>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</si>
  <si>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</si>
  <si>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</si>
  <si>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</si>
  <si>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</si>
  <si>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</si>
  <si>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</si>
  <si>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</si>
  <si>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</si>
  <si>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</si>
  <si>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</si>
  <si>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</si>
  <si>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</si>
  <si>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</si>
  <si>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</si>
  <si>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</si>
  <si>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</si>
  <si>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</si>
  <si>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</si>
  <si>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</si>
  <si>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</si>
  <si>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</si>
  <si>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</si>
  <si>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</si>
  <si>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</si>
  <si>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</si>
  <si>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</si>
  <si>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</si>
  <si>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</si>
  <si>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</si>
  <si>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</si>
  <si>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</si>
  <si>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</si>
  <si>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</si>
  <si>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</si>
  <si>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</si>
  <si>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</si>
  <si>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</si>
  <si>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</si>
  <si>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</si>
  <si>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</si>
  <si>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</si>
  <si>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</si>
  <si>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</si>
  <si>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</si>
  <si>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</si>
  <si>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</si>
  <si>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</si>
  <si>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</si>
  <si>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</si>
  <si>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</si>
  <si>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</si>
  <si>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</si>
  <si>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</si>
  <si>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</si>
  <si>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</si>
  <si>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</si>
  <si>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</si>
  <si>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</si>
  <si>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</si>
  <si>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</si>
  <si>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</si>
  <si>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</si>
  <si>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</si>
  <si>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</si>
  <si>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</si>
  <si>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</si>
  <si>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</si>
  <si>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</si>
  <si>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</si>
  <si>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</si>
  <si>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</si>
  <si>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iulie 2013</t>
  </si>
  <si>
    <t>Organizare Scoala de vara Arhipera, editia a doua</t>
  </si>
  <si>
    <t>Organizare Scoala de vara Arhipera, editia a treia</t>
  </si>
  <si>
    <t>iulie 2014</t>
  </si>
  <si>
    <t>Organizare Scoala de vara Arhipera, editia a patra</t>
  </si>
  <si>
    <t>Organizare Scoala de vara Arhipera, editia a cincea</t>
  </si>
  <si>
    <t>Organizare Scoala de vara Arhipera, editia a sasea</t>
  </si>
  <si>
    <t>iulie 2016</t>
  </si>
  <si>
    <t>iulie 2015</t>
  </si>
  <si>
    <t>Organizare Scoala Internationala de arhitectura sociala participativa Arhipera (SIASPA)- 2 semestre, 1 curs/ saptamana</t>
  </si>
  <si>
    <t>oct. 2013-iunie 2014</t>
  </si>
  <si>
    <t>oct. 2014-iunie 2015</t>
  </si>
  <si>
    <t>oct. 2015-iunie 2016</t>
  </si>
  <si>
    <t>oct. 2016-iunie 2017</t>
  </si>
  <si>
    <t>martie 2014</t>
  </si>
  <si>
    <t>Membru comisia Pikum Task Force Bruxelles</t>
  </si>
  <si>
    <t>nov. 2014</t>
  </si>
  <si>
    <t>2016-prezent</t>
  </si>
  <si>
    <t>Expert arhitectura interesului public Fundamental Rights Agency, Uniunea Europeana</t>
  </si>
  <si>
    <t>martie. 2014</t>
  </si>
  <si>
    <t>aprilie 2017</t>
  </si>
  <si>
    <t>premiu sectiunea arhitectura neconstruita Anuala de arhitectura Bucuresti</t>
  </si>
  <si>
    <t>premiul Grupului Rural al OAR, Anuala de Arhitectura Bucuresti</t>
  </si>
  <si>
    <t>Dincolo de oras, capitol</t>
  </si>
  <si>
    <t>Stefan Ghenciulescu</t>
  </si>
  <si>
    <t>Zeppelin</t>
  </si>
  <si>
    <t>Zeppelin, EUIM</t>
  </si>
  <si>
    <t>p.150-158</t>
  </si>
  <si>
    <t>Lorin Niculae</t>
  </si>
  <si>
    <t>Arhipera_Dor Marunt. Scoala de vara de arhitectura sociala participativa</t>
  </si>
  <si>
    <t>Scoala internationala de arhitectura sociala participativa Arhipera_SIASPA</t>
  </si>
  <si>
    <t>Arhitectura 1906</t>
  </si>
  <si>
    <t>Arhipera_arhitectura pe limita</t>
  </si>
  <si>
    <t>Citybilitate</t>
  </si>
  <si>
    <t>Arhitectura sociala. Experimente</t>
  </si>
  <si>
    <t>Reinvent your N.E.S.T.</t>
  </si>
  <si>
    <t>Spatiul public, de la zonificare la spatiul pentru toti, editorial</t>
  </si>
  <si>
    <t>1844-802x</t>
  </si>
  <si>
    <t>Colectiv, sau nevoia de coerenta ca unitate, editorial</t>
  </si>
  <si>
    <t>nominalizare Bienala de Arhitectura, cu Revista urbanismul serie noua</t>
  </si>
  <si>
    <t>premiul sectiunii publicatii (ex aequo) Bienala de Arhitectura, cu Revista urbanismul serie noua</t>
  </si>
  <si>
    <t>O casa si un parc</t>
  </si>
  <si>
    <t>Scoala de vara Arhipera, editia 5.0</t>
  </si>
  <si>
    <t>Reporting from the front. Bienala de arhitectura Venetia 2016</t>
  </si>
  <si>
    <t xml:space="preserve">Cuvant inainte </t>
  </si>
  <si>
    <t>Proiectarea comunicativa, factor cheie al sustenabilitatii arhitecturii sociale</t>
  </si>
  <si>
    <t>Proiectul de arhitectura ca act de cunoastere</t>
  </si>
  <si>
    <t>Educatia non-formala in invatamantul de arhitectura</t>
  </si>
  <si>
    <t>Bazele proiectarii de arhitectura</t>
  </si>
  <si>
    <t>Niculae, Lorin Constantin</t>
  </si>
  <si>
    <t>sef de lucrari</t>
  </si>
  <si>
    <t>Philobiblon</t>
  </si>
  <si>
    <t>Arhipera and the ethics of social architecture</t>
  </si>
  <si>
    <t>Universitatea pentru societate echitabila</t>
  </si>
  <si>
    <t>UBB Cluj-Napoca</t>
  </si>
  <si>
    <t>mai</t>
  </si>
  <si>
    <t>Eveniment, comunicare si informatie</t>
  </si>
  <si>
    <t>UAUIM, Sibiu</t>
  </si>
  <si>
    <t>Anuala de arhitectura Bucuresti</t>
  </si>
  <si>
    <t>Zilele arhitecturii</t>
  </si>
  <si>
    <t>UAUIM, Bucuresti</t>
  </si>
  <si>
    <t>Sala Dalles</t>
  </si>
  <si>
    <t>nov.</t>
  </si>
  <si>
    <t>Integrated territorial (area based) Development for Social Inclusion</t>
  </si>
  <si>
    <t>dec.</t>
  </si>
  <si>
    <t>UNDP, MDRAP</t>
  </si>
  <si>
    <t>mai 2015</t>
  </si>
  <si>
    <t>Regional conference on Roma and discrimination</t>
  </si>
  <si>
    <t>Cluj Napoca</t>
  </si>
  <si>
    <t>sept.</t>
  </si>
  <si>
    <t>Patriarhia romana-Uniunea Arhitectilor</t>
  </si>
  <si>
    <t>mai.</t>
  </si>
  <si>
    <t>40 de ani de la demolarea biserici Enei, Biblioteca Centrala Universitara</t>
  </si>
  <si>
    <t>Conferențiar</t>
  </si>
  <si>
    <t>iunie/ 2019</t>
  </si>
  <si>
    <t>1998-2019</t>
  </si>
  <si>
    <t>premiul "Oameni care contează" al Agenției de presă Magna News</t>
  </si>
  <si>
    <t>Universitatea Sfinții Chiril și Metodiu, Skoje, Macedonia</t>
  </si>
  <si>
    <t>11.07-2019-18-07-2009</t>
  </si>
  <si>
    <t>Director Scoala de vară "Terristories", Kriva Palanka</t>
  </si>
  <si>
    <t>RAM WEST (4) INVESTITII</t>
  </si>
  <si>
    <t>Autorizat</t>
  </si>
  <si>
    <t>Sef proiect complex</t>
  </si>
  <si>
    <t>RO SUD</t>
  </si>
  <si>
    <t>COMPLEX REZIDENTIAL B-dul THEODOR PALLADY 43_ 7 turnuri de locuințe, grădinițe, piscină, birouri, parcaje subterane</t>
  </si>
  <si>
    <t>Prime Towers, 2 turnuri de birouri, Calea Văcărești</t>
  </si>
  <si>
    <t>CA18126</t>
  </si>
  <si>
    <t>COST Association, AISBL</t>
  </si>
  <si>
    <t>în derulare</t>
  </si>
  <si>
    <t>2019-2023</t>
  </si>
  <si>
    <t>Director grup de lucru Metodologie, coordonare 20 cercetatori europeni</t>
  </si>
  <si>
    <t>Ghid de Arhitectură pentru încadrarea în specificul local din mediul rural, zona Gorj</t>
  </si>
  <si>
    <t>OAR național</t>
  </si>
  <si>
    <t>publicat</t>
  </si>
  <si>
    <t>Coordonator</t>
  </si>
  <si>
    <t>finalizat</t>
  </si>
  <si>
    <t>Ghid de Arhitectură pentru încadrarea în specificul local din mediul rural, zona Vâlcea</t>
  </si>
  <si>
    <t>Ghid de Arhitectură pentru încadrarea în specificul local din mediul rural, zona Tara Loviștei</t>
  </si>
  <si>
    <t>Ghid de Arhitectură pentru încadrarea în specificul local din mediul rural, construcții cu gabarit mare</t>
  </si>
  <si>
    <t xml:space="preserve">Writing Urban Places. New Narratives of the European City </t>
  </si>
  <si>
    <t>iunie 2018</t>
  </si>
  <si>
    <t>iunie 2019</t>
  </si>
  <si>
    <t>ian.2019</t>
  </si>
  <si>
    <t>mai-iunie 2019</t>
  </si>
  <si>
    <t>Organizare 10 ateliere de inovare in arhitectura si design Dor Marunt, in cadrul proiectului Hub inovativ Arhipera</t>
  </si>
  <si>
    <t>Organizare 8 ateliere de inovare in arhitectura si design Belciugatele, in cadrul proiectului Hub inovativ Arhipera</t>
  </si>
  <si>
    <t>Organizare 9 ateliere de inovare in arhitectura si design Bucuresti, in cadrul proiectului Hub inovativ Arhipera</t>
  </si>
  <si>
    <t>Participare cu 4 workshop-uri de inovare in cadrul Street Delivery Edgar Quinet</t>
  </si>
  <si>
    <t>Coordonator capitol cladiri turism</t>
  </si>
  <si>
    <t>Organizare 5 ateliere de inovare in arhitectura si design Dor Marunt, in cadrul proiectului Energie vie, soluții alternative durabile</t>
  </si>
  <si>
    <t>mai-iunie 2018</t>
  </si>
  <si>
    <t>Organizare 5 ateliere de inovare in arhitectura si design Belciugatele, in cadrul proiectului Energie vie, soluții alternative durabile</t>
  </si>
  <si>
    <t>Organizare dezbateri arhitectura interesului public, Joia din portic, OAR Bucuresti</t>
  </si>
  <si>
    <t>urban Report 2012-2013</t>
  </si>
  <si>
    <t>978-973-0-15308-8</t>
  </si>
  <si>
    <t>Arhipera, arhitectură pe limită-republicare articol</t>
  </si>
  <si>
    <t>Inovația în design. O reconsiderare necesară</t>
  </si>
  <si>
    <t>Lorin Niculae, Ana-Dora Matei, Alecsandru Vasiliu</t>
  </si>
  <si>
    <t>Casa din zori</t>
  </si>
  <si>
    <t>2067-4252</t>
  </si>
  <si>
    <t>16-17</t>
  </si>
  <si>
    <t>21-22</t>
  </si>
  <si>
    <t>Revista Urbanismul-serie noua</t>
  </si>
  <si>
    <t xml:space="preserve">Argument </t>
  </si>
  <si>
    <t xml:space="preserve">Revista Urbanismul-serie noua </t>
  </si>
  <si>
    <t>Argument</t>
  </si>
  <si>
    <t>Participare, ad urbe condita</t>
  </si>
  <si>
    <t>nr. 2-3</t>
  </si>
  <si>
    <t>1220-3254</t>
  </si>
  <si>
    <t>Arhitectura participativă și locuirea de masă</t>
  </si>
  <si>
    <t>Coordonator dosar tematic</t>
  </si>
  <si>
    <t>Revista Arhitectura 1906</t>
  </si>
  <si>
    <t>Revista Urbanismul-Serie nouă</t>
  </si>
  <si>
    <t>Coordonator număr "Colectiv"</t>
  </si>
  <si>
    <t xml:space="preserve">Secretar general de redacție </t>
  </si>
  <si>
    <t>2102-2018</t>
  </si>
  <si>
    <t>Revista Argument, numerele 4-10</t>
  </si>
  <si>
    <t>Valori de patrimoniu</t>
  </si>
  <si>
    <t>Upgrade_dezvoltare prin continuitate</t>
  </si>
  <si>
    <t>Upgrade_experimente urbane, evenimente culturale</t>
  </si>
  <si>
    <t>Ambient sustenabil</t>
  </si>
  <si>
    <t>Cercetarea prin proiect</t>
  </si>
  <si>
    <t>Educația în arhitectură</t>
  </si>
  <si>
    <t>Arhitectura recentă</t>
  </si>
  <si>
    <t>București, capitală culturală europeană</t>
  </si>
  <si>
    <t>Roșia Montană, patrimoniul condamnat</t>
  </si>
  <si>
    <t>Editor</t>
  </si>
  <si>
    <t>Arhipera International Summer School of participatory architecture</t>
  </si>
  <si>
    <t>987-973-0-14059-0</t>
  </si>
  <si>
    <t>Coordonator echipa română, titular AC</t>
  </si>
  <si>
    <t>Consolidare, restaurare si amenajare sediul OSFR</t>
  </si>
  <si>
    <t>Fundatia pentru o societate deschisa</t>
  </si>
  <si>
    <t>Executat</t>
  </si>
  <si>
    <t>Sef de proiect</t>
  </si>
  <si>
    <t>RURES. Spațiul Rural şi Economia Socială în România</t>
  </si>
  <si>
    <t>POSDRU/84/6.1/S/55122</t>
  </si>
  <si>
    <t>Fundatia Soros Romania</t>
  </si>
  <si>
    <t>Implementat</t>
  </si>
  <si>
    <t>2012-2013</t>
  </si>
  <si>
    <t>Manager de proiect</t>
  </si>
  <si>
    <t>1584-1669</t>
  </si>
  <si>
    <t>10</t>
  </si>
  <si>
    <t>11</t>
  </si>
  <si>
    <t>12</t>
  </si>
  <si>
    <t>13</t>
  </si>
  <si>
    <t>14</t>
  </si>
  <si>
    <t>15</t>
  </si>
  <si>
    <t>16</t>
  </si>
  <si>
    <t>17</t>
  </si>
  <si>
    <t>18</t>
  </si>
  <si>
    <t>19</t>
  </si>
  <si>
    <t>20</t>
  </si>
  <si>
    <t>21</t>
  </si>
  <si>
    <t>22</t>
  </si>
  <si>
    <t>23</t>
  </si>
  <si>
    <t>24</t>
  </si>
  <si>
    <t>25</t>
  </si>
  <si>
    <t>26</t>
  </si>
  <si>
    <t>27</t>
  </si>
  <si>
    <t>Dilema veche</t>
  </si>
  <si>
    <t>Ulise în țesătura topografiilor simbolice</t>
  </si>
  <si>
    <t>740</t>
  </si>
  <si>
    <t>Amereida</t>
  </si>
  <si>
    <t>Lectura orașului</t>
  </si>
  <si>
    <t>Standardizarea arhitecturii prin ochii unui copil</t>
  </si>
  <si>
    <t>Săpuniera</t>
  </si>
  <si>
    <t>Muzeul de artă I</t>
  </si>
  <si>
    <t>Muzeul de artă II</t>
  </si>
  <si>
    <t>Casa ca ordine a lumii</t>
  </si>
  <si>
    <t>Casa ca reflexie</t>
  </si>
  <si>
    <t>Singur cu sfinții</t>
  </si>
  <si>
    <t>Gânduri răzlețe despre monumentele bucureștene</t>
  </si>
  <si>
    <t>Pisica dintre case</t>
  </si>
  <si>
    <t>Veneția, sau puterea irezistibilă a frumuseții</t>
  </si>
  <si>
    <t>Bîzdîbocul</t>
  </si>
  <si>
    <t>Georges Eugene Haussmann, artist demolator</t>
  </si>
  <si>
    <t>Strada Cireșoaia</t>
  </si>
  <si>
    <t>Darul 2019</t>
  </si>
  <si>
    <t>Idilă verticală</t>
  </si>
  <si>
    <t>N-avem valoare?</t>
  </si>
  <si>
    <t>Vacile</t>
  </si>
  <si>
    <t>Frica de a ieși din casă</t>
  </si>
  <si>
    <t>Jocul cu piese albe și negre</t>
  </si>
  <si>
    <t>Nicăieri de neînțeles, construit pentru nimeni</t>
  </si>
  <si>
    <t>Ultima vizită</t>
  </si>
  <si>
    <t>28</t>
  </si>
  <si>
    <t>29</t>
  </si>
  <si>
    <t>De Paști, un obicei trendy</t>
  </si>
  <si>
    <t>Orașul de praf</t>
  </si>
  <si>
    <t>Iluzia zborului</t>
  </si>
  <si>
    <t>Bucureștean la volan</t>
  </si>
  <si>
    <t>H2020-MSCA-ITN-2018</t>
  </si>
  <si>
    <t xml:space="preserve">Innovative Training Networks (ITN) Energy Access Training Network for Sustainable Development
ENACT4SD
</t>
  </si>
  <si>
    <t>Consorțiu de universități, inclusiv UAUIM</t>
  </si>
  <si>
    <t>în avizare</t>
  </si>
  <si>
    <t>coautor</t>
  </si>
  <si>
    <t>Organizare curs deschis, Joia din portic, OAR București</t>
  </si>
  <si>
    <t>Organizare Scoala de vara Arhipera, prima editie</t>
  </si>
  <si>
    <t>iulie 2012</t>
  </si>
  <si>
    <t>Sustinere curs de 8 ore Arhitectura interesului public in cadrul DPC al OAR</t>
  </si>
  <si>
    <t>mai 2016</t>
  </si>
  <si>
    <t>Sustinere curs de 8 ore Arhitectura interesului public pentru jurnaliști în cadrul centrului pentru Resurse Juridice</t>
  </si>
  <si>
    <t>ianuarie 2019</t>
  </si>
  <si>
    <t>2018-prezent</t>
  </si>
  <si>
    <t>Membru în Consiliul Național al OAR</t>
  </si>
  <si>
    <t>Membru în grupul de lucru Rural al OAR</t>
  </si>
  <si>
    <t>Membru în grupul de lucru Dezvoltare profesională continuă al OAR</t>
  </si>
  <si>
    <t>Curator expozitie studenteasca "Ferdinand. Locuri. Povesti.Proiecte", UAR</t>
  </si>
  <si>
    <t>Curator Expozitie de proiecte conceptuale Arhipera-arhitectura interesului public, Romanian American Foundation</t>
  </si>
  <si>
    <t xml:space="preserve"> Curator Expozitie de proiecte Arhipera-Arhitectura interesului public, Joia din portic</t>
  </si>
  <si>
    <t>Diploma Bene Merenti a UAUIM</t>
  </si>
  <si>
    <t>premiul MDRAP în cadrul BNA cu Revista Urbanismul serie nouă</t>
  </si>
  <si>
    <t>nominalizare Gala Radio Romania cu Scoala de vară Arhipera</t>
  </si>
  <si>
    <t>Rotterdam, ‘At Home in Europe Project‘</t>
  </si>
  <si>
    <t>Housing for Roma</t>
  </si>
  <si>
    <t>nov</t>
  </si>
  <si>
    <t xml:space="preserve">“One House. One Future”. Housing project in Baltesti (Prahova County, Romania) </t>
  </si>
  <si>
    <t>martie</t>
  </si>
  <si>
    <t>Veneția, Local authorities and the inclusion of Roma people: Exchange of good practices</t>
  </si>
  <si>
    <t>Roma, +RESPECT STRATEGIES, POLICIES, INITIATIVES TO COMBAT DISCRIMINATION AND FOSTER
THE INCLUSION OF ROMA PEOPLE</t>
  </si>
  <si>
    <t>Housing for Disadvantaged Groups</t>
  </si>
  <si>
    <t>Bienala Națională de Arhitectură</t>
  </si>
  <si>
    <t>Arhitectura socială participativă și sărăcia extremă</t>
  </si>
  <si>
    <t>octombrie</t>
  </si>
  <si>
    <t>noiembrie 2012</t>
  </si>
  <si>
    <t>Conferință națională cu tema Baia Mare – grupuri vulnerabile, Muzeul Tăranului Român</t>
  </si>
  <si>
    <t xml:space="preserve">Arhitectura socială participativă </t>
  </si>
  <si>
    <t>noiembrie</t>
  </si>
  <si>
    <t xml:space="preserve">Riga, Conference on the Lisbon Treaty </t>
  </si>
  <si>
    <t xml:space="preserve">My Roma Neighbour </t>
  </si>
  <si>
    <t>Workshop Arhitectura interesului public, București</t>
  </si>
  <si>
    <t>decembrie 2012</t>
  </si>
  <si>
    <t>Cluj, UBB, Universitatea pentru o societate echitabilă</t>
  </si>
  <si>
    <t>Sibiu, Didactica în arhitectură</t>
  </si>
  <si>
    <t>Pentru o teorie reflexivă</t>
  </si>
  <si>
    <t>București, Anuala de Arhitectură</t>
  </si>
  <si>
    <t>Arhitectura socială participativă - o arhitectură a echităţii</t>
  </si>
  <si>
    <t>iunie</t>
  </si>
  <si>
    <t>Spațiul rural și economia socială</t>
  </si>
  <si>
    <t xml:space="preserve">3 Conferințe RURES, Suceava, Botoșani și București </t>
  </si>
  <si>
    <t>Workshop cu primarii din 12 comune, Arhitectura socială participativă, un instrument al Autorităților publice locale</t>
  </si>
  <si>
    <t>nov. 2013</t>
  </si>
  <si>
    <t>februarie</t>
  </si>
  <si>
    <t>Arhipera, the Dor Mărunt Project</t>
  </si>
  <si>
    <t>Atelier urban interdisciplinar „Focus: Bucharest. A transforming city”, Odaia Creativă și London School of Economics and Political Science</t>
  </si>
  <si>
    <t>Budapesta, Meeting on Roma</t>
  </si>
  <si>
    <t>Arhipera, 2011-2014</t>
  </si>
  <si>
    <t xml:space="preserve">Cluj, A quarter century after - Regional conference on Roma and 
discrimination
</t>
  </si>
  <si>
    <t>2 Housing ideas shaping the future decade of Roma inclusion</t>
  </si>
  <si>
    <t>septembrie</t>
  </si>
  <si>
    <t>Oslo, International Workshop on Roma Integration</t>
  </si>
  <si>
    <t xml:space="preserve">Good Practices and Lessons Learnt with a Focus on Housing </t>
  </si>
  <si>
    <t>6, pag. 45-50</t>
  </si>
  <si>
    <t>8, pag. 6-73</t>
  </si>
  <si>
    <t>3, pag. 48-50</t>
  </si>
  <si>
    <t>2, pag. 19-20</t>
  </si>
  <si>
    <t>7, pag. 72-78</t>
  </si>
  <si>
    <t>nr. 14-15</t>
  </si>
  <si>
    <t>5, pag. 12-16</t>
  </si>
  <si>
    <t>22, pag. 195-216</t>
  </si>
  <si>
    <t>2, pag. 26-27</t>
  </si>
  <si>
    <t>4, pag. 4-7</t>
  </si>
  <si>
    <t>Imaginea spațiului public trăit</t>
  </si>
  <si>
    <t>2, pag. 38,63</t>
  </si>
  <si>
    <t>2, pag. 4-5</t>
  </si>
  <si>
    <t>2, pag. 6-7</t>
  </si>
  <si>
    <t>4, pag. 8-11</t>
  </si>
  <si>
    <t>2, pag. 5-6</t>
  </si>
  <si>
    <t>4, pag. 29-42</t>
  </si>
  <si>
    <t>9, pag. 19-27</t>
  </si>
  <si>
    <t>4, pag. 77-81</t>
  </si>
  <si>
    <t>8, pag. 181-188</t>
  </si>
  <si>
    <t>17, pag. 143-159</t>
  </si>
  <si>
    <t>4, pag. 86-89</t>
  </si>
  <si>
    <t>22, pag. 90-111</t>
  </si>
  <si>
    <t>Locuință unifamilială str. Sg. Ilie David</t>
  </si>
  <si>
    <t>privat</t>
  </si>
  <si>
    <t>în execuție</t>
  </si>
  <si>
    <t>Autor șef de proiect</t>
  </si>
  <si>
    <t>Locuință unifamilială str. Cireșoaia</t>
  </si>
  <si>
    <t>executat</t>
  </si>
  <si>
    <t>Coordonator proiect</t>
  </si>
  <si>
    <t>Fundatia terre des hommes, Elveția</t>
  </si>
  <si>
    <t>2013-2017</t>
  </si>
  <si>
    <t>2011-2012</t>
  </si>
  <si>
    <t>6 Locuințe unifamiliale pentru familii sărace Belciugatele, proiect de dezvoltare comunitară integrată folosind metodele arhitecturii participative</t>
  </si>
  <si>
    <t>5 Amenajări locuri de joacă pentru copii din comunități dezavantajate, jud. Bacău,  folosind metodele arhitecturii participative</t>
  </si>
  <si>
    <t>4 Locuințe unifamiliale pentru familii sărace Dor Mărunt, proiect de dezvoltare comunitară integrată,  folosind metodele arhitecturii participative</t>
  </si>
  <si>
    <t>4 Locuințe unifamiliale pentru familii sărace Sărulești, proiect de dezvoltare comunitară integrată,  folosind metodele arhitecturii participative</t>
  </si>
  <si>
    <t>comunitatea locală Belciugatele</t>
  </si>
  <si>
    <t>comunitatea locală Dor Mărunt</t>
  </si>
  <si>
    <t>comunitatea locală Sărulești</t>
  </si>
  <si>
    <t>Locuință unifamilială Moreni</t>
  </si>
  <si>
    <t>Locuință unifamilială Bragadiru</t>
  </si>
  <si>
    <t>autor</t>
  </si>
  <si>
    <t>Proiect dezvoltare comunitară integrată Gârla Mare, jud. Mehedinți (25 locuințe, hală producție, centru de zi, amenajare școală și grădiniță</t>
  </si>
  <si>
    <t>comunitatea locală</t>
  </si>
  <si>
    <t>neexecutat</t>
  </si>
  <si>
    <t>coordonator proiect</t>
  </si>
  <si>
    <t>2013-2014</t>
  </si>
  <si>
    <t>Stație service auto și birouri, str. Episcop Vulcan, București</t>
  </si>
  <si>
    <t>autor, șef proiect</t>
  </si>
  <si>
    <t>Proiect locuinţe individuale, cuplate şi înşiruite, şcoală elementară, şcoală gimnazială, centru de sanătate, centru tehnologic şi spaţii publice Igel (Uganda)</t>
  </si>
  <si>
    <t>comunitatea locală Igel</t>
  </si>
  <si>
    <t>Locuință unifamilială str. Lupșanu</t>
  </si>
  <si>
    <t>7 Locuințe unifamiliale pentru familii sărace Bălțești, Prahova, proiect de dezvoltare comunitară integrată,  folosind metodele arhitecturii participative</t>
  </si>
  <si>
    <t>comunitatea locală Bălțești</t>
  </si>
  <si>
    <t>Clădire birouri sediu Romtaș</t>
  </si>
  <si>
    <t>Autor, șef de proiect</t>
  </si>
  <si>
    <t>Locuință unifamilială Vălenii de munte</t>
  </si>
  <si>
    <t>Locuință unifamilială str. Arad</t>
  </si>
  <si>
    <t>Amenajare sediu Vodafone City Offices Bucharest</t>
  </si>
  <si>
    <t>2014-2018</t>
  </si>
  <si>
    <t>Consolidare și amenajare hotel Sinaia</t>
  </si>
  <si>
    <t>Autor, șef proiect</t>
  </si>
  <si>
    <t>2005-2006</t>
  </si>
  <si>
    <t>Consolidare și amenajare hotel Bulevard, Sibiu</t>
  </si>
  <si>
    <t>Autor, șef proiect reabilitare fațade istorice</t>
  </si>
  <si>
    <t>Consolidare și extindere clădire birouri Arta Grafică, București</t>
  </si>
  <si>
    <t>2003-2004</t>
  </si>
  <si>
    <t>nominalizarea grupului Rural al OAR, Anuala de Arhitectura Bucuresti</t>
  </si>
  <si>
    <t>mențiune la primul concurs Catedrala Mântuirii Neamului</t>
  </si>
  <si>
    <t>premiul al treilea la concursul național pentru locuințe sociale, organizat de MLPTL</t>
  </si>
  <si>
    <t>Dezbatere privind adoptarea de măsuri specifice pentru comunitățile defavorizate, Camera Deputaților</t>
  </si>
  <si>
    <t>Participare UAUIM-Arhipera la ONG Fest</t>
  </si>
  <si>
    <t>Organizare conferință națională cu tema Baia Mare – locuirea pentru grupuri vulnerabile, Muzeul Tăranului Român
de la discriminare la bune practici</t>
  </si>
  <si>
    <t>Aqua Bella Residences</t>
  </si>
  <si>
    <t>TopMission Invest</t>
  </si>
  <si>
    <t>premiul al treilea la Gala societății civile, cu Scoala de vară Arhipera, ediția 2012</t>
  </si>
  <si>
    <t>premiul al treilea la concursul Diploma 2018, organizat de UAUIM, în calitate de îndrumător</t>
  </si>
  <si>
    <t>Membru în Comitetul Stiințific de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</si>
</sst>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3">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9"/>
      <color theme="1"/>
      <name val="Calibri"/>
      <family val="2"/>
      <scheme val="minor"/>
    </font>
    <font>
      <sz val="9"/>
      <color indexed="8"/>
      <name val="Calibri"/>
      <family val="2"/>
      <charset val="238"/>
    </font>
    <font>
      <sz val="9"/>
      <color theme="1"/>
      <name val="Calibri"/>
      <family val="2"/>
      <charset val="238"/>
      <scheme val="minor"/>
    </font>
    <font>
      <sz val="10"/>
      <name val="Arial"/>
      <family val="2"/>
    </font>
    <font>
      <sz val="9"/>
      <name val="Tahoma"/>
      <family val="2"/>
    </font>
    <font>
      <sz val="11"/>
      <color rgb="FF000000"/>
      <name val="Calibri"/>
      <family val="2"/>
      <scheme val="minor"/>
    </font>
    <font>
      <sz val="12"/>
      <color theme="1"/>
      <name val="Times New Roman"/>
      <family val="1"/>
    </font>
    <font>
      <i/>
      <sz val="10"/>
      <color theme="1"/>
      <name val="Verdana"/>
      <family val="2"/>
    </font>
    <font>
      <sz val="11"/>
      <color rgb="FF404040"/>
      <name val="Arial"/>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s>
  <cellStyleXfs count="2">
    <xf numFmtId="0" fontId="0" fillId="0" borderId="0"/>
    <xf numFmtId="0" fontId="14" fillId="0" borderId="0" applyNumberFormat="0" applyFill="0" applyBorder="0" applyAlignment="0" applyProtection="0">
      <alignment vertical="top"/>
      <protection locked="0"/>
    </xf>
  </cellStyleXfs>
  <cellXfs count="509">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0" fillId="0" borderId="0" xfId="0" applyBorder="1"/>
    <xf numFmtId="0" fontId="10" fillId="0" borderId="2" xfId="0" applyFont="1" applyBorder="1" applyAlignment="1">
      <alignment wrapText="1"/>
    </xf>
    <xf numFmtId="0" fontId="10" fillId="0" borderId="2" xfId="0" quotePrefix="1"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2" xfId="0" quotePrefix="1" applyFont="1" applyBorder="1" applyAlignment="1">
      <alignment horizontal="center" vertical="center" wrapText="1"/>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wrapText="1"/>
    </xf>
    <xf numFmtId="0" fontId="10"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0" fillId="0" borderId="0" xfId="0" applyFont="1" applyBorder="1"/>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4" fillId="0" borderId="0" xfId="0" applyFont="1" applyAlignment="1">
      <alignment horizontal="center"/>
    </xf>
    <xf numFmtId="0" fontId="10" fillId="0" borderId="6" xfId="0" applyFont="1" applyBorder="1" applyAlignment="1">
      <alignment horizontal="center" vertical="center" wrapText="1"/>
    </xf>
    <xf numFmtId="0" fontId="10"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6" fillId="0" borderId="0" xfId="0" applyFont="1" applyAlignment="1">
      <alignment horizontal="center" vertical="center" wrapText="1"/>
    </xf>
    <xf numFmtId="0" fontId="9" fillId="0" borderId="0" xfId="0" applyFont="1" applyBorder="1" applyAlignment="1" applyProtection="1">
      <alignment horizontal="center" vertical="center" wrapText="1"/>
      <protection hidden="1"/>
    </xf>
    <xf numFmtId="0" fontId="10" fillId="0" borderId="4" xfId="0" applyFont="1" applyBorder="1" applyAlignment="1">
      <alignment horizontal="center" vertical="center"/>
    </xf>
    <xf numFmtId="0" fontId="10" fillId="0" borderId="4" xfId="0" quotePrefix="1"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9"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7"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16" xfId="0" applyNumberFormat="1" applyFont="1" applyBorder="1" applyAlignment="1">
      <alignment horizontal="center"/>
    </xf>
    <xf numFmtId="0" fontId="13" fillId="0" borderId="17" xfId="0" applyNumberFormat="1" applyFont="1" applyBorder="1" applyAlignment="1" applyProtection="1">
      <alignment horizontal="center" vertical="center" wrapText="1"/>
      <protection locked="0"/>
    </xf>
    <xf numFmtId="49" fontId="13" fillId="0" borderId="18" xfId="0" applyNumberFormat="1" applyFont="1" applyBorder="1" applyAlignment="1" applyProtection="1">
      <alignment horizontal="left" vertical="center" wrapText="1"/>
      <protection locked="0"/>
    </xf>
    <xf numFmtId="49" fontId="13" fillId="0" borderId="18" xfId="0" applyNumberFormat="1" applyFont="1" applyBorder="1" applyAlignment="1" applyProtection="1">
      <alignment horizontal="center" vertical="center" wrapText="1"/>
      <protection locked="0"/>
    </xf>
    <xf numFmtId="1" fontId="13" fillId="0" borderId="18"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0" xfId="0" applyNumberFormat="1" applyFont="1" applyBorder="1" applyAlignment="1" applyProtection="1">
      <alignment horizontal="center" vertical="center" wrapText="1"/>
      <protection locked="0"/>
    </xf>
    <xf numFmtId="0" fontId="19" fillId="0" borderId="0" xfId="0" applyFont="1"/>
    <xf numFmtId="0" fontId="13" fillId="0" borderId="4" xfId="0" applyFont="1" applyBorder="1" applyAlignment="1" applyProtection="1">
      <alignment horizontal="left" vertical="center" wrapText="1"/>
      <protection locked="0"/>
    </xf>
    <xf numFmtId="0" fontId="13" fillId="0" borderId="9" xfId="0" applyNumberFormat="1" applyFont="1" applyBorder="1" applyAlignment="1" applyProtection="1">
      <alignment horizontal="center" vertical="center" wrapText="1"/>
      <protection locked="0"/>
    </xf>
    <xf numFmtId="0" fontId="16" fillId="0" borderId="21" xfId="0" applyFont="1" applyBorder="1"/>
    <xf numFmtId="165" fontId="16"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0" fontId="13" fillId="0" borderId="4" xfId="0" applyFont="1" applyBorder="1" applyAlignment="1">
      <alignment horizontal="center" wrapText="1"/>
    </xf>
    <xf numFmtId="49" fontId="13"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5" fillId="0" borderId="2" xfId="1" applyFont="1" applyBorder="1" applyAlignment="1" applyProtection="1">
      <alignment horizontal="center" vertical="center" wrapText="1"/>
    </xf>
    <xf numFmtId="49" fontId="13" fillId="0" borderId="18" xfId="0" applyNumberFormat="1" applyFont="1" applyBorder="1" applyAlignment="1">
      <alignment horizontal="center" vertical="center" wrapText="1"/>
    </xf>
    <xf numFmtId="1" fontId="13" fillId="0" borderId="18" xfId="0" applyNumberFormat="1" applyFont="1" applyBorder="1" applyAlignment="1">
      <alignment horizontal="center" vertical="center" wrapText="1"/>
    </xf>
    <xf numFmtId="2" fontId="16" fillId="0" borderId="23"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Border="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6" fillId="0" borderId="0" xfId="0" applyFont="1" applyBorder="1" applyAlignment="1">
      <alignment horizontal="center"/>
    </xf>
    <xf numFmtId="1" fontId="13" fillId="0" borderId="2" xfId="0" applyNumberFormat="1"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1" fontId="13" fillId="0" borderId="25" xfId="0" applyNumberFormat="1" applyFont="1" applyBorder="1" applyAlignment="1">
      <alignment horizontal="center" vertical="center" wrapText="1"/>
    </xf>
    <xf numFmtId="0" fontId="13"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NumberFormat="1" applyFont="1" applyBorder="1" applyAlignment="1" applyProtection="1">
      <alignment horizontal="center" vertical="center" wrapText="1"/>
      <protection locked="0"/>
    </xf>
    <xf numFmtId="0" fontId="13" fillId="0" borderId="9" xfId="0" applyNumberFormat="1" applyFont="1" applyFill="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3" fillId="0" borderId="17"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19" xfId="0" applyNumberFormat="1" applyFont="1" applyBorder="1" applyAlignment="1" applyProtection="1">
      <alignment horizontal="center" vertical="center" wrapText="1"/>
      <protection locked="0"/>
    </xf>
    <xf numFmtId="49" fontId="13" fillId="0" borderId="19" xfId="0" applyNumberFormat="1" applyFont="1" applyBorder="1" applyAlignment="1" applyProtection="1">
      <alignment horizontal="center" vertical="center" wrapText="1"/>
      <protection locked="0"/>
    </xf>
    <xf numFmtId="0" fontId="13" fillId="0" borderId="28" xfId="0" applyNumberFormat="1" applyFont="1" applyBorder="1" applyAlignment="1">
      <alignment horizontal="center" vertical="center" wrapText="1"/>
    </xf>
    <xf numFmtId="49" fontId="13" fillId="0" borderId="18" xfId="0" applyNumberFormat="1" applyFont="1" applyBorder="1" applyAlignment="1">
      <alignment horizontal="left" vertical="center" wrapText="1"/>
    </xf>
    <xf numFmtId="1" fontId="13" fillId="0" borderId="29" xfId="0"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Fill="1" applyBorder="1" applyAlignment="1">
      <alignment horizontal="center" vertical="center" wrapText="1"/>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17" xfId="0" applyNumberFormat="1" applyFont="1" applyBorder="1" applyAlignment="1">
      <alignment horizontal="center" vertical="center" wrapText="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1" fontId="13" fillId="0" borderId="31" xfId="0" applyNumberFormat="1" applyFont="1" applyBorder="1" applyAlignment="1">
      <alignment horizontal="center" vertical="center" wrapText="1"/>
    </xf>
    <xf numFmtId="0" fontId="13" fillId="0" borderId="32" xfId="0" applyFont="1" applyBorder="1" applyAlignment="1" applyProtection="1">
      <alignment horizontal="center" vertical="center" wrapText="1"/>
      <protection hidden="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1" fontId="7" fillId="0" borderId="25" xfId="0" applyNumberFormat="1" applyFont="1" applyBorder="1" applyAlignment="1">
      <alignment horizontal="center" vertical="center" wrapText="1"/>
    </xf>
    <xf numFmtId="0" fontId="7"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Font="1" applyBorder="1" applyAlignment="1">
      <alignment horizontal="center" wrapText="1"/>
    </xf>
    <xf numFmtId="0" fontId="3" fillId="0" borderId="8" xfId="0" applyFont="1" applyBorder="1" applyAlignment="1">
      <alignment horizontal="center" vertical="center"/>
    </xf>
    <xf numFmtId="0" fontId="3" fillId="0" borderId="2" xfId="0" applyFont="1" applyBorder="1" applyAlignment="1">
      <alignment horizontal="center"/>
    </xf>
    <xf numFmtId="0" fontId="3" fillId="0" borderId="9" xfId="0" applyFont="1" applyBorder="1" applyAlignment="1">
      <alignment horizontal="center" vertical="center"/>
    </xf>
    <xf numFmtId="0" fontId="7"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0" fillId="0" borderId="24" xfId="0" applyFont="1" applyBorder="1" applyAlignment="1" applyProtection="1">
      <alignment horizontal="center" vertical="center" wrapText="1"/>
      <protection hidden="1"/>
    </xf>
    <xf numFmtId="0" fontId="10" fillId="0" borderId="25" xfId="0" applyFont="1" applyBorder="1" applyAlignment="1" applyProtection="1">
      <alignment horizontal="center" vertical="center"/>
      <protection hidden="1"/>
    </xf>
    <xf numFmtId="0" fontId="10"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3" fillId="0" borderId="18" xfId="0" applyFont="1" applyBorder="1" applyAlignment="1" applyProtection="1">
      <alignment horizontal="center" vertical="center" wrapText="1"/>
      <protection locked="0"/>
    </xf>
    <xf numFmtId="0" fontId="13" fillId="0" borderId="18" xfId="0" applyFont="1" applyBorder="1" applyAlignment="1">
      <alignment horizontal="center" vertical="center"/>
    </xf>
    <xf numFmtId="0" fontId="13" fillId="0" borderId="8" xfId="0" applyNumberFormat="1" applyFont="1" applyBorder="1" applyAlignment="1">
      <alignment horizontal="center" vertical="center" wrapText="1"/>
    </xf>
    <xf numFmtId="0" fontId="13" fillId="0" borderId="9" xfId="0" applyNumberFormat="1" applyFont="1" applyBorder="1" applyAlignment="1">
      <alignment horizontal="center" vertical="center" wrapText="1"/>
    </xf>
    <xf numFmtId="0" fontId="13" fillId="0" borderId="0" xfId="0" applyFont="1" applyFill="1" applyBorder="1" applyAlignment="1">
      <alignment horizontal="center" vertical="center" wrapText="1"/>
    </xf>
    <xf numFmtId="165" fontId="16"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9" fillId="0" borderId="0" xfId="0" applyFont="1" applyAlignment="1"/>
    <xf numFmtId="0" fontId="13"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9" fillId="0" borderId="22" xfId="0" applyNumberFormat="1" applyFont="1" applyBorder="1" applyAlignment="1">
      <alignment horizontal="center"/>
    </xf>
    <xf numFmtId="0" fontId="20" fillId="0" borderId="0" xfId="0" applyFont="1"/>
    <xf numFmtId="0" fontId="9"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3" fillId="0" borderId="39"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 xfId="0" applyFont="1" applyBorder="1" applyAlignment="1"/>
    <xf numFmtId="0" fontId="13" fillId="0" borderId="0" xfId="0" applyFont="1" applyBorder="1" applyAlignment="1">
      <alignment wrapText="1"/>
    </xf>
    <xf numFmtId="0" fontId="16" fillId="0" borderId="0" xfId="0" applyFont="1"/>
    <xf numFmtId="0" fontId="19" fillId="0" borderId="17" xfId="0" applyFont="1" applyBorder="1" applyAlignment="1">
      <alignment horizontal="center"/>
    </xf>
    <xf numFmtId="0" fontId="19" fillId="0" borderId="27" xfId="0" applyFont="1" applyBorder="1" applyAlignment="1"/>
    <xf numFmtId="0" fontId="19" fillId="0" borderId="8" xfId="0" applyFont="1" applyBorder="1" applyAlignment="1">
      <alignment horizontal="center"/>
    </xf>
    <xf numFmtId="0" fontId="16" fillId="0" borderId="23" xfId="0" applyFont="1" applyBorder="1" applyAlignment="1">
      <alignment horizontal="center"/>
    </xf>
    <xf numFmtId="0" fontId="13" fillId="0" borderId="2" xfId="0" applyFont="1" applyBorder="1" applyAlignment="1">
      <alignment horizontal="left" vertical="center" wrapText="1"/>
    </xf>
    <xf numFmtId="0" fontId="16" fillId="0" borderId="23" xfId="0" applyFont="1" applyBorder="1" applyAlignment="1">
      <alignment horizontal="center" vertical="center" wrapText="1"/>
    </xf>
    <xf numFmtId="0" fontId="13" fillId="0" borderId="2" xfId="0" applyFont="1" applyFill="1" applyBorder="1" applyAlignment="1">
      <alignment horizontal="left" vertical="center" wrapText="1"/>
    </xf>
    <xf numFmtId="0" fontId="16" fillId="0" borderId="23" xfId="0" applyFont="1" applyFill="1" applyBorder="1" applyAlignment="1">
      <alignment horizontal="center" vertical="center" wrapText="1"/>
    </xf>
    <xf numFmtId="0" fontId="19" fillId="0" borderId="9" xfId="0" applyFont="1" applyBorder="1" applyAlignment="1">
      <alignment horizontal="center"/>
    </xf>
    <xf numFmtId="0" fontId="1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6" fillId="0" borderId="36" xfId="0" applyFont="1" applyFill="1" applyBorder="1" applyAlignment="1">
      <alignment horizontal="center" vertical="center" wrapText="1"/>
    </xf>
    <xf numFmtId="17" fontId="13" fillId="0" borderId="2" xfId="0" quotePrefix="1" applyNumberFormat="1"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3" fillId="0" borderId="18" xfId="0" applyFont="1" applyBorder="1" applyAlignment="1">
      <alignment horizontal="left" vertical="center" wrapText="1"/>
    </xf>
    <xf numFmtId="14" fontId="13" fillId="0" borderId="18" xfId="0" applyNumberFormat="1"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6" fontId="16" fillId="0" borderId="22" xfId="0" applyNumberFormat="1" applyFont="1" applyBorder="1" applyAlignment="1">
      <alignment horizontal="center"/>
    </xf>
    <xf numFmtId="49" fontId="0" fillId="0" borderId="0" xfId="0" applyNumberFormat="1"/>
    <xf numFmtId="0" fontId="18" fillId="0" borderId="0" xfId="0" applyFont="1"/>
    <xf numFmtId="0" fontId="19" fillId="0" borderId="1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3" fillId="0" borderId="40" xfId="0" applyFont="1" applyBorder="1" applyAlignment="1">
      <alignment horizontal="left" vertical="center" wrapText="1"/>
    </xf>
    <xf numFmtId="0" fontId="19" fillId="0" borderId="0" xfId="0" applyFont="1" applyBorder="1" applyAlignment="1">
      <alignment horizontal="left" vertical="center" wrapText="1"/>
    </xf>
    <xf numFmtId="165" fontId="16" fillId="0" borderId="22" xfId="0" applyNumberFormat="1" applyFont="1" applyBorder="1" applyAlignment="1">
      <alignment horizontal="center" vertical="center" wrapText="1"/>
    </xf>
    <xf numFmtId="2" fontId="7"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7" fillId="0" borderId="41" xfId="0" applyNumberFormat="1" applyFont="1" applyBorder="1" applyAlignment="1" applyProtection="1">
      <alignment horizontal="center" vertical="center" wrapText="1"/>
      <protection hidden="1"/>
    </xf>
    <xf numFmtId="2" fontId="7"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0" fillId="0" borderId="41" xfId="0" applyNumberFormat="1" applyFont="1" applyBorder="1" applyAlignment="1">
      <alignment horizontal="center" vertical="center"/>
    </xf>
    <xf numFmtId="2" fontId="10" fillId="0" borderId="23" xfId="0" applyNumberFormat="1" applyFont="1" applyBorder="1" applyAlignment="1">
      <alignment horizontal="center" vertical="center"/>
    </xf>
    <xf numFmtId="2" fontId="10" fillId="0" borderId="23" xfId="0" applyNumberFormat="1" applyFont="1" applyBorder="1" applyAlignment="1">
      <alignment horizontal="center" vertical="center" wrapText="1"/>
    </xf>
    <xf numFmtId="2" fontId="10"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7"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7"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7"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19" fillId="0" borderId="42" xfId="0" applyFont="1" applyBorder="1"/>
    <xf numFmtId="0" fontId="13" fillId="0" borderId="42" xfId="0" applyFont="1" applyBorder="1"/>
    <xf numFmtId="0" fontId="0" fillId="0" borderId="42" xfId="0" applyFont="1" applyBorder="1"/>
    <xf numFmtId="0" fontId="19"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10" fillId="0" borderId="42" xfId="0" applyFont="1" applyFill="1" applyBorder="1" applyAlignment="1">
      <alignment horizontal="center" vertical="center"/>
    </xf>
    <xf numFmtId="0" fontId="13" fillId="0" borderId="42" xfId="0" applyFont="1" applyBorder="1" applyAlignment="1">
      <alignment horizontal="center" vertical="center"/>
    </xf>
    <xf numFmtId="0" fontId="13"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3"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3"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4" fillId="0" borderId="0" xfId="0" applyFont="1"/>
    <xf numFmtId="0" fontId="25" fillId="0" borderId="0" xfId="0" applyFont="1"/>
    <xf numFmtId="0" fontId="26" fillId="0" borderId="0" xfId="0" applyFont="1"/>
    <xf numFmtId="0" fontId="21" fillId="0" borderId="0" xfId="0" applyFont="1"/>
    <xf numFmtId="0" fontId="21" fillId="0" borderId="2" xfId="0" applyFont="1" applyBorder="1"/>
    <xf numFmtId="0" fontId="21" fillId="0" borderId="2" xfId="0" applyFont="1" applyBorder="1" applyAlignment="1">
      <alignment horizontal="center"/>
    </xf>
    <xf numFmtId="0" fontId="5" fillId="0" borderId="0" xfId="0" quotePrefix="1" applyFont="1" applyBorder="1" applyProtection="1">
      <protection hidden="1"/>
    </xf>
    <xf numFmtId="2" fontId="9" fillId="0" borderId="22" xfId="0" applyNumberFormat="1" applyFont="1" applyBorder="1" applyAlignment="1">
      <alignment horizontal="center"/>
    </xf>
    <xf numFmtId="17" fontId="13" fillId="0" borderId="2" xfId="0" applyNumberFormat="1" applyFont="1" applyBorder="1" applyAlignment="1">
      <alignment horizontal="center" vertical="center" wrapText="1"/>
    </xf>
    <xf numFmtId="0" fontId="13" fillId="0" borderId="47" xfId="0" applyFont="1" applyBorder="1" applyAlignment="1">
      <alignment horizontal="center" vertical="center" wrapText="1"/>
    </xf>
    <xf numFmtId="0" fontId="13" fillId="0" borderId="3" xfId="0" applyFont="1" applyBorder="1" applyAlignment="1">
      <alignment horizontal="left" vertical="center" wrapText="1"/>
    </xf>
    <xf numFmtId="0" fontId="13" fillId="0" borderId="3" xfId="0" applyFont="1" applyBorder="1" applyAlignment="1">
      <alignment horizontal="center" vertical="center" wrapText="1"/>
    </xf>
    <xf numFmtId="4" fontId="3" fillId="0" borderId="48" xfId="0" applyNumberFormat="1" applyFont="1" applyBorder="1" applyAlignment="1">
      <alignment horizontal="center" vertical="center" wrapText="1"/>
    </xf>
    <xf numFmtId="0" fontId="1" fillId="0" borderId="18" xfId="0" applyFont="1" applyBorder="1" applyAlignment="1"/>
    <xf numFmtId="0" fontId="13" fillId="0" borderId="2" xfId="0" applyFont="1" applyBorder="1" applyAlignment="1">
      <alignment wrapText="1"/>
    </xf>
    <xf numFmtId="0" fontId="34" fillId="0" borderId="0" xfId="0" applyFont="1"/>
    <xf numFmtId="0" fontId="35" fillId="0" borderId="17" xfId="0" applyNumberFormat="1" applyFont="1" applyBorder="1" applyAlignment="1" applyProtection="1">
      <alignment horizontal="center" vertical="center" wrapText="1"/>
      <protection locked="0"/>
    </xf>
    <xf numFmtId="0" fontId="36" fillId="0" borderId="0" xfId="0" applyFont="1" applyAlignment="1">
      <alignment wrapText="1"/>
    </xf>
    <xf numFmtId="0" fontId="36" fillId="0" borderId="0" xfId="0" applyFont="1"/>
    <xf numFmtId="0" fontId="35" fillId="0" borderId="7" xfId="0" applyNumberFormat="1" applyFont="1" applyBorder="1" applyAlignment="1" applyProtection="1">
      <alignment horizontal="center" vertical="center" wrapText="1"/>
      <protection locked="0"/>
    </xf>
    <xf numFmtId="49" fontId="35" fillId="0" borderId="4" xfId="0" applyNumberFormat="1" applyFont="1" applyBorder="1" applyAlignment="1" applyProtection="1">
      <alignment horizontal="left" vertical="center" wrapText="1"/>
      <protection locked="0"/>
    </xf>
    <xf numFmtId="0" fontId="35" fillId="0" borderId="2" xfId="0" applyFont="1" applyBorder="1" applyAlignment="1" applyProtection="1">
      <alignment horizontal="center" vertical="center" wrapText="1"/>
      <protection locked="0"/>
    </xf>
    <xf numFmtId="1" fontId="35" fillId="0" borderId="2" xfId="0" applyNumberFormat="1" applyFont="1" applyBorder="1" applyAlignment="1" applyProtection="1">
      <alignment horizontal="center" vertical="center" wrapText="1"/>
      <protection locked="0"/>
    </xf>
    <xf numFmtId="1" fontId="35" fillId="0" borderId="4" xfId="0" applyNumberFormat="1" applyFont="1" applyBorder="1" applyAlignment="1" applyProtection="1">
      <alignment horizontal="center" vertical="center" wrapText="1"/>
      <protection locked="0"/>
    </xf>
    <xf numFmtId="2" fontId="35" fillId="0" borderId="23" xfId="0" applyNumberFormat="1" applyFont="1" applyBorder="1" applyAlignment="1" applyProtection="1">
      <alignment horizontal="center" vertical="center"/>
      <protection hidden="1"/>
    </xf>
    <xf numFmtId="0" fontId="35" fillId="0" borderId="2" xfId="0" applyFont="1" applyBorder="1" applyAlignment="1" applyProtection="1">
      <alignment horizontal="left" vertical="center" wrapText="1"/>
      <protection locked="0"/>
    </xf>
    <xf numFmtId="0" fontId="36" fillId="0" borderId="0" xfId="0" applyFont="1" applyFill="1" applyBorder="1"/>
    <xf numFmtId="0" fontId="35" fillId="0" borderId="49" xfId="0" applyNumberFormat="1" applyFont="1" applyBorder="1" applyAlignment="1" applyProtection="1">
      <alignment horizontal="center" vertical="center" wrapText="1"/>
      <protection locked="0"/>
    </xf>
    <xf numFmtId="0" fontId="35" fillId="0" borderId="3" xfId="0" applyFont="1" applyBorder="1" applyAlignment="1" applyProtection="1">
      <alignment horizontal="left" vertical="center" wrapText="1"/>
      <protection locked="0"/>
    </xf>
    <xf numFmtId="0" fontId="35" fillId="0" borderId="3" xfId="0" applyFont="1" applyBorder="1" applyAlignment="1" applyProtection="1">
      <alignment horizontal="center" vertical="center" wrapText="1"/>
      <protection locked="0"/>
    </xf>
    <xf numFmtId="1" fontId="35" fillId="0" borderId="3" xfId="0" applyNumberFormat="1" applyFont="1" applyBorder="1" applyAlignment="1" applyProtection="1">
      <alignment horizontal="center" vertical="center" wrapText="1"/>
      <protection locked="0"/>
    </xf>
    <xf numFmtId="2" fontId="35" fillId="0" borderId="48" xfId="0" applyNumberFormat="1" applyFont="1" applyBorder="1" applyAlignment="1" applyProtection="1">
      <alignment horizontal="center" vertical="center"/>
      <protection hidden="1"/>
    </xf>
    <xf numFmtId="0" fontId="35" fillId="0" borderId="19" xfId="0" applyNumberFormat="1" applyFont="1" applyBorder="1" applyAlignment="1" applyProtection="1">
      <alignment horizontal="center" vertical="center" wrapText="1"/>
      <protection locked="0"/>
    </xf>
    <xf numFmtId="0" fontId="35" fillId="0" borderId="6" xfId="0" applyFont="1" applyBorder="1" applyAlignment="1" applyProtection="1">
      <alignment horizontal="left" vertical="center" wrapText="1"/>
      <protection locked="0"/>
    </xf>
    <xf numFmtId="1" fontId="35" fillId="0" borderId="6" xfId="0" applyNumberFormat="1" applyFont="1" applyBorder="1" applyAlignment="1" applyProtection="1">
      <alignment horizontal="center" vertical="center" wrapText="1"/>
      <protection locked="0"/>
    </xf>
    <xf numFmtId="2" fontId="35" fillId="0" borderId="36" xfId="0" applyNumberFormat="1" applyFont="1" applyBorder="1" applyAlignment="1" applyProtection="1">
      <alignment horizontal="center" vertical="center"/>
      <protection hidden="1"/>
    </xf>
    <xf numFmtId="0" fontId="35" fillId="0" borderId="49" xfId="0" applyNumberFormat="1" applyFont="1" applyFill="1" applyBorder="1" applyAlignment="1" applyProtection="1">
      <alignment horizontal="center" vertical="center" wrapText="1"/>
      <protection locked="0"/>
    </xf>
    <xf numFmtId="0" fontId="35" fillId="0" borderId="0" xfId="0" applyFont="1" applyBorder="1" applyAlignment="1" applyProtection="1">
      <alignment horizontal="left" vertical="center" wrapText="1"/>
      <protection locked="0"/>
    </xf>
    <xf numFmtId="0" fontId="35" fillId="0" borderId="0" xfId="0" applyFont="1" applyFill="1" applyBorder="1" applyAlignment="1" applyProtection="1">
      <alignment horizontal="left" vertical="center" wrapText="1"/>
      <protection locked="0"/>
    </xf>
    <xf numFmtId="16" fontId="3" fillId="0" borderId="4" xfId="0" applyNumberFormat="1" applyFont="1" applyBorder="1" applyAlignment="1">
      <alignment horizontal="center"/>
    </xf>
    <xf numFmtId="17" fontId="3" fillId="0" borderId="2" xfId="0" applyNumberFormat="1" applyFont="1" applyBorder="1" applyAlignment="1">
      <alignment horizontal="center" vertical="center" wrapText="1"/>
    </xf>
    <xf numFmtId="0" fontId="37" fillId="0" borderId="0" xfId="0" applyFont="1"/>
    <xf numFmtId="0" fontId="16" fillId="0" borderId="50" xfId="0" applyFont="1" applyBorder="1"/>
    <xf numFmtId="165" fontId="6" fillId="0" borderId="51" xfId="0" applyNumberFormat="1" applyFont="1" applyBorder="1" applyAlignment="1">
      <alignment horizontal="center"/>
    </xf>
    <xf numFmtId="2" fontId="35" fillId="0" borderId="2" xfId="0" applyNumberFormat="1" applyFont="1" applyBorder="1" applyAlignment="1" applyProtection="1">
      <alignment horizontal="center" vertical="center"/>
      <protection hidden="1"/>
    </xf>
    <xf numFmtId="49" fontId="35" fillId="0" borderId="4" xfId="0" applyNumberFormat="1" applyFont="1" applyBorder="1" applyAlignment="1" applyProtection="1">
      <alignment horizontal="center" vertical="center" wrapText="1"/>
      <protection locked="0"/>
    </xf>
    <xf numFmtId="2" fontId="35" fillId="0" borderId="41" xfId="0" applyNumberFormat="1" applyFont="1" applyBorder="1" applyAlignment="1" applyProtection="1">
      <alignment horizontal="center" vertical="center"/>
      <protection hidden="1"/>
    </xf>
    <xf numFmtId="0" fontId="13" fillId="0" borderId="2" xfId="0" applyFont="1" applyBorder="1" applyAlignment="1" applyProtection="1">
      <alignment horizontal="center" vertical="center" wrapText="1"/>
      <protection hidden="1"/>
    </xf>
    <xf numFmtId="0" fontId="13" fillId="0" borderId="45" xfId="0" applyFont="1" applyBorder="1" applyAlignment="1">
      <alignment horizontal="center" vertical="center" wrapText="1"/>
    </xf>
    <xf numFmtId="1" fontId="13" fillId="0" borderId="45" xfId="0" applyNumberFormat="1" applyFont="1" applyBorder="1" applyAlignment="1">
      <alignment horizontal="center" vertical="center" wrapText="1"/>
    </xf>
    <xf numFmtId="0" fontId="13" fillId="0" borderId="46" xfId="0" applyFont="1" applyBorder="1" applyAlignment="1" applyProtection="1">
      <alignment horizontal="center" vertical="center" wrapText="1"/>
      <protection hidden="1"/>
    </xf>
    <xf numFmtId="16" fontId="7" fillId="0" borderId="2" xfId="0" quotePrefix="1" applyNumberFormat="1" applyFont="1" applyBorder="1" applyAlignment="1">
      <alignment horizontal="center" vertical="center" wrapText="1"/>
    </xf>
    <xf numFmtId="0" fontId="38" fillId="0" borderId="0" xfId="0" applyFont="1"/>
    <xf numFmtId="49" fontId="13" fillId="0" borderId="49" xfId="0" applyNumberFormat="1" applyFont="1" applyBorder="1" applyAlignment="1" applyProtection="1">
      <alignment horizontal="center" vertical="center" wrapText="1"/>
      <protection locked="0"/>
    </xf>
    <xf numFmtId="2" fontId="13" fillId="0" borderId="3" xfId="0" applyNumberFormat="1" applyFont="1" applyBorder="1" applyAlignment="1">
      <alignment horizontal="center" vertical="center" wrapText="1"/>
    </xf>
    <xf numFmtId="0" fontId="13" fillId="0" borderId="3" xfId="0" applyFont="1" applyBorder="1" applyAlignment="1">
      <alignment horizontal="center" vertical="center"/>
    </xf>
    <xf numFmtId="2" fontId="3" fillId="0" borderId="48" xfId="0" applyNumberFormat="1" applyFont="1" applyBorder="1" applyAlignment="1">
      <alignment horizontal="center" vertical="center"/>
    </xf>
    <xf numFmtId="0" fontId="13" fillId="0" borderId="53" xfId="0" applyFont="1" applyFill="1" applyBorder="1" applyAlignment="1">
      <alignment horizontal="center" vertical="center" wrapText="1"/>
    </xf>
    <xf numFmtId="49" fontId="13" fillId="0" borderId="52" xfId="0" applyNumberFormat="1" applyFont="1" applyBorder="1" applyAlignment="1" applyProtection="1">
      <alignment horizontal="center" vertical="center" wrapText="1"/>
      <protection locked="0"/>
    </xf>
    <xf numFmtId="0" fontId="39" fillId="0" borderId="0" xfId="0" applyFont="1" applyAlignment="1">
      <alignment horizontal="center" vertical="center"/>
    </xf>
    <xf numFmtId="0" fontId="39" fillId="0" borderId="0" xfId="0" applyFont="1" applyAlignment="1">
      <alignment horizontal="center" vertical="center" wrapText="1"/>
    </xf>
    <xf numFmtId="0" fontId="13" fillId="0" borderId="32" xfId="0" applyFont="1" applyBorder="1" applyAlignment="1">
      <alignment horizontal="center" vertical="center" wrapText="1"/>
    </xf>
    <xf numFmtId="0" fontId="13" fillId="0" borderId="45" xfId="0" applyFont="1" applyFill="1" applyBorder="1" applyAlignment="1">
      <alignment horizontal="left" vertical="center" wrapText="1"/>
    </xf>
    <xf numFmtId="4" fontId="3" fillId="0" borderId="46" xfId="0" applyNumberFormat="1" applyFont="1" applyFill="1" applyBorder="1" applyAlignment="1">
      <alignment horizontal="center" vertical="center" wrapText="1"/>
    </xf>
    <xf numFmtId="0" fontId="13" fillId="0" borderId="45" xfId="0" applyFont="1" applyFill="1" applyBorder="1" applyAlignment="1">
      <alignment horizontal="center" vertical="center" wrapText="1"/>
    </xf>
    <xf numFmtId="0" fontId="3" fillId="0" borderId="31" xfId="0" applyFont="1" applyBorder="1" applyAlignment="1">
      <alignment horizontal="center" vertical="center" wrapText="1"/>
    </xf>
    <xf numFmtId="0" fontId="41" fillId="0" borderId="0" xfId="0" applyFont="1" applyAlignment="1">
      <alignment vertical="center" wrapText="1"/>
    </xf>
    <xf numFmtId="0" fontId="0" fillId="0" borderId="0" xfId="0" applyFont="1" applyAlignment="1">
      <alignment horizontal="center" vertical="center" wrapText="1"/>
    </xf>
    <xf numFmtId="49" fontId="0" fillId="0" borderId="0" xfId="0" applyNumberFormat="1" applyFont="1" applyAlignment="1">
      <alignment wrapText="1"/>
    </xf>
    <xf numFmtId="17" fontId="13" fillId="0" borderId="3" xfId="0" applyNumberFormat="1" applyFont="1" applyBorder="1" applyAlignment="1">
      <alignment horizontal="center" vertical="center" wrapText="1"/>
    </xf>
    <xf numFmtId="0" fontId="40" fillId="0" borderId="0" xfId="0" applyFont="1"/>
    <xf numFmtId="0" fontId="13" fillId="0" borderId="31" xfId="0" applyFont="1" applyBorder="1" applyAlignment="1">
      <alignment horizontal="left" vertical="center" wrapText="1"/>
    </xf>
    <xf numFmtId="0" fontId="3" fillId="0" borderId="47" xfId="0" applyFont="1" applyBorder="1" applyAlignment="1">
      <alignment horizontal="center" vertical="center"/>
    </xf>
    <xf numFmtId="0" fontId="3" fillId="0" borderId="3" xfId="0" applyFont="1" applyBorder="1" applyAlignment="1">
      <alignment horizontal="center" vertical="center" wrapText="1"/>
    </xf>
    <xf numFmtId="0" fontId="3" fillId="0" borderId="3" xfId="0" quotePrefix="1" applyFont="1" applyBorder="1" applyAlignment="1">
      <alignment horizontal="center" vertical="center" wrapText="1"/>
    </xf>
    <xf numFmtId="2" fontId="3" fillId="0" borderId="48" xfId="0" applyNumberFormat="1" applyFont="1" applyBorder="1" applyAlignment="1">
      <alignment horizontal="center" vertical="center" wrapText="1"/>
    </xf>
    <xf numFmtId="0" fontId="35" fillId="0" borderId="34" xfId="0" applyFont="1" applyBorder="1" applyAlignment="1" applyProtection="1">
      <alignment horizontal="left" vertical="center" wrapText="1"/>
      <protection locked="0"/>
    </xf>
    <xf numFmtId="0" fontId="36" fillId="0" borderId="0" xfId="0" applyFont="1" applyBorder="1" applyAlignment="1">
      <alignment vertical="top" wrapText="1"/>
    </xf>
    <xf numFmtId="0" fontId="0" fillId="0" borderId="0" xfId="0" applyFont="1" applyAlignment="1">
      <alignment wrapText="1"/>
    </xf>
    <xf numFmtId="0" fontId="3" fillId="0" borderId="0" xfId="0" applyFont="1" applyFill="1" applyBorder="1" applyAlignment="1">
      <alignment horizontal="center" vertical="center" wrapText="1"/>
    </xf>
    <xf numFmtId="2" fontId="3" fillId="0" borderId="0" xfId="0" applyNumberFormat="1" applyFont="1" applyFill="1" applyBorder="1" applyAlignment="1">
      <alignment horizontal="center" vertical="center"/>
    </xf>
    <xf numFmtId="0" fontId="0" fillId="0" borderId="47" xfId="0" applyFont="1" applyBorder="1" applyAlignment="1">
      <alignment horizontal="center" vertical="center" wrapText="1"/>
    </xf>
    <xf numFmtId="0" fontId="7" fillId="0" borderId="3" xfId="0" applyFont="1" applyBorder="1" applyAlignment="1">
      <alignment horizontal="center" vertical="center" wrapText="1"/>
    </xf>
    <xf numFmtId="0" fontId="42" fillId="0" borderId="0" xfId="0" applyFont="1" applyAlignment="1">
      <alignment wrapText="1"/>
    </xf>
    <xf numFmtId="0" fontId="13" fillId="0" borderId="7" xfId="0" applyFont="1" applyBorder="1" applyAlignment="1">
      <alignment horizontal="center" vertical="center" wrapText="1"/>
    </xf>
    <xf numFmtId="0" fontId="13" fillId="0" borderId="11" xfId="0" applyFont="1" applyBorder="1" applyAlignment="1">
      <alignment horizontal="left" vertical="center" wrapText="1"/>
    </xf>
    <xf numFmtId="0" fontId="0" fillId="2" borderId="0" xfId="0" applyFill="1" applyBorder="1" applyAlignment="1">
      <alignment horizontal="center"/>
    </xf>
    <xf numFmtId="0" fontId="25" fillId="7" borderId="0" xfId="0" applyFont="1" applyFill="1" applyAlignment="1">
      <alignment horizontal="left" vertical="top" wrapText="1"/>
    </xf>
    <xf numFmtId="0" fontId="25" fillId="4" borderId="0" xfId="0" applyFont="1" applyFill="1" applyAlignment="1">
      <alignment horizontal="left" vertical="top" wrapText="1"/>
    </xf>
    <xf numFmtId="0" fontId="25" fillId="6" borderId="0" xfId="0" applyFont="1" applyFill="1" applyAlignment="1">
      <alignment horizontal="left" vertical="top" wrapText="1"/>
    </xf>
    <xf numFmtId="0" fontId="25" fillId="8" borderId="0" xfId="0" applyFont="1" applyFill="1" applyAlignment="1">
      <alignment horizontal="left" vertical="top" wrapText="1"/>
    </xf>
    <xf numFmtId="0" fontId="23"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2"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1" fillId="0" borderId="0" xfId="0" applyFont="1" applyFill="1" applyBorder="1" applyAlignment="1">
      <alignment horizontal="left" vertical="top"/>
    </xf>
    <xf numFmtId="0" fontId="1" fillId="0" borderId="0" xfId="0" applyFont="1" applyAlignment="1">
      <alignment horizontal="left" wrapText="1"/>
    </xf>
    <xf numFmtId="0" fontId="30"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9" fillId="0" borderId="0" xfId="0" applyFont="1" applyAlignment="1">
      <alignment horizontal="center" wrapText="1"/>
    </xf>
    <xf numFmtId="0" fontId="20"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center" wrapText="1"/>
    </xf>
    <xf numFmtId="0" fontId="6" fillId="0" borderId="0" xfId="0" applyFont="1" applyBorder="1" applyAlignment="1">
      <alignment horizontal="center" wrapText="1"/>
    </xf>
    <xf numFmtId="0" fontId="9"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9" fillId="0" borderId="44"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opLeftCell="A7" zoomScale="120" zoomScaleNormal="120" workbookViewId="0">
      <selection activeCell="B7" sqref="B7:L7"/>
    </sheetView>
  </sheetViews>
  <sheetFormatPr defaultRowHeight="15"/>
  <cols>
    <col min="1" max="16384" width="9.140625" style="392"/>
  </cols>
  <sheetData>
    <row r="1" spans="2:12" ht="15.75">
      <c r="B1" s="390" t="s">
        <v>180</v>
      </c>
      <c r="C1" s="391"/>
      <c r="D1" s="391"/>
      <c r="E1" s="391"/>
      <c r="F1" s="391"/>
      <c r="G1" s="391"/>
      <c r="H1" s="391"/>
      <c r="I1" s="391"/>
      <c r="J1" s="391"/>
      <c r="K1" s="391"/>
    </row>
    <row r="2" spans="2:12" ht="15.75">
      <c r="B2" s="391"/>
      <c r="C2" s="391"/>
      <c r="D2" s="391"/>
      <c r="E2" s="391"/>
      <c r="F2" s="391"/>
      <c r="G2" s="391"/>
      <c r="H2" s="391"/>
      <c r="I2" s="391"/>
      <c r="J2" s="391"/>
      <c r="K2" s="391"/>
    </row>
    <row r="3" spans="2:12" ht="90" customHeight="1">
      <c r="B3" s="478" t="s">
        <v>184</v>
      </c>
      <c r="C3" s="478"/>
      <c r="D3" s="478"/>
      <c r="E3" s="478"/>
      <c r="F3" s="478"/>
      <c r="G3" s="478"/>
      <c r="H3" s="478"/>
      <c r="I3" s="478"/>
      <c r="J3" s="478"/>
      <c r="K3" s="478"/>
      <c r="L3" s="478"/>
    </row>
    <row r="4" spans="2:12" ht="135" customHeight="1">
      <c r="B4" s="479" t="s">
        <v>269</v>
      </c>
      <c r="C4" s="479"/>
      <c r="D4" s="479"/>
      <c r="E4" s="479"/>
      <c r="F4" s="479"/>
      <c r="G4" s="479"/>
      <c r="H4" s="479"/>
      <c r="I4" s="479"/>
      <c r="J4" s="479"/>
      <c r="K4" s="479"/>
      <c r="L4" s="479"/>
    </row>
    <row r="5" spans="2:12" ht="60" customHeight="1">
      <c r="B5" s="480" t="s">
        <v>270</v>
      </c>
      <c r="C5" s="480"/>
      <c r="D5" s="480"/>
      <c r="E5" s="480"/>
      <c r="F5" s="480"/>
      <c r="G5" s="480"/>
      <c r="H5" s="480"/>
      <c r="I5" s="480"/>
      <c r="J5" s="480"/>
      <c r="K5" s="480"/>
      <c r="L5" s="480"/>
    </row>
    <row r="6" spans="2:12" ht="60" customHeight="1">
      <c r="B6" s="480" t="s">
        <v>181</v>
      </c>
      <c r="C6" s="480"/>
      <c r="D6" s="480"/>
      <c r="E6" s="480"/>
      <c r="F6" s="480"/>
      <c r="G6" s="480"/>
      <c r="H6" s="480"/>
      <c r="I6" s="480"/>
      <c r="J6" s="480"/>
      <c r="K6" s="480"/>
      <c r="L6" s="480"/>
    </row>
    <row r="7" spans="2:12" ht="60" customHeight="1">
      <c r="B7" s="477" t="s">
        <v>185</v>
      </c>
      <c r="C7" s="477"/>
      <c r="D7" s="477"/>
      <c r="E7" s="477"/>
      <c r="F7" s="477"/>
      <c r="G7" s="477"/>
      <c r="H7" s="477"/>
      <c r="I7" s="477"/>
      <c r="J7" s="477"/>
      <c r="K7" s="477"/>
      <c r="L7" s="477"/>
    </row>
    <row r="8" spans="2:12" ht="15.75">
      <c r="B8" s="391"/>
      <c r="C8" s="391"/>
      <c r="D8" s="391"/>
      <c r="E8" s="391"/>
      <c r="F8" s="391"/>
      <c r="G8" s="391"/>
      <c r="H8" s="391"/>
      <c r="I8" s="391"/>
      <c r="J8" s="391"/>
      <c r="K8" s="391"/>
    </row>
    <row r="9" spans="2:12" ht="15.75">
      <c r="B9" s="391"/>
      <c r="C9" s="391"/>
      <c r="D9" s="391"/>
      <c r="E9" s="391"/>
      <c r="F9" s="391"/>
      <c r="G9" s="391"/>
      <c r="H9" s="391"/>
      <c r="I9" s="391"/>
      <c r="J9" s="391"/>
      <c r="K9" s="391"/>
    </row>
    <row r="10" spans="2:12" ht="15.75">
      <c r="B10" s="391"/>
      <c r="C10" s="391"/>
      <c r="D10" s="391"/>
      <c r="E10" s="391"/>
      <c r="F10" s="391"/>
      <c r="G10" s="391"/>
      <c r="H10" s="391"/>
      <c r="I10" s="391"/>
      <c r="J10" s="391"/>
      <c r="K10" s="391"/>
    </row>
    <row r="11" spans="2:12" ht="15.75">
      <c r="B11" s="391"/>
      <c r="C11" s="391"/>
      <c r="D11" s="391"/>
      <c r="E11" s="391"/>
      <c r="F11" s="391"/>
      <c r="G11" s="391"/>
      <c r="H11" s="391"/>
      <c r="I11" s="391"/>
      <c r="J11" s="391"/>
      <c r="K11" s="391"/>
    </row>
    <row r="12" spans="2:12" ht="15.75">
      <c r="B12" s="391"/>
      <c r="C12" s="391"/>
      <c r="D12" s="391"/>
      <c r="E12" s="391"/>
      <c r="F12" s="391"/>
      <c r="G12" s="391"/>
      <c r="H12" s="391"/>
      <c r="I12" s="391"/>
      <c r="J12" s="391"/>
      <c r="K12" s="391"/>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C10" sqref="C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 de arhitectura</v>
      </c>
      <c r="B3" s="270"/>
      <c r="C3" s="270"/>
    </row>
    <row r="4" spans="1:12">
      <c r="A4" s="124" t="str">
        <f>'Date initiale'!C6&amp;", "&amp;'Date initiale'!C7</f>
        <v>Niculae, Lorin Constantin, Conferențiar</v>
      </c>
      <c r="B4" s="124"/>
      <c r="C4" s="124"/>
    </row>
    <row r="5" spans="1:12" s="194" customFormat="1">
      <c r="A5" s="124"/>
      <c r="B5" s="124"/>
      <c r="C5" s="124"/>
    </row>
    <row r="6" spans="1:12" ht="15.75">
      <c r="A6" s="494" t="s">
        <v>110</v>
      </c>
      <c r="B6" s="494"/>
      <c r="C6" s="494"/>
      <c r="D6" s="494"/>
      <c r="E6" s="494"/>
      <c r="F6" s="494"/>
      <c r="G6" s="494"/>
      <c r="H6" s="494"/>
      <c r="I6" s="494"/>
    </row>
    <row r="7" spans="1:12" ht="35.25" customHeight="1">
      <c r="A7" s="49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97"/>
      <c r="C7" s="497"/>
      <c r="D7" s="497"/>
      <c r="E7" s="497"/>
      <c r="F7" s="497"/>
      <c r="G7" s="497"/>
      <c r="H7" s="497"/>
      <c r="I7" s="497"/>
    </row>
    <row r="8" spans="1:12" ht="15.75" thickBot="1">
      <c r="A8" s="72"/>
      <c r="B8" s="72"/>
      <c r="C8" s="72"/>
      <c r="D8" s="72"/>
      <c r="E8" s="72"/>
      <c r="F8" s="72"/>
      <c r="G8" s="72"/>
      <c r="H8" s="72"/>
      <c r="I8" s="72"/>
    </row>
    <row r="9" spans="1:12" ht="30.75" thickBot="1">
      <c r="A9" s="162" t="s">
        <v>55</v>
      </c>
      <c r="B9" s="163" t="s">
        <v>83</v>
      </c>
      <c r="C9" s="163" t="s">
        <v>52</v>
      </c>
      <c r="D9" s="163" t="s">
        <v>57</v>
      </c>
      <c r="E9" s="163" t="s">
        <v>80</v>
      </c>
      <c r="F9" s="164" t="s">
        <v>87</v>
      </c>
      <c r="G9" s="163" t="s">
        <v>58</v>
      </c>
      <c r="H9" s="163" t="s">
        <v>111</v>
      </c>
      <c r="I9" s="165" t="s">
        <v>90</v>
      </c>
      <c r="K9" s="276" t="s">
        <v>108</v>
      </c>
    </row>
    <row r="10" spans="1:12" ht="30">
      <c r="A10" s="168">
        <v>1</v>
      </c>
      <c r="B10" s="169" t="s">
        <v>300</v>
      </c>
      <c r="C10" s="169" t="s">
        <v>324</v>
      </c>
      <c r="D10" s="169" t="s">
        <v>323</v>
      </c>
      <c r="E10" s="169"/>
      <c r="F10" s="153">
        <v>2013</v>
      </c>
      <c r="G10" s="169"/>
      <c r="H10" s="169"/>
      <c r="I10" s="178">
        <v>10</v>
      </c>
      <c r="K10" s="277">
        <v>10</v>
      </c>
      <c r="L10" s="393" t="s">
        <v>248</v>
      </c>
    </row>
    <row r="11" spans="1:12">
      <c r="A11" s="170">
        <f>A10+1</f>
        <v>2</v>
      </c>
      <c r="B11" s="116"/>
      <c r="C11" s="42"/>
      <c r="D11" s="117"/>
      <c r="E11" s="42"/>
      <c r="F11" s="118"/>
      <c r="G11" s="118"/>
      <c r="H11" s="118"/>
      <c r="I11" s="332"/>
      <c r="K11" s="58"/>
    </row>
    <row r="12" spans="1:12">
      <c r="A12" s="171">
        <f t="shared" ref="A12:A19" si="0">A11+1</f>
        <v>3</v>
      </c>
      <c r="B12" s="172"/>
      <c r="C12" s="173"/>
      <c r="D12" s="117"/>
      <c r="E12" s="173"/>
      <c r="F12" s="161"/>
      <c r="G12" s="173"/>
      <c r="H12" s="161"/>
      <c r="I12" s="332"/>
    </row>
    <row r="13" spans="1:12">
      <c r="A13" s="174">
        <f t="shared" si="0"/>
        <v>4</v>
      </c>
      <c r="B13" s="116"/>
      <c r="C13" s="117"/>
      <c r="D13" s="117"/>
      <c r="E13" s="117"/>
      <c r="F13" s="118"/>
      <c r="G13" s="118"/>
      <c r="H13" s="118"/>
      <c r="I13" s="332"/>
    </row>
    <row r="14" spans="1:12">
      <c r="A14" s="170">
        <f t="shared" si="0"/>
        <v>5</v>
      </c>
      <c r="B14" s="116"/>
      <c r="C14" s="42"/>
      <c r="D14" s="117"/>
      <c r="E14" s="42"/>
      <c r="F14" s="118"/>
      <c r="G14" s="118"/>
      <c r="H14" s="118"/>
      <c r="I14" s="332"/>
    </row>
    <row r="15" spans="1:12">
      <c r="A15" s="174">
        <f t="shared" si="0"/>
        <v>6</v>
      </c>
      <c r="B15" s="116"/>
      <c r="C15" s="117"/>
      <c r="D15" s="117"/>
      <c r="E15" s="117"/>
      <c r="F15" s="118"/>
      <c r="G15" s="118"/>
      <c r="H15" s="118"/>
      <c r="I15" s="332"/>
    </row>
    <row r="16" spans="1:12">
      <c r="A16" s="170">
        <f t="shared" si="0"/>
        <v>7</v>
      </c>
      <c r="B16" s="116"/>
      <c r="C16" s="42"/>
      <c r="D16" s="117"/>
      <c r="E16" s="42"/>
      <c r="F16" s="118"/>
      <c r="G16" s="118"/>
      <c r="H16" s="118"/>
      <c r="I16" s="332"/>
    </row>
    <row r="17" spans="1:9">
      <c r="A17" s="171">
        <f t="shared" si="0"/>
        <v>8</v>
      </c>
      <c r="B17" s="172"/>
      <c r="C17" s="173"/>
      <c r="D17" s="117"/>
      <c r="E17" s="173"/>
      <c r="F17" s="161"/>
      <c r="G17" s="173"/>
      <c r="H17" s="161"/>
      <c r="I17" s="332"/>
    </row>
    <row r="18" spans="1:9">
      <c r="A18" s="174">
        <f t="shared" si="0"/>
        <v>9</v>
      </c>
      <c r="B18" s="116"/>
      <c r="C18" s="117"/>
      <c r="D18" s="117"/>
      <c r="E18" s="117"/>
      <c r="F18" s="118"/>
      <c r="G18" s="118"/>
      <c r="H18" s="118"/>
      <c r="I18" s="332"/>
    </row>
    <row r="19" spans="1:9" ht="15.75" thickBot="1">
      <c r="A19" s="175">
        <f t="shared" si="0"/>
        <v>10</v>
      </c>
      <c r="B19" s="120"/>
      <c r="C19" s="121"/>
      <c r="D19" s="159"/>
      <c r="E19" s="176"/>
      <c r="F19" s="176"/>
      <c r="G19" s="177"/>
      <c r="H19" s="177"/>
      <c r="I19" s="341"/>
    </row>
    <row r="20" spans="1:9" ht="16.5" thickBot="1">
      <c r="A20" s="378"/>
      <c r="H20" s="127" t="str">
        <f>"Total "&amp;LEFT(A7,2)</f>
        <v>Total I5</v>
      </c>
      <c r="I20" s="167">
        <f>SUM(I10:I19)</f>
        <v>10</v>
      </c>
    </row>
    <row r="21" spans="1:9" ht="15.75">
      <c r="A21" s="54"/>
    </row>
    <row r="22" spans="1:9"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 de arhitectura</v>
      </c>
      <c r="B3" s="270"/>
      <c r="C3" s="270"/>
    </row>
    <row r="4" spans="1:12">
      <c r="A4" s="124" t="str">
        <f>'Date initiale'!C6&amp;", "&amp;'Date initiale'!C7</f>
        <v>Niculae, Lorin Constantin, Conferențiar</v>
      </c>
      <c r="B4" s="124"/>
      <c r="C4" s="124"/>
    </row>
    <row r="5" spans="1:12" s="194" customFormat="1">
      <c r="A5" s="124"/>
      <c r="B5" s="124"/>
      <c r="C5" s="124"/>
    </row>
    <row r="6" spans="1:12" ht="15.75">
      <c r="A6" s="494" t="s">
        <v>110</v>
      </c>
      <c r="B6" s="494"/>
      <c r="C6" s="494"/>
      <c r="D6" s="494"/>
      <c r="E6" s="494"/>
      <c r="F6" s="494"/>
      <c r="G6" s="494"/>
      <c r="H6" s="494"/>
      <c r="I6" s="494"/>
    </row>
    <row r="7" spans="1:12" ht="15.75">
      <c r="A7" s="497" t="str">
        <f>'Descriere indicatori'!B9&amp;". "&amp;'Descriere indicatori'!C9</f>
        <v xml:space="preserve">I6. Articole in extenso în reviste ştiinţifice indexate ERIH şi clasificate în categoria NAT </v>
      </c>
      <c r="B7" s="497"/>
      <c r="C7" s="497"/>
      <c r="D7" s="497"/>
      <c r="E7" s="497"/>
      <c r="F7" s="497"/>
      <c r="G7" s="497"/>
      <c r="H7" s="497"/>
      <c r="I7" s="497"/>
    </row>
    <row r="8" spans="1:12" ht="15.75" thickBot="1">
      <c r="A8" s="179"/>
      <c r="B8" s="179"/>
      <c r="C8" s="179"/>
      <c r="D8" s="179"/>
      <c r="E8" s="179"/>
      <c r="F8" s="179"/>
      <c r="G8" s="179"/>
      <c r="H8" s="179"/>
      <c r="I8" s="179"/>
    </row>
    <row r="9" spans="1:12" ht="30.75" thickBot="1">
      <c r="A9" s="162" t="s">
        <v>55</v>
      </c>
      <c r="B9" s="163" t="s">
        <v>83</v>
      </c>
      <c r="C9" s="163" t="s">
        <v>52</v>
      </c>
      <c r="D9" s="163" t="s">
        <v>57</v>
      </c>
      <c r="E9" s="163" t="s">
        <v>80</v>
      </c>
      <c r="F9" s="164" t="s">
        <v>87</v>
      </c>
      <c r="G9" s="163" t="s">
        <v>58</v>
      </c>
      <c r="H9" s="163" t="s">
        <v>111</v>
      </c>
      <c r="I9" s="165" t="s">
        <v>90</v>
      </c>
      <c r="K9" s="276" t="s">
        <v>108</v>
      </c>
    </row>
    <row r="10" spans="1:12">
      <c r="A10" s="181">
        <v>1</v>
      </c>
      <c r="B10" s="111"/>
      <c r="C10" s="111"/>
      <c r="D10" s="111"/>
      <c r="E10" s="112"/>
      <c r="F10" s="113"/>
      <c r="G10" s="113"/>
      <c r="H10" s="113"/>
      <c r="I10" s="337"/>
      <c r="K10" s="277">
        <v>5</v>
      </c>
      <c r="L10" s="393" t="s">
        <v>248</v>
      </c>
    </row>
    <row r="11" spans="1:12">
      <c r="A11" s="182">
        <f>A10+1</f>
        <v>2</v>
      </c>
      <c r="B11" s="115"/>
      <c r="C11" s="116"/>
      <c r="D11" s="115"/>
      <c r="E11" s="117"/>
      <c r="F11" s="118"/>
      <c r="G11" s="119"/>
      <c r="H11" s="119"/>
      <c r="I11" s="332"/>
      <c r="K11" s="58"/>
    </row>
    <row r="12" spans="1:12">
      <c r="A12" s="182">
        <f t="shared" ref="A12:A19" si="0">A11+1</f>
        <v>3</v>
      </c>
      <c r="B12" s="116"/>
      <c r="C12" s="116"/>
      <c r="D12" s="116"/>
      <c r="E12" s="117"/>
      <c r="F12" s="118"/>
      <c r="G12" s="119"/>
      <c r="H12" s="119"/>
      <c r="I12" s="332"/>
    </row>
    <row r="13" spans="1:12">
      <c r="A13" s="182">
        <f t="shared" si="0"/>
        <v>4</v>
      </c>
      <c r="B13" s="116"/>
      <c r="C13" s="116"/>
      <c r="D13" s="116"/>
      <c r="E13" s="117"/>
      <c r="F13" s="118"/>
      <c r="G13" s="118"/>
      <c r="H13" s="118"/>
      <c r="I13" s="332"/>
    </row>
    <row r="14" spans="1:12">
      <c r="A14" s="182">
        <f t="shared" si="0"/>
        <v>5</v>
      </c>
      <c r="B14" s="116"/>
      <c r="C14" s="116"/>
      <c r="D14" s="116"/>
      <c r="E14" s="117"/>
      <c r="F14" s="118"/>
      <c r="G14" s="118"/>
      <c r="H14" s="118"/>
      <c r="I14" s="332"/>
    </row>
    <row r="15" spans="1:12">
      <c r="A15" s="182">
        <f t="shared" si="0"/>
        <v>6</v>
      </c>
      <c r="B15" s="116"/>
      <c r="C15" s="116"/>
      <c r="D15" s="116"/>
      <c r="E15" s="117"/>
      <c r="F15" s="118"/>
      <c r="G15" s="118"/>
      <c r="H15" s="118"/>
      <c r="I15" s="332"/>
    </row>
    <row r="16" spans="1:12">
      <c r="A16" s="182">
        <f t="shared" si="0"/>
        <v>7</v>
      </c>
      <c r="B16" s="116"/>
      <c r="C16" s="116"/>
      <c r="D16" s="116"/>
      <c r="E16" s="117"/>
      <c r="F16" s="118"/>
      <c r="G16" s="118"/>
      <c r="H16" s="118"/>
      <c r="I16" s="332"/>
    </row>
    <row r="17" spans="1:9">
      <c r="A17" s="182">
        <f t="shared" si="0"/>
        <v>8</v>
      </c>
      <c r="B17" s="116"/>
      <c r="C17" s="116"/>
      <c r="D17" s="116"/>
      <c r="E17" s="117"/>
      <c r="F17" s="118"/>
      <c r="G17" s="118"/>
      <c r="H17" s="118"/>
      <c r="I17" s="332"/>
    </row>
    <row r="18" spans="1:9">
      <c r="A18" s="182">
        <f t="shared" si="0"/>
        <v>9</v>
      </c>
      <c r="B18" s="116"/>
      <c r="C18" s="116"/>
      <c r="D18" s="116"/>
      <c r="E18" s="117"/>
      <c r="F18" s="118"/>
      <c r="G18" s="118"/>
      <c r="H18" s="118"/>
      <c r="I18" s="332"/>
    </row>
    <row r="19" spans="1:9" ht="15.75" thickBot="1">
      <c r="A19" s="183">
        <f t="shared" si="0"/>
        <v>10</v>
      </c>
      <c r="B19" s="120"/>
      <c r="C19" s="120"/>
      <c r="D19" s="120"/>
      <c r="E19" s="121"/>
      <c r="F19" s="122"/>
      <c r="G19" s="122"/>
      <c r="H19" s="122"/>
      <c r="I19" s="333"/>
    </row>
    <row r="20" spans="1:9" ht="15.75" thickBot="1">
      <c r="A20" s="377"/>
      <c r="B20" s="124"/>
      <c r="C20" s="124"/>
      <c r="D20" s="124"/>
      <c r="E20" s="124"/>
      <c r="F20" s="124"/>
      <c r="G20" s="124"/>
      <c r="H20" s="127" t="str">
        <f>"Total "&amp;LEFT(A7,2)</f>
        <v>Total I6</v>
      </c>
      <c r="I20" s="12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 de arhitectura</v>
      </c>
      <c r="B3" s="270"/>
      <c r="C3" s="270"/>
    </row>
    <row r="4" spans="1:12">
      <c r="A4" s="124" t="str">
        <f>'Date initiale'!C6&amp;", "&amp;'Date initiale'!C7</f>
        <v>Niculae, Lorin Constantin, Conferențiar</v>
      </c>
      <c r="B4" s="124"/>
      <c r="C4" s="124"/>
    </row>
    <row r="5" spans="1:12" s="194" customFormat="1">
      <c r="A5" s="124"/>
      <c r="B5" s="124"/>
      <c r="C5" s="124"/>
    </row>
    <row r="6" spans="1:12" ht="15.75">
      <c r="A6" s="494" t="s">
        <v>110</v>
      </c>
      <c r="B6" s="494"/>
      <c r="C6" s="494"/>
      <c r="D6" s="494"/>
      <c r="E6" s="494"/>
      <c r="F6" s="494"/>
      <c r="G6" s="494"/>
      <c r="H6" s="494"/>
      <c r="I6" s="494"/>
    </row>
    <row r="7" spans="1:12" ht="15.75">
      <c r="A7" s="497" t="str">
        <f>'Descriere indicatori'!B11&amp;". "&amp;'Descriere indicatori'!C11</f>
        <v xml:space="preserve">I8. Studii in extenso apărute în volume colective publicate la edituri de prestigiu internaţional* </v>
      </c>
      <c r="B7" s="497"/>
      <c r="C7" s="497"/>
      <c r="D7" s="497"/>
      <c r="E7" s="497"/>
      <c r="F7" s="497"/>
      <c r="G7" s="497"/>
      <c r="H7" s="497"/>
      <c r="I7" s="497"/>
    </row>
    <row r="8" spans="1:12" ht="15.75" thickBot="1">
      <c r="A8" s="179"/>
      <c r="B8" s="179"/>
      <c r="C8" s="179"/>
      <c r="D8" s="179"/>
      <c r="E8" s="179"/>
      <c r="F8" s="179"/>
      <c r="G8" s="179"/>
      <c r="H8" s="179"/>
      <c r="I8" s="179"/>
    </row>
    <row r="9" spans="1:12" ht="30.75" thickBot="1">
      <c r="A9" s="162" t="s">
        <v>55</v>
      </c>
      <c r="B9" s="163" t="s">
        <v>83</v>
      </c>
      <c r="C9" s="163" t="s">
        <v>52</v>
      </c>
      <c r="D9" s="163" t="s">
        <v>57</v>
      </c>
      <c r="E9" s="163" t="s">
        <v>80</v>
      </c>
      <c r="F9" s="164" t="s">
        <v>87</v>
      </c>
      <c r="G9" s="163" t="s">
        <v>58</v>
      </c>
      <c r="H9" s="163" t="s">
        <v>111</v>
      </c>
      <c r="I9" s="165" t="s">
        <v>90</v>
      </c>
      <c r="K9" s="276" t="s">
        <v>108</v>
      </c>
    </row>
    <row r="10" spans="1:12">
      <c r="A10" s="110">
        <v>1</v>
      </c>
      <c r="B10" s="111"/>
      <c r="C10" s="111"/>
      <c r="D10" s="111"/>
      <c r="E10" s="112"/>
      <c r="F10" s="113"/>
      <c r="G10" s="113"/>
      <c r="H10" s="113"/>
      <c r="I10" s="337"/>
      <c r="K10" s="277">
        <v>10</v>
      </c>
      <c r="L10" s="393" t="s">
        <v>249</v>
      </c>
    </row>
    <row r="11" spans="1:12">
      <c r="A11" s="174">
        <f>A10+1</f>
        <v>2</v>
      </c>
      <c r="B11" s="172"/>
      <c r="C11" s="116"/>
      <c r="D11" s="172"/>
      <c r="E11" s="117"/>
      <c r="F11" s="118"/>
      <c r="G11" s="118"/>
      <c r="H11" s="118"/>
      <c r="I11" s="332"/>
      <c r="K11" s="58"/>
    </row>
    <row r="12" spans="1:12">
      <c r="A12" s="174">
        <f t="shared" ref="A12:A18" si="0">A11+1</f>
        <v>3</v>
      </c>
      <c r="B12" s="116"/>
      <c r="C12" s="116"/>
      <c r="D12" s="116"/>
      <c r="E12" s="117"/>
      <c r="F12" s="118"/>
      <c r="G12" s="118"/>
      <c r="H12" s="118"/>
      <c r="I12" s="332"/>
    </row>
    <row r="13" spans="1:12">
      <c r="A13" s="174">
        <f t="shared" si="0"/>
        <v>4</v>
      </c>
      <c r="B13" s="116"/>
      <c r="C13" s="116"/>
      <c r="D13" s="116"/>
      <c r="E13" s="117"/>
      <c r="F13" s="118"/>
      <c r="G13" s="118"/>
      <c r="H13" s="118"/>
      <c r="I13" s="332"/>
    </row>
    <row r="14" spans="1:12">
      <c r="A14" s="174">
        <f t="shared" si="0"/>
        <v>5</v>
      </c>
      <c r="B14" s="116"/>
      <c r="C14" s="116"/>
      <c r="D14" s="116"/>
      <c r="E14" s="117"/>
      <c r="F14" s="118"/>
      <c r="G14" s="118"/>
      <c r="H14" s="118"/>
      <c r="I14" s="332"/>
    </row>
    <row r="15" spans="1:12">
      <c r="A15" s="174">
        <f t="shared" si="0"/>
        <v>6</v>
      </c>
      <c r="B15" s="116"/>
      <c r="C15" s="116"/>
      <c r="D15" s="116"/>
      <c r="E15" s="117"/>
      <c r="F15" s="118"/>
      <c r="G15" s="118"/>
      <c r="H15" s="118"/>
      <c r="I15" s="332"/>
    </row>
    <row r="16" spans="1:12">
      <c r="A16" s="174">
        <f t="shared" si="0"/>
        <v>7</v>
      </c>
      <c r="B16" s="116"/>
      <c r="C16" s="116"/>
      <c r="D16" s="116"/>
      <c r="E16" s="117"/>
      <c r="F16" s="118"/>
      <c r="G16" s="118"/>
      <c r="H16" s="118"/>
      <c r="I16" s="332"/>
    </row>
    <row r="17" spans="1:10">
      <c r="A17" s="174">
        <f t="shared" si="0"/>
        <v>8</v>
      </c>
      <c r="B17" s="116"/>
      <c r="C17" s="116"/>
      <c r="D17" s="116"/>
      <c r="E17" s="117"/>
      <c r="F17" s="118"/>
      <c r="G17" s="118"/>
      <c r="H17" s="118"/>
      <c r="I17" s="332"/>
    </row>
    <row r="18" spans="1:10">
      <c r="A18" s="174">
        <f t="shared" si="0"/>
        <v>9</v>
      </c>
      <c r="B18" s="116"/>
      <c r="C18" s="116"/>
      <c r="D18" s="116"/>
      <c r="E18" s="117"/>
      <c r="F18" s="118"/>
      <c r="G18" s="118"/>
      <c r="H18" s="118"/>
      <c r="I18" s="332"/>
    </row>
    <row r="19" spans="1:10" ht="15.75" thickBot="1">
      <c r="A19" s="126">
        <f>A18+1</f>
        <v>10</v>
      </c>
      <c r="B19" s="120"/>
      <c r="C19" s="120"/>
      <c r="D19" s="120"/>
      <c r="E19" s="121"/>
      <c r="F19" s="122"/>
      <c r="G19" s="122"/>
      <c r="H19" s="122"/>
      <c r="I19" s="333"/>
    </row>
    <row r="20" spans="1:10" ht="16.5" thickBot="1">
      <c r="A20" s="376"/>
      <c r="B20" s="124"/>
      <c r="C20" s="124"/>
      <c r="D20" s="124"/>
      <c r="E20" s="124"/>
      <c r="F20" s="124"/>
      <c r="G20" s="124"/>
      <c r="H20" s="127" t="str">
        <f>"Total "&amp;LEFT(A7,2)</f>
        <v>Total I8</v>
      </c>
      <c r="I20" s="128">
        <f>SUM(I10:I19)</f>
        <v>0</v>
      </c>
      <c r="J20" s="6"/>
    </row>
    <row r="22" spans="1:10"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43"/>
  <sheetViews>
    <sheetView topLeftCell="A13" workbookViewId="0">
      <selection activeCell="C9" sqref="C9:H3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70" t="str">
        <f>'Date initiale'!C3</f>
        <v>Universitatea de Arhitectură și Urbanism "Ion Mincu" București</v>
      </c>
      <c r="B1" s="270"/>
      <c r="C1" s="270"/>
      <c r="D1" s="6"/>
      <c r="E1" s="6"/>
      <c r="F1" s="6"/>
      <c r="G1" s="6"/>
      <c r="H1" s="6"/>
      <c r="I1" s="6"/>
      <c r="J1" s="6"/>
    </row>
    <row r="2" spans="1:12" ht="15.75">
      <c r="A2" s="270" t="str">
        <f>'Date initiale'!B4&amp;" "&amp;'Date initiale'!C4</f>
        <v>Facultatea ARHITECTURA</v>
      </c>
      <c r="B2" s="270"/>
      <c r="C2" s="270"/>
      <c r="D2" s="6"/>
      <c r="E2" s="6"/>
      <c r="F2" s="6"/>
      <c r="G2" s="6"/>
      <c r="H2" s="6"/>
      <c r="I2" s="6"/>
      <c r="J2" s="6"/>
    </row>
    <row r="3" spans="1:12" ht="15.75">
      <c r="A3" s="270" t="str">
        <f>'Date initiale'!B5&amp;" "&amp;'Date initiale'!C5</f>
        <v>Departamentul Bazele proiectarii de arhitectura</v>
      </c>
      <c r="B3" s="270"/>
      <c r="C3" s="270"/>
      <c r="D3" s="6"/>
      <c r="E3" s="6"/>
      <c r="F3" s="6"/>
      <c r="G3" s="6"/>
      <c r="H3" s="6"/>
      <c r="I3" s="6"/>
      <c r="J3" s="6"/>
    </row>
    <row r="4" spans="1:12" ht="15.75">
      <c r="A4" s="274" t="str">
        <f>'Date initiale'!C6&amp;", "&amp;'Date initiale'!C7</f>
        <v>Niculae, Lorin Constantin, Conferențiar</v>
      </c>
      <c r="B4" s="274"/>
      <c r="C4" s="274"/>
      <c r="D4" s="6"/>
      <c r="E4" s="6"/>
      <c r="F4" s="6"/>
      <c r="G4" s="6"/>
      <c r="H4" s="6"/>
      <c r="I4" s="6"/>
      <c r="J4" s="6"/>
    </row>
    <row r="5" spans="1:12" s="194" customFormat="1" ht="15.75">
      <c r="A5" s="274"/>
      <c r="B5" s="274"/>
      <c r="C5" s="274"/>
      <c r="D5" s="6"/>
      <c r="E5" s="6"/>
      <c r="F5" s="6"/>
      <c r="G5" s="6"/>
      <c r="H5" s="6"/>
      <c r="I5" s="6"/>
      <c r="J5" s="6"/>
    </row>
    <row r="6" spans="1:12" ht="15.75">
      <c r="A6" s="498" t="s">
        <v>110</v>
      </c>
      <c r="B6" s="498"/>
      <c r="C6" s="498"/>
      <c r="D6" s="498"/>
      <c r="E6" s="498"/>
      <c r="F6" s="498"/>
      <c r="G6" s="498"/>
      <c r="H6" s="498"/>
      <c r="I6" s="498"/>
      <c r="J6" s="6"/>
    </row>
    <row r="7" spans="1:12" ht="15.75">
      <c r="A7" s="497" t="str">
        <f>'Descriere indicatori'!B10&amp;". "&amp;'Descriere indicatori'!C10</f>
        <v xml:space="preserve">I7. Articole in extenso în reviste ştiinţifice recunoscute în domenii conexe* </v>
      </c>
      <c r="B7" s="497"/>
      <c r="C7" s="497"/>
      <c r="D7" s="497"/>
      <c r="E7" s="497"/>
      <c r="F7" s="497"/>
      <c r="G7" s="497"/>
      <c r="H7" s="497"/>
      <c r="I7" s="497"/>
      <c r="J7" s="6"/>
    </row>
    <row r="8" spans="1:12" ht="16.5" thickBot="1">
      <c r="A8" s="180"/>
      <c r="B8" s="180"/>
      <c r="C8" s="180"/>
      <c r="D8" s="180"/>
      <c r="E8" s="180"/>
      <c r="F8" s="180"/>
      <c r="G8" s="180"/>
      <c r="H8" s="180"/>
      <c r="I8" s="180"/>
      <c r="J8" s="6"/>
    </row>
    <row r="9" spans="1:12" ht="30.75" thickBot="1">
      <c r="A9" s="162" t="s">
        <v>55</v>
      </c>
      <c r="B9" s="163" t="s">
        <v>83</v>
      </c>
      <c r="C9" s="163" t="s">
        <v>52</v>
      </c>
      <c r="D9" s="163" t="s">
        <v>57</v>
      </c>
      <c r="E9" s="163" t="s">
        <v>80</v>
      </c>
      <c r="F9" s="164" t="s">
        <v>87</v>
      </c>
      <c r="G9" s="163" t="s">
        <v>58</v>
      </c>
      <c r="H9" s="163" t="s">
        <v>111</v>
      </c>
      <c r="I9" s="165" t="s">
        <v>90</v>
      </c>
      <c r="J9" s="6"/>
      <c r="K9" s="276" t="s">
        <v>108</v>
      </c>
    </row>
    <row r="10" spans="1:12" ht="30">
      <c r="A10" s="185">
        <v>1</v>
      </c>
      <c r="B10" s="186" t="s">
        <v>300</v>
      </c>
      <c r="C10" s="152" t="s">
        <v>452</v>
      </c>
      <c r="D10" s="152" t="s">
        <v>451</v>
      </c>
      <c r="E10" t="s">
        <v>432</v>
      </c>
      <c r="F10" s="153">
        <v>2018</v>
      </c>
      <c r="G10" s="152" t="s">
        <v>453</v>
      </c>
      <c r="H10" s="187">
        <v>3</v>
      </c>
      <c r="I10" s="337">
        <v>5</v>
      </c>
      <c r="J10" s="6"/>
      <c r="K10" s="277">
        <v>5</v>
      </c>
      <c r="L10" s="393" t="s">
        <v>248</v>
      </c>
    </row>
    <row r="11" spans="1:12" ht="15.75">
      <c r="A11" s="155">
        <f>A10+1</f>
        <v>2</v>
      </c>
      <c r="B11" s="147" t="s">
        <v>300</v>
      </c>
      <c r="C11" s="147" t="s">
        <v>454</v>
      </c>
      <c r="D11" s="147" t="s">
        <v>451</v>
      </c>
      <c r="E11" t="s">
        <v>432</v>
      </c>
      <c r="F11" s="119">
        <v>2018</v>
      </c>
      <c r="G11" s="119">
        <v>743</v>
      </c>
      <c r="H11" s="119">
        <v>1</v>
      </c>
      <c r="I11" s="332">
        <v>5</v>
      </c>
      <c r="J11" s="51"/>
      <c r="K11" s="58"/>
    </row>
    <row r="12" spans="1:12" ht="15.75">
      <c r="A12" s="155">
        <f t="shared" ref="A12:A18" si="0">A11+1</f>
        <v>3</v>
      </c>
      <c r="B12" s="147" t="s">
        <v>300</v>
      </c>
      <c r="C12" s="117" t="s">
        <v>455</v>
      </c>
      <c r="D12" s="147" t="s">
        <v>451</v>
      </c>
      <c r="E12" t="s">
        <v>432</v>
      </c>
      <c r="F12" s="118">
        <v>2018</v>
      </c>
      <c r="G12" s="119">
        <v>745</v>
      </c>
      <c r="H12" s="119">
        <v>1</v>
      </c>
      <c r="I12" s="332">
        <v>5</v>
      </c>
      <c r="J12" s="51"/>
    </row>
    <row r="13" spans="1:12" ht="30">
      <c r="A13" s="155">
        <f t="shared" si="0"/>
        <v>4</v>
      </c>
      <c r="B13" s="117" t="s">
        <v>300</v>
      </c>
      <c r="C13" s="117" t="s">
        <v>456</v>
      </c>
      <c r="D13" s="117" t="s">
        <v>451</v>
      </c>
      <c r="E13" t="s">
        <v>432</v>
      </c>
      <c r="F13" s="118">
        <v>2018</v>
      </c>
      <c r="G13" s="119">
        <v>747</v>
      </c>
      <c r="H13" s="119">
        <v>1</v>
      </c>
      <c r="I13" s="332">
        <v>5</v>
      </c>
      <c r="J13" s="6"/>
    </row>
    <row r="14" spans="1:12" ht="16.5" thickBot="1">
      <c r="A14" s="155">
        <f t="shared" si="0"/>
        <v>5</v>
      </c>
      <c r="B14" s="117" t="s">
        <v>300</v>
      </c>
      <c r="C14" s="117" t="s">
        <v>457</v>
      </c>
      <c r="D14" s="117" t="s">
        <v>451</v>
      </c>
      <c r="E14" t="s">
        <v>432</v>
      </c>
      <c r="F14" s="118">
        <v>2018</v>
      </c>
      <c r="G14" s="118">
        <v>749</v>
      </c>
      <c r="H14" s="118">
        <v>1</v>
      </c>
      <c r="I14" s="332">
        <v>5</v>
      </c>
      <c r="J14" s="6"/>
    </row>
    <row r="15" spans="1:12" ht="15.75">
      <c r="A15" s="155">
        <f t="shared" si="0"/>
        <v>6</v>
      </c>
      <c r="B15" s="117" t="s">
        <v>300</v>
      </c>
      <c r="C15" s="117" t="s">
        <v>458</v>
      </c>
      <c r="D15" s="152" t="s">
        <v>451</v>
      </c>
      <c r="E15" t="s">
        <v>432</v>
      </c>
      <c r="F15" s="118">
        <v>2018</v>
      </c>
      <c r="G15" s="118">
        <v>751</v>
      </c>
      <c r="H15" s="118">
        <v>1</v>
      </c>
      <c r="I15" s="332">
        <v>5</v>
      </c>
      <c r="J15" s="6"/>
    </row>
    <row r="16" spans="1:12" ht="15.75">
      <c r="A16" s="155">
        <f t="shared" si="0"/>
        <v>7</v>
      </c>
      <c r="B16" s="117" t="s">
        <v>300</v>
      </c>
      <c r="C16" s="117" t="s">
        <v>459</v>
      </c>
      <c r="D16" s="147" t="s">
        <v>451</v>
      </c>
      <c r="E16" t="s">
        <v>432</v>
      </c>
      <c r="F16" s="118">
        <v>2018</v>
      </c>
      <c r="G16" s="118">
        <v>753</v>
      </c>
      <c r="H16" s="118">
        <v>1</v>
      </c>
      <c r="I16" s="332">
        <v>5</v>
      </c>
      <c r="J16" s="6"/>
    </row>
    <row r="17" spans="1:10" ht="15.75">
      <c r="A17" s="155">
        <f t="shared" si="0"/>
        <v>8</v>
      </c>
      <c r="B17" s="117" t="s">
        <v>300</v>
      </c>
      <c r="C17" s="117" t="s">
        <v>460</v>
      </c>
      <c r="D17" s="147" t="s">
        <v>451</v>
      </c>
      <c r="E17" t="s">
        <v>432</v>
      </c>
      <c r="F17" s="118">
        <v>2018</v>
      </c>
      <c r="G17" s="118">
        <v>754</v>
      </c>
      <c r="H17" s="118">
        <v>1</v>
      </c>
      <c r="I17" s="332">
        <v>5</v>
      </c>
      <c r="J17" s="6"/>
    </row>
    <row r="18" spans="1:10" ht="16.5" thickBot="1">
      <c r="A18" s="443">
        <f t="shared" si="0"/>
        <v>9</v>
      </c>
      <c r="B18" s="189" t="s">
        <v>300</v>
      </c>
      <c r="C18" s="190" t="s">
        <v>461</v>
      </c>
      <c r="D18" s="117" t="s">
        <v>451</v>
      </c>
      <c r="E18" t="s">
        <v>432</v>
      </c>
      <c r="F18" s="188">
        <v>2018</v>
      </c>
      <c r="G18" s="188">
        <v>756</v>
      </c>
      <c r="H18" s="188">
        <v>1</v>
      </c>
      <c r="I18" s="342">
        <v>5</v>
      </c>
      <c r="J18" s="6"/>
    </row>
    <row r="19" spans="1:10" s="194" customFormat="1" ht="16.5" thickBot="1">
      <c r="A19" s="448" t="s">
        <v>433</v>
      </c>
      <c r="B19" s="447" t="s">
        <v>300</v>
      </c>
      <c r="C19" s="444" t="s">
        <v>462</v>
      </c>
      <c r="D19" s="117" t="s">
        <v>451</v>
      </c>
      <c r="E19" t="s">
        <v>432</v>
      </c>
      <c r="F19" s="445">
        <v>2018</v>
      </c>
      <c r="G19" s="445">
        <v>758</v>
      </c>
      <c r="H19" s="445">
        <v>1</v>
      </c>
      <c r="I19" s="446">
        <v>5</v>
      </c>
      <c r="J19" s="6"/>
    </row>
    <row r="20" spans="1:10" s="194" customFormat="1" ht="30.75" thickBot="1">
      <c r="A20" s="448" t="s">
        <v>434</v>
      </c>
      <c r="B20" s="447" t="s">
        <v>300</v>
      </c>
      <c r="C20" s="444" t="s">
        <v>463</v>
      </c>
      <c r="D20" s="152" t="s">
        <v>451</v>
      </c>
      <c r="E20" t="s">
        <v>432</v>
      </c>
      <c r="F20" s="445">
        <v>2018</v>
      </c>
      <c r="G20" s="445">
        <v>760</v>
      </c>
      <c r="H20" s="445">
        <v>1</v>
      </c>
      <c r="I20" s="446">
        <v>5</v>
      </c>
      <c r="J20" s="6"/>
    </row>
    <row r="21" spans="1:10" s="194" customFormat="1" ht="16.5" thickBot="1">
      <c r="A21" s="448" t="s">
        <v>435</v>
      </c>
      <c r="B21" s="447" t="s">
        <v>300</v>
      </c>
      <c r="C21" s="444" t="s">
        <v>464</v>
      </c>
      <c r="D21" s="147" t="s">
        <v>451</v>
      </c>
      <c r="E21" t="s">
        <v>432</v>
      </c>
      <c r="F21" s="445">
        <v>2018</v>
      </c>
      <c r="G21" s="445">
        <v>762</v>
      </c>
      <c r="H21" s="445">
        <v>1</v>
      </c>
      <c r="I21" s="446">
        <v>5</v>
      </c>
      <c r="J21" s="6"/>
    </row>
    <row r="22" spans="1:10" s="194" customFormat="1" ht="30.75" thickBot="1">
      <c r="A22" s="448" t="s">
        <v>436</v>
      </c>
      <c r="B22" s="447" t="s">
        <v>300</v>
      </c>
      <c r="C22" s="444" t="s">
        <v>465</v>
      </c>
      <c r="D22" s="147" t="s">
        <v>451</v>
      </c>
      <c r="E22" t="s">
        <v>432</v>
      </c>
      <c r="F22" s="445">
        <v>2018</v>
      </c>
      <c r="G22" s="445">
        <v>764</v>
      </c>
      <c r="H22" s="445">
        <v>1</v>
      </c>
      <c r="I22" s="446">
        <v>5</v>
      </c>
      <c r="J22" s="6"/>
    </row>
    <row r="23" spans="1:10" s="194" customFormat="1" ht="16.5" thickBot="1">
      <c r="A23" s="448" t="s">
        <v>437</v>
      </c>
      <c r="B23" s="447" t="s">
        <v>300</v>
      </c>
      <c r="C23" s="444" t="s">
        <v>466</v>
      </c>
      <c r="D23" s="117" t="s">
        <v>451</v>
      </c>
      <c r="E23" t="s">
        <v>432</v>
      </c>
      <c r="F23" s="445">
        <v>2018</v>
      </c>
      <c r="G23" s="445">
        <v>766</v>
      </c>
      <c r="H23" s="445">
        <v>1</v>
      </c>
      <c r="I23" s="446">
        <v>5</v>
      </c>
      <c r="J23" s="6"/>
    </row>
    <row r="24" spans="1:10" s="194" customFormat="1" ht="30.75" thickBot="1">
      <c r="A24" s="448" t="s">
        <v>438</v>
      </c>
      <c r="B24" s="447" t="s">
        <v>300</v>
      </c>
      <c r="C24" s="444" t="s">
        <v>467</v>
      </c>
      <c r="D24" s="117" t="s">
        <v>451</v>
      </c>
      <c r="E24" t="s">
        <v>432</v>
      </c>
      <c r="F24" s="445">
        <v>2018</v>
      </c>
      <c r="G24" s="445">
        <v>768</v>
      </c>
      <c r="H24" s="445">
        <v>1</v>
      </c>
      <c r="I24" s="446">
        <v>5</v>
      </c>
      <c r="J24" s="6"/>
    </row>
    <row r="25" spans="1:10" s="194" customFormat="1" ht="16.5" thickBot="1">
      <c r="A25" s="448" t="s">
        <v>439</v>
      </c>
      <c r="B25" s="447" t="s">
        <v>300</v>
      </c>
      <c r="C25" s="444" t="s">
        <v>390</v>
      </c>
      <c r="D25" s="152" t="s">
        <v>451</v>
      </c>
      <c r="E25" t="s">
        <v>432</v>
      </c>
      <c r="F25" s="445">
        <v>2018</v>
      </c>
      <c r="G25" s="445">
        <v>770</v>
      </c>
      <c r="H25" s="445">
        <v>1</v>
      </c>
      <c r="I25" s="446">
        <v>5</v>
      </c>
      <c r="J25" s="6"/>
    </row>
    <row r="26" spans="1:10" s="194" customFormat="1" ht="16.5" thickBot="1">
      <c r="A26" s="448" t="s">
        <v>440</v>
      </c>
      <c r="B26" s="447" t="s">
        <v>300</v>
      </c>
      <c r="C26" s="444" t="s">
        <v>468</v>
      </c>
      <c r="D26" s="147" t="s">
        <v>451</v>
      </c>
      <c r="E26" t="s">
        <v>432</v>
      </c>
      <c r="F26" s="445">
        <v>2018</v>
      </c>
      <c r="G26" s="445">
        <v>774</v>
      </c>
      <c r="H26" s="445">
        <v>1</v>
      </c>
      <c r="I26" s="446">
        <v>5</v>
      </c>
      <c r="J26" s="6"/>
    </row>
    <row r="27" spans="1:10" s="194" customFormat="1" ht="16.5" thickBot="1">
      <c r="A27" s="448" t="s">
        <v>441</v>
      </c>
      <c r="B27" s="447" t="s">
        <v>300</v>
      </c>
      <c r="C27" s="444" t="s">
        <v>469</v>
      </c>
      <c r="D27" s="147" t="s">
        <v>451</v>
      </c>
      <c r="E27" t="s">
        <v>432</v>
      </c>
      <c r="F27" s="445">
        <v>2019</v>
      </c>
      <c r="G27" s="445">
        <v>777</v>
      </c>
      <c r="H27" s="445">
        <v>1</v>
      </c>
      <c r="I27" s="446">
        <v>5</v>
      </c>
      <c r="J27" s="6"/>
    </row>
    <row r="28" spans="1:10" s="194" customFormat="1" ht="16.5" thickBot="1">
      <c r="A28" s="448" t="s">
        <v>442</v>
      </c>
      <c r="B28" s="447" t="s">
        <v>300</v>
      </c>
      <c r="C28" s="444" t="s">
        <v>470</v>
      </c>
      <c r="D28" s="117" t="s">
        <v>451</v>
      </c>
      <c r="E28" t="s">
        <v>432</v>
      </c>
      <c r="F28" s="445">
        <v>2019</v>
      </c>
      <c r="G28" s="445">
        <v>779</v>
      </c>
      <c r="H28" s="445">
        <v>1</v>
      </c>
      <c r="I28" s="446">
        <v>5</v>
      </c>
      <c r="J28" s="6"/>
    </row>
    <row r="29" spans="1:10" s="194" customFormat="1" ht="16.5" thickBot="1">
      <c r="A29" s="448" t="s">
        <v>443</v>
      </c>
      <c r="B29" s="447" t="s">
        <v>300</v>
      </c>
      <c r="C29" s="444" t="s">
        <v>471</v>
      </c>
      <c r="D29" s="117" t="s">
        <v>451</v>
      </c>
      <c r="E29" s="445" t="s">
        <v>432</v>
      </c>
      <c r="F29" s="445">
        <v>2019</v>
      </c>
      <c r="G29" s="445">
        <v>781</v>
      </c>
      <c r="H29" s="445">
        <v>1</v>
      </c>
      <c r="I29" s="446">
        <v>5</v>
      </c>
      <c r="J29" s="6"/>
    </row>
    <row r="30" spans="1:10" s="194" customFormat="1" ht="16.5" thickBot="1">
      <c r="A30" s="448" t="s">
        <v>444</v>
      </c>
      <c r="B30" s="447" t="s">
        <v>300</v>
      </c>
      <c r="C30" s="444" t="s">
        <v>472</v>
      </c>
      <c r="D30" s="152" t="s">
        <v>451</v>
      </c>
      <c r="E30" s="445" t="s">
        <v>432</v>
      </c>
      <c r="F30" s="445">
        <v>2019</v>
      </c>
      <c r="G30" s="445">
        <v>783</v>
      </c>
      <c r="H30" s="445">
        <v>1</v>
      </c>
      <c r="I30" s="446">
        <v>5</v>
      </c>
      <c r="J30" s="6"/>
    </row>
    <row r="31" spans="1:10" s="194" customFormat="1" ht="16.5" thickBot="1">
      <c r="A31" s="448" t="s">
        <v>445</v>
      </c>
      <c r="B31" s="447" t="s">
        <v>300</v>
      </c>
      <c r="C31" s="444" t="s">
        <v>473</v>
      </c>
      <c r="D31" s="147" t="s">
        <v>451</v>
      </c>
      <c r="E31" s="445" t="s">
        <v>432</v>
      </c>
      <c r="F31" s="445">
        <v>2019</v>
      </c>
      <c r="G31" s="445">
        <v>785</v>
      </c>
      <c r="H31" s="445">
        <v>1</v>
      </c>
      <c r="I31" s="446">
        <v>5</v>
      </c>
      <c r="J31" s="6"/>
    </row>
    <row r="32" spans="1:10" s="194" customFormat="1" ht="16.5" thickBot="1">
      <c r="A32" s="448" t="s">
        <v>446</v>
      </c>
      <c r="B32" s="447" t="s">
        <v>300</v>
      </c>
      <c r="C32" s="444" t="s">
        <v>474</v>
      </c>
      <c r="D32" s="147" t="s">
        <v>451</v>
      </c>
      <c r="E32" s="445" t="s">
        <v>432</v>
      </c>
      <c r="F32" s="445">
        <v>2019</v>
      </c>
      <c r="G32" s="445">
        <v>787</v>
      </c>
      <c r="H32" s="445">
        <v>1</v>
      </c>
      <c r="I32" s="446">
        <v>5</v>
      </c>
      <c r="J32" s="6"/>
    </row>
    <row r="33" spans="1:10" s="194" customFormat="1" ht="30.75" thickBot="1">
      <c r="A33" s="448" t="s">
        <v>447</v>
      </c>
      <c r="B33" s="447" t="s">
        <v>300</v>
      </c>
      <c r="C33" s="444" t="s">
        <v>475</v>
      </c>
      <c r="D33" s="117" t="s">
        <v>451</v>
      </c>
      <c r="E33" s="445" t="s">
        <v>432</v>
      </c>
      <c r="F33" s="445">
        <v>2019</v>
      </c>
      <c r="G33" s="445">
        <v>789</v>
      </c>
      <c r="H33" s="445">
        <v>1</v>
      </c>
      <c r="I33" s="446">
        <v>5</v>
      </c>
      <c r="J33" s="6"/>
    </row>
    <row r="34" spans="1:10" s="194" customFormat="1" ht="16.5" thickBot="1">
      <c r="A34" s="448" t="s">
        <v>448</v>
      </c>
      <c r="B34" s="447" t="s">
        <v>300</v>
      </c>
      <c r="C34" s="444" t="s">
        <v>476</v>
      </c>
      <c r="D34" s="117" t="s">
        <v>451</v>
      </c>
      <c r="E34" s="445" t="s">
        <v>432</v>
      </c>
      <c r="F34" s="445">
        <v>2019</v>
      </c>
      <c r="G34" s="445">
        <v>791</v>
      </c>
      <c r="H34" s="445">
        <v>1</v>
      </c>
      <c r="I34" s="446">
        <v>5</v>
      </c>
      <c r="J34" s="6"/>
    </row>
    <row r="35" spans="1:10" s="194" customFormat="1" ht="16.5" thickBot="1">
      <c r="A35" s="448" t="s">
        <v>449</v>
      </c>
      <c r="B35" s="447" t="s">
        <v>300</v>
      </c>
      <c r="C35" s="444" t="s">
        <v>479</v>
      </c>
      <c r="D35" s="117" t="s">
        <v>451</v>
      </c>
      <c r="E35" s="445" t="s">
        <v>432</v>
      </c>
      <c r="F35" s="445">
        <v>2019</v>
      </c>
      <c r="G35" s="445">
        <v>793</v>
      </c>
      <c r="H35" s="445">
        <v>1</v>
      </c>
      <c r="I35" s="446">
        <v>5</v>
      </c>
      <c r="J35" s="6"/>
    </row>
    <row r="36" spans="1:10" s="194" customFormat="1" ht="16.5" thickBot="1">
      <c r="A36" s="448" t="s">
        <v>450</v>
      </c>
      <c r="B36" s="447" t="s">
        <v>300</v>
      </c>
      <c r="C36" s="444" t="s">
        <v>480</v>
      </c>
      <c r="D36" s="117" t="s">
        <v>451</v>
      </c>
      <c r="E36" s="445" t="s">
        <v>432</v>
      </c>
      <c r="F36" s="445">
        <v>2019</v>
      </c>
      <c r="G36" s="445">
        <v>795</v>
      </c>
      <c r="H36" s="445">
        <v>1</v>
      </c>
      <c r="I36" s="446">
        <v>5</v>
      </c>
      <c r="J36" s="6"/>
    </row>
    <row r="37" spans="1:10" s="194" customFormat="1" ht="16.5" thickBot="1">
      <c r="A37" s="448" t="s">
        <v>477</v>
      </c>
      <c r="B37" s="447" t="s">
        <v>300</v>
      </c>
      <c r="C37" s="444" t="s">
        <v>481</v>
      </c>
      <c r="D37" s="117" t="s">
        <v>451</v>
      </c>
      <c r="E37" s="445" t="s">
        <v>432</v>
      </c>
      <c r="F37" s="445">
        <v>2019</v>
      </c>
      <c r="G37" s="445">
        <v>797</v>
      </c>
      <c r="H37" s="445">
        <v>1</v>
      </c>
      <c r="I37" s="446">
        <v>5</v>
      </c>
      <c r="J37" s="6"/>
    </row>
    <row r="38" spans="1:10" ht="16.5" thickBot="1">
      <c r="A38" s="184" t="s">
        <v>478</v>
      </c>
      <c r="B38" s="447" t="s">
        <v>300</v>
      </c>
      <c r="C38" s="444" t="s">
        <v>482</v>
      </c>
      <c r="D38" s="117" t="s">
        <v>451</v>
      </c>
      <c r="E38" s="445" t="s">
        <v>432</v>
      </c>
      <c r="F38" s="445">
        <v>2019</v>
      </c>
      <c r="G38" s="122">
        <v>799</v>
      </c>
      <c r="H38" s="122">
        <v>1</v>
      </c>
      <c r="I38" s="333">
        <v>5</v>
      </c>
      <c r="J38" s="6"/>
    </row>
    <row r="39" spans="1:10" ht="16.5" thickBot="1">
      <c r="A39" s="376"/>
      <c r="B39" s="124"/>
      <c r="C39" s="124"/>
      <c r="D39" s="124"/>
      <c r="E39" s="124"/>
      <c r="F39" s="124"/>
      <c r="G39" s="124"/>
      <c r="H39" s="127" t="str">
        <f>"Total "&amp;LEFT(A7,2)</f>
        <v>Total I7</v>
      </c>
      <c r="I39" s="128">
        <f>SUM(I10:I38)</f>
        <v>145</v>
      </c>
      <c r="J39" s="6"/>
    </row>
    <row r="40" spans="1:10">
      <c r="A40" s="44"/>
      <c r="B40" s="44"/>
      <c r="C40" s="44"/>
      <c r="D40" s="44"/>
      <c r="E40" s="44"/>
      <c r="F40" s="44"/>
      <c r="G40" s="44"/>
      <c r="H40" s="44"/>
      <c r="I40" s="45"/>
    </row>
    <row r="41" spans="1:10" ht="33.75" customHeight="1">
      <c r="A41"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41" s="496"/>
      <c r="C41" s="496"/>
      <c r="D41" s="496"/>
      <c r="E41" s="496"/>
      <c r="F41" s="496"/>
      <c r="G41" s="496"/>
      <c r="H41" s="496"/>
      <c r="I41" s="496"/>
    </row>
    <row r="42" spans="1:10">
      <c r="A42" s="46"/>
    </row>
    <row r="43" spans="1:10">
      <c r="A43" s="46"/>
    </row>
  </sheetData>
  <mergeCells count="3">
    <mergeCell ref="A6:I6"/>
    <mergeCell ref="A7:I7"/>
    <mergeCell ref="A41:I4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4" customWidth="1"/>
    <col min="8" max="8" width="10" customWidth="1"/>
    <col min="9" max="10" width="9.710937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 de arhitectura</v>
      </c>
      <c r="B3" s="270"/>
      <c r="C3" s="270"/>
    </row>
    <row r="4" spans="1:12">
      <c r="A4" s="124" t="str">
        <f>'Date initiale'!C6&amp;", "&amp;'Date initiale'!C7</f>
        <v>Niculae, Lorin Constantin, Conferențiar</v>
      </c>
      <c r="B4" s="124"/>
      <c r="C4" s="124"/>
    </row>
    <row r="5" spans="1:12" s="194" customFormat="1">
      <c r="A5" s="124"/>
      <c r="B5" s="124"/>
      <c r="C5" s="124"/>
    </row>
    <row r="6" spans="1:12" ht="15.75">
      <c r="A6" s="494" t="s">
        <v>110</v>
      </c>
      <c r="B6" s="494"/>
      <c r="C6" s="494"/>
      <c r="D6" s="494"/>
      <c r="E6" s="494"/>
      <c r="F6" s="494"/>
      <c r="G6" s="494"/>
      <c r="H6" s="494"/>
      <c r="I6" s="494"/>
    </row>
    <row r="7" spans="1:12" ht="15.75" customHeight="1">
      <c r="A7" s="497" t="str">
        <f>'Descriere indicatori'!B12&amp;". "&amp;'Descriere indicatori'!C12</f>
        <v xml:space="preserve">I9. Studii in extenso apărute în volume colective publicate la edituri de prestigiu naţional* </v>
      </c>
      <c r="B7" s="497"/>
      <c r="C7" s="497"/>
      <c r="D7" s="497"/>
      <c r="E7" s="497"/>
      <c r="F7" s="497"/>
      <c r="G7" s="497"/>
      <c r="H7" s="497"/>
      <c r="I7" s="497"/>
      <c r="J7" s="195"/>
    </row>
    <row r="8" spans="1:12" ht="16.5" thickBot="1">
      <c r="A8" s="193"/>
      <c r="B8" s="193"/>
      <c r="C8" s="193"/>
      <c r="D8" s="193"/>
      <c r="E8" s="193"/>
      <c r="F8" s="193"/>
      <c r="G8" s="179"/>
      <c r="H8" s="193"/>
      <c r="I8" s="193"/>
      <c r="J8" s="193"/>
    </row>
    <row r="9" spans="1:12" ht="30.75" thickBot="1">
      <c r="A9" s="162" t="s">
        <v>55</v>
      </c>
      <c r="B9" s="163" t="s">
        <v>83</v>
      </c>
      <c r="C9" s="163" t="s">
        <v>56</v>
      </c>
      <c r="D9" s="163" t="s">
        <v>57</v>
      </c>
      <c r="E9" s="163" t="s">
        <v>80</v>
      </c>
      <c r="F9" s="164" t="s">
        <v>87</v>
      </c>
      <c r="G9" s="163" t="s">
        <v>58</v>
      </c>
      <c r="H9" s="163" t="s">
        <v>111</v>
      </c>
      <c r="I9" s="165" t="s">
        <v>90</v>
      </c>
      <c r="K9" s="276" t="s">
        <v>108</v>
      </c>
    </row>
    <row r="10" spans="1:12">
      <c r="A10" s="196">
        <v>1</v>
      </c>
      <c r="B10" s="186"/>
      <c r="C10" s="186"/>
      <c r="D10" s="186"/>
      <c r="E10" s="152"/>
      <c r="F10" s="153"/>
      <c r="G10" s="113"/>
      <c r="H10" s="153"/>
      <c r="I10" s="337"/>
      <c r="K10" s="277">
        <v>7</v>
      </c>
      <c r="L10" s="393" t="s">
        <v>249</v>
      </c>
    </row>
    <row r="11" spans="1:12">
      <c r="A11" s="197">
        <f>A10+1</f>
        <v>2</v>
      </c>
      <c r="B11" s="172"/>
      <c r="C11" s="172"/>
      <c r="D11" s="172"/>
      <c r="E11" s="188"/>
      <c r="F11" s="118"/>
      <c r="G11" s="118"/>
      <c r="H11" s="118"/>
      <c r="I11" s="332"/>
      <c r="K11" s="58"/>
    </row>
    <row r="12" spans="1:12">
      <c r="A12" s="197">
        <f t="shared" ref="A12:A19" si="0">A11+1</f>
        <v>3</v>
      </c>
      <c r="B12" s="172"/>
      <c r="C12" s="116"/>
      <c r="D12" s="172"/>
      <c r="E12" s="188"/>
      <c r="F12" s="118"/>
      <c r="G12" s="118"/>
      <c r="H12" s="118"/>
      <c r="I12" s="332"/>
    </row>
    <row r="13" spans="1:12">
      <c r="A13" s="197">
        <f t="shared" si="0"/>
        <v>4</v>
      </c>
      <c r="B13" s="172"/>
      <c r="C13" s="116"/>
      <c r="D13" s="172"/>
      <c r="E13" s="188"/>
      <c r="F13" s="118"/>
      <c r="G13" s="118"/>
      <c r="H13" s="118"/>
      <c r="I13" s="332"/>
    </row>
    <row r="14" spans="1:12">
      <c r="A14" s="197">
        <f t="shared" si="0"/>
        <v>5</v>
      </c>
      <c r="B14" s="198"/>
      <c r="C14" s="198"/>
      <c r="D14" s="198"/>
      <c r="E14" s="198"/>
      <c r="F14" s="198"/>
      <c r="G14" s="118"/>
      <c r="H14" s="198"/>
      <c r="I14" s="343"/>
    </row>
    <row r="15" spans="1:12">
      <c r="A15" s="197">
        <f t="shared" si="0"/>
        <v>6</v>
      </c>
      <c r="B15" s="198"/>
      <c r="C15" s="198"/>
      <c r="D15" s="198"/>
      <c r="E15" s="198"/>
      <c r="F15" s="198"/>
      <c r="G15" s="118"/>
      <c r="H15" s="198"/>
      <c r="I15" s="343"/>
    </row>
    <row r="16" spans="1:12">
      <c r="A16" s="197">
        <f t="shared" si="0"/>
        <v>7</v>
      </c>
      <c r="B16" s="198"/>
      <c r="C16" s="198"/>
      <c r="D16" s="198"/>
      <c r="E16" s="198"/>
      <c r="F16" s="198"/>
      <c r="G16" s="118"/>
      <c r="H16" s="198"/>
      <c r="I16" s="343"/>
    </row>
    <row r="17" spans="1:10">
      <c r="A17" s="197">
        <f t="shared" si="0"/>
        <v>8</v>
      </c>
      <c r="B17" s="198"/>
      <c r="C17" s="198"/>
      <c r="D17" s="198"/>
      <c r="E17" s="198"/>
      <c r="F17" s="198"/>
      <c r="G17" s="118"/>
      <c r="H17" s="198"/>
      <c r="I17" s="343"/>
    </row>
    <row r="18" spans="1:10">
      <c r="A18" s="197">
        <f t="shared" si="0"/>
        <v>9</v>
      </c>
      <c r="B18" s="198"/>
      <c r="C18" s="198"/>
      <c r="D18" s="198"/>
      <c r="E18" s="198"/>
      <c r="F18" s="198"/>
      <c r="G18" s="118"/>
      <c r="H18" s="198"/>
      <c r="I18" s="343"/>
    </row>
    <row r="19" spans="1:10" ht="15.75" thickBot="1">
      <c r="A19" s="157">
        <f t="shared" si="0"/>
        <v>10</v>
      </c>
      <c r="B19" s="199"/>
      <c r="C19" s="199"/>
      <c r="D19" s="199"/>
      <c r="E19" s="199"/>
      <c r="F19" s="199"/>
      <c r="G19" s="122"/>
      <c r="H19" s="199"/>
      <c r="I19" s="344"/>
    </row>
    <row r="20" spans="1:10" s="194" customFormat="1" ht="16.5" thickBot="1">
      <c r="A20" s="376"/>
      <c r="B20" s="124"/>
      <c r="C20" s="124"/>
      <c r="D20" s="124"/>
      <c r="E20" s="124"/>
      <c r="F20" s="124"/>
      <c r="G20" s="124"/>
      <c r="H20" s="127" t="str">
        <f>"Total "&amp;LEFT(A7,2)</f>
        <v>Total I9</v>
      </c>
      <c r="I20" s="128">
        <f>SUM(I10:I19)</f>
        <v>0</v>
      </c>
      <c r="J20" s="6"/>
    </row>
    <row r="22" spans="1:10"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10" sqref="B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 de arhitectura</v>
      </c>
      <c r="B3" s="270"/>
      <c r="C3" s="270"/>
    </row>
    <row r="4" spans="1:12">
      <c r="A4" s="124" t="str">
        <f>'Date initiale'!C6&amp;", "&amp;'Date initiale'!C7</f>
        <v>Niculae, Lorin Constantin, Conferențiar</v>
      </c>
      <c r="B4" s="124"/>
      <c r="C4" s="124"/>
    </row>
    <row r="5" spans="1:12" s="194" customFormat="1">
      <c r="A5" s="124"/>
      <c r="B5" s="124"/>
      <c r="C5" s="124"/>
    </row>
    <row r="6" spans="1:12" ht="15.75">
      <c r="A6" s="494" t="s">
        <v>110</v>
      </c>
      <c r="B6" s="494"/>
      <c r="C6" s="494"/>
      <c r="D6" s="494"/>
      <c r="E6" s="494"/>
      <c r="F6" s="494"/>
      <c r="G6" s="494"/>
      <c r="H6" s="494"/>
      <c r="I6" s="494"/>
    </row>
    <row r="7" spans="1:12" ht="39" customHeight="1">
      <c r="A7" s="497" t="str">
        <f>'Descriere indicatori'!B13&amp;". "&amp;'Descriere indicatori'!C13</f>
        <v xml:space="preserve">I10. Studii in extenso apărute în volume colective publicate la edituri recunoscute în domeniu*, precum şi studiile aferente proiectelor* </v>
      </c>
      <c r="B7" s="497"/>
      <c r="C7" s="497"/>
      <c r="D7" s="497"/>
      <c r="E7" s="497"/>
      <c r="F7" s="497"/>
      <c r="G7" s="497"/>
      <c r="H7" s="497"/>
      <c r="I7" s="497"/>
    </row>
    <row r="8" spans="1:12" s="194" customFormat="1" ht="17.25" customHeight="1" thickBot="1">
      <c r="A8" s="39"/>
      <c r="B8" s="193"/>
      <c r="C8" s="193"/>
      <c r="D8" s="193"/>
      <c r="E8" s="193"/>
      <c r="F8" s="193"/>
      <c r="G8" s="193"/>
      <c r="H8" s="193"/>
      <c r="I8" s="193"/>
    </row>
    <row r="9" spans="1:12" ht="30.75" thickBot="1">
      <c r="A9" s="162" t="s">
        <v>55</v>
      </c>
      <c r="B9" s="163" t="s">
        <v>83</v>
      </c>
      <c r="C9" s="163" t="s">
        <v>56</v>
      </c>
      <c r="D9" s="163" t="s">
        <v>57</v>
      </c>
      <c r="E9" s="163" t="s">
        <v>80</v>
      </c>
      <c r="F9" s="164" t="s">
        <v>87</v>
      </c>
      <c r="G9" s="163" t="s">
        <v>58</v>
      </c>
      <c r="H9" s="163" t="s">
        <v>111</v>
      </c>
      <c r="I9" s="165" t="s">
        <v>90</v>
      </c>
      <c r="K9" s="276" t="s">
        <v>108</v>
      </c>
    </row>
    <row r="10" spans="1:12" ht="15.75">
      <c r="A10" s="196">
        <v>1</v>
      </c>
      <c r="B10" s="112"/>
      <c r="C10" s="152"/>
      <c r="D10" s="248"/>
      <c r="E10" s="249"/>
      <c r="F10" s="152"/>
      <c r="G10" s="152"/>
      <c r="H10" s="152"/>
      <c r="I10" s="345"/>
      <c r="J10" s="208"/>
      <c r="K10" s="277" t="s">
        <v>160</v>
      </c>
      <c r="L10" s="393" t="s">
        <v>250</v>
      </c>
    </row>
    <row r="11" spans="1:12" ht="15.75">
      <c r="A11" s="250">
        <f>A10+1</f>
        <v>2</v>
      </c>
      <c r="B11" s="149"/>
      <c r="C11" s="173"/>
      <c r="D11" s="117"/>
      <c r="E11" s="188"/>
      <c r="F11" s="173"/>
      <c r="G11" s="173"/>
      <c r="H11" s="173"/>
      <c r="I11" s="338"/>
      <c r="J11" s="208"/>
      <c r="K11" s="58"/>
      <c r="L11" s="393" t="s">
        <v>251</v>
      </c>
    </row>
    <row r="12" spans="1:12">
      <c r="A12" s="250">
        <f t="shared" ref="A12:A19" si="0">A11+1</f>
        <v>3</v>
      </c>
      <c r="B12" s="149"/>
      <c r="C12" s="149"/>
      <c r="D12" s="149"/>
      <c r="E12" s="42"/>
      <c r="F12" s="118"/>
      <c r="G12" s="118"/>
      <c r="H12" s="118"/>
      <c r="I12" s="332"/>
    </row>
    <row r="13" spans="1:12">
      <c r="A13" s="250">
        <f t="shared" si="0"/>
        <v>4</v>
      </c>
      <c r="B13" s="117"/>
      <c r="C13" s="117"/>
      <c r="D13" s="149"/>
      <c r="E13" s="42"/>
      <c r="F13" s="118"/>
      <c r="G13" s="118"/>
      <c r="H13" s="118"/>
      <c r="I13" s="332"/>
    </row>
    <row r="14" spans="1:12">
      <c r="A14" s="250">
        <f t="shared" si="0"/>
        <v>5</v>
      </c>
      <c r="B14" s="149"/>
      <c r="C14" s="117"/>
      <c r="D14" s="117"/>
      <c r="E14" s="188"/>
      <c r="F14" s="118"/>
      <c r="G14" s="118"/>
      <c r="H14" s="118"/>
      <c r="I14" s="332"/>
    </row>
    <row r="15" spans="1:12">
      <c r="A15" s="250">
        <f t="shared" si="0"/>
        <v>6</v>
      </c>
      <c r="B15" s="172"/>
      <c r="C15" s="172"/>
      <c r="D15" s="172"/>
      <c r="E15" s="188"/>
      <c r="F15" s="118"/>
      <c r="G15" s="118"/>
      <c r="H15" s="118"/>
      <c r="I15" s="332"/>
    </row>
    <row r="16" spans="1:12">
      <c r="A16" s="250">
        <f t="shared" si="0"/>
        <v>7</v>
      </c>
      <c r="B16" s="172"/>
      <c r="C16" s="116"/>
      <c r="D16" s="172"/>
      <c r="E16" s="188"/>
      <c r="F16" s="118"/>
      <c r="G16" s="118"/>
      <c r="H16" s="118"/>
      <c r="I16" s="332"/>
    </row>
    <row r="17" spans="1:9">
      <c r="A17" s="250">
        <f t="shared" si="0"/>
        <v>8</v>
      </c>
      <c r="B17" s="172"/>
      <c r="C17" s="116"/>
      <c r="D17" s="172"/>
      <c r="E17" s="188"/>
      <c r="F17" s="118"/>
      <c r="G17" s="118"/>
      <c r="H17" s="118"/>
      <c r="I17" s="332"/>
    </row>
    <row r="18" spans="1:9">
      <c r="A18" s="250">
        <f t="shared" si="0"/>
        <v>9</v>
      </c>
      <c r="B18" s="188"/>
      <c r="C18" s="42"/>
      <c r="D18" s="42"/>
      <c r="E18" s="42"/>
      <c r="F18" s="118"/>
      <c r="G18" s="118"/>
      <c r="H18" s="118"/>
      <c r="I18" s="332"/>
    </row>
    <row r="19" spans="1:9" ht="15.75" thickBot="1">
      <c r="A19" s="251">
        <f t="shared" si="0"/>
        <v>10</v>
      </c>
      <c r="B19" s="158"/>
      <c r="C19" s="121"/>
      <c r="D19" s="121"/>
      <c r="E19" s="191"/>
      <c r="F19" s="122"/>
      <c r="G19" s="122"/>
      <c r="H19" s="122"/>
      <c r="I19" s="333"/>
    </row>
    <row r="20" spans="1:9" ht="15.75" thickBot="1">
      <c r="A20" s="376"/>
      <c r="B20" s="252"/>
      <c r="C20" s="156"/>
      <c r="D20" s="192"/>
      <c r="E20" s="192"/>
      <c r="F20" s="192"/>
      <c r="G20" s="192"/>
      <c r="H20" s="127" t="str">
        <f>"Total "&amp;LEFT(A7,3)</f>
        <v>Total I10</v>
      </c>
      <c r="I20" s="253">
        <f>SUM(I10:I19)</f>
        <v>0</v>
      </c>
    </row>
    <row r="21" spans="1:9">
      <c r="A21" s="22"/>
      <c r="B21" s="16"/>
      <c r="C21" s="18"/>
      <c r="D21" s="22"/>
    </row>
    <row r="22" spans="1:9"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row r="23" spans="1:9" ht="48" customHeight="1">
      <c r="A23"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96"/>
      <c r="C23" s="496"/>
      <c r="D23" s="496"/>
      <c r="E23" s="496"/>
      <c r="F23" s="496"/>
      <c r="G23" s="496"/>
      <c r="H23" s="496"/>
      <c r="I23" s="496"/>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workbookViewId="0">
      <selection activeCell="I20" sqref="I20"/>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 de arhitectura</v>
      </c>
      <c r="B3" s="270"/>
      <c r="C3" s="270"/>
    </row>
    <row r="4" spans="1:12">
      <c r="A4" s="124" t="str">
        <f>'Date initiale'!C6&amp;", "&amp;'Date initiale'!C7</f>
        <v>Niculae, Lorin Constantin, Conferențiar</v>
      </c>
      <c r="B4" s="124"/>
      <c r="C4" s="124"/>
    </row>
    <row r="5" spans="1:12" s="194" customFormat="1">
      <c r="A5" s="124"/>
      <c r="B5" s="124"/>
      <c r="C5" s="124"/>
    </row>
    <row r="6" spans="1:12" ht="15.75">
      <c r="A6" s="494" t="s">
        <v>110</v>
      </c>
      <c r="B6" s="494"/>
      <c r="C6" s="494"/>
      <c r="D6" s="494"/>
      <c r="E6" s="494"/>
      <c r="F6" s="494"/>
      <c r="G6" s="494"/>
      <c r="H6" s="494"/>
      <c r="I6" s="494"/>
      <c r="J6" s="40"/>
    </row>
    <row r="7" spans="1:12" ht="39" customHeight="1">
      <c r="A7" s="49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97"/>
      <c r="C7" s="497"/>
      <c r="D7" s="497"/>
      <c r="E7" s="497"/>
      <c r="F7" s="497"/>
      <c r="G7" s="497"/>
      <c r="H7" s="497"/>
      <c r="I7" s="497"/>
      <c r="J7" s="39"/>
    </row>
    <row r="8" spans="1:12" ht="19.5" customHeight="1" thickBot="1">
      <c r="A8" s="63"/>
      <c r="B8" s="63"/>
      <c r="C8" s="63"/>
      <c r="D8" s="63"/>
      <c r="E8" s="63"/>
      <c r="F8" s="63"/>
      <c r="G8" s="63"/>
      <c r="H8" s="63"/>
      <c r="I8" s="63"/>
      <c r="J8" s="39"/>
    </row>
    <row r="9" spans="1:12" ht="63" customHeight="1" thickBot="1">
      <c r="A9" s="239" t="s">
        <v>55</v>
      </c>
      <c r="B9" s="240" t="s">
        <v>83</v>
      </c>
      <c r="C9" s="241" t="s">
        <v>52</v>
      </c>
      <c r="D9" s="241" t="s">
        <v>134</v>
      </c>
      <c r="E9" s="240" t="s">
        <v>87</v>
      </c>
      <c r="F9" s="241" t="s">
        <v>53</v>
      </c>
      <c r="G9" s="241" t="s">
        <v>79</v>
      </c>
      <c r="H9" s="240" t="s">
        <v>54</v>
      </c>
      <c r="I9" s="247" t="s">
        <v>147</v>
      </c>
      <c r="J9" s="2"/>
      <c r="K9" s="276" t="s">
        <v>108</v>
      </c>
    </row>
    <row r="10" spans="1:12" ht="15.75">
      <c r="A10" s="66">
        <v>1</v>
      </c>
      <c r="B10" s="31"/>
      <c r="C10" s="53"/>
      <c r="D10" s="53"/>
      <c r="E10" s="64"/>
      <c r="F10" s="65"/>
      <c r="G10" s="31"/>
      <c r="H10" s="31"/>
      <c r="I10" s="346"/>
      <c r="K10" s="277" t="s">
        <v>161</v>
      </c>
      <c r="L10" s="393" t="s">
        <v>252</v>
      </c>
    </row>
    <row r="11" spans="1:12" ht="15.75">
      <c r="A11" s="67">
        <f>A10+1</f>
        <v>2</v>
      </c>
      <c r="B11" s="21"/>
      <c r="C11" s="21"/>
      <c r="D11" s="21"/>
      <c r="E11" s="20"/>
      <c r="F11" s="29"/>
      <c r="G11" s="21"/>
      <c r="H11" s="20"/>
      <c r="I11" s="347"/>
      <c r="K11" s="58"/>
    </row>
    <row r="12" spans="1:12" ht="15.75">
      <c r="A12" s="67">
        <f t="shared" ref="A12:A19" si="0">A11+1</f>
        <v>3</v>
      </c>
      <c r="B12" s="21"/>
      <c r="C12" s="21"/>
      <c r="D12" s="21"/>
      <c r="E12" s="20"/>
      <c r="F12" s="24"/>
      <c r="G12" s="21"/>
      <c r="H12" s="20"/>
      <c r="I12" s="347"/>
    </row>
    <row r="13" spans="1:12" ht="15.75">
      <c r="A13" s="67">
        <f t="shared" si="0"/>
        <v>4</v>
      </c>
      <c r="B13" s="21"/>
      <c r="C13" s="21"/>
      <c r="D13" s="21"/>
      <c r="E13" s="21"/>
      <c r="F13" s="24"/>
      <c r="G13" s="21"/>
      <c r="H13" s="21"/>
      <c r="I13" s="347"/>
    </row>
    <row r="14" spans="1:12" ht="15.75">
      <c r="A14" s="67">
        <f t="shared" si="0"/>
        <v>5</v>
      </c>
      <c r="B14" s="21"/>
      <c r="C14" s="21"/>
      <c r="D14" s="21"/>
      <c r="E14" s="21"/>
      <c r="F14" s="21"/>
      <c r="G14" s="21"/>
      <c r="H14" s="21"/>
      <c r="I14" s="347"/>
    </row>
    <row r="15" spans="1:12" ht="15.75">
      <c r="A15" s="67">
        <f t="shared" si="0"/>
        <v>6</v>
      </c>
      <c r="B15" s="20"/>
      <c r="C15" s="21"/>
      <c r="D15" s="21"/>
      <c r="E15" s="20"/>
      <c r="F15" s="20"/>
      <c r="G15" s="20"/>
      <c r="H15" s="20"/>
      <c r="I15" s="347"/>
    </row>
    <row r="16" spans="1:12" ht="15.75">
      <c r="A16" s="67">
        <f t="shared" si="0"/>
        <v>7</v>
      </c>
      <c r="B16" s="20"/>
      <c r="C16" s="20"/>
      <c r="D16" s="21"/>
      <c r="E16" s="20"/>
      <c r="F16" s="20"/>
      <c r="G16" s="21"/>
      <c r="H16" s="20"/>
      <c r="I16" s="347"/>
    </row>
    <row r="17" spans="1:10" ht="15.75">
      <c r="A17" s="67">
        <f t="shared" si="0"/>
        <v>8</v>
      </c>
      <c r="B17" s="21"/>
      <c r="C17" s="21"/>
      <c r="D17" s="21"/>
      <c r="E17" s="20"/>
      <c r="F17" s="20"/>
      <c r="G17" s="21"/>
      <c r="H17" s="20"/>
      <c r="I17" s="347"/>
    </row>
    <row r="18" spans="1:10" ht="15.75">
      <c r="A18" s="67">
        <f t="shared" si="0"/>
        <v>9</v>
      </c>
      <c r="B18" s="21"/>
      <c r="C18" s="21"/>
      <c r="D18" s="21"/>
      <c r="E18" s="21"/>
      <c r="F18" s="29"/>
      <c r="G18" s="23"/>
      <c r="H18" s="21"/>
      <c r="I18" s="348"/>
      <c r="J18" s="25"/>
    </row>
    <row r="19" spans="1:10" ht="16.5" thickBot="1">
      <c r="A19" s="68">
        <f t="shared" si="0"/>
        <v>10</v>
      </c>
      <c r="B19" s="52"/>
      <c r="C19" s="69"/>
      <c r="D19" s="52"/>
      <c r="E19" s="52"/>
      <c r="F19" s="69"/>
      <c r="G19" s="69"/>
      <c r="H19" s="69"/>
      <c r="I19" s="349"/>
    </row>
    <row r="20" spans="1:10" ht="16.5" thickBot="1">
      <c r="A20" s="375"/>
      <c r="C20" s="22"/>
      <c r="D20" s="27"/>
      <c r="E20" s="18"/>
      <c r="H20" s="127" t="str">
        <f>"Total "&amp;LEFT(A7,4)</f>
        <v>Total I11a</v>
      </c>
      <c r="I20" s="397">
        <f>SUM(I10:I19)</f>
        <v>0</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5"/>
  <sheetViews>
    <sheetView workbookViewId="0">
      <selection activeCell="D20" sqref="D20"/>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4" customWidth="1"/>
    <col min="8" max="8" width="9.7109375" customWidth="1"/>
  </cols>
  <sheetData>
    <row r="1" spans="1:11" ht="15.75">
      <c r="A1" s="270" t="str">
        <f>'Date initiale'!C3</f>
        <v>Universitatea de Arhitectură și Urbanism "Ion Mincu" București</v>
      </c>
      <c r="B1" s="270"/>
      <c r="C1" s="270"/>
      <c r="D1" s="17"/>
    </row>
    <row r="2" spans="1:11" ht="15.75">
      <c r="A2" s="270" t="str">
        <f>'Date initiale'!B4&amp;" "&amp;'Date initiale'!C4</f>
        <v>Facultatea ARHITECTURA</v>
      </c>
      <c r="B2" s="270"/>
      <c r="C2" s="270"/>
      <c r="D2" s="17"/>
    </row>
    <row r="3" spans="1:11" ht="15.75">
      <c r="A3" s="270" t="str">
        <f>'Date initiale'!B5&amp;" "&amp;'Date initiale'!C5</f>
        <v>Departamentul Bazele proiectarii de arhitectura</v>
      </c>
      <c r="B3" s="270"/>
      <c r="C3" s="270"/>
      <c r="D3" s="17"/>
    </row>
    <row r="4" spans="1:11">
      <c r="A4" s="124" t="str">
        <f>'Date initiale'!C6&amp;", "&amp;'Date initiale'!C7</f>
        <v>Niculae, Lorin Constantin, Conferențiar</v>
      </c>
      <c r="B4" s="124"/>
      <c r="C4" s="124"/>
    </row>
    <row r="5" spans="1:11" s="194" customFormat="1">
      <c r="A5" s="124"/>
      <c r="B5" s="124"/>
      <c r="C5" s="124"/>
    </row>
    <row r="6" spans="1:11" ht="15.75">
      <c r="A6" s="494" t="s">
        <v>110</v>
      </c>
      <c r="B6" s="494"/>
      <c r="C6" s="494"/>
      <c r="D6" s="494"/>
      <c r="E6" s="494"/>
      <c r="F6" s="494"/>
      <c r="G6" s="494"/>
      <c r="H6" s="494"/>
      <c r="I6" s="40"/>
      <c r="J6" s="40"/>
    </row>
    <row r="7" spans="1:11" ht="48" customHeight="1">
      <c r="A7" s="49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97"/>
      <c r="C7" s="497"/>
      <c r="D7" s="497"/>
      <c r="E7" s="497"/>
      <c r="F7" s="497"/>
      <c r="G7" s="497"/>
      <c r="H7" s="497"/>
      <c r="I7" s="195"/>
      <c r="J7" s="195"/>
    </row>
    <row r="8" spans="1:11" ht="21.75" customHeight="1" thickBot="1">
      <c r="A8" s="62"/>
      <c r="B8" s="62"/>
      <c r="C8" s="62"/>
      <c r="D8" s="62"/>
      <c r="E8" s="62"/>
      <c r="F8" s="62"/>
      <c r="G8" s="62"/>
      <c r="H8" s="62"/>
    </row>
    <row r="9" spans="1:11" ht="30.75" thickBot="1">
      <c r="A9" s="162" t="s">
        <v>55</v>
      </c>
      <c r="B9" s="228" t="s">
        <v>83</v>
      </c>
      <c r="C9" s="228" t="s">
        <v>136</v>
      </c>
      <c r="D9" s="228" t="s">
        <v>137</v>
      </c>
      <c r="E9" s="228" t="s">
        <v>75</v>
      </c>
      <c r="F9" s="228" t="s">
        <v>76</v>
      </c>
      <c r="G9" s="242" t="s">
        <v>135</v>
      </c>
      <c r="H9" s="247" t="s">
        <v>147</v>
      </c>
      <c r="J9" s="276" t="s">
        <v>108</v>
      </c>
    </row>
    <row r="10" spans="1:11" ht="30">
      <c r="A10" s="209">
        <v>1</v>
      </c>
      <c r="B10" s="131" t="s">
        <v>300</v>
      </c>
      <c r="C10" s="131" t="s">
        <v>325</v>
      </c>
      <c r="D10" s="211" t="s">
        <v>326</v>
      </c>
      <c r="E10" s="212">
        <v>2013</v>
      </c>
      <c r="F10" s="429" t="s">
        <v>327</v>
      </c>
      <c r="G10" s="213"/>
      <c r="H10" s="350">
        <v>8</v>
      </c>
      <c r="J10" s="277" t="s">
        <v>253</v>
      </c>
      <c r="K10" s="393" t="s">
        <v>256</v>
      </c>
    </row>
    <row r="11" spans="1:11" ht="30">
      <c r="A11" s="214">
        <f>A10+1</f>
        <v>2</v>
      </c>
      <c r="B11" s="136" t="s">
        <v>300</v>
      </c>
      <c r="C11" s="136" t="s">
        <v>328</v>
      </c>
      <c r="D11" s="136" t="s">
        <v>329</v>
      </c>
      <c r="E11" s="136">
        <v>2013</v>
      </c>
      <c r="F11" s="136" t="s">
        <v>327</v>
      </c>
      <c r="G11" s="216"/>
      <c r="H11" s="338">
        <v>8</v>
      </c>
      <c r="J11" s="277" t="s">
        <v>254</v>
      </c>
    </row>
    <row r="12" spans="1:11" ht="15.75">
      <c r="A12" s="214">
        <f t="shared" ref="A12:A17" si="0">A11+1</f>
        <v>3</v>
      </c>
      <c r="B12" s="218" t="s">
        <v>300</v>
      </c>
      <c r="C12" s="218" t="s">
        <v>330</v>
      </c>
      <c r="D12" s="218" t="s">
        <v>333</v>
      </c>
      <c r="E12" s="218">
        <v>2013</v>
      </c>
      <c r="F12" s="218" t="s">
        <v>327</v>
      </c>
      <c r="G12" s="220"/>
      <c r="H12" s="351">
        <v>8</v>
      </c>
      <c r="I12" s="26"/>
      <c r="J12" s="277" t="s">
        <v>255</v>
      </c>
    </row>
    <row r="13" spans="1:11" ht="15.75">
      <c r="A13" s="214">
        <f t="shared" si="0"/>
        <v>4</v>
      </c>
      <c r="B13" s="136" t="s">
        <v>300</v>
      </c>
      <c r="C13" s="136" t="s">
        <v>331</v>
      </c>
      <c r="D13" s="136" t="s">
        <v>332</v>
      </c>
      <c r="E13" s="136">
        <v>2013</v>
      </c>
      <c r="F13" s="136" t="s">
        <v>334</v>
      </c>
      <c r="G13" s="216"/>
      <c r="H13" s="338">
        <v>8</v>
      </c>
      <c r="I13" s="26"/>
    </row>
    <row r="14" spans="1:11" s="194" customFormat="1" ht="30">
      <c r="A14" s="214">
        <f t="shared" si="0"/>
        <v>5</v>
      </c>
      <c r="B14" s="136" t="s">
        <v>300</v>
      </c>
      <c r="C14" s="136" t="s">
        <v>335</v>
      </c>
      <c r="D14" s="136" t="s">
        <v>337</v>
      </c>
      <c r="E14" s="136">
        <v>2013</v>
      </c>
      <c r="F14" s="136" t="s">
        <v>336</v>
      </c>
      <c r="G14" s="216"/>
      <c r="H14" s="338">
        <v>10</v>
      </c>
    </row>
    <row r="15" spans="1:11" s="194" customFormat="1" ht="30">
      <c r="A15" s="214">
        <f t="shared" si="0"/>
        <v>6</v>
      </c>
      <c r="B15" s="136" t="s">
        <v>300</v>
      </c>
      <c r="C15" s="136" t="s">
        <v>339</v>
      </c>
      <c r="D15" s="136" t="s">
        <v>340</v>
      </c>
      <c r="E15" s="136">
        <v>2015</v>
      </c>
      <c r="F15" s="136" t="s">
        <v>341</v>
      </c>
      <c r="G15" s="216"/>
      <c r="H15" s="338">
        <v>10</v>
      </c>
      <c r="I15" s="26"/>
    </row>
    <row r="16" spans="1:11" s="194" customFormat="1" ht="45">
      <c r="A16" s="214">
        <f t="shared" si="0"/>
        <v>7</v>
      </c>
      <c r="B16" s="136" t="s">
        <v>300</v>
      </c>
      <c r="C16" s="136" t="s">
        <v>344</v>
      </c>
      <c r="D16" s="136" t="s">
        <v>342</v>
      </c>
      <c r="E16" s="136">
        <v>2017</v>
      </c>
      <c r="F16" s="136" t="s">
        <v>343</v>
      </c>
      <c r="G16" s="216"/>
      <c r="H16" s="338">
        <v>3</v>
      </c>
    </row>
    <row r="17" spans="1:9" s="194" customFormat="1" ht="15.75">
      <c r="A17" s="214">
        <f t="shared" si="0"/>
        <v>8</v>
      </c>
      <c r="B17" s="218" t="s">
        <v>300</v>
      </c>
      <c r="C17" s="218" t="s">
        <v>402</v>
      </c>
      <c r="D17" s="218" t="s">
        <v>403</v>
      </c>
      <c r="E17" s="218">
        <v>2018</v>
      </c>
      <c r="F17" s="219" t="s">
        <v>399</v>
      </c>
      <c r="G17" s="220" t="s">
        <v>400</v>
      </c>
      <c r="H17" s="351">
        <v>10</v>
      </c>
      <c r="I17" s="26"/>
    </row>
    <row r="18" spans="1:9" s="194" customFormat="1" ht="30">
      <c r="A18" s="214">
        <f>A17+1</f>
        <v>9</v>
      </c>
      <c r="B18" s="136" t="s">
        <v>300</v>
      </c>
      <c r="C18" s="218" t="s">
        <v>405</v>
      </c>
      <c r="D18" s="218" t="s">
        <v>404</v>
      </c>
      <c r="E18" s="218">
        <v>2015</v>
      </c>
      <c r="F18" s="219">
        <v>20</v>
      </c>
      <c r="G18" s="220" t="s">
        <v>309</v>
      </c>
      <c r="H18" s="351">
        <v>10</v>
      </c>
      <c r="I18" s="26"/>
    </row>
    <row r="19" spans="1:9" s="194" customFormat="1" ht="30.75" thickBot="1">
      <c r="A19" s="221">
        <f>A18+1</f>
        <v>10</v>
      </c>
      <c r="B19" s="143" t="s">
        <v>300</v>
      </c>
      <c r="C19" s="218" t="s">
        <v>406</v>
      </c>
      <c r="D19" s="218" t="s">
        <v>408</v>
      </c>
      <c r="E19" s="218" t="s">
        <v>407</v>
      </c>
      <c r="F19" s="441">
        <v>43742</v>
      </c>
      <c r="G19" s="220" t="s">
        <v>391</v>
      </c>
      <c r="H19" s="351">
        <v>21</v>
      </c>
      <c r="I19" s="26"/>
    </row>
    <row r="20" spans="1:9" s="194" customFormat="1" ht="45">
      <c r="A20" s="214"/>
      <c r="B20" s="218" t="s">
        <v>300</v>
      </c>
      <c r="C20" s="218" t="s">
        <v>418</v>
      </c>
      <c r="D20" s="218" t="s">
        <v>419</v>
      </c>
      <c r="E20" s="218">
        <v>2012</v>
      </c>
      <c r="F20" s="219"/>
      <c r="G20" s="220" t="s">
        <v>420</v>
      </c>
      <c r="H20" s="351">
        <v>10</v>
      </c>
      <c r="I20" s="26"/>
    </row>
    <row r="21" spans="1:9" s="194" customFormat="1" ht="15.75">
      <c r="A21" s="214"/>
      <c r="B21" s="218"/>
      <c r="C21" s="218"/>
      <c r="D21" s="218"/>
      <c r="E21" s="218"/>
      <c r="F21" s="219"/>
      <c r="G21" s="220"/>
      <c r="H21" s="351"/>
      <c r="I21" s="26"/>
    </row>
    <row r="22" spans="1:9" s="194" customFormat="1" ht="15.75">
      <c r="A22" s="13"/>
      <c r="B22" s="13"/>
      <c r="C22" s="136"/>
      <c r="D22" s="136"/>
      <c r="E22" s="136"/>
      <c r="F22" s="215"/>
      <c r="G22" s="216"/>
      <c r="H22" s="338"/>
      <c r="I22" s="26"/>
    </row>
    <row r="23" spans="1:9" ht="15.75" thickBot="1">
      <c r="A23" s="13"/>
      <c r="B23" s="13"/>
      <c r="C23" s="136"/>
      <c r="D23" s="143"/>
      <c r="E23" s="143"/>
      <c r="F23" s="222"/>
      <c r="G23" s="223"/>
      <c r="H23" s="352"/>
    </row>
    <row r="24" spans="1:9" ht="15.75" thickBot="1">
      <c r="A24" s="225"/>
      <c r="B24" s="225"/>
      <c r="C24" s="225"/>
      <c r="D24" s="225"/>
      <c r="E24" s="225"/>
      <c r="F24" s="226"/>
      <c r="G24" s="166" t="str">
        <f>"Total "&amp;LEFT(A7,4)</f>
        <v>Total I11b</v>
      </c>
      <c r="H24" s="285">
        <f>SUM(H10:H23)</f>
        <v>106</v>
      </c>
    </row>
    <row r="25" spans="1:9" ht="15.75">
      <c r="A25" s="30"/>
      <c r="B25" s="30"/>
      <c r="C25" s="30"/>
      <c r="D25" s="30"/>
      <c r="E25" s="30"/>
      <c r="F25" s="30"/>
      <c r="G25" s="30"/>
      <c r="H25"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42"/>
  <sheetViews>
    <sheetView topLeftCell="A7" workbookViewId="0">
      <selection activeCell="I16" sqref="I16"/>
    </sheetView>
  </sheetViews>
  <sheetFormatPr defaultRowHeight="15"/>
  <cols>
    <col min="1" max="1" width="5.140625" customWidth="1"/>
    <col min="2" max="2" width="22.140625" customWidth="1"/>
    <col min="3" max="3" width="52.85546875" customWidth="1"/>
    <col min="4" max="4" width="51" customWidth="1"/>
    <col min="5" max="5" width="6.85546875" customWidth="1"/>
    <col min="6" max="6" width="10.5703125" customWidth="1"/>
    <col min="7" max="7" width="9.7109375" customWidth="1"/>
  </cols>
  <sheetData>
    <row r="1" spans="1:10">
      <c r="A1" s="270" t="str">
        <f>'Date initiale'!C3</f>
        <v>Universitatea de Arhitectură și Urbanism "Ion Mincu" București</v>
      </c>
      <c r="B1" s="270"/>
      <c r="C1" s="270"/>
    </row>
    <row r="2" spans="1:10">
      <c r="A2" s="270" t="str">
        <f>'Date initiale'!B4&amp;" "&amp;'Date initiale'!C4</f>
        <v>Facultatea ARHITECTURA</v>
      </c>
      <c r="B2" s="270"/>
      <c r="C2" s="270"/>
    </row>
    <row r="3" spans="1:10">
      <c r="A3" s="270" t="str">
        <f>'Date initiale'!B5&amp;" "&amp;'Date initiale'!C5</f>
        <v>Departamentul Bazele proiectarii de arhitectura</v>
      </c>
      <c r="B3" s="270"/>
      <c r="C3" s="270"/>
    </row>
    <row r="4" spans="1:10">
      <c r="A4" s="124" t="str">
        <f>'Date initiale'!C6&amp;", "&amp;'Date initiale'!C7</f>
        <v>Niculae, Lorin Constantin, Conferențiar</v>
      </c>
      <c r="B4" s="124"/>
      <c r="C4" s="124"/>
    </row>
    <row r="5" spans="1:10" s="194" customFormat="1">
      <c r="A5" s="124"/>
      <c r="B5" s="124"/>
      <c r="C5" s="124"/>
    </row>
    <row r="6" spans="1:10" ht="15.75">
      <c r="A6" s="499" t="s">
        <v>110</v>
      </c>
      <c r="B6" s="499"/>
      <c r="C6" s="499"/>
      <c r="D6" s="499"/>
      <c r="E6" s="499"/>
      <c r="F6" s="499"/>
      <c r="G6" s="499"/>
    </row>
    <row r="7" spans="1:10" ht="15.75">
      <c r="A7" s="497" t="str">
        <f>'Descriere indicatori'!B14&amp;"c. "&amp;'Descriere indicatori'!C16</f>
        <v>I11c. Susţinere comunicare publică în cadrul conferinţelor, colocviilor, seminariilor internaţionale/naţionale</v>
      </c>
      <c r="B7" s="497"/>
      <c r="C7" s="497"/>
      <c r="D7" s="497"/>
      <c r="E7" s="497"/>
      <c r="F7" s="497"/>
      <c r="G7" s="497"/>
      <c r="H7" s="195"/>
    </row>
    <row r="8" spans="1:10" s="194" customFormat="1" ht="16.5" thickBot="1">
      <c r="A8" s="193"/>
      <c r="B8" s="193"/>
      <c r="C8" s="193"/>
      <c r="D8" s="193"/>
      <c r="E8" s="193"/>
      <c r="F8" s="193"/>
      <c r="G8" s="193"/>
      <c r="H8" s="193"/>
    </row>
    <row r="9" spans="1:10" ht="30.75" thickBot="1">
      <c r="A9" s="162" t="s">
        <v>55</v>
      </c>
      <c r="B9" s="228" t="s">
        <v>83</v>
      </c>
      <c r="C9" s="228" t="s">
        <v>73</v>
      </c>
      <c r="D9" s="455" t="s">
        <v>74</v>
      </c>
      <c r="E9" s="228" t="s">
        <v>75</v>
      </c>
      <c r="F9" s="228" t="s">
        <v>76</v>
      </c>
      <c r="G9" s="247" t="s">
        <v>147</v>
      </c>
      <c r="I9" s="276" t="s">
        <v>108</v>
      </c>
    </row>
    <row r="10" spans="1:10">
      <c r="A10" s="230"/>
      <c r="B10" s="210" t="s">
        <v>300</v>
      </c>
      <c r="C10" s="231" t="s">
        <v>397</v>
      </c>
      <c r="D10" s="140" t="s">
        <v>409</v>
      </c>
      <c r="E10" s="212">
        <v>2009</v>
      </c>
      <c r="F10" s="212" t="s">
        <v>327</v>
      </c>
      <c r="G10" s="350">
        <v>3</v>
      </c>
      <c r="I10" s="277" t="s">
        <v>163</v>
      </c>
      <c r="J10" s="393" t="s">
        <v>257</v>
      </c>
    </row>
    <row r="11" spans="1:10">
      <c r="A11" s="232"/>
      <c r="B11" s="210" t="s">
        <v>300</v>
      </c>
      <c r="C11" s="231" t="s">
        <v>397</v>
      </c>
      <c r="D11" s="140" t="s">
        <v>410</v>
      </c>
      <c r="E11" s="212">
        <v>2011</v>
      </c>
      <c r="F11" s="212" t="s">
        <v>327</v>
      </c>
      <c r="G11" s="350">
        <v>3</v>
      </c>
    </row>
    <row r="12" spans="1:10">
      <c r="A12" s="232"/>
      <c r="B12" s="210" t="s">
        <v>300</v>
      </c>
      <c r="C12" s="231" t="s">
        <v>397</v>
      </c>
      <c r="D12" s="140" t="s">
        <v>411</v>
      </c>
      <c r="E12" s="212">
        <v>2012</v>
      </c>
      <c r="F12" s="212" t="s">
        <v>327</v>
      </c>
      <c r="G12" s="350">
        <v>3</v>
      </c>
    </row>
    <row r="13" spans="1:10">
      <c r="A13" s="232"/>
      <c r="B13" s="210" t="s">
        <v>300</v>
      </c>
      <c r="C13" s="231" t="s">
        <v>397</v>
      </c>
      <c r="D13" s="140" t="s">
        <v>412</v>
      </c>
      <c r="E13" s="212">
        <v>2013</v>
      </c>
      <c r="F13" s="212" t="s">
        <v>327</v>
      </c>
      <c r="G13" s="350">
        <v>3</v>
      </c>
    </row>
    <row r="14" spans="1:10">
      <c r="A14" s="232"/>
      <c r="B14" s="210" t="s">
        <v>300</v>
      </c>
      <c r="C14" s="231" t="s">
        <v>397</v>
      </c>
      <c r="D14" s="140" t="s">
        <v>413</v>
      </c>
      <c r="E14" s="212">
        <v>2014</v>
      </c>
      <c r="F14" s="212" t="s">
        <v>327</v>
      </c>
      <c r="G14" s="350">
        <v>3</v>
      </c>
    </row>
    <row r="15" spans="1:10">
      <c r="A15" s="232"/>
      <c r="B15" s="210" t="s">
        <v>300</v>
      </c>
      <c r="C15" s="231" t="s">
        <v>397</v>
      </c>
      <c r="D15" s="140" t="s">
        <v>414</v>
      </c>
      <c r="E15" s="212">
        <v>2015</v>
      </c>
      <c r="F15" s="212" t="s">
        <v>327</v>
      </c>
      <c r="G15" s="350">
        <v>3</v>
      </c>
    </row>
    <row r="16" spans="1:10">
      <c r="A16" s="232"/>
      <c r="B16" s="210" t="s">
        <v>300</v>
      </c>
      <c r="C16" s="231" t="s">
        <v>397</v>
      </c>
      <c r="D16" s="140" t="s">
        <v>415</v>
      </c>
      <c r="E16" s="212">
        <v>2016</v>
      </c>
      <c r="F16" s="212" t="s">
        <v>327</v>
      </c>
      <c r="G16" s="350">
        <v>3</v>
      </c>
    </row>
    <row r="17" spans="1:7">
      <c r="A17" s="232"/>
      <c r="B17" s="210" t="s">
        <v>300</v>
      </c>
      <c r="C17" s="231" t="s">
        <v>397</v>
      </c>
      <c r="D17" s="140" t="s">
        <v>416</v>
      </c>
      <c r="E17" s="212">
        <v>2017</v>
      </c>
      <c r="F17" s="212" t="s">
        <v>327</v>
      </c>
      <c r="G17" s="350">
        <v>3</v>
      </c>
    </row>
    <row r="18" spans="1:7" s="194" customFormat="1">
      <c r="A18" s="232"/>
      <c r="B18" s="210" t="s">
        <v>300</v>
      </c>
      <c r="C18" s="231" t="s">
        <v>505</v>
      </c>
      <c r="D18" s="140" t="s">
        <v>506</v>
      </c>
      <c r="E18" s="212">
        <v>2010</v>
      </c>
      <c r="F18" s="212" t="s">
        <v>507</v>
      </c>
      <c r="G18" s="350">
        <v>5</v>
      </c>
    </row>
    <row r="19" spans="1:7" s="194" customFormat="1" ht="30">
      <c r="A19" s="232"/>
      <c r="B19" s="210" t="s">
        <v>300</v>
      </c>
      <c r="C19" s="457" t="s">
        <v>510</v>
      </c>
      <c r="D19" s="456" t="s">
        <v>508</v>
      </c>
      <c r="E19" s="212">
        <v>2011</v>
      </c>
      <c r="F19" s="212" t="s">
        <v>509</v>
      </c>
      <c r="G19" s="350">
        <v>5</v>
      </c>
    </row>
    <row r="20" spans="1:7" s="194" customFormat="1" ht="45">
      <c r="A20" s="232"/>
      <c r="B20" s="210" t="s">
        <v>300</v>
      </c>
      <c r="C20" s="458" t="s">
        <v>511</v>
      </c>
      <c r="D20" s="140" t="s">
        <v>512</v>
      </c>
      <c r="E20" s="212">
        <v>2011</v>
      </c>
      <c r="F20" s="212" t="s">
        <v>327</v>
      </c>
      <c r="G20" s="350">
        <v>5</v>
      </c>
    </row>
    <row r="21" spans="1:7" s="194" customFormat="1">
      <c r="A21" s="232"/>
      <c r="B21" s="210" t="s">
        <v>300</v>
      </c>
      <c r="C21" s="231" t="s">
        <v>513</v>
      </c>
      <c r="D21" s="140" t="s">
        <v>514</v>
      </c>
      <c r="E21" s="212">
        <v>2012</v>
      </c>
      <c r="F21" s="212" t="s">
        <v>515</v>
      </c>
      <c r="G21" s="350">
        <v>3</v>
      </c>
    </row>
    <row r="22" spans="1:7" s="194" customFormat="1" ht="30">
      <c r="A22" s="232"/>
      <c r="B22" s="210" t="s">
        <v>300</v>
      </c>
      <c r="C22" s="231" t="s">
        <v>517</v>
      </c>
      <c r="D22" s="140" t="s">
        <v>518</v>
      </c>
      <c r="E22" s="212">
        <v>2012</v>
      </c>
      <c r="F22" s="212" t="s">
        <v>519</v>
      </c>
      <c r="G22" s="350">
        <v>3</v>
      </c>
    </row>
    <row r="23" spans="1:7" s="194" customFormat="1" ht="15.75">
      <c r="A23" s="232"/>
      <c r="B23" s="210" t="s">
        <v>300</v>
      </c>
      <c r="C23" s="231" t="s">
        <v>520</v>
      </c>
      <c r="D23" s="460" t="s">
        <v>521</v>
      </c>
      <c r="E23" s="212">
        <v>2012</v>
      </c>
      <c r="F23" s="212" t="s">
        <v>519</v>
      </c>
      <c r="G23" s="350">
        <v>5</v>
      </c>
    </row>
    <row r="24" spans="1:7" s="194" customFormat="1">
      <c r="A24" s="232"/>
      <c r="B24" s="210" t="s">
        <v>300</v>
      </c>
      <c r="C24" s="231" t="s">
        <v>524</v>
      </c>
      <c r="D24" s="140" t="s">
        <v>324</v>
      </c>
      <c r="E24" s="212">
        <v>2013</v>
      </c>
      <c r="F24" s="212" t="s">
        <v>327</v>
      </c>
      <c r="G24" s="350">
        <v>3</v>
      </c>
    </row>
    <row r="25" spans="1:7" s="194" customFormat="1">
      <c r="A25" s="232"/>
      <c r="B25" s="210" t="s">
        <v>300</v>
      </c>
      <c r="C25" s="231" t="s">
        <v>525</v>
      </c>
      <c r="D25" s="140" t="s">
        <v>526</v>
      </c>
      <c r="E25" s="212">
        <v>2013</v>
      </c>
      <c r="F25" s="212" t="s">
        <v>327</v>
      </c>
      <c r="G25" s="350">
        <v>3</v>
      </c>
    </row>
    <row r="26" spans="1:7" s="194" customFormat="1">
      <c r="A26" s="232"/>
      <c r="B26" s="210" t="s">
        <v>300</v>
      </c>
      <c r="C26" s="231" t="s">
        <v>527</v>
      </c>
      <c r="D26" s="226" t="s">
        <v>528</v>
      </c>
      <c r="E26" s="212">
        <v>2013</v>
      </c>
      <c r="F26" s="212" t="s">
        <v>529</v>
      </c>
      <c r="G26" s="350">
        <v>3</v>
      </c>
    </row>
    <row r="27" spans="1:7" s="194" customFormat="1">
      <c r="A27" s="232"/>
      <c r="B27" s="210" t="s">
        <v>300</v>
      </c>
      <c r="C27" s="231" t="s">
        <v>531</v>
      </c>
      <c r="D27" s="140" t="s">
        <v>530</v>
      </c>
      <c r="E27" s="212">
        <v>2013</v>
      </c>
      <c r="F27" s="212" t="s">
        <v>507</v>
      </c>
      <c r="G27" s="350">
        <v>9</v>
      </c>
    </row>
    <row r="28" spans="1:7" s="194" customFormat="1" ht="30">
      <c r="A28" s="232"/>
      <c r="B28" s="210" t="s">
        <v>300</v>
      </c>
      <c r="C28" s="231" t="s">
        <v>615</v>
      </c>
      <c r="D28" s="140"/>
      <c r="E28" s="212">
        <v>2014</v>
      </c>
      <c r="F28" s="212" t="s">
        <v>534</v>
      </c>
      <c r="G28" s="350">
        <v>3</v>
      </c>
    </row>
    <row r="29" spans="1:7" ht="45">
      <c r="A29" s="232"/>
      <c r="B29" s="136" t="s">
        <v>300</v>
      </c>
      <c r="C29" s="136" t="s">
        <v>536</v>
      </c>
      <c r="D29" s="136" t="s">
        <v>535</v>
      </c>
      <c r="E29" s="136">
        <v>2014</v>
      </c>
      <c r="F29" s="215" t="s">
        <v>509</v>
      </c>
      <c r="G29" s="338">
        <v>5</v>
      </c>
    </row>
    <row r="30" spans="1:7" s="194" customFormat="1">
      <c r="A30" s="462"/>
      <c r="B30" s="210" t="s">
        <v>300</v>
      </c>
      <c r="C30" s="463" t="s">
        <v>537</v>
      </c>
      <c r="D30" s="463" t="s">
        <v>538</v>
      </c>
      <c r="E30" s="463">
        <v>2014</v>
      </c>
      <c r="F30" s="464" t="s">
        <v>327</v>
      </c>
      <c r="G30" s="465">
        <v>5</v>
      </c>
    </row>
    <row r="31" spans="1:7" s="194" customFormat="1" ht="60">
      <c r="A31" s="462"/>
      <c r="B31" s="210" t="s">
        <v>300</v>
      </c>
      <c r="C31" s="463" t="s">
        <v>539</v>
      </c>
      <c r="D31" s="457" t="s">
        <v>540</v>
      </c>
      <c r="E31" s="463">
        <v>2015</v>
      </c>
      <c r="F31" s="464" t="s">
        <v>541</v>
      </c>
      <c r="G31" s="465">
        <v>3</v>
      </c>
    </row>
    <row r="32" spans="1:7" s="194" customFormat="1" ht="30">
      <c r="A32" s="462"/>
      <c r="B32" s="210" t="s">
        <v>300</v>
      </c>
      <c r="C32" s="463" t="s">
        <v>542</v>
      </c>
      <c r="D32" s="468" t="s">
        <v>543</v>
      </c>
      <c r="E32" s="463">
        <v>2015</v>
      </c>
      <c r="F32" s="464" t="s">
        <v>515</v>
      </c>
      <c r="G32" s="465">
        <v>5</v>
      </c>
    </row>
    <row r="33" spans="1:7" s="194" customFormat="1">
      <c r="A33" s="462"/>
      <c r="B33" s="210" t="s">
        <v>300</v>
      </c>
      <c r="C33" s="463"/>
      <c r="D33" s="457"/>
      <c r="E33" s="463"/>
      <c r="F33" s="464"/>
      <c r="G33" s="465"/>
    </row>
    <row r="34" spans="1:7" s="194" customFormat="1">
      <c r="A34" s="462"/>
      <c r="B34" s="210" t="s">
        <v>300</v>
      </c>
      <c r="C34" s="463"/>
      <c r="D34" s="463"/>
      <c r="E34" s="463"/>
      <c r="F34" s="464"/>
      <c r="G34" s="465"/>
    </row>
    <row r="35" spans="1:7" ht="15.75" thickBot="1">
      <c r="A35" s="234"/>
      <c r="B35" s="210" t="s">
        <v>300</v>
      </c>
      <c r="C35" s="235"/>
      <c r="D35" s="236"/>
      <c r="E35" s="143"/>
      <c r="F35" s="237"/>
      <c r="G35" s="352"/>
    </row>
    <row r="36" spans="1:7" ht="15.75" thickBot="1">
      <c r="A36" s="370"/>
      <c r="B36" s="226"/>
      <c r="C36" s="226"/>
      <c r="D36" s="238"/>
      <c r="E36" s="226"/>
      <c r="F36" s="166" t="str">
        <f>"Total "&amp;LEFT(A7,4)</f>
        <v>Total I11c</v>
      </c>
      <c r="G36" s="167">
        <f>SUM(G10:G35)</f>
        <v>89</v>
      </c>
    </row>
    <row r="37" spans="1:7">
      <c r="D37" s="35"/>
    </row>
    <row r="38" spans="1:7">
      <c r="D38" s="35"/>
    </row>
    <row r="39" spans="1:7">
      <c r="B39" s="35"/>
      <c r="D39" s="35"/>
    </row>
    <row r="40" spans="1:7">
      <c r="B40" s="35"/>
      <c r="D40" s="35"/>
    </row>
    <row r="41" spans="1:7">
      <c r="B41" s="18"/>
      <c r="D41" s="18"/>
    </row>
    <row r="42" spans="1:7">
      <c r="B42"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workbookViewId="0">
      <selection activeCell="C10" sqref="C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4" customWidth="1"/>
    <col min="7" max="7" width="10" customWidth="1"/>
    <col min="8" max="8" width="9.7109375" customWidth="1"/>
  </cols>
  <sheetData>
    <row r="1" spans="1:11" ht="15.75">
      <c r="A1" s="270" t="str">
        <f>'Date initiale'!C3</f>
        <v>Universitatea de Arhitectură și Urbanism "Ion Mincu" București</v>
      </c>
      <c r="B1" s="270"/>
      <c r="C1" s="270"/>
      <c r="D1" s="17"/>
      <c r="E1" s="17"/>
      <c r="F1" s="17"/>
    </row>
    <row r="2" spans="1:11" ht="15.75">
      <c r="A2" s="270" t="str">
        <f>'Date initiale'!B4&amp;" "&amp;'Date initiale'!C4</f>
        <v>Facultatea ARHITECTURA</v>
      </c>
      <c r="B2" s="270"/>
      <c r="C2" s="270"/>
      <c r="D2" s="17"/>
      <c r="E2" s="17"/>
      <c r="F2" s="17"/>
    </row>
    <row r="3" spans="1:11" ht="15.75">
      <c r="A3" s="270" t="str">
        <f>'Date initiale'!B5&amp;" "&amp;'Date initiale'!C5</f>
        <v>Departamentul Bazele proiectarii de arhitectura</v>
      </c>
      <c r="B3" s="270"/>
      <c r="C3" s="270"/>
      <c r="D3" s="17"/>
      <c r="E3" s="17"/>
      <c r="F3" s="17"/>
    </row>
    <row r="4" spans="1:11" ht="15.75">
      <c r="A4" s="271" t="str">
        <f>'Date initiale'!C6&amp;", "&amp;'Date initiale'!C7</f>
        <v>Niculae, Lorin Constantin, Conferențiar</v>
      </c>
      <c r="B4" s="271"/>
      <c r="C4" s="271"/>
      <c r="D4" s="17"/>
      <c r="E4" s="17"/>
      <c r="F4" s="17"/>
    </row>
    <row r="5" spans="1:11" s="194" customFormat="1" ht="15.75">
      <c r="A5" s="271"/>
      <c r="B5" s="271"/>
      <c r="C5" s="271"/>
      <c r="D5" s="17"/>
      <c r="E5" s="17"/>
      <c r="F5" s="17"/>
    </row>
    <row r="6" spans="1:11" ht="15.75">
      <c r="A6" s="494" t="s">
        <v>110</v>
      </c>
      <c r="B6" s="494"/>
      <c r="C6" s="494"/>
      <c r="D6" s="494"/>
      <c r="E6" s="494"/>
      <c r="F6" s="494"/>
      <c r="G6" s="494"/>
      <c r="H6" s="494"/>
    </row>
    <row r="7" spans="1:11" ht="50.25" customHeight="1">
      <c r="A7" s="49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97"/>
      <c r="C7" s="497"/>
      <c r="D7" s="497"/>
      <c r="E7" s="497"/>
      <c r="F7" s="497"/>
      <c r="G7" s="497"/>
      <c r="H7" s="497"/>
      <c r="I7" s="33"/>
      <c r="K7" s="33"/>
    </row>
    <row r="8" spans="1:11" ht="16.5" thickBot="1">
      <c r="A8" s="55"/>
      <c r="B8" s="55"/>
      <c r="C8" s="55"/>
      <c r="D8" s="55"/>
      <c r="E8" s="55"/>
      <c r="F8" s="55"/>
      <c r="G8" s="55"/>
      <c r="H8" s="55"/>
    </row>
    <row r="9" spans="1:11" ht="46.5" customHeight="1" thickBot="1">
      <c r="A9" s="200" t="s">
        <v>55</v>
      </c>
      <c r="B9" s="228" t="s">
        <v>72</v>
      </c>
      <c r="C9" s="246" t="s">
        <v>70</v>
      </c>
      <c r="D9" s="246" t="s">
        <v>71</v>
      </c>
      <c r="E9" s="228" t="s">
        <v>139</v>
      </c>
      <c r="F9" s="228" t="s">
        <v>138</v>
      </c>
      <c r="G9" s="246" t="s">
        <v>87</v>
      </c>
      <c r="H9" s="247" t="s">
        <v>147</v>
      </c>
      <c r="J9" s="276" t="s">
        <v>108</v>
      </c>
    </row>
    <row r="10" spans="1:11" ht="30">
      <c r="A10" s="209">
        <v>1</v>
      </c>
      <c r="B10" s="442" t="s">
        <v>427</v>
      </c>
      <c r="C10" s="442" t="s">
        <v>426</v>
      </c>
      <c r="D10" s="136" t="s">
        <v>428</v>
      </c>
      <c r="E10" s="136" t="s">
        <v>429</v>
      </c>
      <c r="F10" s="136" t="s">
        <v>431</v>
      </c>
      <c r="G10" s="136" t="s">
        <v>430</v>
      </c>
      <c r="H10" s="342">
        <v>30</v>
      </c>
      <c r="J10" s="277" t="s">
        <v>164</v>
      </c>
      <c r="K10" s="393" t="s">
        <v>258</v>
      </c>
    </row>
    <row r="11" spans="1:11">
      <c r="A11" s="244">
        <f>A10+1</f>
        <v>2</v>
      </c>
      <c r="B11" s="136"/>
      <c r="C11" s="136"/>
      <c r="D11" s="136"/>
      <c r="E11" s="136"/>
      <c r="F11" s="136"/>
      <c r="G11" s="136"/>
      <c r="H11" s="338"/>
      <c r="J11" s="58"/>
    </row>
    <row r="12" spans="1:11">
      <c r="A12" s="244">
        <f t="shared" ref="A12:A19" si="0">A11+1</f>
        <v>3</v>
      </c>
      <c r="B12" s="136"/>
      <c r="C12" s="136"/>
      <c r="D12" s="136"/>
      <c r="E12" s="136"/>
      <c r="F12" s="136"/>
      <c r="G12" s="136"/>
      <c r="H12" s="338"/>
    </row>
    <row r="13" spans="1:11">
      <c r="A13" s="244">
        <f t="shared" si="0"/>
        <v>4</v>
      </c>
      <c r="B13" s="215"/>
      <c r="C13" s="136"/>
      <c r="D13" s="136"/>
      <c r="E13" s="136"/>
      <c r="F13" s="136"/>
      <c r="G13" s="136"/>
      <c r="H13" s="338"/>
    </row>
    <row r="14" spans="1:11">
      <c r="A14" s="244">
        <f t="shared" si="0"/>
        <v>5</v>
      </c>
      <c r="B14" s="215"/>
      <c r="C14" s="136"/>
      <c r="D14" s="136"/>
      <c r="E14" s="136"/>
      <c r="F14" s="136"/>
      <c r="G14" s="136"/>
      <c r="H14" s="338"/>
    </row>
    <row r="15" spans="1:11">
      <c r="A15" s="244">
        <f t="shared" si="0"/>
        <v>6</v>
      </c>
      <c r="B15" s="136"/>
      <c r="C15" s="136"/>
      <c r="D15" s="136"/>
      <c r="E15" s="136"/>
      <c r="F15" s="136"/>
      <c r="G15" s="136"/>
      <c r="H15" s="338"/>
    </row>
    <row r="16" spans="1:11" s="194" customFormat="1">
      <c r="A16" s="244">
        <f t="shared" si="0"/>
        <v>7</v>
      </c>
      <c r="B16" s="215"/>
      <c r="C16" s="136"/>
      <c r="D16" s="136"/>
      <c r="E16" s="136"/>
      <c r="F16" s="136"/>
      <c r="G16" s="136"/>
      <c r="H16" s="338"/>
    </row>
    <row r="17" spans="1:8" s="194" customFormat="1">
      <c r="A17" s="244">
        <f t="shared" si="0"/>
        <v>8</v>
      </c>
      <c r="B17" s="136"/>
      <c r="C17" s="136"/>
      <c r="D17" s="136"/>
      <c r="E17" s="136"/>
      <c r="F17" s="136"/>
      <c r="G17" s="136"/>
      <c r="H17" s="338"/>
    </row>
    <row r="18" spans="1:8">
      <c r="A18" s="245">
        <f t="shared" si="0"/>
        <v>9</v>
      </c>
      <c r="B18" s="215"/>
      <c r="C18" s="136"/>
      <c r="D18" s="136"/>
      <c r="E18" s="136"/>
      <c r="F18" s="136"/>
      <c r="G18" s="136"/>
      <c r="H18" s="342"/>
    </row>
    <row r="19" spans="1:8" ht="15.75" thickBot="1">
      <c r="A19" s="234">
        <f t="shared" si="0"/>
        <v>10</v>
      </c>
      <c r="B19" s="237"/>
      <c r="C19" s="235"/>
      <c r="D19" s="143"/>
      <c r="E19" s="143"/>
      <c r="F19" s="143"/>
      <c r="G19" s="143"/>
      <c r="H19" s="352"/>
    </row>
    <row r="20" spans="1:8" ht="15.75" thickBot="1">
      <c r="A20" s="370"/>
      <c r="B20" s="226"/>
      <c r="C20" s="226"/>
      <c r="D20" s="226"/>
      <c r="E20" s="226"/>
      <c r="F20" s="226"/>
      <c r="G20" s="166" t="str">
        <f>"Total "&amp;LEFT(A7,3)</f>
        <v>Total I12</v>
      </c>
      <c r="H20" s="167">
        <f>SUM(H10:H19)</f>
        <v>30</v>
      </c>
    </row>
    <row r="22" spans="1:8" ht="53.25" customHeight="1">
      <c r="A22"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6"/>
      <c r="C22" s="496"/>
      <c r="D22" s="496"/>
      <c r="E22" s="496"/>
      <c r="F22" s="496"/>
      <c r="G22" s="496"/>
      <c r="H22" s="49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H8" sqref="H8"/>
    </sheetView>
  </sheetViews>
  <sheetFormatPr defaultRowHeight="15"/>
  <cols>
    <col min="1" max="1" width="9.140625" style="194"/>
    <col min="2" max="2" width="28.5703125" customWidth="1"/>
    <col min="3" max="3" width="39" customWidth="1"/>
  </cols>
  <sheetData>
    <row r="1" spans="2:3">
      <c r="B1" s="90" t="s">
        <v>101</v>
      </c>
    </row>
    <row r="3" spans="2:3" ht="31.5">
      <c r="B3" s="380" t="s">
        <v>91</v>
      </c>
      <c r="C3" s="73" t="s">
        <v>102</v>
      </c>
    </row>
    <row r="4" spans="2:3" ht="15.75">
      <c r="B4" s="380" t="s">
        <v>92</v>
      </c>
      <c r="C4" s="384" t="s">
        <v>51</v>
      </c>
    </row>
    <row r="5" spans="2:3" ht="15.75">
      <c r="B5" s="380" t="s">
        <v>93</v>
      </c>
      <c r="C5" s="384" t="s">
        <v>320</v>
      </c>
    </row>
    <row r="6" spans="2:3" ht="15.75">
      <c r="B6" s="381" t="s">
        <v>96</v>
      </c>
      <c r="C6" s="384" t="s">
        <v>321</v>
      </c>
    </row>
    <row r="7" spans="2:3" ht="15.75">
      <c r="B7" s="380" t="s">
        <v>176</v>
      </c>
      <c r="C7" s="384" t="s">
        <v>345</v>
      </c>
    </row>
    <row r="8" spans="2:3" ht="15.75">
      <c r="B8" s="380" t="s">
        <v>105</v>
      </c>
      <c r="C8" s="384" t="s">
        <v>322</v>
      </c>
    </row>
    <row r="9" spans="2:3" ht="15.75">
      <c r="B9" s="382" t="s">
        <v>95</v>
      </c>
      <c r="C9" s="385" t="s">
        <v>346</v>
      </c>
    </row>
    <row r="10" spans="2:3" ht="15" customHeight="1">
      <c r="B10" s="382" t="s">
        <v>94</v>
      </c>
      <c r="C10" s="386" t="s">
        <v>347</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36"/>
  <sheetViews>
    <sheetView topLeftCell="B22" workbookViewId="0">
      <selection activeCell="J34" sqref="J34"/>
    </sheetView>
  </sheetViews>
  <sheetFormatPr defaultRowHeight="15"/>
  <cols>
    <col min="1" max="1" width="5.140625" customWidth="1"/>
    <col min="2" max="2" width="18" customWidth="1"/>
    <col min="3" max="3" width="43.140625" customWidth="1"/>
    <col min="4" max="4" width="24" customWidth="1"/>
    <col min="5" max="5" width="14.28515625" customWidth="1"/>
    <col min="6" max="6" width="20.7109375" style="194" customWidth="1"/>
    <col min="7" max="7" width="10" customWidth="1"/>
    <col min="8" max="8" width="9.7109375" customWidth="1"/>
  </cols>
  <sheetData>
    <row r="1" spans="1:11" ht="15.75">
      <c r="A1" s="270" t="str">
        <f>'Date initiale'!C3</f>
        <v>Universitatea de Arhitectură și Urbanism "Ion Mincu" București</v>
      </c>
      <c r="B1" s="270"/>
      <c r="C1" s="270"/>
      <c r="D1" s="17"/>
    </row>
    <row r="2" spans="1:11" ht="15.75">
      <c r="A2" s="270" t="str">
        <f>'Date initiale'!B4&amp;" "&amp;'Date initiale'!C4</f>
        <v>Facultatea ARHITECTURA</v>
      </c>
      <c r="B2" s="270"/>
      <c r="C2" s="270"/>
      <c r="D2" s="17"/>
    </row>
    <row r="3" spans="1:11" ht="15.75">
      <c r="A3" s="270" t="str">
        <f>'Date initiale'!B5&amp;" "&amp;'Date initiale'!C5</f>
        <v>Departamentul Bazele proiectarii de arhitectura</v>
      </c>
      <c r="B3" s="270"/>
      <c r="C3" s="270"/>
      <c r="D3" s="17"/>
    </row>
    <row r="4" spans="1:11">
      <c r="A4" s="124" t="str">
        <f>'Date initiale'!C6&amp;", "&amp;'Date initiale'!C7</f>
        <v>Niculae, Lorin Constantin, Conferențiar</v>
      </c>
      <c r="B4" s="124"/>
      <c r="C4" s="124"/>
    </row>
    <row r="5" spans="1:11" s="194" customFormat="1">
      <c r="A5" s="124"/>
      <c r="B5" s="124"/>
      <c r="C5" s="124"/>
    </row>
    <row r="6" spans="1:11" ht="15.75">
      <c r="A6" s="500" t="s">
        <v>110</v>
      </c>
      <c r="B6" s="500"/>
      <c r="C6" s="500"/>
      <c r="D6" s="500"/>
      <c r="E6" s="500"/>
      <c r="F6" s="500"/>
      <c r="G6" s="500"/>
      <c r="H6" s="500"/>
    </row>
    <row r="7" spans="1:11" ht="36" customHeight="1">
      <c r="A7" s="49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97"/>
      <c r="C7" s="497"/>
      <c r="D7" s="497"/>
      <c r="E7" s="497"/>
      <c r="F7" s="497"/>
      <c r="G7" s="497"/>
      <c r="H7" s="497"/>
    </row>
    <row r="8" spans="1:11" ht="16.5" thickBot="1">
      <c r="A8" s="55"/>
      <c r="B8" s="55"/>
      <c r="C8" s="55"/>
      <c r="D8" s="55"/>
      <c r="E8" s="55"/>
      <c r="F8" s="55"/>
      <c r="G8" s="55"/>
      <c r="H8" s="55"/>
    </row>
    <row r="9" spans="1:11" ht="54" customHeight="1" thickBot="1">
      <c r="A9" s="200" t="s">
        <v>55</v>
      </c>
      <c r="B9" s="228" t="s">
        <v>72</v>
      </c>
      <c r="C9" s="246" t="s">
        <v>70</v>
      </c>
      <c r="D9" s="246" t="s">
        <v>71</v>
      </c>
      <c r="E9" s="228" t="s">
        <v>139</v>
      </c>
      <c r="F9" s="228" t="s">
        <v>138</v>
      </c>
      <c r="G9" s="246" t="s">
        <v>87</v>
      </c>
      <c r="H9" s="247" t="s">
        <v>147</v>
      </c>
      <c r="J9" s="276" t="s">
        <v>108</v>
      </c>
    </row>
    <row r="10" spans="1:11" ht="28.5" customHeight="1">
      <c r="A10" s="256">
        <v>1</v>
      </c>
      <c r="B10" s="257"/>
      <c r="C10" s="257" t="s">
        <v>356</v>
      </c>
      <c r="D10" s="257" t="s">
        <v>352</v>
      </c>
      <c r="E10" s="257" t="s">
        <v>353</v>
      </c>
      <c r="F10" s="257" t="s">
        <v>354</v>
      </c>
      <c r="G10" s="257">
        <v>2007</v>
      </c>
      <c r="H10" s="355">
        <v>15</v>
      </c>
      <c r="J10" s="277" t="s">
        <v>162</v>
      </c>
      <c r="K10" t="s">
        <v>258</v>
      </c>
    </row>
    <row r="11" spans="1:11" ht="30">
      <c r="A11" s="245">
        <f>A10+1</f>
        <v>2</v>
      </c>
      <c r="B11" s="430"/>
      <c r="C11" s="136" t="s">
        <v>357</v>
      </c>
      <c r="D11" s="136" t="s">
        <v>355</v>
      </c>
      <c r="E11" s="136" t="s">
        <v>353</v>
      </c>
      <c r="F11" s="136" t="s">
        <v>421</v>
      </c>
      <c r="G11" s="136">
        <v>2009</v>
      </c>
      <c r="H11" s="342">
        <v>15</v>
      </c>
    </row>
    <row r="12" spans="1:11" s="194" customFormat="1">
      <c r="A12" s="245"/>
      <c r="B12" s="430"/>
      <c r="C12" s="136" t="s">
        <v>618</v>
      </c>
      <c r="D12" s="136" t="s">
        <v>619</v>
      </c>
      <c r="E12" s="136" t="s">
        <v>353</v>
      </c>
      <c r="F12" s="136" t="s">
        <v>354</v>
      </c>
      <c r="G12" s="136">
        <v>2008</v>
      </c>
      <c r="H12" s="342">
        <v>15</v>
      </c>
    </row>
    <row r="13" spans="1:11" ht="30">
      <c r="A13" s="245">
        <f>A11+1</f>
        <v>3</v>
      </c>
      <c r="B13" s="136"/>
      <c r="C13" s="136" t="s">
        <v>422</v>
      </c>
      <c r="D13" s="136" t="s">
        <v>423</v>
      </c>
      <c r="E13" s="136" t="s">
        <v>424</v>
      </c>
      <c r="F13" s="136" t="s">
        <v>425</v>
      </c>
      <c r="G13" s="136">
        <v>2000</v>
      </c>
      <c r="H13" s="342">
        <v>10</v>
      </c>
    </row>
    <row r="14" spans="1:11">
      <c r="A14" s="245">
        <f t="shared" ref="A14:A19" si="0">A13+1</f>
        <v>4</v>
      </c>
      <c r="C14" s="469" t="s">
        <v>567</v>
      </c>
      <c r="D14" s="469" t="s">
        <v>568</v>
      </c>
      <c r="E14" s="469" t="s">
        <v>569</v>
      </c>
      <c r="F14" s="469" t="s">
        <v>570</v>
      </c>
      <c r="G14" s="469">
        <v>2019</v>
      </c>
      <c r="H14" s="470">
        <v>10</v>
      </c>
    </row>
    <row r="15" spans="1:11">
      <c r="A15" s="245">
        <f t="shared" si="0"/>
        <v>5</v>
      </c>
      <c r="B15" s="219"/>
      <c r="C15" s="469" t="s">
        <v>571</v>
      </c>
      <c r="D15" s="469" t="s">
        <v>568</v>
      </c>
      <c r="E15" s="469" t="s">
        <v>569</v>
      </c>
      <c r="F15" s="469" t="s">
        <v>570</v>
      </c>
      <c r="G15" s="469">
        <v>2018</v>
      </c>
      <c r="H15" s="470">
        <v>10</v>
      </c>
    </row>
    <row r="16" spans="1:11" ht="60">
      <c r="A16" s="245">
        <f t="shared" si="0"/>
        <v>6</v>
      </c>
      <c r="B16" s="215"/>
      <c r="C16" s="136" t="s">
        <v>577</v>
      </c>
      <c r="D16" s="136" t="s">
        <v>581</v>
      </c>
      <c r="E16" s="136" t="s">
        <v>572</v>
      </c>
      <c r="F16" s="136" t="s">
        <v>573</v>
      </c>
      <c r="G16" s="136" t="s">
        <v>575</v>
      </c>
      <c r="H16" s="342">
        <v>15</v>
      </c>
    </row>
    <row r="17" spans="1:8" ht="45">
      <c r="A17" s="245">
        <f t="shared" si="0"/>
        <v>7</v>
      </c>
      <c r="B17" s="215"/>
      <c r="C17" s="136" t="s">
        <v>578</v>
      </c>
      <c r="D17" s="136" t="s">
        <v>574</v>
      </c>
      <c r="E17" s="136" t="s">
        <v>353</v>
      </c>
      <c r="F17" s="136" t="s">
        <v>573</v>
      </c>
      <c r="G17" s="136">
        <v>2019</v>
      </c>
      <c r="H17" s="342">
        <v>15</v>
      </c>
    </row>
    <row r="18" spans="1:8" ht="60">
      <c r="A18" s="245">
        <f t="shared" si="0"/>
        <v>8</v>
      </c>
      <c r="B18" s="219"/>
      <c r="C18" s="136" t="s">
        <v>579</v>
      </c>
      <c r="D18" s="136" t="s">
        <v>582</v>
      </c>
      <c r="E18" s="136" t="s">
        <v>572</v>
      </c>
      <c r="F18" s="136" t="s">
        <v>573</v>
      </c>
      <c r="G18" s="136" t="s">
        <v>576</v>
      </c>
      <c r="H18" s="342">
        <v>15</v>
      </c>
    </row>
    <row r="19" spans="1:8" ht="60">
      <c r="A19" s="245">
        <f t="shared" si="0"/>
        <v>9</v>
      </c>
      <c r="B19" s="218"/>
      <c r="C19" s="136" t="s">
        <v>580</v>
      </c>
      <c r="D19" s="136" t="s">
        <v>583</v>
      </c>
      <c r="E19" s="136" t="s">
        <v>572</v>
      </c>
      <c r="F19" s="136" t="s">
        <v>573</v>
      </c>
      <c r="G19" s="136" t="s">
        <v>576</v>
      </c>
      <c r="H19" s="342">
        <v>15</v>
      </c>
    </row>
    <row r="20" spans="1:8" s="194" customFormat="1">
      <c r="A20" s="471"/>
      <c r="B20" s="472"/>
      <c r="C20" s="463" t="s">
        <v>584</v>
      </c>
      <c r="D20" s="463" t="s">
        <v>568</v>
      </c>
      <c r="E20" s="463" t="s">
        <v>572</v>
      </c>
      <c r="F20" s="463" t="s">
        <v>487</v>
      </c>
      <c r="G20" s="463">
        <v>2015</v>
      </c>
      <c r="H20" s="446">
        <v>5</v>
      </c>
    </row>
    <row r="21" spans="1:8" s="194" customFormat="1">
      <c r="A21" s="471"/>
      <c r="B21" s="472"/>
      <c r="C21" s="463" t="s">
        <v>585</v>
      </c>
      <c r="D21" s="463" t="s">
        <v>568</v>
      </c>
      <c r="E21" s="463" t="s">
        <v>572</v>
      </c>
      <c r="F21" s="463" t="s">
        <v>586</v>
      </c>
      <c r="G21" s="463">
        <v>2015</v>
      </c>
      <c r="H21" s="446">
        <v>10</v>
      </c>
    </row>
    <row r="22" spans="1:8" s="194" customFormat="1" ht="60">
      <c r="A22" s="471"/>
      <c r="B22" s="472"/>
      <c r="C22" s="463" t="s">
        <v>587</v>
      </c>
      <c r="D22" s="463" t="s">
        <v>588</v>
      </c>
      <c r="E22" s="463" t="s">
        <v>589</v>
      </c>
      <c r="F22" s="463" t="s">
        <v>590</v>
      </c>
      <c r="G22" s="463" t="s">
        <v>591</v>
      </c>
      <c r="H22" s="446">
        <v>15</v>
      </c>
    </row>
    <row r="23" spans="1:8" s="194" customFormat="1" ht="30">
      <c r="A23" s="471"/>
      <c r="B23" s="472"/>
      <c r="C23" s="463" t="s">
        <v>592</v>
      </c>
      <c r="D23" s="463" t="s">
        <v>568</v>
      </c>
      <c r="E23" s="463" t="s">
        <v>572</v>
      </c>
      <c r="F23" s="463" t="s">
        <v>593</v>
      </c>
      <c r="G23" s="463">
        <v>2012</v>
      </c>
      <c r="H23" s="446">
        <v>10</v>
      </c>
    </row>
    <row r="24" spans="1:8" s="194" customFormat="1" ht="57.75">
      <c r="A24" s="471"/>
      <c r="B24" s="472"/>
      <c r="C24" s="473" t="s">
        <v>594</v>
      </c>
      <c r="D24" s="463" t="s">
        <v>595</v>
      </c>
      <c r="E24" s="463" t="s">
        <v>589</v>
      </c>
      <c r="F24" s="463" t="s">
        <v>590</v>
      </c>
      <c r="G24" s="463">
        <v>2012</v>
      </c>
      <c r="H24" s="446">
        <v>15</v>
      </c>
    </row>
    <row r="25" spans="1:8" s="194" customFormat="1">
      <c r="A25" s="471"/>
      <c r="B25" s="472"/>
      <c r="C25" s="463" t="s">
        <v>596</v>
      </c>
      <c r="D25" s="463" t="s">
        <v>568</v>
      </c>
      <c r="E25" s="463" t="s">
        <v>572</v>
      </c>
      <c r="F25" s="463" t="s">
        <v>586</v>
      </c>
      <c r="G25" s="463">
        <v>2010</v>
      </c>
      <c r="H25" s="446">
        <v>10</v>
      </c>
    </row>
    <row r="26" spans="1:8" s="194" customFormat="1" ht="60">
      <c r="A26" s="471"/>
      <c r="B26" s="472"/>
      <c r="C26" s="136" t="s">
        <v>597</v>
      </c>
      <c r="D26" s="136" t="s">
        <v>598</v>
      </c>
      <c r="E26" s="136" t="s">
        <v>572</v>
      </c>
      <c r="F26" s="136" t="s">
        <v>573</v>
      </c>
      <c r="G26" s="136">
        <v>2010</v>
      </c>
      <c r="H26" s="342">
        <v>15</v>
      </c>
    </row>
    <row r="27" spans="1:8" s="194" customFormat="1">
      <c r="A27" s="471"/>
      <c r="B27" s="472"/>
      <c r="C27" s="463" t="s">
        <v>599</v>
      </c>
      <c r="D27" s="463" t="s">
        <v>568</v>
      </c>
      <c r="E27" s="463" t="s">
        <v>572</v>
      </c>
      <c r="F27" s="463" t="s">
        <v>600</v>
      </c>
      <c r="G27" s="463">
        <v>2006</v>
      </c>
      <c r="H27" s="446">
        <v>10</v>
      </c>
    </row>
    <row r="28" spans="1:8" s="194" customFormat="1">
      <c r="A28" s="471"/>
      <c r="B28" s="472"/>
      <c r="C28" s="463" t="s">
        <v>601</v>
      </c>
      <c r="D28" s="463" t="s">
        <v>568</v>
      </c>
      <c r="E28" s="463" t="s">
        <v>572</v>
      </c>
      <c r="F28" s="463" t="s">
        <v>586</v>
      </c>
      <c r="G28" s="463">
        <v>2004</v>
      </c>
      <c r="H28" s="446">
        <v>10</v>
      </c>
    </row>
    <row r="29" spans="1:8" s="194" customFormat="1">
      <c r="A29" s="471"/>
      <c r="B29" s="472"/>
      <c r="C29" s="463" t="s">
        <v>602</v>
      </c>
      <c r="D29" s="463" t="s">
        <v>568</v>
      </c>
      <c r="E29" s="463" t="s">
        <v>572</v>
      </c>
      <c r="F29" s="463" t="s">
        <v>586</v>
      </c>
      <c r="G29" s="463">
        <v>2003</v>
      </c>
      <c r="H29" s="446">
        <v>10</v>
      </c>
    </row>
    <row r="30" spans="1:8" s="194" customFormat="1" ht="30">
      <c r="A30" s="471"/>
      <c r="B30" s="472"/>
      <c r="C30" s="463" t="s">
        <v>603</v>
      </c>
      <c r="D30" s="463" t="s">
        <v>568</v>
      </c>
      <c r="E30" s="463" t="s">
        <v>572</v>
      </c>
      <c r="F30" s="463" t="s">
        <v>573</v>
      </c>
      <c r="G30" s="463" t="s">
        <v>604</v>
      </c>
      <c r="H30" s="446">
        <v>15</v>
      </c>
    </row>
    <row r="31" spans="1:8" s="194" customFormat="1">
      <c r="A31" s="471"/>
      <c r="B31" s="472"/>
      <c r="C31" s="463" t="s">
        <v>605</v>
      </c>
      <c r="D31" s="463" t="s">
        <v>568</v>
      </c>
      <c r="E31" s="463" t="s">
        <v>572</v>
      </c>
      <c r="F31" s="463" t="s">
        <v>606</v>
      </c>
      <c r="G31" s="463" t="s">
        <v>607</v>
      </c>
      <c r="H31" s="446">
        <v>10</v>
      </c>
    </row>
    <row r="32" spans="1:8" s="194" customFormat="1" ht="45">
      <c r="A32" s="471"/>
      <c r="B32" s="472"/>
      <c r="C32" s="463" t="s">
        <v>608</v>
      </c>
      <c r="D32" s="463" t="s">
        <v>568</v>
      </c>
      <c r="E32" s="463" t="s">
        <v>572</v>
      </c>
      <c r="F32" s="463" t="s">
        <v>609</v>
      </c>
      <c r="G32" s="463" t="s">
        <v>607</v>
      </c>
      <c r="H32" s="446">
        <v>10</v>
      </c>
    </row>
    <row r="33" spans="1:8" s="194" customFormat="1" ht="30.75" thickBot="1">
      <c r="A33" s="471"/>
      <c r="B33" s="472"/>
      <c r="C33" s="463" t="s">
        <v>610</v>
      </c>
      <c r="D33" s="463" t="s">
        <v>568</v>
      </c>
      <c r="E33" s="463" t="s">
        <v>572</v>
      </c>
      <c r="F33" s="463" t="s">
        <v>600</v>
      </c>
      <c r="G33" s="463" t="s">
        <v>611</v>
      </c>
      <c r="H33" s="446">
        <v>10</v>
      </c>
    </row>
    <row r="34" spans="1:8" ht="15.75" thickBot="1">
      <c r="A34" s="373"/>
      <c r="B34" s="255"/>
      <c r="C34" s="226"/>
      <c r="D34" s="226"/>
      <c r="E34" s="226"/>
      <c r="F34" s="226"/>
      <c r="G34" s="166" t="str">
        <f>"Total "&amp;LEFT(A7,3)</f>
        <v>Total I13</v>
      </c>
      <c r="H34" s="167">
        <f>SUM(H10:H33)</f>
        <v>290</v>
      </c>
    </row>
    <row r="36" spans="1:8" ht="53.25" customHeight="1">
      <c r="A36"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6" s="496"/>
      <c r="C36" s="496"/>
      <c r="D36" s="496"/>
      <c r="E36" s="496"/>
      <c r="F36" s="496"/>
      <c r="G36" s="496"/>
      <c r="H36" s="496"/>
    </row>
  </sheetData>
  <mergeCells count="3">
    <mergeCell ref="A7:H7"/>
    <mergeCell ref="A6:H6"/>
    <mergeCell ref="A36:H3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4" customWidth="1"/>
    <col min="7" max="7" width="10" customWidth="1"/>
    <col min="8" max="8" width="9.7109375" customWidth="1"/>
    <col min="10" max="10" width="10.42578125" customWidth="1"/>
  </cols>
  <sheetData>
    <row r="1" spans="1:11" ht="15.75">
      <c r="A1" s="270" t="str">
        <f>'Date initiale'!C3</f>
        <v>Universitatea de Arhitectură și Urbanism "Ion Mincu" București</v>
      </c>
      <c r="B1" s="270"/>
      <c r="C1" s="270"/>
      <c r="D1" s="17"/>
      <c r="E1" s="17"/>
      <c r="F1" s="17"/>
    </row>
    <row r="2" spans="1:11" ht="15.75">
      <c r="A2" s="270" t="str">
        <f>'Date initiale'!B4&amp;" "&amp;'Date initiale'!C4</f>
        <v>Facultatea ARHITECTURA</v>
      </c>
      <c r="B2" s="270"/>
      <c r="C2" s="270"/>
      <c r="D2" s="17"/>
      <c r="E2" s="17"/>
      <c r="F2" s="17"/>
    </row>
    <row r="3" spans="1:11" ht="15.75">
      <c r="A3" s="270" t="str">
        <f>'Date initiale'!B5&amp;" "&amp;'Date initiale'!C5</f>
        <v>Departamentul Bazele proiectarii de arhitectura</v>
      </c>
      <c r="B3" s="270"/>
      <c r="C3" s="270"/>
      <c r="D3" s="17"/>
      <c r="E3" s="17"/>
      <c r="F3" s="17"/>
    </row>
    <row r="4" spans="1:11" ht="15.75">
      <c r="A4" s="271" t="str">
        <f>'Date initiale'!C6&amp;", "&amp;'Date initiale'!C7</f>
        <v>Niculae, Lorin Constantin, Conferențiar</v>
      </c>
      <c r="B4" s="271"/>
      <c r="C4" s="271"/>
      <c r="D4" s="17"/>
      <c r="E4" s="17"/>
      <c r="F4" s="17"/>
    </row>
    <row r="5" spans="1:11" s="194" customFormat="1" ht="15.75">
      <c r="A5" s="271"/>
      <c r="B5" s="271"/>
      <c r="C5" s="271"/>
      <c r="D5" s="17"/>
      <c r="E5" s="17"/>
      <c r="F5" s="17"/>
    </row>
    <row r="6" spans="1:11" ht="15.75">
      <c r="A6" s="494" t="s">
        <v>110</v>
      </c>
      <c r="B6" s="494"/>
      <c r="C6" s="494"/>
      <c r="D6" s="494"/>
      <c r="E6" s="494"/>
      <c r="F6" s="494"/>
      <c r="G6" s="494"/>
      <c r="H6" s="494"/>
    </row>
    <row r="7" spans="1:11" ht="54" customHeight="1">
      <c r="A7" s="49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97"/>
      <c r="C7" s="497"/>
      <c r="D7" s="497"/>
      <c r="E7" s="497"/>
      <c r="F7" s="497"/>
      <c r="G7" s="497"/>
      <c r="H7" s="497"/>
    </row>
    <row r="8" spans="1:11" s="194" customFormat="1" ht="16.5" thickBot="1">
      <c r="A8" s="60"/>
      <c r="B8" s="60"/>
      <c r="C8" s="60"/>
      <c r="D8" s="60"/>
      <c r="E8" s="60"/>
      <c r="F8" s="74"/>
      <c r="G8" s="74"/>
      <c r="H8" s="74"/>
    </row>
    <row r="9" spans="1:11" ht="60.75" thickBot="1">
      <c r="A9" s="200" t="s">
        <v>55</v>
      </c>
      <c r="B9" s="228" t="s">
        <v>72</v>
      </c>
      <c r="C9" s="246" t="s">
        <v>70</v>
      </c>
      <c r="D9" s="246" t="s">
        <v>71</v>
      </c>
      <c r="E9" s="228" t="s">
        <v>140</v>
      </c>
      <c r="F9" s="228" t="s">
        <v>138</v>
      </c>
      <c r="G9" s="246" t="s">
        <v>87</v>
      </c>
      <c r="H9" s="247" t="s">
        <v>147</v>
      </c>
      <c r="J9" s="276" t="s">
        <v>108</v>
      </c>
    </row>
    <row r="10" spans="1:11">
      <c r="A10" s="260">
        <v>1</v>
      </c>
      <c r="B10" s="261"/>
      <c r="C10" s="261"/>
      <c r="D10" s="261"/>
      <c r="E10" s="261"/>
      <c r="F10" s="261"/>
      <c r="G10" s="261"/>
      <c r="H10" s="262"/>
      <c r="J10" s="277" t="s">
        <v>165</v>
      </c>
      <c r="K10" s="393" t="s">
        <v>258</v>
      </c>
    </row>
    <row r="11" spans="1:11">
      <c r="A11" s="244">
        <f>A10+1</f>
        <v>2</v>
      </c>
      <c r="B11" s="258"/>
      <c r="C11" s="233"/>
      <c r="D11" s="233"/>
      <c r="E11" s="259"/>
      <c r="F11" s="259"/>
      <c r="G11" s="233"/>
      <c r="H11" s="217"/>
      <c r="J11" s="58"/>
    </row>
    <row r="12" spans="1:11">
      <c r="A12" s="244">
        <f t="shared" ref="A12:A19" si="0">A11+1</f>
        <v>3</v>
      </c>
      <c r="B12" s="215"/>
      <c r="C12" s="136"/>
      <c r="D12" s="136"/>
      <c r="E12" s="136"/>
      <c r="F12" s="136"/>
      <c r="G12" s="136"/>
      <c r="H12" s="217"/>
    </row>
    <row r="13" spans="1:11">
      <c r="A13" s="244">
        <f t="shared" si="0"/>
        <v>4</v>
      </c>
      <c r="B13" s="136"/>
      <c r="C13" s="136"/>
      <c r="D13" s="136"/>
      <c r="E13" s="136"/>
      <c r="F13" s="136"/>
      <c r="G13" s="136"/>
      <c r="H13" s="217"/>
    </row>
    <row r="14" spans="1:11" s="194" customFormat="1">
      <c r="A14" s="244">
        <f t="shared" si="0"/>
        <v>5</v>
      </c>
      <c r="B14" s="215"/>
      <c r="C14" s="136"/>
      <c r="D14" s="136"/>
      <c r="E14" s="136"/>
      <c r="F14" s="136"/>
      <c r="G14" s="136"/>
      <c r="H14" s="217"/>
    </row>
    <row r="15" spans="1:11" s="194" customFormat="1">
      <c r="A15" s="244">
        <f t="shared" si="0"/>
        <v>6</v>
      </c>
      <c r="B15" s="136"/>
      <c r="C15" s="136"/>
      <c r="D15" s="136"/>
      <c r="E15" s="136"/>
      <c r="F15" s="136"/>
      <c r="G15" s="136"/>
      <c r="H15" s="217"/>
    </row>
    <row r="16" spans="1:11" s="194" customFormat="1">
      <c r="A16" s="244">
        <f t="shared" si="0"/>
        <v>7</v>
      </c>
      <c r="B16" s="215"/>
      <c r="C16" s="136"/>
      <c r="D16" s="136"/>
      <c r="E16" s="136"/>
      <c r="F16" s="136"/>
      <c r="G16" s="136"/>
      <c r="H16" s="217"/>
    </row>
    <row r="17" spans="1:8" s="194" customFormat="1">
      <c r="A17" s="244">
        <f t="shared" si="0"/>
        <v>8</v>
      </c>
      <c r="B17" s="136"/>
      <c r="C17" s="136"/>
      <c r="D17" s="136"/>
      <c r="E17" s="136"/>
      <c r="F17" s="136"/>
      <c r="G17" s="136"/>
      <c r="H17" s="217"/>
    </row>
    <row r="18" spans="1:8" s="194" customFormat="1">
      <c r="A18" s="244">
        <f t="shared" si="0"/>
        <v>9</v>
      </c>
      <c r="B18" s="215"/>
      <c r="C18" s="136"/>
      <c r="D18" s="136"/>
      <c r="E18" s="136"/>
      <c r="F18" s="136"/>
      <c r="G18" s="136"/>
      <c r="H18" s="217"/>
    </row>
    <row r="19" spans="1:8" s="194" customFormat="1" ht="15.75" thickBot="1">
      <c r="A19" s="263">
        <f t="shared" si="0"/>
        <v>10</v>
      </c>
      <c r="B19" s="143"/>
      <c r="C19" s="143"/>
      <c r="D19" s="143"/>
      <c r="E19" s="143"/>
      <c r="F19" s="143"/>
      <c r="G19" s="143"/>
      <c r="H19" s="224"/>
    </row>
    <row r="20" spans="1:8" s="194" customFormat="1" ht="15.75" thickBot="1">
      <c r="A20" s="373"/>
      <c r="B20" s="255"/>
      <c r="C20" s="226"/>
      <c r="D20" s="226"/>
      <c r="E20" s="226"/>
      <c r="F20" s="226"/>
      <c r="G20" s="166" t="str">
        <f>"Total "&amp;LEFT(A7,4)</f>
        <v>Total I14a</v>
      </c>
      <c r="H20" s="167">
        <f>SUM(H10:H19)</f>
        <v>0</v>
      </c>
    </row>
    <row r="21" spans="1:8" s="194" customFormat="1"/>
    <row r="22" spans="1:8" s="194" customFormat="1" ht="53.25" customHeight="1">
      <c r="A22"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6"/>
      <c r="C22" s="496"/>
      <c r="D22" s="496"/>
      <c r="E22" s="496"/>
      <c r="F22" s="496"/>
      <c r="G22" s="496"/>
      <c r="H22" s="496"/>
    </row>
    <row r="40" spans="1:9" ht="15.75" thickBot="1"/>
    <row r="41" spans="1:9" s="194" customFormat="1" ht="54" customHeight="1" thickBot="1">
      <c r="A41" s="227" t="s">
        <v>69</v>
      </c>
      <c r="B41" s="228" t="s">
        <v>72</v>
      </c>
      <c r="C41" s="246" t="s">
        <v>70</v>
      </c>
      <c r="D41" s="246" t="s">
        <v>71</v>
      </c>
      <c r="E41" s="228" t="s">
        <v>139</v>
      </c>
      <c r="F41" s="228" t="s">
        <v>139</v>
      </c>
      <c r="G41" s="228" t="s">
        <v>138</v>
      </c>
      <c r="H41" s="246" t="s">
        <v>87</v>
      </c>
      <c r="I41" s="247"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4" customWidth="1"/>
    <col min="7" max="7" width="10" customWidth="1"/>
    <col min="8" max="8" width="9.7109375" customWidth="1"/>
  </cols>
  <sheetData>
    <row r="1" spans="1:11" ht="15.75">
      <c r="A1" s="273" t="str">
        <f>'Date initiale'!C3</f>
        <v>Universitatea de Arhitectură și Urbanism "Ion Mincu" București</v>
      </c>
      <c r="B1" s="273"/>
      <c r="C1" s="273"/>
      <c r="D1" s="47"/>
      <c r="E1" s="47"/>
      <c r="F1" s="47"/>
      <c r="G1" s="47"/>
      <c r="H1" s="47"/>
    </row>
    <row r="2" spans="1:11" ht="15.75">
      <c r="A2" s="273" t="str">
        <f>'Date initiale'!B4&amp;" "&amp;'Date initiale'!C4</f>
        <v>Facultatea ARHITECTURA</v>
      </c>
      <c r="B2" s="273"/>
      <c r="C2" s="273"/>
      <c r="D2" s="47"/>
      <c r="E2" s="47"/>
      <c r="F2" s="47"/>
      <c r="G2" s="47"/>
      <c r="H2" s="47"/>
    </row>
    <row r="3" spans="1:11" ht="15.75">
      <c r="A3" s="273" t="str">
        <f>'Date initiale'!B5&amp;" "&amp;'Date initiale'!C5</f>
        <v>Departamentul Bazele proiectarii de arhitectura</v>
      </c>
      <c r="B3" s="273"/>
      <c r="C3" s="273"/>
      <c r="D3" s="47"/>
      <c r="E3" s="47"/>
      <c r="F3" s="47"/>
      <c r="G3" s="47"/>
      <c r="H3" s="47"/>
    </row>
    <row r="4" spans="1:11" ht="15.75">
      <c r="A4" s="274" t="str">
        <f>'Date initiale'!C6&amp;", "&amp;'Date initiale'!C7</f>
        <v>Niculae, Lorin Constantin, Conferențiar</v>
      </c>
      <c r="B4" s="274"/>
      <c r="C4" s="274"/>
      <c r="D4" s="47"/>
      <c r="E4" s="47"/>
      <c r="F4" s="47"/>
      <c r="G4" s="47"/>
      <c r="H4" s="47"/>
    </row>
    <row r="5" spans="1:11" s="194" customFormat="1" ht="15.75">
      <c r="A5" s="274"/>
      <c r="B5" s="274"/>
      <c r="C5" s="274"/>
      <c r="D5" s="47"/>
      <c r="E5" s="47"/>
      <c r="F5" s="47"/>
      <c r="G5" s="47"/>
      <c r="H5" s="47"/>
    </row>
    <row r="6" spans="1:11" ht="15.75">
      <c r="A6" s="501" t="s">
        <v>110</v>
      </c>
      <c r="B6" s="501"/>
      <c r="C6" s="501"/>
      <c r="D6" s="501"/>
      <c r="E6" s="501"/>
      <c r="F6" s="501"/>
      <c r="G6" s="501"/>
      <c r="H6" s="501"/>
    </row>
    <row r="7" spans="1:11" ht="36.75" customHeight="1">
      <c r="A7" s="497" t="str">
        <f>'Descriere indicatori'!B19&amp;"b. "&amp;'Descriere indicatori'!C20</f>
        <v xml:space="preserve">I14b. Proiect urbanistic şi peisagistic la nivelul Planurilor Generale / Zonale ale Localităţilor (inclusiv studii de fundamentare, de inserţie, de oportunitate) avizate** </v>
      </c>
      <c r="B7" s="497"/>
      <c r="C7" s="497"/>
      <c r="D7" s="497"/>
      <c r="E7" s="497"/>
      <c r="F7" s="497"/>
      <c r="G7" s="497"/>
      <c r="H7" s="497"/>
    </row>
    <row r="8" spans="1:11" ht="19.5" customHeight="1" thickBot="1">
      <c r="A8" s="61"/>
      <c r="B8" s="61"/>
      <c r="C8" s="61"/>
      <c r="D8" s="61"/>
      <c r="E8" s="61"/>
      <c r="F8" s="61"/>
      <c r="G8" s="61"/>
      <c r="H8" s="61"/>
    </row>
    <row r="9" spans="1:11" ht="60.75" thickBot="1">
      <c r="A9" s="162" t="s">
        <v>55</v>
      </c>
      <c r="B9" s="228" t="s">
        <v>72</v>
      </c>
      <c r="C9" s="246" t="s">
        <v>70</v>
      </c>
      <c r="D9" s="246" t="s">
        <v>71</v>
      </c>
      <c r="E9" s="228" t="s">
        <v>140</v>
      </c>
      <c r="F9" s="228" t="s">
        <v>138</v>
      </c>
      <c r="G9" s="246" t="s">
        <v>87</v>
      </c>
      <c r="H9" s="247" t="s">
        <v>147</v>
      </c>
      <c r="J9" s="276" t="s">
        <v>108</v>
      </c>
    </row>
    <row r="10" spans="1:11">
      <c r="A10" s="264">
        <v>1</v>
      </c>
      <c r="B10" s="265"/>
      <c r="C10" s="266"/>
      <c r="D10" s="212"/>
      <c r="E10" s="132"/>
      <c r="F10" s="132"/>
      <c r="G10" s="212"/>
      <c r="H10" s="354"/>
      <c r="J10" s="277" t="s">
        <v>166</v>
      </c>
      <c r="K10" s="393" t="s">
        <v>258</v>
      </c>
    </row>
    <row r="11" spans="1:11" s="194" customFormat="1">
      <c r="A11" s="214">
        <f>A10+1</f>
        <v>2</v>
      </c>
      <c r="B11" s="215"/>
      <c r="C11" s="254"/>
      <c r="D11" s="136"/>
      <c r="E11" s="136"/>
      <c r="F11" s="136"/>
      <c r="G11" s="225"/>
      <c r="H11" s="338"/>
    </row>
    <row r="12" spans="1:11" s="194" customFormat="1">
      <c r="A12" s="214">
        <f t="shared" ref="A12:A19" si="0">A11+1</f>
        <v>3</v>
      </c>
      <c r="B12" s="215"/>
      <c r="C12" s="267"/>
      <c r="D12" s="136"/>
      <c r="E12" s="268"/>
      <c r="F12" s="268"/>
      <c r="G12" s="268"/>
      <c r="H12" s="338"/>
    </row>
    <row r="13" spans="1:11" s="194" customFormat="1">
      <c r="A13" s="214">
        <f t="shared" si="0"/>
        <v>4</v>
      </c>
      <c r="B13" s="215"/>
      <c r="C13" s="254"/>
      <c r="D13" s="136"/>
      <c r="E13" s="136"/>
      <c r="F13" s="136"/>
      <c r="G13" s="225"/>
      <c r="H13" s="338"/>
    </row>
    <row r="14" spans="1:11" s="194" customFormat="1">
      <c r="A14" s="214">
        <f t="shared" si="0"/>
        <v>5</v>
      </c>
      <c r="B14" s="215"/>
      <c r="C14" s="267"/>
      <c r="D14" s="136"/>
      <c r="E14" s="268"/>
      <c r="F14" s="268"/>
      <c r="G14" s="268"/>
      <c r="H14" s="338"/>
    </row>
    <row r="15" spans="1:11" s="194" customFormat="1">
      <c r="A15" s="214">
        <f t="shared" si="0"/>
        <v>6</v>
      </c>
      <c r="B15" s="215"/>
      <c r="C15" s="267"/>
      <c r="D15" s="136"/>
      <c r="E15" s="268"/>
      <c r="F15" s="268"/>
      <c r="G15" s="268"/>
      <c r="H15" s="338"/>
    </row>
    <row r="16" spans="1:11">
      <c r="A16" s="214">
        <f t="shared" si="0"/>
        <v>7</v>
      </c>
      <c r="B16" s="215"/>
      <c r="C16" s="254"/>
      <c r="D16" s="136"/>
      <c r="E16" s="136"/>
      <c r="F16" s="136"/>
      <c r="G16" s="225"/>
      <c r="H16" s="338"/>
    </row>
    <row r="17" spans="1:8">
      <c r="A17" s="214">
        <f t="shared" si="0"/>
        <v>8</v>
      </c>
      <c r="B17" s="215"/>
      <c r="C17" s="267"/>
      <c r="D17" s="136"/>
      <c r="E17" s="268"/>
      <c r="F17" s="268"/>
      <c r="G17" s="268"/>
      <c r="H17" s="338"/>
    </row>
    <row r="18" spans="1:8">
      <c r="A18" s="214">
        <f t="shared" si="0"/>
        <v>9</v>
      </c>
      <c r="B18" s="215"/>
      <c r="C18" s="267"/>
      <c r="D18" s="136"/>
      <c r="E18" s="268"/>
      <c r="F18" s="268"/>
      <c r="G18" s="268"/>
      <c r="H18" s="338"/>
    </row>
    <row r="19" spans="1:8" ht="15.75" thickBot="1">
      <c r="A19" s="221">
        <f t="shared" si="0"/>
        <v>10</v>
      </c>
      <c r="B19" s="143"/>
      <c r="C19" s="269"/>
      <c r="D19" s="143"/>
      <c r="E19" s="143"/>
      <c r="F19" s="143"/>
      <c r="G19" s="143"/>
      <c r="H19" s="352"/>
    </row>
    <row r="20" spans="1:8" ht="16.5" thickBot="1">
      <c r="A20" s="374"/>
      <c r="G20" s="166" t="str">
        <f>"Total "&amp;LEFT(A7,4)</f>
        <v>Total I14b</v>
      </c>
      <c r="H20" s="288">
        <f>SUM(H10:H19)</f>
        <v>0</v>
      </c>
    </row>
    <row r="22" spans="1:8" ht="53.25" customHeight="1">
      <c r="A22"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6"/>
      <c r="C22" s="496"/>
      <c r="D22" s="496"/>
      <c r="E22" s="496"/>
      <c r="F22" s="496"/>
      <c r="G22" s="496"/>
      <c r="H22" s="49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C12" sqref="C12"/>
    </sheetView>
  </sheetViews>
  <sheetFormatPr defaultColWidth="9.140625" defaultRowHeight="15"/>
  <cols>
    <col min="1" max="1" width="5.140625" style="194" customWidth="1"/>
    <col min="2" max="2" width="10.5703125" style="194" customWidth="1"/>
    <col min="3" max="3" width="80.85546875" style="194" customWidth="1"/>
    <col min="4" max="4" width="24" style="194" customWidth="1"/>
    <col min="5" max="5" width="14.28515625" style="194" customWidth="1"/>
    <col min="6" max="6" width="66.42578125" style="194" customWidth="1"/>
    <col min="7" max="7" width="10" style="194" customWidth="1"/>
    <col min="8" max="8" width="9.7109375" style="194" customWidth="1"/>
    <col min="9" max="9" width="9.140625" style="194"/>
    <col min="10" max="10" width="10.28515625" style="194" customWidth="1"/>
    <col min="11" max="16384" width="9.140625" style="194"/>
  </cols>
  <sheetData>
    <row r="1" spans="1:11" ht="15.75">
      <c r="A1" s="270" t="str">
        <f>'Date initiale'!C3</f>
        <v>Universitatea de Arhitectură și Urbanism "Ion Mincu" București</v>
      </c>
      <c r="B1" s="270"/>
      <c r="C1" s="270"/>
      <c r="D1" s="17"/>
      <c r="E1" s="17"/>
      <c r="F1" s="17"/>
    </row>
    <row r="2" spans="1:11" ht="15.75">
      <c r="A2" s="270" t="str">
        <f>'Date initiale'!B4&amp;" "&amp;'Date initiale'!C4</f>
        <v>Facultatea ARHITECTURA</v>
      </c>
      <c r="B2" s="270"/>
      <c r="C2" s="270"/>
      <c r="D2" s="17"/>
      <c r="E2" s="17"/>
      <c r="F2" s="17"/>
    </row>
    <row r="3" spans="1:11" ht="15.75">
      <c r="A3" s="270" t="str">
        <f>'Date initiale'!B5&amp;" "&amp;'Date initiale'!C5</f>
        <v>Departamentul Bazele proiectarii de arhitectura</v>
      </c>
      <c r="B3" s="270"/>
      <c r="C3" s="270"/>
      <c r="D3" s="17"/>
      <c r="E3" s="17"/>
      <c r="F3" s="17"/>
    </row>
    <row r="4" spans="1:11" ht="15.75">
      <c r="A4" s="271" t="str">
        <f>'Date initiale'!C6&amp;", "&amp;'Date initiale'!C7</f>
        <v>Niculae, Lorin Constantin, Conferențiar</v>
      </c>
      <c r="B4" s="271"/>
      <c r="C4" s="271"/>
      <c r="D4" s="17"/>
      <c r="E4" s="17"/>
      <c r="F4" s="17"/>
    </row>
    <row r="5" spans="1:11" ht="15.75">
      <c r="A5" s="271"/>
      <c r="B5" s="271"/>
      <c r="C5" s="271"/>
      <c r="D5" s="17"/>
      <c r="E5" s="17"/>
      <c r="F5" s="17"/>
    </row>
    <row r="6" spans="1:11" ht="15.75">
      <c r="A6" s="494" t="s">
        <v>110</v>
      </c>
      <c r="B6" s="494"/>
      <c r="C6" s="494"/>
      <c r="D6" s="494"/>
      <c r="E6" s="494"/>
      <c r="F6" s="494"/>
      <c r="G6" s="494"/>
      <c r="H6" s="494"/>
    </row>
    <row r="7" spans="1:11" ht="52.5" customHeight="1">
      <c r="A7" s="49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97"/>
      <c r="C7" s="497"/>
      <c r="D7" s="497"/>
      <c r="E7" s="497"/>
      <c r="F7" s="497"/>
      <c r="G7" s="497"/>
      <c r="H7" s="497"/>
    </row>
    <row r="8" spans="1:11" ht="16.5" thickBot="1">
      <c r="A8" s="60"/>
      <c r="B8" s="60"/>
      <c r="C8" s="60"/>
      <c r="D8" s="60"/>
      <c r="E8" s="60"/>
      <c r="F8" s="74"/>
      <c r="G8" s="74"/>
      <c r="H8" s="74"/>
    </row>
    <row r="9" spans="1:11" ht="45.75" thickBot="1">
      <c r="A9" s="200" t="s">
        <v>55</v>
      </c>
      <c r="B9" s="228" t="s">
        <v>72</v>
      </c>
      <c r="C9" s="246" t="s">
        <v>141</v>
      </c>
      <c r="D9" s="246" t="s">
        <v>71</v>
      </c>
      <c r="E9" s="228" t="s">
        <v>140</v>
      </c>
      <c r="F9" s="228" t="s">
        <v>138</v>
      </c>
      <c r="G9" s="246" t="s">
        <v>87</v>
      </c>
      <c r="H9" s="247" t="s">
        <v>147</v>
      </c>
      <c r="J9" s="276" t="s">
        <v>108</v>
      </c>
    </row>
    <row r="10" spans="1:11" ht="25.5" customHeight="1" thickBot="1">
      <c r="A10" s="260">
        <v>1</v>
      </c>
      <c r="B10" s="261" t="s">
        <v>358</v>
      </c>
      <c r="C10" s="431" t="s">
        <v>371</v>
      </c>
      <c r="D10" s="261" t="s">
        <v>359</v>
      </c>
      <c r="E10" s="261" t="s">
        <v>360</v>
      </c>
      <c r="F10" s="261" t="s">
        <v>622</v>
      </c>
      <c r="G10" s="233" t="s">
        <v>361</v>
      </c>
      <c r="H10" s="262">
        <v>10</v>
      </c>
      <c r="J10" s="277" t="s">
        <v>167</v>
      </c>
      <c r="K10" s="393" t="s">
        <v>258</v>
      </c>
    </row>
    <row r="11" spans="1:11">
      <c r="A11" s="244">
        <f>A10+1</f>
        <v>2</v>
      </c>
      <c r="B11" s="261" t="s">
        <v>358</v>
      </c>
      <c r="C11" s="431" t="s">
        <v>371</v>
      </c>
      <c r="D11" s="261" t="s">
        <v>359</v>
      </c>
      <c r="E11" s="261" t="s">
        <v>360</v>
      </c>
      <c r="F11" s="259" t="s">
        <v>362</v>
      </c>
      <c r="G11" s="233" t="s">
        <v>361</v>
      </c>
      <c r="H11" s="338">
        <v>20</v>
      </c>
    </row>
    <row r="12" spans="1:11">
      <c r="A12" s="244">
        <f t="shared" ref="A12:A19" si="0">A11+1</f>
        <v>3</v>
      </c>
      <c r="B12" s="215"/>
      <c r="C12" s="136" t="s">
        <v>363</v>
      </c>
      <c r="D12" s="136" t="s">
        <v>364</v>
      </c>
      <c r="E12" s="136" t="s">
        <v>365</v>
      </c>
      <c r="F12" s="136" t="s">
        <v>366</v>
      </c>
      <c r="G12" s="136">
        <v>2017</v>
      </c>
      <c r="H12" s="338">
        <v>10</v>
      </c>
    </row>
    <row r="13" spans="1:11" ht="15" customHeight="1">
      <c r="A13" s="244">
        <f t="shared" si="0"/>
        <v>4</v>
      </c>
      <c r="B13" s="136"/>
      <c r="C13" s="136" t="s">
        <v>368</v>
      </c>
      <c r="D13" s="136" t="s">
        <v>364</v>
      </c>
      <c r="E13" s="136" t="s">
        <v>367</v>
      </c>
      <c r="F13" s="136" t="s">
        <v>366</v>
      </c>
      <c r="G13" s="136">
        <v>2018</v>
      </c>
      <c r="H13" s="338">
        <v>10</v>
      </c>
    </row>
    <row r="14" spans="1:11" ht="30">
      <c r="A14" s="244">
        <f t="shared" si="0"/>
        <v>5</v>
      </c>
      <c r="B14" s="215"/>
      <c r="C14" s="136" t="s">
        <v>369</v>
      </c>
      <c r="D14" s="136" t="s">
        <v>364</v>
      </c>
      <c r="E14" s="136" t="s">
        <v>367</v>
      </c>
      <c r="F14" s="136" t="s">
        <v>366</v>
      </c>
      <c r="G14" s="136">
        <v>2018</v>
      </c>
      <c r="H14" s="338">
        <v>10</v>
      </c>
    </row>
    <row r="15" spans="1:11" ht="30">
      <c r="A15" s="244">
        <f t="shared" si="0"/>
        <v>6</v>
      </c>
      <c r="B15" s="136"/>
      <c r="C15" s="136" t="s">
        <v>370</v>
      </c>
      <c r="D15" s="136" t="s">
        <v>364</v>
      </c>
      <c r="E15" s="136" t="s">
        <v>360</v>
      </c>
      <c r="F15" s="136" t="s">
        <v>380</v>
      </c>
      <c r="G15" s="136">
        <v>2019</v>
      </c>
      <c r="H15" s="338">
        <v>1</v>
      </c>
    </row>
    <row r="16" spans="1:11">
      <c r="A16" s="244">
        <f t="shared" si="0"/>
        <v>7</v>
      </c>
      <c r="B16" s="215"/>
      <c r="C16" s="136"/>
      <c r="D16" s="136"/>
      <c r="E16" s="136"/>
      <c r="F16" s="136"/>
      <c r="G16" s="136"/>
      <c r="H16" s="338"/>
    </row>
    <row r="17" spans="1:8">
      <c r="A17" s="244">
        <f t="shared" si="0"/>
        <v>8</v>
      </c>
      <c r="B17" s="136"/>
      <c r="C17" s="136"/>
      <c r="D17" s="136"/>
      <c r="E17" s="136"/>
      <c r="F17" s="136"/>
      <c r="G17" s="136"/>
      <c r="H17" s="338"/>
    </row>
    <row r="18" spans="1:8">
      <c r="A18" s="244">
        <f t="shared" si="0"/>
        <v>9</v>
      </c>
      <c r="B18" s="215"/>
      <c r="C18" s="136"/>
      <c r="D18" s="136"/>
      <c r="E18" s="136"/>
      <c r="F18" s="136"/>
      <c r="G18" s="136"/>
      <c r="H18" s="338"/>
    </row>
    <row r="19" spans="1:8" ht="15.75" thickBot="1">
      <c r="A19" s="263">
        <f t="shared" si="0"/>
        <v>10</v>
      </c>
      <c r="B19" s="143"/>
      <c r="C19" s="143"/>
      <c r="D19" s="143"/>
      <c r="E19" s="143"/>
      <c r="F19" s="143"/>
      <c r="G19" s="143"/>
      <c r="H19" s="352"/>
    </row>
    <row r="20" spans="1:8" ht="15.75" thickBot="1">
      <c r="A20" s="373"/>
      <c r="B20" s="255"/>
      <c r="C20" s="226"/>
      <c r="D20" s="226"/>
      <c r="E20" s="226"/>
      <c r="F20" s="226"/>
      <c r="G20" s="166" t="str">
        <f>"Total "&amp;LEFT(A7,4)</f>
        <v>Total I14c</v>
      </c>
      <c r="H20" s="167">
        <f>SUM(H10:H19)</f>
        <v>61</v>
      </c>
    </row>
    <row r="22" spans="1:8" ht="53.25" customHeight="1">
      <c r="A22"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6"/>
      <c r="C22" s="496"/>
      <c r="D22" s="496"/>
      <c r="E22" s="496"/>
      <c r="F22" s="496"/>
      <c r="G22" s="496"/>
      <c r="H22" s="496"/>
    </row>
    <row r="40" spans="1:9" ht="15.75" thickBot="1"/>
    <row r="41" spans="1:9" ht="54" customHeight="1" thickBot="1">
      <c r="A41" s="227" t="s">
        <v>69</v>
      </c>
      <c r="B41" s="228" t="s">
        <v>72</v>
      </c>
      <c r="C41" s="246" t="s">
        <v>70</v>
      </c>
      <c r="D41" s="246" t="s">
        <v>71</v>
      </c>
      <c r="E41" s="228" t="s">
        <v>139</v>
      </c>
      <c r="F41" s="228" t="s">
        <v>139</v>
      </c>
      <c r="G41" s="228" t="s">
        <v>138</v>
      </c>
      <c r="H41" s="246" t="s">
        <v>87</v>
      </c>
      <c r="I41" s="24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C10" sqref="C10"/>
    </sheetView>
  </sheetViews>
  <sheetFormatPr defaultColWidth="9.140625" defaultRowHeight="15"/>
  <cols>
    <col min="1" max="1" width="5.140625" style="194" customWidth="1"/>
    <col min="2" max="2" width="25.5703125" style="194" customWidth="1"/>
    <col min="3" max="3" width="43.140625" style="194" customWidth="1"/>
    <col min="4" max="4" width="24" style="194" customWidth="1"/>
    <col min="5" max="5" width="14.28515625" style="194" customWidth="1"/>
    <col min="6" max="6" width="11.85546875" style="194" customWidth="1"/>
    <col min="7" max="7" width="10" style="194" customWidth="1"/>
    <col min="8" max="8" width="9.7109375" style="194" customWidth="1"/>
    <col min="9" max="9" width="9.140625" style="194"/>
    <col min="10" max="10" width="10.28515625" style="194" customWidth="1"/>
    <col min="11" max="16384" width="9.140625" style="194"/>
  </cols>
  <sheetData>
    <row r="1" spans="1:11" ht="15.75">
      <c r="A1" s="270" t="str">
        <f>'Date initiale'!C3</f>
        <v>Universitatea de Arhitectură și Urbanism "Ion Mincu" București</v>
      </c>
      <c r="B1" s="270"/>
      <c r="C1" s="270"/>
      <c r="D1" s="389"/>
      <c r="E1" s="389"/>
      <c r="F1" s="389"/>
    </row>
    <row r="2" spans="1:11" ht="15.75">
      <c r="A2" s="270" t="str">
        <f>'Date initiale'!B4&amp;" "&amp;'Date initiale'!C4</f>
        <v>Facultatea ARHITECTURA</v>
      </c>
      <c r="B2" s="270"/>
      <c r="C2" s="270"/>
      <c r="D2" s="389"/>
      <c r="E2" s="389"/>
      <c r="F2" s="389"/>
    </row>
    <row r="3" spans="1:11" ht="15.75">
      <c r="A3" s="270" t="str">
        <f>'Date initiale'!B5&amp;" "&amp;'Date initiale'!C5</f>
        <v>Departamentul Bazele proiectarii de arhitectura</v>
      </c>
      <c r="B3" s="270"/>
      <c r="C3" s="270"/>
      <c r="D3" s="389"/>
      <c r="E3" s="389"/>
      <c r="F3" s="389"/>
    </row>
    <row r="4" spans="1:11" ht="15.75">
      <c r="A4" s="388" t="str">
        <f>'Date initiale'!C6&amp;", "&amp;'Date initiale'!C7</f>
        <v>Niculae, Lorin Constantin, Conferențiar</v>
      </c>
      <c r="B4" s="388"/>
      <c r="C4" s="388"/>
      <c r="D4" s="389"/>
      <c r="E4" s="389"/>
      <c r="F4" s="389"/>
    </row>
    <row r="5" spans="1:11" ht="15.75">
      <c r="A5" s="388"/>
      <c r="B5" s="388"/>
      <c r="C5" s="388"/>
      <c r="D5" s="389"/>
      <c r="E5" s="389"/>
      <c r="F5" s="389"/>
    </row>
    <row r="6" spans="1:11" ht="15.75">
      <c r="A6" s="494" t="s">
        <v>110</v>
      </c>
      <c r="B6" s="494"/>
      <c r="C6" s="494"/>
      <c r="D6" s="494"/>
      <c r="E6" s="494"/>
      <c r="F6" s="494"/>
      <c r="G6" s="494"/>
      <c r="H6" s="494"/>
    </row>
    <row r="7" spans="1:11" ht="52.5" customHeight="1">
      <c r="A7" s="49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97"/>
      <c r="C7" s="497"/>
      <c r="D7" s="497"/>
      <c r="E7" s="497"/>
      <c r="F7" s="497"/>
      <c r="G7" s="497"/>
      <c r="H7" s="497"/>
    </row>
    <row r="8" spans="1:11" ht="16.5" thickBot="1">
      <c r="A8" s="60"/>
      <c r="B8" s="60"/>
      <c r="C8" s="60"/>
      <c r="D8" s="60"/>
      <c r="E8" s="60"/>
      <c r="F8" s="74"/>
      <c r="G8" s="74"/>
      <c r="H8" s="74"/>
    </row>
    <row r="9" spans="1:11" ht="60.75" thickBot="1">
      <c r="A9" s="200" t="s">
        <v>55</v>
      </c>
      <c r="B9" s="228" t="s">
        <v>72</v>
      </c>
      <c r="C9" s="246" t="s">
        <v>141</v>
      </c>
      <c r="D9" s="246" t="s">
        <v>71</v>
      </c>
      <c r="E9" s="228" t="s">
        <v>140</v>
      </c>
      <c r="F9" s="228" t="s">
        <v>138</v>
      </c>
      <c r="G9" s="246" t="s">
        <v>87</v>
      </c>
      <c r="H9" s="247" t="s">
        <v>147</v>
      </c>
      <c r="J9" s="276" t="s">
        <v>108</v>
      </c>
    </row>
    <row r="10" spans="1:11" ht="75">
      <c r="A10" s="260">
        <v>1</v>
      </c>
      <c r="B10" s="449" t="s">
        <v>483</v>
      </c>
      <c r="C10" s="450" t="s">
        <v>484</v>
      </c>
      <c r="D10" s="282" t="s">
        <v>485</v>
      </c>
      <c r="E10" s="261" t="s">
        <v>486</v>
      </c>
      <c r="F10" s="261" t="s">
        <v>487</v>
      </c>
      <c r="G10" s="261">
        <v>2018</v>
      </c>
      <c r="H10" s="262">
        <v>4</v>
      </c>
      <c r="J10" s="277">
        <v>20</v>
      </c>
      <c r="K10" s="393" t="s">
        <v>258</v>
      </c>
    </row>
    <row r="11" spans="1:11">
      <c r="A11" s="244">
        <f>A10+1</f>
        <v>2</v>
      </c>
      <c r="B11" s="258"/>
      <c r="C11" s="233"/>
      <c r="D11" s="233"/>
      <c r="E11" s="259"/>
      <c r="F11" s="259"/>
      <c r="G11" s="233"/>
      <c r="H11" s="338"/>
    </row>
    <row r="12" spans="1:11">
      <c r="A12" s="244">
        <f t="shared" ref="A12:A19" si="0">A11+1</f>
        <v>3</v>
      </c>
      <c r="B12" s="215"/>
      <c r="C12" s="136"/>
      <c r="D12" s="136"/>
      <c r="E12" s="136"/>
      <c r="F12" s="136"/>
      <c r="G12" s="136"/>
      <c r="H12" s="338"/>
    </row>
    <row r="13" spans="1:11">
      <c r="A13" s="244">
        <f t="shared" si="0"/>
        <v>4</v>
      </c>
      <c r="B13" s="136"/>
      <c r="C13" s="136"/>
      <c r="D13" s="136"/>
      <c r="E13" s="136"/>
      <c r="F13" s="136"/>
      <c r="G13" s="136"/>
      <c r="H13" s="338"/>
    </row>
    <row r="14" spans="1:11">
      <c r="A14" s="244">
        <f t="shared" si="0"/>
        <v>5</v>
      </c>
      <c r="B14" s="215"/>
      <c r="C14" s="136"/>
      <c r="D14" s="136"/>
      <c r="E14" s="136"/>
      <c r="F14" s="136"/>
      <c r="G14" s="136"/>
      <c r="H14" s="338"/>
    </row>
    <row r="15" spans="1:11">
      <c r="A15" s="244">
        <f t="shared" si="0"/>
        <v>6</v>
      </c>
      <c r="B15" s="136"/>
      <c r="C15" s="136"/>
      <c r="D15" s="136"/>
      <c r="E15" s="136"/>
      <c r="F15" s="136"/>
      <c r="G15" s="136"/>
      <c r="H15" s="338"/>
    </row>
    <row r="16" spans="1:11">
      <c r="A16" s="244">
        <f t="shared" si="0"/>
        <v>7</v>
      </c>
      <c r="B16" s="215"/>
      <c r="C16" s="136"/>
      <c r="D16" s="136"/>
      <c r="E16" s="136"/>
      <c r="F16" s="136"/>
      <c r="G16" s="136"/>
      <c r="H16" s="338"/>
    </row>
    <row r="17" spans="1:8">
      <c r="A17" s="244">
        <f t="shared" si="0"/>
        <v>8</v>
      </c>
      <c r="B17" s="136"/>
      <c r="C17" s="136"/>
      <c r="D17" s="136"/>
      <c r="E17" s="136"/>
      <c r="F17" s="136"/>
      <c r="G17" s="136"/>
      <c r="H17" s="338"/>
    </row>
    <row r="18" spans="1:8">
      <c r="A18" s="244">
        <f t="shared" si="0"/>
        <v>9</v>
      </c>
      <c r="B18" s="215"/>
      <c r="C18" s="136"/>
      <c r="D18" s="136"/>
      <c r="E18" s="136"/>
      <c r="F18" s="136"/>
      <c r="G18" s="136"/>
      <c r="H18" s="338"/>
    </row>
    <row r="19" spans="1:8" ht="15.75" thickBot="1">
      <c r="A19" s="263">
        <f t="shared" si="0"/>
        <v>10</v>
      </c>
      <c r="B19" s="143"/>
      <c r="C19" s="143"/>
      <c r="D19" s="143"/>
      <c r="E19" s="143"/>
      <c r="F19" s="143"/>
      <c r="G19" s="143"/>
      <c r="H19" s="352"/>
    </row>
    <row r="20" spans="1:8" ht="15.75" thickBot="1">
      <c r="A20" s="373"/>
      <c r="B20" s="255"/>
      <c r="C20" s="226"/>
      <c r="D20" s="226"/>
      <c r="E20" s="226"/>
      <c r="F20" s="226"/>
      <c r="G20" s="166" t="str">
        <f>"Total "&amp;LEFT(A7,4)</f>
        <v>Total I15.</v>
      </c>
      <c r="H20" s="167">
        <f>SUM(H10:H19)</f>
        <v>4</v>
      </c>
    </row>
    <row r="22" spans="1:8" ht="53.25" customHeight="1">
      <c r="A22" s="49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96"/>
      <c r="C22" s="496"/>
      <c r="D22" s="496"/>
      <c r="E22" s="496"/>
      <c r="F22" s="496"/>
      <c r="G22" s="496"/>
      <c r="H22" s="496"/>
    </row>
    <row r="40" spans="1:9" ht="15.75" thickBot="1"/>
    <row r="41" spans="1:9" ht="54" customHeight="1" thickBot="1">
      <c r="A41" s="227" t="s">
        <v>69</v>
      </c>
      <c r="B41" s="228" t="s">
        <v>72</v>
      </c>
      <c r="C41" s="246" t="s">
        <v>70</v>
      </c>
      <c r="D41" s="246" t="s">
        <v>71</v>
      </c>
      <c r="E41" s="228" t="s">
        <v>139</v>
      </c>
      <c r="F41" s="228" t="s">
        <v>139</v>
      </c>
      <c r="G41" s="228" t="s">
        <v>138</v>
      </c>
      <c r="H41" s="246" t="s">
        <v>87</v>
      </c>
      <c r="I41" s="24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70" t="str">
        <f>'Date initiale'!C3</f>
        <v>Universitatea de Arhitectură și Urbanism "Ion Mincu" București</v>
      </c>
      <c r="B1" s="270"/>
      <c r="C1" s="270"/>
      <c r="D1" s="17"/>
      <c r="E1" s="43"/>
    </row>
    <row r="2" spans="1:8" ht="15.75">
      <c r="A2" s="270" t="str">
        <f>'Date initiale'!B4&amp;" "&amp;'Date initiale'!C4</f>
        <v>Facultatea ARHITECTURA</v>
      </c>
      <c r="B2" s="270"/>
      <c r="C2" s="270"/>
      <c r="D2" s="2"/>
      <c r="E2" s="43"/>
    </row>
    <row r="3" spans="1:8" ht="15.75">
      <c r="A3" s="270" t="str">
        <f>'Date initiale'!B5&amp;" "&amp;'Date initiale'!C5</f>
        <v>Departamentul Bazele proiectarii de arhitectura</v>
      </c>
      <c r="B3" s="270"/>
      <c r="C3" s="270"/>
      <c r="D3" s="17"/>
      <c r="E3" s="43"/>
    </row>
    <row r="4" spans="1:8">
      <c r="A4" s="124" t="str">
        <f>'Date initiale'!C6&amp;", "&amp;'Date initiale'!C7</f>
        <v>Niculae, Lorin Constantin, Conferențiar</v>
      </c>
      <c r="B4" s="124"/>
      <c r="C4" s="124"/>
    </row>
    <row r="5" spans="1:8" s="194" customFormat="1">
      <c r="A5" s="124"/>
      <c r="B5" s="124"/>
      <c r="C5" s="124"/>
    </row>
    <row r="6" spans="1:8" ht="15.75">
      <c r="A6" s="502" t="s">
        <v>110</v>
      </c>
      <c r="B6" s="502"/>
      <c r="C6" s="502"/>
      <c r="D6" s="502"/>
    </row>
    <row r="7" spans="1:8" s="194" customFormat="1" ht="90.75" customHeight="1">
      <c r="A7" s="49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97"/>
      <c r="C7" s="497"/>
      <c r="D7" s="497"/>
      <c r="E7" s="195"/>
      <c r="F7" s="195"/>
      <c r="G7" s="195"/>
      <c r="H7" s="195"/>
    </row>
    <row r="8" spans="1:8" ht="18.75" customHeight="1" thickBot="1">
      <c r="A8" s="72"/>
      <c r="B8" s="72"/>
      <c r="C8" s="72"/>
      <c r="D8" s="72"/>
    </row>
    <row r="9" spans="1:8" ht="45.75" customHeight="1" thickBot="1">
      <c r="A9" s="200" t="s">
        <v>55</v>
      </c>
      <c r="B9" s="228" t="s">
        <v>77</v>
      </c>
      <c r="C9" s="228" t="s">
        <v>87</v>
      </c>
      <c r="D9" s="229" t="s">
        <v>147</v>
      </c>
      <c r="E9" s="34"/>
      <c r="F9" s="276" t="s">
        <v>108</v>
      </c>
    </row>
    <row r="10" spans="1:8">
      <c r="A10" s="260">
        <v>1</v>
      </c>
      <c r="B10" s="282"/>
      <c r="C10" s="283"/>
      <c r="D10" s="357"/>
      <c r="F10" s="277" t="s">
        <v>168</v>
      </c>
      <c r="G10" s="393" t="s">
        <v>259</v>
      </c>
    </row>
    <row r="11" spans="1:8">
      <c r="A11" s="244">
        <f>A10+1</f>
        <v>2</v>
      </c>
      <c r="B11" s="280"/>
      <c r="C11" s="233"/>
      <c r="D11" s="353"/>
    </row>
    <row r="12" spans="1:8" s="194" customFormat="1">
      <c r="A12" s="244">
        <f t="shared" ref="A12:A19" si="0">A11+1</f>
        <v>3</v>
      </c>
      <c r="B12" s="254"/>
      <c r="C12" s="136"/>
      <c r="D12" s="338"/>
    </row>
    <row r="13" spans="1:8" s="194" customFormat="1">
      <c r="A13" s="244">
        <f t="shared" si="0"/>
        <v>4</v>
      </c>
      <c r="B13" s="281"/>
      <c r="C13" s="136"/>
      <c r="D13" s="338"/>
    </row>
    <row r="14" spans="1:8" s="194" customFormat="1">
      <c r="A14" s="244">
        <f t="shared" si="0"/>
        <v>5</v>
      </c>
      <c r="B14" s="281"/>
      <c r="C14" s="136"/>
      <c r="D14" s="338"/>
    </row>
    <row r="15" spans="1:8">
      <c r="A15" s="244">
        <f t="shared" si="0"/>
        <v>6</v>
      </c>
      <c r="B15" s="254"/>
      <c r="C15" s="136"/>
      <c r="D15" s="338"/>
    </row>
    <row r="16" spans="1:8">
      <c r="A16" s="244">
        <f t="shared" si="0"/>
        <v>7</v>
      </c>
      <c r="B16" s="281"/>
      <c r="C16" s="136"/>
      <c r="D16" s="338"/>
    </row>
    <row r="17" spans="1:4">
      <c r="A17" s="244">
        <f t="shared" si="0"/>
        <v>8</v>
      </c>
      <c r="B17" s="281"/>
      <c r="C17" s="136"/>
      <c r="D17" s="338"/>
    </row>
    <row r="18" spans="1:4">
      <c r="A18" s="244">
        <f t="shared" si="0"/>
        <v>9</v>
      </c>
      <c r="B18" s="281"/>
      <c r="C18" s="136"/>
      <c r="D18" s="338"/>
    </row>
    <row r="19" spans="1:4" ht="15.75" thickBot="1">
      <c r="A19" s="263">
        <f t="shared" si="0"/>
        <v>10</v>
      </c>
      <c r="B19" s="284"/>
      <c r="C19" s="143"/>
      <c r="D19" s="352"/>
    </row>
    <row r="20" spans="1:4" ht="15.75" thickBot="1">
      <c r="A20" s="372"/>
      <c r="B20" s="225"/>
      <c r="C20" s="166" t="str">
        <f>"Total "&amp;LEFT(A7,3)</f>
        <v>Total I16</v>
      </c>
      <c r="D20" s="285">
        <f>SUM(D10:D19)</f>
        <v>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70" t="str">
        <f>'Date initiale'!C3</f>
        <v>Universitatea de Arhitectură și Urbanism "Ion Mincu" București</v>
      </c>
      <c r="B1" s="270"/>
      <c r="C1" s="270"/>
      <c r="D1" s="17"/>
    </row>
    <row r="2" spans="1:11" ht="15.75">
      <c r="A2" s="270" t="str">
        <f>'Date initiale'!B4&amp;" "&amp;'Date initiale'!C4</f>
        <v>Facultatea ARHITECTURA</v>
      </c>
      <c r="B2" s="270"/>
      <c r="C2" s="270"/>
      <c r="D2" s="2"/>
    </row>
    <row r="3" spans="1:11" ht="15.75">
      <c r="A3" s="270" t="str">
        <f>'Date initiale'!B5&amp;" "&amp;'Date initiale'!C5</f>
        <v>Departamentul Bazele proiectarii de arhitectura</v>
      </c>
      <c r="B3" s="270"/>
      <c r="C3" s="270"/>
      <c r="D3" s="17"/>
    </row>
    <row r="4" spans="1:11">
      <c r="A4" s="124" t="str">
        <f>'Date initiale'!C6&amp;", "&amp;'Date initiale'!C7</f>
        <v>Niculae, Lorin Constantin, Conferențiar</v>
      </c>
      <c r="B4" s="124"/>
      <c r="C4" s="124"/>
    </row>
    <row r="5" spans="1:11" s="194" customFormat="1">
      <c r="A5" s="124"/>
      <c r="B5" s="124"/>
      <c r="C5" s="124"/>
    </row>
    <row r="6" spans="1:11">
      <c r="A6" s="503" t="s">
        <v>110</v>
      </c>
      <c r="B6" s="503"/>
      <c r="C6" s="503"/>
      <c r="D6" s="503"/>
    </row>
    <row r="7" spans="1:11" s="194" customFormat="1" ht="40.5" customHeight="1">
      <c r="A7" s="504"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04"/>
      <c r="C7" s="504"/>
      <c r="D7" s="504"/>
    </row>
    <row r="8" spans="1:11" ht="15.75" thickBot="1"/>
    <row r="9" spans="1:11" ht="48.75" customHeight="1" thickBot="1">
      <c r="A9" s="200" t="s">
        <v>55</v>
      </c>
      <c r="B9" s="163" t="s">
        <v>77</v>
      </c>
      <c r="C9" s="163" t="s">
        <v>87</v>
      </c>
      <c r="D9" s="299" t="s">
        <v>147</v>
      </c>
      <c r="F9" s="276" t="s">
        <v>108</v>
      </c>
    </row>
    <row r="10" spans="1:11">
      <c r="A10" s="325">
        <v>1</v>
      </c>
      <c r="B10" s="318"/>
      <c r="C10" s="169"/>
      <c r="D10" s="358"/>
      <c r="F10" s="277" t="s">
        <v>169</v>
      </c>
      <c r="G10" s="393" t="s">
        <v>260</v>
      </c>
      <c r="K10" s="22"/>
    </row>
    <row r="11" spans="1:11" s="194" customFormat="1">
      <c r="A11" s="326">
        <f>A10+1</f>
        <v>2</v>
      </c>
      <c r="B11" s="307"/>
      <c r="C11" s="42"/>
      <c r="D11" s="351"/>
      <c r="K11" s="22"/>
    </row>
    <row r="12" spans="1:11" s="194" customFormat="1">
      <c r="A12" s="326">
        <f t="shared" ref="A12:A19" si="0">A11+1</f>
        <v>3</v>
      </c>
      <c r="B12" s="307"/>
      <c r="C12" s="42"/>
      <c r="D12" s="351"/>
      <c r="K12" s="22"/>
    </row>
    <row r="13" spans="1:11" s="194" customFormat="1">
      <c r="A13" s="326">
        <f t="shared" si="0"/>
        <v>4</v>
      </c>
      <c r="B13" s="307"/>
      <c r="C13" s="42"/>
      <c r="D13" s="351"/>
      <c r="K13" s="22"/>
    </row>
    <row r="14" spans="1:11" s="194" customFormat="1">
      <c r="A14" s="326">
        <f t="shared" si="0"/>
        <v>5</v>
      </c>
      <c r="B14" s="307"/>
      <c r="C14" s="42"/>
      <c r="D14" s="351"/>
      <c r="K14" s="22"/>
    </row>
    <row r="15" spans="1:11" s="194" customFormat="1">
      <c r="A15" s="326">
        <f t="shared" si="0"/>
        <v>6</v>
      </c>
      <c r="B15" s="307"/>
      <c r="C15" s="42"/>
      <c r="D15" s="351"/>
      <c r="K15" s="22"/>
    </row>
    <row r="16" spans="1:11" s="194" customFormat="1">
      <c r="A16" s="326">
        <f t="shared" si="0"/>
        <v>7</v>
      </c>
      <c r="B16" s="307"/>
      <c r="C16" s="42"/>
      <c r="D16" s="351"/>
      <c r="K16" s="22"/>
    </row>
    <row r="17" spans="1:11" s="194" customFormat="1">
      <c r="A17" s="326">
        <f t="shared" si="0"/>
        <v>8</v>
      </c>
      <c r="B17" s="307"/>
      <c r="C17" s="42"/>
      <c r="D17" s="351"/>
      <c r="K17" s="22"/>
    </row>
    <row r="18" spans="1:11" s="194" customFormat="1">
      <c r="A18" s="326">
        <f t="shared" si="0"/>
        <v>9</v>
      </c>
      <c r="B18" s="307"/>
      <c r="C18" s="42"/>
      <c r="D18" s="351"/>
      <c r="K18" s="22"/>
    </row>
    <row r="19" spans="1:11" ht="15.75" thickBot="1">
      <c r="A19" s="327">
        <f t="shared" si="0"/>
        <v>10</v>
      </c>
      <c r="B19" s="321"/>
      <c r="C19" s="159"/>
      <c r="D19" s="356"/>
      <c r="K19" s="22"/>
    </row>
    <row r="20" spans="1:11" ht="15.75" thickBot="1">
      <c r="A20" s="368"/>
      <c r="B20" s="124"/>
      <c r="C20" s="127" t="str">
        <f>"Total "&amp;LEFT(A7,3)</f>
        <v>Total I17</v>
      </c>
      <c r="D20" s="128">
        <f>SUM(D10:D19)</f>
        <v>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6"/>
  <sheetViews>
    <sheetView workbookViewId="0">
      <selection activeCell="B14" sqref="B14"/>
    </sheetView>
  </sheetViews>
  <sheetFormatPr defaultRowHeight="15"/>
  <cols>
    <col min="1" max="1" width="5.140625" customWidth="1"/>
    <col min="2" max="2" width="103.140625" customWidth="1"/>
    <col min="3" max="3" width="10.5703125" customWidth="1"/>
    <col min="4" max="4" width="9.7109375" customWidth="1"/>
  </cols>
  <sheetData>
    <row r="1" spans="1:11" ht="15.75">
      <c r="A1" s="270" t="str">
        <f>'Date initiale'!C3</f>
        <v>Universitatea de Arhitectură și Urbanism "Ion Mincu" București</v>
      </c>
      <c r="B1" s="270"/>
      <c r="C1" s="270"/>
      <c r="D1" s="17"/>
      <c r="E1" s="43"/>
    </row>
    <row r="2" spans="1:11" ht="15.75">
      <c r="A2" s="270" t="str">
        <f>'Date initiale'!B4&amp;" "&amp;'Date initiale'!C4</f>
        <v>Facultatea ARHITECTURA</v>
      </c>
      <c r="B2" s="270"/>
      <c r="C2" s="270"/>
      <c r="D2" s="43"/>
      <c r="E2" s="43"/>
    </row>
    <row r="3" spans="1:11" ht="15.75">
      <c r="A3" s="270" t="str">
        <f>'Date initiale'!B5&amp;" "&amp;'Date initiale'!C5</f>
        <v>Departamentul Bazele proiectarii de arhitectura</v>
      </c>
      <c r="B3" s="270"/>
      <c r="C3" s="270"/>
      <c r="D3" s="17"/>
      <c r="E3" s="43"/>
    </row>
    <row r="4" spans="1:11">
      <c r="A4" s="124" t="str">
        <f>'Date initiale'!C6&amp;", "&amp;'Date initiale'!C7</f>
        <v>Niculae, Lorin Constantin, Conferențiar</v>
      </c>
      <c r="B4" s="124"/>
      <c r="C4" s="124"/>
    </row>
    <row r="5" spans="1:11" s="194" customFormat="1">
      <c r="A5" s="124"/>
      <c r="B5" s="124"/>
      <c r="C5" s="124"/>
    </row>
    <row r="6" spans="1:11" ht="34.5" customHeight="1">
      <c r="A6" s="502" t="s">
        <v>110</v>
      </c>
      <c r="B6" s="502"/>
      <c r="C6" s="502"/>
      <c r="D6" s="502"/>
    </row>
    <row r="7" spans="1:11" s="194" customFormat="1" ht="34.5" customHeight="1">
      <c r="A7" s="504"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04"/>
      <c r="C7" s="504"/>
      <c r="D7" s="504"/>
    </row>
    <row r="8" spans="1:11" ht="16.5" customHeight="1" thickBot="1">
      <c r="A8" s="61"/>
      <c r="B8" s="61"/>
      <c r="C8" s="61"/>
      <c r="D8" s="61"/>
    </row>
    <row r="9" spans="1:11" ht="42.75" customHeight="1" thickBot="1">
      <c r="A9" s="200" t="s">
        <v>55</v>
      </c>
      <c r="B9" s="163" t="s">
        <v>77</v>
      </c>
      <c r="C9" s="163" t="s">
        <v>87</v>
      </c>
      <c r="D9" s="299" t="s">
        <v>78</v>
      </c>
      <c r="E9" s="34"/>
      <c r="F9" s="276" t="s">
        <v>108</v>
      </c>
    </row>
    <row r="10" spans="1:11">
      <c r="A10" s="168"/>
      <c r="B10" s="328" t="s">
        <v>293</v>
      </c>
      <c r="C10" s="169">
        <v>2015</v>
      </c>
      <c r="D10" s="345">
        <v>10</v>
      </c>
      <c r="E10" s="34"/>
      <c r="F10" s="277" t="s">
        <v>170</v>
      </c>
      <c r="G10" s="393" t="s">
        <v>261</v>
      </c>
      <c r="K10" s="22"/>
    </row>
    <row r="11" spans="1:11" s="194" customFormat="1">
      <c r="A11" s="474"/>
      <c r="B11" s="475" t="s">
        <v>612</v>
      </c>
      <c r="C11" s="146">
        <v>2015</v>
      </c>
      <c r="D11" s="354">
        <v>5</v>
      </c>
      <c r="E11" s="34"/>
      <c r="F11" s="476"/>
      <c r="G11" s="393"/>
      <c r="K11" s="22"/>
    </row>
    <row r="12" spans="1:11">
      <c r="A12" s="170"/>
      <c r="B12" s="307" t="s">
        <v>294</v>
      </c>
      <c r="C12" s="42">
        <v>2015</v>
      </c>
      <c r="D12" s="338">
        <v>10</v>
      </c>
      <c r="K12" s="22"/>
    </row>
    <row r="13" spans="1:11">
      <c r="A13" s="170"/>
      <c r="B13" s="307" t="s">
        <v>503</v>
      </c>
      <c r="C13" s="42">
        <v>2012</v>
      </c>
      <c r="D13" s="338">
        <v>10</v>
      </c>
      <c r="K13" s="58"/>
    </row>
    <row r="14" spans="1:11">
      <c r="A14" s="170"/>
      <c r="B14" s="307" t="s">
        <v>504</v>
      </c>
      <c r="C14" s="42">
        <v>2014</v>
      </c>
      <c r="D14" s="338">
        <v>5</v>
      </c>
    </row>
    <row r="15" spans="1:11">
      <c r="A15" s="170"/>
      <c r="B15" s="307" t="s">
        <v>311</v>
      </c>
      <c r="C15" s="42">
        <v>2014</v>
      </c>
      <c r="D15" s="338">
        <v>5</v>
      </c>
    </row>
    <row r="16" spans="1:11">
      <c r="A16" s="170"/>
      <c r="B16" s="307" t="s">
        <v>312</v>
      </c>
      <c r="C16" s="42">
        <v>2016</v>
      </c>
      <c r="D16" s="338">
        <v>10</v>
      </c>
    </row>
    <row r="17" spans="1:8">
      <c r="A17" s="170"/>
      <c r="B17" s="307" t="s">
        <v>621</v>
      </c>
      <c r="C17" s="42">
        <v>2018</v>
      </c>
      <c r="D17" s="338">
        <v>5</v>
      </c>
    </row>
    <row r="18" spans="1:8" s="38" customFormat="1">
      <c r="A18" s="170"/>
      <c r="B18" s="307" t="s">
        <v>348</v>
      </c>
      <c r="C18" s="42">
        <v>2019</v>
      </c>
      <c r="D18" s="338">
        <v>5</v>
      </c>
    </row>
    <row r="19" spans="1:8" s="38" customFormat="1">
      <c r="A19" s="170"/>
      <c r="B19" s="307" t="s">
        <v>613</v>
      </c>
      <c r="C19" s="42">
        <v>1999</v>
      </c>
      <c r="D19" s="338">
        <v>10</v>
      </c>
    </row>
    <row r="20" spans="1:8" s="38" customFormat="1">
      <c r="A20" s="170"/>
      <c r="B20" s="307" t="s">
        <v>614</v>
      </c>
      <c r="C20" s="42">
        <v>1999</v>
      </c>
      <c r="D20" s="338">
        <v>10</v>
      </c>
    </row>
    <row r="21" spans="1:8" s="38" customFormat="1">
      <c r="A21" s="170"/>
      <c r="B21" s="307" t="s">
        <v>620</v>
      </c>
      <c r="C21" s="42">
        <v>2013</v>
      </c>
      <c r="D21" s="338">
        <v>10</v>
      </c>
    </row>
    <row r="22" spans="1:8" s="38" customFormat="1">
      <c r="A22" s="170"/>
      <c r="B22" s="307"/>
      <c r="C22" s="42"/>
      <c r="D22" s="338"/>
    </row>
    <row r="23" spans="1:8">
      <c r="A23" s="170"/>
      <c r="B23" s="307" t="s">
        <v>502</v>
      </c>
      <c r="C23" s="42">
        <v>2017</v>
      </c>
      <c r="D23" s="338">
        <v>10</v>
      </c>
    </row>
    <row r="24" spans="1:8" ht="15.75" thickBot="1">
      <c r="A24" s="320"/>
      <c r="B24" s="321"/>
      <c r="C24" s="159"/>
      <c r="D24" s="352"/>
    </row>
    <row r="25" spans="1:8" s="22" customFormat="1" ht="15.75" thickBot="1">
      <c r="A25" s="371"/>
      <c r="B25" s="329"/>
      <c r="C25" s="127" t="str">
        <f>"Total "&amp;LEFT(A7,3)</f>
        <v>Total I18</v>
      </c>
      <c r="D25" s="330">
        <f>SUM(D10:D24)</f>
        <v>105</v>
      </c>
    </row>
    <row r="26" spans="1:8">
      <c r="B26" s="18"/>
    </row>
    <row r="27" spans="1:8" ht="53.25" customHeight="1">
      <c r="A27" s="49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7" s="496"/>
      <c r="C27" s="496"/>
      <c r="D27" s="496"/>
      <c r="E27" s="279"/>
      <c r="F27" s="279"/>
      <c r="G27" s="279"/>
      <c r="H27" s="279"/>
    </row>
    <row r="28" spans="1:8">
      <c r="B28" s="18"/>
    </row>
    <row r="29" spans="1:8">
      <c r="B29" s="18"/>
    </row>
    <row r="30" spans="1:8">
      <c r="B30" s="18"/>
    </row>
    <row r="31" spans="1:8">
      <c r="B31" s="18"/>
    </row>
    <row r="32" spans="1:8">
      <c r="B32" s="18"/>
    </row>
    <row r="33" spans="2:2">
      <c r="B33" s="18"/>
    </row>
    <row r="34" spans="2:2">
      <c r="B34" s="18"/>
    </row>
    <row r="35" spans="2:2">
      <c r="B35" s="18"/>
    </row>
    <row r="36" spans="2:2">
      <c r="B36" s="18"/>
    </row>
  </sheetData>
  <mergeCells count="3">
    <mergeCell ref="A6:D6"/>
    <mergeCell ref="A7:D7"/>
    <mergeCell ref="A27:D2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workbookViewId="0">
      <selection activeCell="F12" sqref="F12"/>
    </sheetView>
  </sheetViews>
  <sheetFormatPr defaultRowHeight="15"/>
  <cols>
    <col min="1" max="1" width="5.140625" customWidth="1"/>
    <col min="2" max="2" width="27.140625" customWidth="1"/>
    <col min="3" max="3" width="75.7109375" customWidth="1"/>
    <col min="4" max="4" width="10.5703125" style="194" customWidth="1"/>
    <col min="5" max="5" width="9.7109375" customWidth="1"/>
    <col min="7" max="7" width="14.140625" customWidth="1"/>
  </cols>
  <sheetData>
    <row r="1" spans="1:11">
      <c r="A1" s="272" t="str">
        <f>'Date initiale'!C3</f>
        <v>Universitatea de Arhitectură și Urbanism "Ion Mincu" București</v>
      </c>
      <c r="B1" s="272"/>
      <c r="D1" s="272"/>
    </row>
    <row r="2" spans="1:11" ht="15.75">
      <c r="A2" s="270" t="str">
        <f>'Date initiale'!B4&amp;" "&amp;'Date initiale'!C4</f>
        <v>Facultatea ARHITECTURA</v>
      </c>
      <c r="B2" s="270"/>
      <c r="C2" s="17"/>
      <c r="D2" s="270"/>
      <c r="E2" s="17"/>
    </row>
    <row r="3" spans="1:11" ht="15.75">
      <c r="A3" s="270" t="str">
        <f>'Date initiale'!B5&amp;" "&amp;'Date initiale'!C5</f>
        <v>Departamentul Bazele proiectarii de arhitectura</v>
      </c>
      <c r="B3" s="270"/>
      <c r="C3" s="17"/>
      <c r="D3" s="270"/>
      <c r="E3" s="17"/>
    </row>
    <row r="4" spans="1:11" ht="15.75">
      <c r="A4" s="495" t="str">
        <f>'Date initiale'!C6&amp;", "&amp;'Date initiale'!C7</f>
        <v>Niculae, Lorin Constantin, Conferențiar</v>
      </c>
      <c r="B4" s="495"/>
      <c r="C4" s="505"/>
      <c r="D4" s="505"/>
      <c r="E4" s="505"/>
    </row>
    <row r="5" spans="1:11" s="194" customFormat="1" ht="15.75">
      <c r="A5" s="271"/>
      <c r="B5" s="271"/>
      <c r="C5" s="17"/>
      <c r="D5" s="271"/>
      <c r="E5" s="17"/>
    </row>
    <row r="6" spans="1:11" ht="15.75">
      <c r="A6" s="500" t="s">
        <v>110</v>
      </c>
      <c r="B6" s="500"/>
      <c r="C6" s="500"/>
      <c r="D6" s="500"/>
      <c r="E6" s="500"/>
    </row>
    <row r="7" spans="1:11" ht="67.5" customHeight="1">
      <c r="A7" s="504"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04"/>
      <c r="C7" s="504"/>
      <c r="D7" s="504"/>
      <c r="E7" s="504"/>
      <c r="F7" s="41"/>
      <c r="G7" s="41"/>
      <c r="H7" s="41"/>
      <c r="I7" s="41"/>
    </row>
    <row r="8" spans="1:11" s="22" customFormat="1" ht="20.25" customHeight="1" thickBot="1">
      <c r="A8" s="61"/>
      <c r="B8" s="61"/>
      <c r="C8" s="61"/>
      <c r="D8" s="61"/>
      <c r="E8" s="61"/>
      <c r="F8" s="70"/>
      <c r="G8" s="70"/>
      <c r="H8" s="70"/>
      <c r="I8" s="70"/>
    </row>
    <row r="9" spans="1:11" ht="30.75" thickBot="1">
      <c r="A9" s="162" t="s">
        <v>55</v>
      </c>
      <c r="B9" s="228" t="s">
        <v>150</v>
      </c>
      <c r="C9" s="228" t="s">
        <v>82</v>
      </c>
      <c r="D9" s="228" t="s">
        <v>81</v>
      </c>
      <c r="E9" s="247" t="s">
        <v>147</v>
      </c>
      <c r="G9" s="276" t="s">
        <v>108</v>
      </c>
      <c r="K9" s="22"/>
    </row>
    <row r="10" spans="1:11" s="194" customFormat="1" ht="30">
      <c r="A10" s="293">
        <v>1</v>
      </c>
      <c r="B10" s="294" t="s">
        <v>349</v>
      </c>
      <c r="C10" s="295" t="s">
        <v>351</v>
      </c>
      <c r="D10" s="257" t="s">
        <v>350</v>
      </c>
      <c r="E10" s="345">
        <v>5</v>
      </c>
      <c r="G10" s="277" t="s">
        <v>171</v>
      </c>
      <c r="H10" s="393" t="s">
        <v>262</v>
      </c>
      <c r="K10" s="22"/>
    </row>
    <row r="11" spans="1:11" s="194" customFormat="1">
      <c r="A11" s="214">
        <f>A10+1</f>
        <v>2</v>
      </c>
      <c r="B11" s="254"/>
      <c r="C11" s="291"/>
      <c r="D11" s="136"/>
      <c r="E11" s="338"/>
      <c r="K11" s="22"/>
    </row>
    <row r="12" spans="1:11" s="194" customFormat="1">
      <c r="A12" s="214">
        <f t="shared" ref="A12:A19" si="0">A11+1</f>
        <v>3</v>
      </c>
      <c r="B12" s="254"/>
      <c r="C12" s="291"/>
      <c r="D12" s="136"/>
      <c r="E12" s="338"/>
      <c r="K12" s="22"/>
    </row>
    <row r="13" spans="1:11" s="194" customFormat="1">
      <c r="A13" s="214">
        <f t="shared" si="0"/>
        <v>4</v>
      </c>
      <c r="B13" s="254"/>
      <c r="C13" s="291"/>
      <c r="D13" s="136"/>
      <c r="E13" s="338"/>
      <c r="K13" s="22"/>
    </row>
    <row r="14" spans="1:11">
      <c r="A14" s="214">
        <f t="shared" si="0"/>
        <v>5</v>
      </c>
      <c r="B14" s="254"/>
      <c r="C14" s="291"/>
      <c r="D14" s="136"/>
      <c r="E14" s="338"/>
      <c r="K14" s="22"/>
    </row>
    <row r="15" spans="1:11" s="194" customFormat="1">
      <c r="A15" s="214">
        <f t="shared" si="0"/>
        <v>6</v>
      </c>
      <c r="B15" s="254"/>
      <c r="C15" s="291"/>
      <c r="D15" s="136"/>
      <c r="E15" s="338"/>
      <c r="K15" s="22"/>
    </row>
    <row r="16" spans="1:11" s="194" customFormat="1">
      <c r="A16" s="214">
        <f t="shared" si="0"/>
        <v>7</v>
      </c>
      <c r="B16" s="254"/>
      <c r="C16" s="291"/>
      <c r="D16" s="136"/>
      <c r="E16" s="338"/>
      <c r="K16" s="22"/>
    </row>
    <row r="17" spans="1:11" s="194" customFormat="1">
      <c r="A17" s="214">
        <f t="shared" si="0"/>
        <v>8</v>
      </c>
      <c r="B17" s="254"/>
      <c r="C17" s="291"/>
      <c r="D17" s="136"/>
      <c r="E17" s="338"/>
      <c r="K17" s="22"/>
    </row>
    <row r="18" spans="1:11" s="194" customFormat="1">
      <c r="A18" s="214">
        <f t="shared" si="0"/>
        <v>9</v>
      </c>
      <c r="B18" s="254"/>
      <c r="C18" s="291"/>
      <c r="D18" s="136"/>
      <c r="E18" s="338"/>
      <c r="K18" s="22"/>
    </row>
    <row r="19" spans="1:11" s="194" customFormat="1" ht="15.75" thickBot="1">
      <c r="A19" s="221">
        <f t="shared" si="0"/>
        <v>10</v>
      </c>
      <c r="B19" s="296"/>
      <c r="C19" s="297"/>
      <c r="D19" s="143"/>
      <c r="E19" s="352"/>
      <c r="K19" s="22"/>
    </row>
    <row r="20" spans="1:11" ht="15.75" thickBot="1">
      <c r="A20" s="370"/>
      <c r="B20" s="226"/>
      <c r="C20" s="292"/>
      <c r="D20" s="166" t="str">
        <f>"Total "&amp;LEFT(A7,3)</f>
        <v>Total I19</v>
      </c>
      <c r="E20" s="167">
        <f>SUM(E10:E19)</f>
        <v>5</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G15" sqref="G15"/>
    </sheetView>
  </sheetViews>
  <sheetFormatPr defaultRowHeight="15"/>
  <cols>
    <col min="1" max="1" width="5.140625" customWidth="1"/>
    <col min="2" max="2" width="86.28515625" customWidth="1"/>
    <col min="3" max="3" width="17.140625" style="194" customWidth="1"/>
    <col min="4" max="4" width="15.5703125" customWidth="1"/>
    <col min="5" max="5" width="9.7109375" customWidth="1"/>
    <col min="7" max="7" width="13.42578125" customWidth="1"/>
  </cols>
  <sheetData>
    <row r="1" spans="1:8" ht="15.75">
      <c r="A1" s="270" t="str">
        <f>'Date initiale'!C3</f>
        <v>Universitatea de Arhitectură și Urbanism "Ion Mincu" București</v>
      </c>
      <c r="B1" s="270"/>
      <c r="C1" s="270"/>
      <c r="D1" s="270"/>
      <c r="E1" s="17"/>
    </row>
    <row r="2" spans="1:8" ht="15.75">
      <c r="A2" s="270" t="str">
        <f>'Date initiale'!B4&amp;" "&amp;'Date initiale'!C4</f>
        <v>Facultatea ARHITECTURA</v>
      </c>
      <c r="B2" s="270"/>
      <c r="C2" s="270"/>
      <c r="D2" s="270"/>
      <c r="E2" s="17"/>
    </row>
    <row r="3" spans="1:8" ht="15.75">
      <c r="A3" s="270" t="str">
        <f>'Date initiale'!B5&amp;" "&amp;'Date initiale'!C5</f>
        <v>Departamentul Bazele proiectarii de arhitectura</v>
      </c>
      <c r="B3" s="270"/>
      <c r="C3" s="270"/>
      <c r="D3" s="270"/>
      <c r="E3" s="17"/>
    </row>
    <row r="4" spans="1:8">
      <c r="A4" s="124" t="str">
        <f>'Date initiale'!C6&amp;", "&amp;'Date initiale'!C7</f>
        <v>Niculae, Lorin Constantin, Conferențiar</v>
      </c>
      <c r="B4" s="124"/>
      <c r="C4" s="124"/>
      <c r="D4" s="124"/>
    </row>
    <row r="5" spans="1:8" s="194" customFormat="1">
      <c r="A5" s="124"/>
      <c r="B5" s="124"/>
      <c r="C5" s="124"/>
      <c r="D5" s="124"/>
    </row>
    <row r="6" spans="1:8" ht="15.75">
      <c r="A6" s="506" t="s">
        <v>110</v>
      </c>
      <c r="B6" s="507"/>
      <c r="C6" s="507"/>
      <c r="D6" s="507"/>
      <c r="E6" s="508"/>
    </row>
    <row r="7" spans="1:8" s="194" customFormat="1" ht="15.75">
      <c r="A7" s="504" t="str">
        <f>'Descriere indicatori'!B27&amp;". "&amp;'Descriere indicatori'!C27</f>
        <v xml:space="preserve">I20. Expoziţii profesionale în domeniu organizate la nivel internaţional / naţional sau local în calitate de autor, coautor, curator </v>
      </c>
      <c r="B7" s="504"/>
      <c r="C7" s="504"/>
      <c r="D7" s="504"/>
      <c r="E7" s="504"/>
      <c r="F7" s="290"/>
    </row>
    <row r="8" spans="1:8" s="194" customFormat="1" ht="32.25" customHeight="1" thickBot="1">
      <c r="A8" s="60"/>
      <c r="B8" s="60"/>
      <c r="C8" s="60"/>
      <c r="D8" s="60"/>
      <c r="E8" s="60"/>
    </row>
    <row r="9" spans="1:8" ht="30.75" thickBot="1">
      <c r="A9" s="162" t="s">
        <v>55</v>
      </c>
      <c r="B9" s="298" t="s">
        <v>152</v>
      </c>
      <c r="C9" s="163" t="s">
        <v>151</v>
      </c>
      <c r="D9" s="163" t="s">
        <v>87</v>
      </c>
      <c r="E9" s="299" t="s">
        <v>147</v>
      </c>
      <c r="G9" s="276" t="s">
        <v>108</v>
      </c>
    </row>
    <row r="10" spans="1:8">
      <c r="A10" s="303">
        <v>1</v>
      </c>
      <c r="B10" s="403" t="s">
        <v>501</v>
      </c>
      <c r="D10" s="304" t="s">
        <v>291</v>
      </c>
      <c r="E10">
        <v>5</v>
      </c>
      <c r="G10" s="277" t="s">
        <v>170</v>
      </c>
      <c r="H10" s="393" t="s">
        <v>263</v>
      </c>
    </row>
    <row r="11" spans="1:8" ht="30" customHeight="1">
      <c r="A11" s="305">
        <f>A10+1</f>
        <v>2</v>
      </c>
      <c r="B11" s="404" t="s">
        <v>500</v>
      </c>
      <c r="D11" s="359" t="s">
        <v>292</v>
      </c>
      <c r="E11">
        <v>3</v>
      </c>
      <c r="G11" s="277" t="s">
        <v>172</v>
      </c>
    </row>
    <row r="12" spans="1:8">
      <c r="A12" s="305">
        <f t="shared" ref="A12:A19" si="0">A11+1</f>
        <v>3</v>
      </c>
      <c r="B12" s="400" t="s">
        <v>499</v>
      </c>
      <c r="D12" s="401" t="s">
        <v>374</v>
      </c>
      <c r="E12" s="359">
        <v>1</v>
      </c>
      <c r="G12" s="277" t="s">
        <v>173</v>
      </c>
    </row>
    <row r="13" spans="1:8">
      <c r="A13" s="305">
        <f t="shared" si="0"/>
        <v>4</v>
      </c>
      <c r="B13" s="300"/>
      <c r="D13" s="42"/>
      <c r="E13" s="359"/>
    </row>
    <row r="14" spans="1:8">
      <c r="A14" s="305">
        <f t="shared" si="0"/>
        <v>5</v>
      </c>
      <c r="B14" s="307"/>
      <c r="C14" s="42"/>
      <c r="D14" s="42"/>
      <c r="E14" s="360"/>
    </row>
    <row r="15" spans="1:8">
      <c r="A15" s="305">
        <f t="shared" si="0"/>
        <v>6</v>
      </c>
      <c r="B15" s="307"/>
      <c r="C15" s="42"/>
      <c r="D15" s="42"/>
      <c r="E15" s="360"/>
    </row>
    <row r="16" spans="1:8">
      <c r="A16" s="305">
        <f t="shared" si="0"/>
        <v>7</v>
      </c>
      <c r="B16" s="307"/>
      <c r="C16" s="42"/>
      <c r="D16" s="42"/>
      <c r="E16" s="360"/>
    </row>
    <row r="17" spans="1:5">
      <c r="A17" s="305">
        <f t="shared" si="0"/>
        <v>8</v>
      </c>
      <c r="B17" s="307"/>
      <c r="C17" s="42"/>
      <c r="D17" s="42"/>
      <c r="E17" s="338"/>
    </row>
    <row r="18" spans="1:5" s="58" customFormat="1">
      <c r="A18" s="305">
        <f t="shared" si="0"/>
        <v>9</v>
      </c>
      <c r="B18" s="309"/>
      <c r="C18" s="189"/>
      <c r="D18" s="189"/>
      <c r="E18" s="361"/>
    </row>
    <row r="19" spans="1:5" s="58" customFormat="1" ht="15.75" thickBot="1">
      <c r="A19" s="311">
        <f t="shared" si="0"/>
        <v>10</v>
      </c>
      <c r="B19" s="312"/>
      <c r="C19" s="313"/>
      <c r="D19" s="313"/>
      <c r="E19" s="362"/>
    </row>
    <row r="20" spans="1:5" ht="15.75" thickBot="1">
      <c r="A20" s="369"/>
      <c r="B20" s="301"/>
      <c r="C20" s="302"/>
      <c r="D20" s="166" t="str">
        <f>"Total "&amp;LEFT(A7,3)</f>
        <v>Total I20</v>
      </c>
      <c r="E20" s="128">
        <f>SUM(E10:E19)</f>
        <v>9</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opLeftCell="A16" zoomScale="130" zoomScaleNormal="130" workbookViewId="0">
      <selection activeCell="C22" sqref="C22"/>
    </sheetView>
  </sheetViews>
  <sheetFormatPr defaultRowHeight="15"/>
  <cols>
    <col min="1" max="1" width="4.28515625" style="194" customWidth="1"/>
    <col min="2" max="2" width="8.7109375" customWidth="1"/>
    <col min="3" max="3" width="72" customWidth="1"/>
    <col min="4" max="4" width="7.7109375" customWidth="1"/>
  </cols>
  <sheetData>
    <row r="1" spans="2:4">
      <c r="B1" s="481" t="s">
        <v>102</v>
      </c>
      <c r="C1" s="481"/>
      <c r="D1" s="481"/>
    </row>
    <row r="2" spans="2:4" s="194" customFormat="1">
      <c r="B2" s="383" t="str">
        <f>"Facultatea de "&amp;'Date initiale'!C4</f>
        <v>Facultatea de ARHITECTURA</v>
      </c>
      <c r="C2" s="383"/>
      <c r="D2" s="383"/>
    </row>
    <row r="3" spans="2:4">
      <c r="B3" s="481" t="str">
        <f>"Departamentul "&amp;'Date initiale'!C5</f>
        <v>Departamentul Bazele proiectarii de arhitectura</v>
      </c>
      <c r="C3" s="481"/>
      <c r="D3" s="481"/>
    </row>
    <row r="4" spans="2:4">
      <c r="B4" s="383" t="str">
        <f>"Nume și prenume: "&amp;'Date initiale'!C6</f>
        <v>Nume și prenume: Niculae, Lorin Constantin</v>
      </c>
      <c r="C4" s="383"/>
      <c r="D4" s="383"/>
    </row>
    <row r="5" spans="2:4" s="194" customFormat="1">
      <c r="B5" s="383" t="str">
        <f>"Post: "&amp;'Date initiale'!C7</f>
        <v>Post: Conferențiar</v>
      </c>
      <c r="C5" s="383"/>
      <c r="D5" s="383"/>
    </row>
    <row r="6" spans="2:4">
      <c r="B6" s="383" t="str">
        <f>"Standard de referință: "&amp;'Date initiale'!C8</f>
        <v>Standard de referință: sef de lucrari</v>
      </c>
      <c r="C6" s="383"/>
      <c r="D6" s="383"/>
    </row>
    <row r="7" spans="2:4">
      <c r="B7" s="194"/>
      <c r="C7" s="194"/>
      <c r="D7" s="194"/>
    </row>
    <row r="8" spans="2:4" s="194" customFormat="1" ht="15.75">
      <c r="B8" s="484" t="s">
        <v>178</v>
      </c>
      <c r="C8" s="484"/>
      <c r="D8" s="484"/>
    </row>
    <row r="9" spans="2:4" ht="34.5" customHeight="1">
      <c r="B9" s="482" t="s">
        <v>186</v>
      </c>
      <c r="C9" s="483"/>
      <c r="D9" s="483"/>
    </row>
    <row r="10" spans="2:4" ht="30">
      <c r="B10" s="94" t="s">
        <v>63</v>
      </c>
      <c r="C10" s="94" t="s">
        <v>177</v>
      </c>
      <c r="D10" s="94" t="s">
        <v>147</v>
      </c>
    </row>
    <row r="11" spans="2:4">
      <c r="B11" s="95" t="s">
        <v>19</v>
      </c>
      <c r="C11" s="11" t="s">
        <v>20</v>
      </c>
      <c r="D11" s="104">
        <f>'I1'!I20</f>
        <v>0</v>
      </c>
    </row>
    <row r="12" spans="2:4" ht="15" customHeight="1">
      <c r="B12" s="96" t="s">
        <v>21</v>
      </c>
      <c r="C12" s="11" t="s">
        <v>22</v>
      </c>
      <c r="D12" s="105">
        <f>'I2'!I20</f>
        <v>0</v>
      </c>
    </row>
    <row r="13" spans="2:4">
      <c r="B13" s="96" t="s">
        <v>23</v>
      </c>
      <c r="C13" s="32" t="s">
        <v>24</v>
      </c>
      <c r="D13" s="105">
        <f>'I3'!I20</f>
        <v>10</v>
      </c>
    </row>
    <row r="14" spans="2:4">
      <c r="B14" s="96" t="s">
        <v>26</v>
      </c>
      <c r="C14" s="11" t="s">
        <v>199</v>
      </c>
      <c r="D14" s="105">
        <f>'I4'!I36</f>
        <v>193.3</v>
      </c>
    </row>
    <row r="15" spans="2:4" ht="45">
      <c r="B15" s="96" t="s">
        <v>28</v>
      </c>
      <c r="C15" s="78" t="s">
        <v>200</v>
      </c>
      <c r="D15" s="105">
        <f>'I5'!I20</f>
        <v>10</v>
      </c>
    </row>
    <row r="16" spans="2:4" ht="15" customHeight="1">
      <c r="B16" s="96" t="s">
        <v>29</v>
      </c>
      <c r="C16" s="15" t="s">
        <v>201</v>
      </c>
      <c r="D16" s="105">
        <f>'I6'!I20</f>
        <v>0</v>
      </c>
    </row>
    <row r="17" spans="2:4" ht="15" customHeight="1">
      <c r="B17" s="96" t="s">
        <v>30</v>
      </c>
      <c r="C17" s="15" t="s">
        <v>203</v>
      </c>
      <c r="D17" s="105">
        <f>'I7'!I39</f>
        <v>145</v>
      </c>
    </row>
    <row r="18" spans="2:4" ht="30">
      <c r="B18" s="96" t="s">
        <v>31</v>
      </c>
      <c r="C18" s="15" t="s">
        <v>204</v>
      </c>
      <c r="D18" s="105">
        <f>'I8'!I20</f>
        <v>0</v>
      </c>
    </row>
    <row r="19" spans="2:4" ht="30">
      <c r="B19" s="96" t="s">
        <v>33</v>
      </c>
      <c r="C19" s="11" t="s">
        <v>205</v>
      </c>
      <c r="D19" s="105">
        <f>'I9'!I20</f>
        <v>0</v>
      </c>
    </row>
    <row r="20" spans="2:4" ht="30">
      <c r="B20" s="96" t="s">
        <v>34</v>
      </c>
      <c r="C20" s="77" t="s">
        <v>207</v>
      </c>
      <c r="D20" s="105">
        <f>'I10'!I20</f>
        <v>0</v>
      </c>
    </row>
    <row r="21" spans="2:4" ht="45">
      <c r="B21" s="97" t="s">
        <v>36</v>
      </c>
      <c r="C21" s="15" t="s">
        <v>209</v>
      </c>
      <c r="D21" s="105">
        <f>I11a!I20</f>
        <v>0</v>
      </c>
    </row>
    <row r="22" spans="2:4" ht="60" customHeight="1">
      <c r="B22" s="98"/>
      <c r="C22" s="15" t="s">
        <v>211</v>
      </c>
      <c r="D22" s="105">
        <f>I11b!H24</f>
        <v>106</v>
      </c>
    </row>
    <row r="23" spans="2:4" ht="30">
      <c r="B23" s="95"/>
      <c r="C23" s="36" t="s">
        <v>213</v>
      </c>
      <c r="D23" s="105">
        <f>I11c!G36</f>
        <v>89</v>
      </c>
    </row>
    <row r="24" spans="2:4" ht="75">
      <c r="B24" s="96" t="s">
        <v>40</v>
      </c>
      <c r="C24" s="15" t="s">
        <v>215</v>
      </c>
      <c r="D24" s="105">
        <f>'I12'!H20</f>
        <v>30</v>
      </c>
    </row>
    <row r="25" spans="2:4" ht="48" customHeight="1">
      <c r="B25" s="96" t="s">
        <v>60</v>
      </c>
      <c r="C25" s="15" t="s">
        <v>217</v>
      </c>
      <c r="D25" s="105">
        <f>'I13'!H34</f>
        <v>290</v>
      </c>
    </row>
    <row r="26" spans="2:4" ht="60">
      <c r="B26" s="97" t="s">
        <v>61</v>
      </c>
      <c r="C26" s="11" t="s">
        <v>219</v>
      </c>
      <c r="D26" s="105">
        <f>I14a!H20</f>
        <v>0</v>
      </c>
    </row>
    <row r="27" spans="2:4" ht="30" customHeight="1">
      <c r="B27" s="95"/>
      <c r="C27" s="11" t="s">
        <v>221</v>
      </c>
      <c r="D27" s="105">
        <f>I14b!H20</f>
        <v>0</v>
      </c>
    </row>
    <row r="28" spans="2:4" ht="45">
      <c r="B28" s="96" t="s">
        <v>61</v>
      </c>
      <c r="C28" s="11" t="s">
        <v>62</v>
      </c>
      <c r="D28" s="105">
        <f>I14c!H20</f>
        <v>61</v>
      </c>
    </row>
    <row r="29" spans="2:4" s="194" customFormat="1" ht="60">
      <c r="B29" s="387" t="s">
        <v>0</v>
      </c>
      <c r="C29" s="11" t="s">
        <v>224</v>
      </c>
      <c r="D29" s="106">
        <f>'I15'!H20</f>
        <v>4</v>
      </c>
    </row>
    <row r="30" spans="2:4" ht="105">
      <c r="B30" s="99" t="s">
        <v>64</v>
      </c>
      <c r="C30" s="85" t="s">
        <v>226</v>
      </c>
      <c r="D30" s="106">
        <f>'I16'!D20</f>
        <v>0</v>
      </c>
    </row>
    <row r="31" spans="2:4" ht="45">
      <c r="B31" s="99" t="s">
        <v>66</v>
      </c>
      <c r="C31" s="71" t="s">
        <v>229</v>
      </c>
      <c r="D31" s="105">
        <f>'I17'!D20</f>
        <v>0</v>
      </c>
    </row>
    <row r="32" spans="2:4" ht="45" customHeight="1">
      <c r="B32" s="95" t="s">
        <v>68</v>
      </c>
      <c r="C32" s="15" t="s">
        <v>231</v>
      </c>
      <c r="D32" s="104">
        <f>'I18'!D25</f>
        <v>105</v>
      </c>
    </row>
    <row r="33" spans="2:4" ht="75" customHeight="1">
      <c r="B33" s="96" t="s">
        <v>42</v>
      </c>
      <c r="C33" s="89" t="s">
        <v>233</v>
      </c>
      <c r="D33" s="105">
        <f>'I19'!E20</f>
        <v>5</v>
      </c>
    </row>
    <row r="34" spans="2:4" ht="30">
      <c r="B34" s="100" t="s">
        <v>44</v>
      </c>
      <c r="C34" s="88" t="s">
        <v>234</v>
      </c>
      <c r="D34" s="105">
        <f>'I20'!E20</f>
        <v>9</v>
      </c>
    </row>
    <row r="35" spans="2:4">
      <c r="B35" s="96" t="s">
        <v>45</v>
      </c>
      <c r="C35" s="80" t="s">
        <v>236</v>
      </c>
      <c r="D35" s="105">
        <f>'I21'!D20</f>
        <v>0</v>
      </c>
    </row>
    <row r="36" spans="2:4" ht="90">
      <c r="B36" s="96" t="s">
        <v>47</v>
      </c>
      <c r="C36" s="79" t="s">
        <v>271</v>
      </c>
      <c r="D36" s="105">
        <f>'I22'!D20</f>
        <v>50</v>
      </c>
    </row>
    <row r="37" spans="2:4" ht="45">
      <c r="B37" s="96" t="s">
        <v>48</v>
      </c>
      <c r="C37" s="78" t="s">
        <v>237</v>
      </c>
      <c r="D37" s="105">
        <f>'I23'!D40</f>
        <v>113</v>
      </c>
    </row>
    <row r="38" spans="2:4">
      <c r="B38" s="96" t="s">
        <v>239</v>
      </c>
      <c r="C38" s="78" t="s">
        <v>49</v>
      </c>
      <c r="D38" s="105">
        <f>'I24'!F20</f>
        <v>0</v>
      </c>
    </row>
    <row r="39" spans="2:4">
      <c r="B39" s="194"/>
      <c r="C39" s="194"/>
      <c r="D39" s="194"/>
    </row>
    <row r="40" spans="2:4">
      <c r="B40" s="286" t="s">
        <v>2</v>
      </c>
      <c r="C40" s="1" t="s">
        <v>104</v>
      </c>
      <c r="D40" s="194"/>
    </row>
    <row r="41" spans="2:4">
      <c r="B41" s="19" t="s">
        <v>5</v>
      </c>
      <c r="C41" s="13" t="s">
        <v>242</v>
      </c>
      <c r="D41" s="107">
        <f>SUM(D11:D20)+SUM(D33:D38)</f>
        <v>535.29999999999995</v>
      </c>
    </row>
    <row r="42" spans="2:4">
      <c r="B42" s="19" t="s">
        <v>6</v>
      </c>
      <c r="C42" s="13" t="s">
        <v>243</v>
      </c>
      <c r="D42" s="107">
        <f>SUM(D24:D33)</f>
        <v>495</v>
      </c>
    </row>
    <row r="43" spans="2:4" ht="15.75" thickBot="1">
      <c r="B43" s="101" t="s">
        <v>7</v>
      </c>
      <c r="C43" s="14" t="s">
        <v>9</v>
      </c>
      <c r="D43" s="108">
        <f>SUM(D21:D23)</f>
        <v>195</v>
      </c>
    </row>
    <row r="44" spans="2:4" ht="16.5" thickTop="1" thickBot="1">
      <c r="B44" s="102" t="s">
        <v>8</v>
      </c>
      <c r="C44" s="103" t="s">
        <v>244</v>
      </c>
      <c r="D44" s="109">
        <f>D41+D42+D43</f>
        <v>1225.3</v>
      </c>
    </row>
    <row r="45" spans="2:4" ht="15.75" thickTop="1">
      <c r="B45" s="194"/>
      <c r="C45" s="194"/>
      <c r="D45" s="194"/>
    </row>
    <row r="46" spans="2:4">
      <c r="B46" s="287" t="s">
        <v>148</v>
      </c>
      <c r="C46" s="194" t="s">
        <v>149</v>
      </c>
      <c r="D46" s="194"/>
    </row>
    <row r="47" spans="2:4">
      <c r="B47" s="323" t="str">
        <f>'Date initiale'!C9</f>
        <v>iunie/ 2019</v>
      </c>
      <c r="C47" s="194"/>
      <c r="D47" s="194"/>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E14" sqref="E14"/>
    </sheetView>
  </sheetViews>
  <sheetFormatPr defaultRowHeight="15"/>
  <cols>
    <col min="1" max="1" width="5.140625" customWidth="1"/>
    <col min="2" max="2" width="104.28515625" customWidth="1"/>
    <col min="3" max="3" width="13.5703125" customWidth="1"/>
    <col min="4" max="4" width="9.7109375" customWidth="1"/>
  </cols>
  <sheetData>
    <row r="1" spans="1:10">
      <c r="A1" s="272" t="str">
        <f>'Date initiale'!C3</f>
        <v>Universitatea de Arhitectură și Urbanism "Ion Mincu" București</v>
      </c>
      <c r="B1" s="272"/>
    </row>
    <row r="2" spans="1:10">
      <c r="A2" s="272" t="str">
        <f>'Date initiale'!B4&amp;" "&amp;'Date initiale'!C4</f>
        <v>Facultatea ARHITECTURA</v>
      </c>
      <c r="B2" s="272"/>
    </row>
    <row r="3" spans="1:10">
      <c r="A3" s="272" t="str">
        <f>'Date initiale'!B5&amp;" "&amp;'Date initiale'!C5</f>
        <v>Departamentul Bazele proiectarii de arhitectura</v>
      </c>
      <c r="B3" s="272"/>
    </row>
    <row r="4" spans="1:10">
      <c r="A4" s="124" t="str">
        <f>'Date initiale'!C6&amp;", "&amp;'Date initiale'!C7</f>
        <v>Niculae, Lorin Constantin, Conferențiar</v>
      </c>
      <c r="B4" s="124"/>
    </row>
    <row r="5" spans="1:10" s="194" customFormat="1">
      <c r="A5" s="124"/>
      <c r="B5" s="124"/>
    </row>
    <row r="6" spans="1:10" ht="15.75">
      <c r="A6" s="500" t="s">
        <v>110</v>
      </c>
      <c r="B6" s="500"/>
      <c r="C6" s="500"/>
      <c r="D6" s="500"/>
    </row>
    <row r="7" spans="1:10" ht="24" customHeight="1">
      <c r="A7" s="504" t="str">
        <f>'Descriere indicatori'!B28&amp;". "&amp;'Descriere indicatori'!C28</f>
        <v xml:space="preserve">I21. Organizator / curator expoziţii la nivel internaţional/naţional </v>
      </c>
      <c r="B7" s="504"/>
      <c r="C7" s="504"/>
      <c r="D7" s="504"/>
    </row>
    <row r="8" spans="1:10" ht="15.75" thickBot="1"/>
    <row r="9" spans="1:10" ht="30.75" thickBot="1">
      <c r="A9" s="162" t="s">
        <v>55</v>
      </c>
      <c r="B9" s="298" t="s">
        <v>152</v>
      </c>
      <c r="C9" s="163" t="s">
        <v>87</v>
      </c>
      <c r="D9" s="299" t="s">
        <v>147</v>
      </c>
      <c r="F9" s="276" t="s">
        <v>108</v>
      </c>
      <c r="J9" s="14"/>
    </row>
    <row r="10" spans="1:10">
      <c r="A10" s="303">
        <v>1</v>
      </c>
      <c r="F10" s="277" t="s">
        <v>170</v>
      </c>
      <c r="G10" s="393" t="s">
        <v>263</v>
      </c>
      <c r="J10" s="278"/>
    </row>
    <row r="11" spans="1:10">
      <c r="A11" s="305">
        <f>A10+1</f>
        <v>2</v>
      </c>
      <c r="J11" s="58"/>
    </row>
    <row r="12" spans="1:10">
      <c r="A12" s="305">
        <f t="shared" ref="A12:A19" si="0">A11+1</f>
        <v>3</v>
      </c>
    </row>
    <row r="13" spans="1:10">
      <c r="A13" s="305">
        <f t="shared" si="0"/>
        <v>4</v>
      </c>
      <c r="B13" s="300"/>
      <c r="C13" s="42"/>
      <c r="D13" s="306"/>
    </row>
    <row r="14" spans="1:10">
      <c r="A14" s="305">
        <f t="shared" si="0"/>
        <v>5</v>
      </c>
      <c r="B14" s="307"/>
      <c r="C14" s="42"/>
      <c r="D14" s="308"/>
    </row>
    <row r="15" spans="1:10">
      <c r="A15" s="305">
        <f t="shared" si="0"/>
        <v>6</v>
      </c>
      <c r="B15" s="307"/>
      <c r="C15" s="42"/>
      <c r="D15" s="308"/>
    </row>
    <row r="16" spans="1:10">
      <c r="A16" s="305">
        <f t="shared" si="0"/>
        <v>7</v>
      </c>
      <c r="B16" s="307"/>
      <c r="C16" s="42"/>
      <c r="D16" s="308"/>
    </row>
    <row r="17" spans="1:4">
      <c r="A17" s="305">
        <f t="shared" si="0"/>
        <v>8</v>
      </c>
      <c r="B17" s="307"/>
      <c r="C17" s="42"/>
      <c r="D17" s="154"/>
    </row>
    <row r="18" spans="1:4">
      <c r="A18" s="305">
        <f t="shared" si="0"/>
        <v>9</v>
      </c>
      <c r="B18" s="309"/>
      <c r="C18" s="189"/>
      <c r="D18" s="310"/>
    </row>
    <row r="19" spans="1:4" ht="15.75" thickBot="1">
      <c r="A19" s="311">
        <f t="shared" si="0"/>
        <v>10</v>
      </c>
      <c r="B19" s="312"/>
      <c r="C19" s="313"/>
      <c r="D19" s="314"/>
    </row>
    <row r="20" spans="1:4" ht="15.75" thickBot="1">
      <c r="A20" s="369"/>
      <c r="B20" s="301"/>
      <c r="C20" s="166" t="str">
        <f>"Total "&amp;LEFT(A7,3)</f>
        <v>Total I21</v>
      </c>
      <c r="D20" s="128">
        <f>SUM(D13:D19)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B10" sqref="B10:B14"/>
    </sheetView>
  </sheetViews>
  <sheetFormatPr defaultRowHeight="15"/>
  <cols>
    <col min="1" max="1" width="5.140625" customWidth="1"/>
    <col min="2" max="2" width="98.28515625" customWidth="1"/>
    <col min="3" max="3" width="15.7109375" customWidth="1"/>
    <col min="4" max="4" width="9.7109375" customWidth="1"/>
  </cols>
  <sheetData>
    <row r="1" spans="1:7" ht="15.75">
      <c r="A1" s="270" t="str">
        <f>'Date initiale'!C3</f>
        <v>Universitatea de Arhitectură și Urbanism "Ion Mincu" București</v>
      </c>
      <c r="B1" s="270"/>
      <c r="C1" s="270"/>
      <c r="D1" s="17"/>
    </row>
    <row r="2" spans="1:7" ht="15.75">
      <c r="A2" s="270" t="str">
        <f>'Date initiale'!B4&amp;" "&amp;'Date initiale'!C4</f>
        <v>Facultatea ARHITECTURA</v>
      </c>
      <c r="B2" s="270"/>
      <c r="C2" s="270"/>
      <c r="D2" s="17"/>
    </row>
    <row r="3" spans="1:7" ht="15.75">
      <c r="A3" s="270" t="str">
        <f>'Date initiale'!B5&amp;" "&amp;'Date initiale'!C5</f>
        <v>Departamentul Bazele proiectarii de arhitectura</v>
      </c>
      <c r="B3" s="270"/>
      <c r="C3" s="270"/>
      <c r="D3" s="17"/>
    </row>
    <row r="4" spans="1:7">
      <c r="A4" s="124" t="str">
        <f>'Date initiale'!C6&amp;", "&amp;'Date initiale'!C7</f>
        <v>Niculae, Lorin Constantin, Conferențiar</v>
      </c>
      <c r="B4" s="124"/>
      <c r="C4" s="124"/>
    </row>
    <row r="5" spans="1:7" s="194" customFormat="1">
      <c r="A5" s="124"/>
      <c r="B5" s="124"/>
      <c r="C5" s="124"/>
    </row>
    <row r="6" spans="1:7" ht="15.75">
      <c r="A6" s="502" t="s">
        <v>110</v>
      </c>
      <c r="B6" s="502"/>
      <c r="C6" s="502"/>
      <c r="D6" s="502"/>
    </row>
    <row r="7" spans="1:7" s="194" customFormat="1" ht="66.75" customHeight="1">
      <c r="A7" s="504"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04"/>
      <c r="C7" s="504"/>
      <c r="D7" s="504"/>
    </row>
    <row r="8" spans="1:7" ht="16.5" thickBot="1">
      <c r="A8" s="61"/>
      <c r="B8" s="61"/>
      <c r="C8" s="61"/>
      <c r="D8" s="61"/>
    </row>
    <row r="9" spans="1:7" ht="30.75" thickBot="1">
      <c r="A9" s="162" t="s">
        <v>55</v>
      </c>
      <c r="B9" s="316" t="s">
        <v>158</v>
      </c>
      <c r="C9" s="316" t="s">
        <v>81</v>
      </c>
      <c r="D9" s="317" t="s">
        <v>147</v>
      </c>
      <c r="F9" s="276" t="s">
        <v>108</v>
      </c>
    </row>
    <row r="10" spans="1:7" ht="15.75">
      <c r="A10" s="168">
        <v>1</v>
      </c>
      <c r="B10" s="318" t="s">
        <v>287</v>
      </c>
      <c r="C10" s="319" t="s">
        <v>288</v>
      </c>
      <c r="D10" s="345">
        <v>10</v>
      </c>
      <c r="E10" s="47"/>
      <c r="F10" s="277" t="s">
        <v>174</v>
      </c>
      <c r="G10" s="393" t="s">
        <v>265</v>
      </c>
    </row>
    <row r="11" spans="1:7" ht="15.75">
      <c r="A11" s="170">
        <f>A10+1</f>
        <v>2</v>
      </c>
      <c r="B11" s="301" t="s">
        <v>290</v>
      </c>
      <c r="C11" s="42" t="s">
        <v>289</v>
      </c>
      <c r="D11" s="338">
        <v>15</v>
      </c>
      <c r="E11" s="47"/>
      <c r="F11" s="277" t="s">
        <v>170</v>
      </c>
    </row>
    <row r="12" spans="1:7" ht="15.75">
      <c r="A12" s="170">
        <f t="shared" ref="A12:A19" si="0">A11+1</f>
        <v>3</v>
      </c>
      <c r="B12" s="307" t="s">
        <v>496</v>
      </c>
      <c r="C12" s="315" t="s">
        <v>495</v>
      </c>
      <c r="D12" s="363">
        <v>15</v>
      </c>
      <c r="E12" s="47"/>
      <c r="F12" s="277" t="s">
        <v>170</v>
      </c>
    </row>
    <row r="13" spans="1:7" ht="15.75">
      <c r="A13" s="170">
        <f t="shared" si="0"/>
        <v>4</v>
      </c>
      <c r="B13" s="307" t="s">
        <v>497</v>
      </c>
      <c r="C13" s="42" t="s">
        <v>495</v>
      </c>
      <c r="D13" s="363">
        <v>5</v>
      </c>
      <c r="E13" s="47"/>
      <c r="F13" s="277">
        <v>20</v>
      </c>
    </row>
    <row r="14" spans="1:7" ht="15.75">
      <c r="A14" s="170">
        <f t="shared" si="0"/>
        <v>5</v>
      </c>
      <c r="B14" s="307" t="s">
        <v>498</v>
      </c>
      <c r="C14" s="42" t="s">
        <v>495</v>
      </c>
      <c r="D14" s="363">
        <v>5</v>
      </c>
      <c r="E14" s="47"/>
    </row>
    <row r="15" spans="1:7" ht="15.75">
      <c r="A15" s="170">
        <f t="shared" si="0"/>
        <v>6</v>
      </c>
      <c r="B15" s="307"/>
      <c r="C15" s="42"/>
      <c r="D15" s="363"/>
      <c r="E15" s="47"/>
    </row>
    <row r="16" spans="1:7" ht="15.75">
      <c r="A16" s="170">
        <f t="shared" si="0"/>
        <v>7</v>
      </c>
      <c r="B16" s="307"/>
      <c r="C16" s="42"/>
      <c r="D16" s="363"/>
      <c r="E16" s="47"/>
    </row>
    <row r="17" spans="1:5" ht="15.75">
      <c r="A17" s="170">
        <f t="shared" si="0"/>
        <v>8</v>
      </c>
      <c r="B17" s="307"/>
      <c r="C17" s="42"/>
      <c r="D17" s="363"/>
      <c r="E17" s="47"/>
    </row>
    <row r="18" spans="1:5" ht="15.75">
      <c r="A18" s="170">
        <f t="shared" si="0"/>
        <v>9</v>
      </c>
      <c r="B18" s="307"/>
      <c r="C18" s="42"/>
      <c r="D18" s="363"/>
      <c r="E18" s="47"/>
    </row>
    <row r="19" spans="1:5" ht="16.5" thickBot="1">
      <c r="A19" s="320">
        <f t="shared" si="0"/>
        <v>10</v>
      </c>
      <c r="B19" s="321"/>
      <c r="C19" s="159"/>
      <c r="D19" s="364"/>
      <c r="E19" s="47"/>
    </row>
    <row r="20" spans="1:5" ht="16.5" thickBot="1">
      <c r="A20" s="369"/>
      <c r="B20" s="301"/>
      <c r="C20" s="127" t="str">
        <f>"Total "&amp;LEFT(A7,3)</f>
        <v>Total I22</v>
      </c>
      <c r="D20" s="128">
        <f>SUM(D10:D19)</f>
        <v>50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40"/>
  <sheetViews>
    <sheetView topLeftCell="A10" workbookViewId="0">
      <selection activeCell="K12" sqref="K12"/>
    </sheetView>
  </sheetViews>
  <sheetFormatPr defaultRowHeight="15"/>
  <cols>
    <col min="1" max="1" width="5.140625" customWidth="1"/>
    <col min="2" max="2" width="98.28515625" customWidth="1"/>
    <col min="3" max="3" width="15.7109375" customWidth="1"/>
    <col min="4" max="4" width="9.7109375" customWidth="1"/>
  </cols>
  <sheetData>
    <row r="1" spans="1:7" ht="15.75">
      <c r="A1" s="270" t="str">
        <f>'Date initiale'!C3</f>
        <v>Universitatea de Arhitectură și Urbanism "Ion Mincu" București</v>
      </c>
      <c r="B1" s="270"/>
      <c r="C1" s="270"/>
      <c r="D1" s="43"/>
    </row>
    <row r="2" spans="1:7" ht="15.75">
      <c r="A2" s="270" t="str">
        <f>'Date initiale'!B4&amp;" "&amp;'Date initiale'!C4</f>
        <v>Facultatea ARHITECTURA</v>
      </c>
      <c r="B2" s="270"/>
      <c r="C2" s="270"/>
      <c r="D2" s="17"/>
    </row>
    <row r="3" spans="1:7" ht="15.75">
      <c r="A3" s="270" t="str">
        <f>'Date initiale'!B5&amp;" "&amp;'Date initiale'!C5</f>
        <v>Departamentul Bazele proiectarii de arhitectura</v>
      </c>
      <c r="B3" s="270"/>
      <c r="C3" s="270"/>
      <c r="D3" s="17"/>
    </row>
    <row r="4" spans="1:7">
      <c r="A4" s="124" t="str">
        <f>'Date initiale'!C6&amp;", "&amp;'Date initiale'!C7</f>
        <v>Niculae, Lorin Constantin, Conferențiar</v>
      </c>
      <c r="B4" s="124"/>
      <c r="C4" s="124"/>
    </row>
    <row r="5" spans="1:7" s="194" customFormat="1">
      <c r="A5" s="124"/>
      <c r="B5" s="124"/>
      <c r="C5" s="124"/>
    </row>
    <row r="6" spans="1:7" ht="15.75">
      <c r="A6" s="500" t="s">
        <v>110</v>
      </c>
      <c r="B6" s="500"/>
      <c r="C6" s="500"/>
      <c r="D6" s="500"/>
    </row>
    <row r="7" spans="1:7" ht="39.75" customHeight="1">
      <c r="A7" s="504"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04"/>
      <c r="C7" s="504"/>
      <c r="D7" s="504"/>
    </row>
    <row r="8" spans="1:7" ht="15.75" customHeight="1" thickBot="1">
      <c r="A8" s="61"/>
      <c r="B8" s="61"/>
      <c r="C8" s="61"/>
      <c r="D8" s="61"/>
    </row>
    <row r="9" spans="1:7" ht="30.75" thickBot="1">
      <c r="A9" s="162" t="s">
        <v>55</v>
      </c>
      <c r="B9" s="163" t="s">
        <v>159</v>
      </c>
      <c r="C9" s="163" t="s">
        <v>81</v>
      </c>
      <c r="D9" s="299" t="s">
        <v>147</v>
      </c>
      <c r="F9" s="276" t="s">
        <v>108</v>
      </c>
    </row>
    <row r="10" spans="1:7" s="194" customFormat="1" ht="45.75" thickBot="1">
      <c r="A10" s="200"/>
      <c r="B10" s="400" t="s">
        <v>617</v>
      </c>
      <c r="C10" s="459" t="s">
        <v>516</v>
      </c>
      <c r="D10" s="402">
        <v>5</v>
      </c>
      <c r="F10" s="277"/>
    </row>
    <row r="11" spans="1:7" s="194" customFormat="1" ht="15.75" thickBot="1">
      <c r="A11" s="200"/>
      <c r="B11" s="461" t="s">
        <v>522</v>
      </c>
      <c r="C11" s="201" t="s">
        <v>523</v>
      </c>
      <c r="D11" s="451">
        <v>1</v>
      </c>
      <c r="F11" s="277"/>
    </row>
    <row r="12" spans="1:7" s="194" customFormat="1" ht="15.75" thickBot="1">
      <c r="A12" s="200"/>
      <c r="B12" s="318" t="s">
        <v>489</v>
      </c>
      <c r="C12" s="169" t="s">
        <v>490</v>
      </c>
      <c r="D12" s="365">
        <v>3</v>
      </c>
      <c r="F12" s="277"/>
    </row>
    <row r="13" spans="1:7" s="194" customFormat="1">
      <c r="A13" s="168"/>
      <c r="B13" s="318" t="s">
        <v>273</v>
      </c>
      <c r="C13" s="169" t="s">
        <v>272</v>
      </c>
      <c r="D13" s="365">
        <v>3</v>
      </c>
      <c r="F13" s="277" t="s">
        <v>170</v>
      </c>
      <c r="G13" s="393" t="s">
        <v>262</v>
      </c>
    </row>
    <row r="14" spans="1:7" s="194" customFormat="1">
      <c r="A14" s="170"/>
      <c r="B14" s="307" t="s">
        <v>274</v>
      </c>
      <c r="C14" s="42" t="s">
        <v>275</v>
      </c>
      <c r="D14" s="366">
        <v>3</v>
      </c>
      <c r="F14" s="277" t="s">
        <v>172</v>
      </c>
    </row>
    <row r="15" spans="1:7">
      <c r="A15" s="170"/>
      <c r="B15" s="307" t="s">
        <v>276</v>
      </c>
      <c r="C15" s="42" t="s">
        <v>280</v>
      </c>
      <c r="D15" s="366">
        <v>3</v>
      </c>
      <c r="F15" s="277" t="s">
        <v>173</v>
      </c>
    </row>
    <row r="16" spans="1:7" s="194" customFormat="1">
      <c r="A16" s="170"/>
      <c r="B16" s="307" t="s">
        <v>277</v>
      </c>
      <c r="C16" s="42" t="s">
        <v>279</v>
      </c>
      <c r="D16" s="366">
        <v>3</v>
      </c>
    </row>
    <row r="17" spans="1:4" s="194" customFormat="1">
      <c r="A17" s="170"/>
      <c r="B17" s="307" t="s">
        <v>278</v>
      </c>
      <c r="C17" s="398">
        <v>42948</v>
      </c>
      <c r="D17" s="366">
        <v>3</v>
      </c>
    </row>
    <row r="18" spans="1:4" s="194" customFormat="1" ht="30">
      <c r="A18" s="170"/>
      <c r="B18" s="307" t="s">
        <v>281</v>
      </c>
      <c r="C18" s="42" t="s">
        <v>282</v>
      </c>
      <c r="D18" s="366">
        <v>5</v>
      </c>
    </row>
    <row r="19" spans="1:4" s="194" customFormat="1" ht="30">
      <c r="A19" s="170"/>
      <c r="B19" s="307" t="s">
        <v>281</v>
      </c>
      <c r="C19" s="42" t="s">
        <v>283</v>
      </c>
      <c r="D19" s="366">
        <v>5</v>
      </c>
    </row>
    <row r="20" spans="1:4" s="194" customFormat="1" ht="30">
      <c r="A20" s="170"/>
      <c r="B20" s="307" t="s">
        <v>281</v>
      </c>
      <c r="C20" s="42" t="s">
        <v>284</v>
      </c>
      <c r="D20" s="366">
        <v>5</v>
      </c>
    </row>
    <row r="21" spans="1:4" s="194" customFormat="1" ht="30">
      <c r="A21" s="170"/>
      <c r="B21" s="400" t="s">
        <v>532</v>
      </c>
      <c r="C21" s="401" t="s">
        <v>533</v>
      </c>
      <c r="D21" s="402">
        <v>3</v>
      </c>
    </row>
    <row r="22" spans="1:4" s="194" customFormat="1">
      <c r="A22" s="170"/>
      <c r="B22" s="400" t="s">
        <v>616</v>
      </c>
      <c r="C22" s="401" t="s">
        <v>338</v>
      </c>
      <c r="D22" s="402">
        <v>1</v>
      </c>
    </row>
    <row r="23" spans="1:4" s="194" customFormat="1" ht="30">
      <c r="A23" s="170"/>
      <c r="B23" s="307" t="s">
        <v>281</v>
      </c>
      <c r="C23" s="42" t="s">
        <v>285</v>
      </c>
      <c r="D23" s="366">
        <v>5</v>
      </c>
    </row>
    <row r="24" spans="1:4" s="194" customFormat="1">
      <c r="A24" s="399"/>
      <c r="B24" s="400" t="s">
        <v>488</v>
      </c>
      <c r="C24" s="401" t="s">
        <v>286</v>
      </c>
      <c r="D24" s="402">
        <v>5</v>
      </c>
    </row>
    <row r="25" spans="1:4" s="194" customFormat="1">
      <c r="A25" s="399"/>
      <c r="B25" s="400" t="s">
        <v>384</v>
      </c>
      <c r="C25" s="401" t="s">
        <v>286</v>
      </c>
      <c r="D25" s="402">
        <v>5</v>
      </c>
    </row>
    <row r="26" spans="1:4" s="194" customFormat="1" ht="30">
      <c r="A26" s="399"/>
      <c r="B26" s="400" t="s">
        <v>381</v>
      </c>
      <c r="C26" s="401" t="s">
        <v>382</v>
      </c>
      <c r="D26" s="402">
        <v>5</v>
      </c>
    </row>
    <row r="27" spans="1:4" s="194" customFormat="1" ht="30">
      <c r="A27" s="399"/>
      <c r="B27" s="400" t="s">
        <v>383</v>
      </c>
      <c r="C27" s="401" t="s">
        <v>382</v>
      </c>
      <c r="D27" s="402">
        <v>5</v>
      </c>
    </row>
    <row r="28" spans="1:4" s="194" customFormat="1">
      <c r="A28" s="399"/>
      <c r="B28" s="13" t="s">
        <v>491</v>
      </c>
      <c r="C28" s="13" t="s">
        <v>492</v>
      </c>
      <c r="D28" s="19">
        <v>5</v>
      </c>
    </row>
    <row r="29" spans="1:4" s="194" customFormat="1">
      <c r="A29" s="399"/>
      <c r="B29" s="400" t="s">
        <v>379</v>
      </c>
      <c r="C29" s="401" t="s">
        <v>372</v>
      </c>
      <c r="D29" s="402">
        <v>4</v>
      </c>
    </row>
    <row r="30" spans="1:4" s="194" customFormat="1">
      <c r="A30" s="399"/>
      <c r="B30" s="400" t="s">
        <v>379</v>
      </c>
      <c r="C30" s="401" t="s">
        <v>373</v>
      </c>
      <c r="D30" s="402">
        <v>4</v>
      </c>
    </row>
    <row r="31" spans="1:4" s="194" customFormat="1" ht="30">
      <c r="A31" s="399"/>
      <c r="B31" s="452" t="s">
        <v>493</v>
      </c>
      <c r="C31" s="454" t="s">
        <v>494</v>
      </c>
      <c r="D31" s="453">
        <v>5</v>
      </c>
    </row>
    <row r="32" spans="1:4" s="194" customFormat="1" ht="30">
      <c r="A32" s="399"/>
      <c r="B32" s="400" t="s">
        <v>376</v>
      </c>
      <c r="C32" s="401" t="s">
        <v>375</v>
      </c>
      <c r="D32" s="402">
        <v>10</v>
      </c>
    </row>
    <row r="33" spans="1:4" s="194" customFormat="1" ht="30">
      <c r="A33" s="399"/>
      <c r="B33" s="400" t="s">
        <v>377</v>
      </c>
      <c r="C33" s="401" t="s">
        <v>375</v>
      </c>
      <c r="D33" s="402">
        <v>8</v>
      </c>
    </row>
    <row r="34" spans="1:4" s="194" customFormat="1" ht="30">
      <c r="A34" s="399"/>
      <c r="B34" s="400" t="s">
        <v>378</v>
      </c>
      <c r="C34" s="401" t="s">
        <v>375</v>
      </c>
      <c r="D34" s="402">
        <v>9</v>
      </c>
    </row>
    <row r="35" spans="1:4" s="194" customFormat="1">
      <c r="A35" s="399"/>
    </row>
    <row r="36" spans="1:4" s="194" customFormat="1">
      <c r="A36" s="399"/>
      <c r="B36" s="400"/>
      <c r="C36" s="459"/>
      <c r="D36" s="402"/>
    </row>
    <row r="37" spans="1:4" s="194" customFormat="1">
      <c r="A37" s="399"/>
      <c r="B37" s="400"/>
      <c r="C37" s="459"/>
      <c r="D37" s="402"/>
    </row>
    <row r="38" spans="1:4" s="194" customFormat="1">
      <c r="A38" s="399"/>
      <c r="B38" s="400"/>
      <c r="C38" s="459"/>
      <c r="D38" s="402"/>
    </row>
    <row r="39" spans="1:4" ht="15.75" thickBot="1">
      <c r="A39" s="320"/>
      <c r="B39" s="321"/>
      <c r="C39" s="159"/>
      <c r="D39" s="367"/>
    </row>
    <row r="40" spans="1:4" ht="15.75" thickBot="1">
      <c r="A40" s="368"/>
      <c r="B40" s="124"/>
      <c r="C40" s="127" t="str">
        <f>"Total "&amp;LEFT(A7,3)</f>
        <v>Total I23</v>
      </c>
      <c r="D40" s="322">
        <f>SUM(D10:D39)</f>
        <v>113</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B8" sqref="B8"/>
    </sheetView>
  </sheetViews>
  <sheetFormatPr defaultRowHeight="15"/>
  <cols>
    <col min="1" max="1" width="5.140625" customWidth="1"/>
    <col min="2" max="2" width="27.5703125" customWidth="1"/>
    <col min="3" max="3" width="46.85546875" style="194" customWidth="1"/>
    <col min="4" max="4" width="30" style="194" customWidth="1"/>
    <col min="5" max="5" width="10.5703125" customWidth="1"/>
    <col min="6" max="6" width="9.7109375" customWidth="1"/>
  </cols>
  <sheetData>
    <row r="1" spans="1:9">
      <c r="A1" s="272" t="str">
        <f>'Date initiale'!C3</f>
        <v>Universitatea de Arhitectură și Urbanism "Ion Mincu" București</v>
      </c>
      <c r="B1" s="272"/>
      <c r="C1" s="272"/>
      <c r="D1" s="272"/>
      <c r="E1" s="272"/>
    </row>
    <row r="2" spans="1:9">
      <c r="A2" s="272" t="str">
        <f>'Date initiale'!B4&amp;" "&amp;'Date initiale'!C4</f>
        <v>Facultatea ARHITECTURA</v>
      </c>
      <c r="B2" s="272"/>
      <c r="C2" s="272"/>
      <c r="D2" s="272"/>
      <c r="E2" s="272"/>
    </row>
    <row r="3" spans="1:9">
      <c r="A3" s="272" t="str">
        <f>'Date initiale'!B5&amp;" "&amp;'Date initiale'!C5</f>
        <v>Departamentul Bazele proiectarii de arhitectura</v>
      </c>
      <c r="B3" s="272"/>
      <c r="C3" s="272"/>
      <c r="D3" s="272"/>
      <c r="E3" s="272"/>
    </row>
    <row r="4" spans="1:9">
      <c r="A4" s="124" t="str">
        <f>'Date initiale'!C6&amp;", "&amp;'Date initiale'!C7</f>
        <v>Niculae, Lorin Constantin, Conferențiar</v>
      </c>
      <c r="B4" s="124"/>
      <c r="C4" s="124"/>
      <c r="D4" s="124"/>
      <c r="E4" s="124"/>
    </row>
    <row r="5" spans="1:9" s="194" customFormat="1">
      <c r="A5" s="124"/>
      <c r="B5" s="124"/>
      <c r="C5" s="124"/>
      <c r="D5" s="124"/>
      <c r="E5" s="124"/>
    </row>
    <row r="6" spans="1:9" ht="15.75">
      <c r="A6" s="289" t="s">
        <v>110</v>
      </c>
    </row>
    <row r="7" spans="1:9" ht="15.75">
      <c r="A7" s="504" t="str">
        <f>'Descriere indicatori'!B31&amp;". "&amp;'Descriere indicatori'!C31</f>
        <v xml:space="preserve">I24. Îndrumare de doctorat sau în co-tutelă la nivel internaţional/naţional </v>
      </c>
      <c r="B7" s="504"/>
      <c r="C7" s="504"/>
      <c r="D7" s="504"/>
      <c r="E7" s="504"/>
      <c r="F7" s="504"/>
    </row>
    <row r="8" spans="1:9" ht="15.75" thickBot="1"/>
    <row r="9" spans="1:9" ht="30.75" thickBot="1">
      <c r="A9" s="162" t="s">
        <v>55</v>
      </c>
      <c r="B9" s="163" t="s">
        <v>153</v>
      </c>
      <c r="C9" s="163" t="s">
        <v>155</v>
      </c>
      <c r="D9" s="163" t="s">
        <v>154</v>
      </c>
      <c r="E9" s="163" t="s">
        <v>81</v>
      </c>
      <c r="F9" s="299" t="s">
        <v>147</v>
      </c>
      <c r="H9" s="276" t="s">
        <v>108</v>
      </c>
    </row>
    <row r="10" spans="1:9">
      <c r="A10" s="168">
        <v>1</v>
      </c>
      <c r="B10" s="318"/>
      <c r="C10" s="318"/>
      <c r="D10" s="318"/>
      <c r="E10" s="169"/>
      <c r="F10" s="365"/>
      <c r="H10" s="277" t="s">
        <v>266</v>
      </c>
      <c r="I10" s="393" t="s">
        <v>267</v>
      </c>
    </row>
    <row r="11" spans="1:9">
      <c r="A11" s="170">
        <f>A10+1</f>
        <v>2</v>
      </c>
      <c r="B11" s="307"/>
      <c r="C11" s="307"/>
      <c r="D11" s="307"/>
      <c r="E11" s="42"/>
      <c r="F11" s="366"/>
      <c r="H11" s="194"/>
      <c r="I11" s="393" t="s">
        <v>268</v>
      </c>
    </row>
    <row r="12" spans="1:9">
      <c r="A12" s="170">
        <f t="shared" ref="A12:A19" si="0">A11+1</f>
        <v>3</v>
      </c>
      <c r="B12" s="307"/>
      <c r="C12" s="307"/>
      <c r="D12" s="307"/>
      <c r="E12" s="42"/>
      <c r="F12" s="366"/>
    </row>
    <row r="13" spans="1:9">
      <c r="A13" s="170">
        <f t="shared" si="0"/>
        <v>4</v>
      </c>
      <c r="B13" s="307"/>
      <c r="C13" s="307"/>
      <c r="D13" s="307"/>
      <c r="E13" s="42"/>
      <c r="F13" s="366"/>
    </row>
    <row r="14" spans="1:9">
      <c r="A14" s="170">
        <f t="shared" si="0"/>
        <v>5</v>
      </c>
      <c r="B14" s="307"/>
      <c r="C14" s="307"/>
      <c r="D14" s="307"/>
      <c r="E14" s="42"/>
      <c r="F14" s="366"/>
    </row>
    <row r="15" spans="1:9">
      <c r="A15" s="170">
        <f t="shared" si="0"/>
        <v>6</v>
      </c>
      <c r="B15" s="307"/>
      <c r="C15" s="307"/>
      <c r="D15" s="307"/>
      <c r="E15" s="42"/>
      <c r="F15" s="366"/>
    </row>
    <row r="16" spans="1:9">
      <c r="A16" s="170">
        <f t="shared" si="0"/>
        <v>7</v>
      </c>
      <c r="B16" s="307"/>
      <c r="C16" s="307"/>
      <c r="D16" s="307"/>
      <c r="E16" s="42"/>
      <c r="F16" s="366"/>
    </row>
    <row r="17" spans="1:6">
      <c r="A17" s="170">
        <f t="shared" si="0"/>
        <v>8</v>
      </c>
      <c r="B17" s="307"/>
      <c r="C17" s="307"/>
      <c r="D17" s="307"/>
      <c r="E17" s="42"/>
      <c r="F17" s="366"/>
    </row>
    <row r="18" spans="1:6">
      <c r="A18" s="170">
        <f t="shared" si="0"/>
        <v>9</v>
      </c>
      <c r="B18" s="307"/>
      <c r="C18" s="307"/>
      <c r="D18" s="307"/>
      <c r="E18" s="42"/>
      <c r="F18" s="366"/>
    </row>
    <row r="19" spans="1:6" ht="15.75" thickBot="1">
      <c r="A19" s="320">
        <f t="shared" si="0"/>
        <v>10</v>
      </c>
      <c r="B19" s="321"/>
      <c r="C19" s="321"/>
      <c r="D19" s="321"/>
      <c r="E19" s="159"/>
      <c r="F19" s="367"/>
    </row>
    <row r="20" spans="1:6" ht="15.75" thickBot="1">
      <c r="A20" s="368"/>
      <c r="B20" s="124"/>
      <c r="C20" s="124"/>
      <c r="D20" s="124"/>
      <c r="E20" s="127" t="str">
        <f>"Total "&amp;LEFT(A7,3)</f>
        <v>Total I24</v>
      </c>
      <c r="F20" s="32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324"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52" zoomScale="115" zoomScaleNormal="115" workbookViewId="0">
      <selection activeCell="C6" sqref="C6"/>
    </sheetView>
  </sheetViews>
  <sheetFormatPr defaultRowHeight="15"/>
  <cols>
    <col min="1" max="1" width="3.85546875" style="194" customWidth="1"/>
    <col min="2" max="2" width="9.140625" customWidth="1"/>
    <col min="3" max="3" width="55" customWidth="1"/>
    <col min="4" max="4" width="9.42578125" style="76" customWidth="1"/>
    <col min="5" max="5" width="14.28515625" customWidth="1"/>
  </cols>
  <sheetData>
    <row r="1" spans="2:5">
      <c r="B1" s="90" t="s">
        <v>187</v>
      </c>
      <c r="D1"/>
    </row>
    <row r="2" spans="2:5">
      <c r="B2" s="90"/>
      <c r="D2"/>
    </row>
    <row r="3" spans="2:5" ht="45">
      <c r="B3" s="75" t="s">
        <v>63</v>
      </c>
      <c r="C3" s="12" t="s">
        <v>17</v>
      </c>
      <c r="D3" s="75" t="s">
        <v>18</v>
      </c>
      <c r="E3" s="12" t="s">
        <v>97</v>
      </c>
    </row>
    <row r="4" spans="2:5" ht="30">
      <c r="B4" s="81" t="s">
        <v>112</v>
      </c>
      <c r="C4" s="11" t="s">
        <v>20</v>
      </c>
      <c r="D4" s="81" t="s">
        <v>196</v>
      </c>
      <c r="E4" s="78" t="s">
        <v>98</v>
      </c>
    </row>
    <row r="5" spans="2:5">
      <c r="B5" s="81" t="s">
        <v>113</v>
      </c>
      <c r="C5" s="11" t="s">
        <v>22</v>
      </c>
      <c r="D5" s="81" t="s">
        <v>197</v>
      </c>
      <c r="E5" s="78" t="s">
        <v>16</v>
      </c>
    </row>
    <row r="6" spans="2:5" ht="30">
      <c r="B6" s="81" t="s">
        <v>114</v>
      </c>
      <c r="C6" s="32" t="s">
        <v>24</v>
      </c>
      <c r="D6" s="81" t="s">
        <v>198</v>
      </c>
      <c r="E6" s="78" t="s">
        <v>25</v>
      </c>
    </row>
    <row r="7" spans="2:5">
      <c r="B7" s="81" t="s">
        <v>115</v>
      </c>
      <c r="C7" s="11" t="s">
        <v>199</v>
      </c>
      <c r="D7" s="81" t="s">
        <v>198</v>
      </c>
      <c r="E7" s="78" t="s">
        <v>27</v>
      </c>
    </row>
    <row r="8" spans="2:5" s="57" customFormat="1" ht="60">
      <c r="B8" s="81" t="s">
        <v>116</v>
      </c>
      <c r="C8" s="78" t="s">
        <v>200</v>
      </c>
      <c r="D8" s="81" t="s">
        <v>198</v>
      </c>
      <c r="E8" s="78" t="s">
        <v>27</v>
      </c>
    </row>
    <row r="9" spans="2:5" ht="30" customHeight="1">
      <c r="B9" s="81" t="s">
        <v>117</v>
      </c>
      <c r="C9" s="15" t="s">
        <v>201</v>
      </c>
      <c r="D9" s="81" t="s">
        <v>202</v>
      </c>
      <c r="E9" s="78" t="s">
        <v>27</v>
      </c>
    </row>
    <row r="10" spans="2:5" ht="30" customHeight="1">
      <c r="B10" s="81" t="s">
        <v>118</v>
      </c>
      <c r="C10" s="15" t="s">
        <v>203</v>
      </c>
      <c r="D10" s="81" t="s">
        <v>202</v>
      </c>
      <c r="E10" s="78" t="s">
        <v>27</v>
      </c>
    </row>
    <row r="11" spans="2:5" ht="30">
      <c r="B11" s="81" t="s">
        <v>119</v>
      </c>
      <c r="C11" s="15" t="s">
        <v>204</v>
      </c>
      <c r="D11" s="81" t="s">
        <v>198</v>
      </c>
      <c r="E11" s="78" t="s">
        <v>32</v>
      </c>
    </row>
    <row r="12" spans="2:5" ht="30">
      <c r="B12" s="81" t="s">
        <v>120</v>
      </c>
      <c r="C12" s="11" t="s">
        <v>205</v>
      </c>
      <c r="D12" s="81" t="s">
        <v>206</v>
      </c>
      <c r="E12" s="78" t="s">
        <v>32</v>
      </c>
    </row>
    <row r="13" spans="2:5" ht="62.25" customHeight="1">
      <c r="B13" s="81" t="s">
        <v>121</v>
      </c>
      <c r="C13" s="77" t="s">
        <v>207</v>
      </c>
      <c r="D13" s="81" t="s">
        <v>208</v>
      </c>
      <c r="E13" s="78" t="s">
        <v>35</v>
      </c>
    </row>
    <row r="14" spans="2:5" ht="60">
      <c r="B14" s="82" t="s">
        <v>122</v>
      </c>
      <c r="C14" s="15" t="s">
        <v>209</v>
      </c>
      <c r="D14" s="81" t="s">
        <v>210</v>
      </c>
      <c r="E14" s="78" t="s">
        <v>37</v>
      </c>
    </row>
    <row r="15" spans="2:5" ht="76.5" customHeight="1">
      <c r="B15" s="83"/>
      <c r="C15" s="15" t="s">
        <v>211</v>
      </c>
      <c r="D15" s="81" t="s">
        <v>212</v>
      </c>
      <c r="E15" s="78" t="s">
        <v>38</v>
      </c>
    </row>
    <row r="16" spans="2:5" ht="30">
      <c r="B16" s="84"/>
      <c r="C16" s="36" t="s">
        <v>213</v>
      </c>
      <c r="D16" s="81" t="s">
        <v>214</v>
      </c>
      <c r="E16" s="78" t="s">
        <v>39</v>
      </c>
    </row>
    <row r="17" spans="2:5" ht="90" customHeight="1">
      <c r="B17" s="81" t="s">
        <v>123</v>
      </c>
      <c r="C17" s="15" t="s">
        <v>215</v>
      </c>
      <c r="D17" s="81" t="s">
        <v>216</v>
      </c>
      <c r="E17" s="78" t="s">
        <v>59</v>
      </c>
    </row>
    <row r="18" spans="2:5" ht="61.5" customHeight="1">
      <c r="B18" s="81" t="s">
        <v>124</v>
      </c>
      <c r="C18" s="15" t="s">
        <v>217</v>
      </c>
      <c r="D18" s="81" t="s">
        <v>218</v>
      </c>
      <c r="E18" s="78" t="s">
        <v>59</v>
      </c>
    </row>
    <row r="19" spans="2:5" ht="75" customHeight="1">
      <c r="B19" s="485" t="s">
        <v>125</v>
      </c>
      <c r="C19" s="11" t="s">
        <v>219</v>
      </c>
      <c r="D19" s="81" t="s">
        <v>220</v>
      </c>
      <c r="E19" s="78" t="s">
        <v>59</v>
      </c>
    </row>
    <row r="20" spans="2:5" ht="45">
      <c r="B20" s="486"/>
      <c r="C20" s="11" t="s">
        <v>221</v>
      </c>
      <c r="D20" s="81" t="s">
        <v>222</v>
      </c>
      <c r="E20" s="78" t="s">
        <v>59</v>
      </c>
    </row>
    <row r="21" spans="2:5" ht="60">
      <c r="B21" s="243"/>
      <c r="C21" s="11" t="s">
        <v>62</v>
      </c>
      <c r="D21" s="81" t="s">
        <v>223</v>
      </c>
      <c r="E21" s="78" t="s">
        <v>59</v>
      </c>
    </row>
    <row r="22" spans="2:5" s="194" customFormat="1" ht="75">
      <c r="B22" s="81" t="s">
        <v>0</v>
      </c>
      <c r="C22" s="11" t="s">
        <v>224</v>
      </c>
      <c r="D22" s="81" t="s">
        <v>225</v>
      </c>
      <c r="E22" s="78" t="s">
        <v>59</v>
      </c>
    </row>
    <row r="23" spans="2:5" ht="135.75" customHeight="1">
      <c r="B23" s="87" t="s">
        <v>126</v>
      </c>
      <c r="C23" s="85" t="s">
        <v>226</v>
      </c>
      <c r="D23" s="86" t="s">
        <v>227</v>
      </c>
      <c r="E23" s="85" t="s">
        <v>228</v>
      </c>
    </row>
    <row r="24" spans="2:5" ht="60">
      <c r="B24" s="84" t="s">
        <v>127</v>
      </c>
      <c r="C24" s="71" t="s">
        <v>229</v>
      </c>
      <c r="D24" s="84" t="s">
        <v>230</v>
      </c>
      <c r="E24" s="80" t="s">
        <v>65</v>
      </c>
    </row>
    <row r="25" spans="2:5" ht="75">
      <c r="B25" s="81" t="s">
        <v>128</v>
      </c>
      <c r="C25" s="15" t="s">
        <v>231</v>
      </c>
      <c r="D25" s="81" t="s">
        <v>232</v>
      </c>
      <c r="E25" s="78" t="s">
        <v>67</v>
      </c>
    </row>
    <row r="26" spans="2:5" ht="106.5" customHeight="1">
      <c r="B26" s="81" t="s">
        <v>129</v>
      </c>
      <c r="C26" s="89" t="s">
        <v>233</v>
      </c>
      <c r="D26" s="81" t="s">
        <v>99</v>
      </c>
      <c r="E26" s="78" t="s">
        <v>41</v>
      </c>
    </row>
    <row r="27" spans="2:5" ht="45">
      <c r="B27" s="81" t="s">
        <v>130</v>
      </c>
      <c r="C27" s="88" t="s">
        <v>234</v>
      </c>
      <c r="D27" s="81" t="s">
        <v>235</v>
      </c>
      <c r="E27" s="78" t="s">
        <v>43</v>
      </c>
    </row>
    <row r="28" spans="2:5" ht="30">
      <c r="B28" s="81" t="s">
        <v>131</v>
      </c>
      <c r="C28" s="80" t="s">
        <v>236</v>
      </c>
      <c r="D28" s="81" t="s">
        <v>232</v>
      </c>
      <c r="E28" s="78" t="s">
        <v>43</v>
      </c>
    </row>
    <row r="29" spans="2:5" ht="107.25" customHeight="1">
      <c r="B29" s="81" t="s">
        <v>132</v>
      </c>
      <c r="C29" s="79" t="s">
        <v>264</v>
      </c>
      <c r="D29" s="81" t="s">
        <v>100</v>
      </c>
      <c r="E29" s="78" t="s">
        <v>46</v>
      </c>
    </row>
    <row r="30" spans="2:5" ht="75">
      <c r="B30" s="81" t="s">
        <v>133</v>
      </c>
      <c r="C30" s="78" t="s">
        <v>237</v>
      </c>
      <c r="D30" s="81" t="s">
        <v>238</v>
      </c>
      <c r="E30" s="78" t="s">
        <v>41</v>
      </c>
    </row>
    <row r="31" spans="2:5" ht="75">
      <c r="B31" s="81" t="s">
        <v>239</v>
      </c>
      <c r="C31" s="78" t="s">
        <v>49</v>
      </c>
      <c r="D31" s="81" t="s">
        <v>240</v>
      </c>
      <c r="E31" s="78" t="s">
        <v>241</v>
      </c>
    </row>
    <row r="33" spans="2:5" s="194" customFormat="1">
      <c r="B33" s="490" t="s">
        <v>193</v>
      </c>
      <c r="C33" s="488"/>
      <c r="D33" s="488"/>
      <c r="E33" s="488"/>
    </row>
    <row r="34" spans="2:5" s="194" customFormat="1">
      <c r="B34" s="488"/>
      <c r="C34" s="488"/>
      <c r="D34" s="488"/>
      <c r="E34" s="488"/>
    </row>
    <row r="35" spans="2:5" s="194" customFormat="1">
      <c r="B35" s="488"/>
      <c r="C35" s="488"/>
      <c r="D35" s="488"/>
      <c r="E35" s="488"/>
    </row>
    <row r="36" spans="2:5" s="194" customFormat="1">
      <c r="B36" s="488"/>
      <c r="C36" s="488"/>
      <c r="D36" s="488"/>
      <c r="E36" s="488"/>
    </row>
    <row r="37" spans="2:5" s="194" customFormat="1">
      <c r="B37" s="488"/>
      <c r="C37" s="488"/>
      <c r="D37" s="488"/>
      <c r="E37" s="488"/>
    </row>
    <row r="38" spans="2:5" s="194" customFormat="1">
      <c r="B38" s="488"/>
      <c r="C38" s="488"/>
      <c r="D38" s="488"/>
      <c r="E38" s="488"/>
    </row>
    <row r="39" spans="2:5" s="194" customFormat="1">
      <c r="B39" s="488"/>
      <c r="C39" s="488"/>
      <c r="D39" s="488"/>
      <c r="E39" s="488"/>
    </row>
    <row r="40" spans="2:5" s="194" customFormat="1" ht="128.25" customHeight="1">
      <c r="B40" s="488"/>
      <c r="C40" s="488"/>
      <c r="D40" s="488"/>
      <c r="E40" s="488"/>
    </row>
    <row r="41" spans="2:5" s="194" customFormat="1">
      <c r="B41" s="489" t="s">
        <v>191</v>
      </c>
      <c r="C41" s="489"/>
      <c r="D41" s="489"/>
      <c r="E41" s="489"/>
    </row>
    <row r="42" spans="2:5" ht="48.75" customHeight="1">
      <c r="B42" s="487" t="s">
        <v>50</v>
      </c>
      <c r="C42" s="487"/>
      <c r="D42" s="487"/>
      <c r="E42" s="487"/>
    </row>
    <row r="43" spans="2:5" ht="64.5" customHeight="1">
      <c r="B43" s="487" t="s">
        <v>188</v>
      </c>
      <c r="C43" s="487"/>
      <c r="D43" s="487"/>
      <c r="E43" s="487"/>
    </row>
    <row r="44" spans="2:5" ht="59.25" customHeight="1">
      <c r="B44" s="487" t="s">
        <v>189</v>
      </c>
      <c r="C44" s="487"/>
      <c r="D44" s="487"/>
      <c r="E44" s="487"/>
    </row>
    <row r="45" spans="2:5" s="194" customFormat="1" ht="46.5" customHeight="1">
      <c r="B45" s="487" t="s">
        <v>190</v>
      </c>
      <c r="C45" s="487"/>
      <c r="D45" s="487"/>
      <c r="E45" s="487"/>
    </row>
    <row r="46" spans="2:5" ht="32.25" customHeight="1">
      <c r="B46" s="488" t="s">
        <v>192</v>
      </c>
      <c r="C46" s="488"/>
      <c r="D46" s="488"/>
      <c r="E46" s="488"/>
    </row>
    <row r="47" spans="2:5">
      <c r="B47" s="493" t="s">
        <v>179</v>
      </c>
      <c r="C47" s="488"/>
      <c r="D47" s="488"/>
      <c r="E47" s="488"/>
    </row>
    <row r="48" spans="2:5">
      <c r="B48" s="488"/>
      <c r="C48" s="488"/>
      <c r="D48" s="488"/>
      <c r="E48" s="488"/>
    </row>
    <row r="49" spans="2:5">
      <c r="B49" s="488"/>
      <c r="C49" s="488"/>
      <c r="D49" s="488"/>
      <c r="E49" s="488"/>
    </row>
    <row r="50" spans="2:5">
      <c r="B50" s="488"/>
      <c r="C50" s="488"/>
      <c r="D50" s="488"/>
      <c r="E50" s="488"/>
    </row>
    <row r="51" spans="2:5">
      <c r="B51" s="488"/>
      <c r="C51" s="488"/>
      <c r="D51" s="488"/>
      <c r="E51" s="488"/>
    </row>
    <row r="52" spans="2:5">
      <c r="B52" s="488"/>
      <c r="C52" s="488"/>
      <c r="D52" s="488"/>
      <c r="E52" s="488"/>
    </row>
    <row r="53" spans="2:5">
      <c r="B53" s="488"/>
      <c r="C53" s="488"/>
      <c r="D53" s="488"/>
      <c r="E53" s="488"/>
    </row>
    <row r="54" spans="2:5" ht="114" customHeight="1">
      <c r="B54" s="488"/>
      <c r="C54" s="488"/>
      <c r="D54" s="488"/>
      <c r="E54" s="488"/>
    </row>
    <row r="56" spans="2:5">
      <c r="B56" s="393" t="s">
        <v>194</v>
      </c>
    </row>
    <row r="57" spans="2:5" ht="63" customHeight="1">
      <c r="B57" s="491" t="s">
        <v>195</v>
      </c>
      <c r="C57" s="492"/>
      <c r="D57" s="492"/>
      <c r="E57" s="492"/>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0" t="s">
        <v>103</v>
      </c>
    </row>
    <row r="3" spans="1:8" ht="64.5" customHeight="1">
      <c r="A3" s="92" t="s">
        <v>2</v>
      </c>
      <c r="B3" s="91" t="s">
        <v>1</v>
      </c>
      <c r="C3" s="93" t="s">
        <v>3</v>
      </c>
      <c r="D3" s="93"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95" t="s">
        <v>8</v>
      </c>
      <c r="B7" s="394" t="s">
        <v>244</v>
      </c>
      <c r="C7" s="395" t="s">
        <v>12</v>
      </c>
      <c r="D7" s="395"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B33" sqref="B33"/>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70" t="str">
        <f>'Date initiale'!C3</f>
        <v>Universitatea de Arhitectură și Urbanism "Ion Mincu" București</v>
      </c>
      <c r="B1" s="270"/>
      <c r="C1" s="270"/>
      <c r="D1" s="2"/>
      <c r="E1" s="2"/>
      <c r="F1" s="3"/>
      <c r="G1" s="3"/>
      <c r="H1" s="3"/>
      <c r="I1" s="3"/>
    </row>
    <row r="2" spans="1:31" ht="15.75">
      <c r="A2" s="270" t="str">
        <f>'Date initiale'!B4&amp;" "&amp;'Date initiale'!C4</f>
        <v>Facultatea ARHITECTURA</v>
      </c>
      <c r="B2" s="270"/>
      <c r="C2" s="270"/>
      <c r="D2" s="2"/>
      <c r="E2" s="2"/>
      <c r="F2" s="3"/>
      <c r="G2" s="3"/>
      <c r="H2" s="3"/>
      <c r="I2" s="3"/>
    </row>
    <row r="3" spans="1:31" ht="15.75">
      <c r="A3" s="270" t="str">
        <f>'Date initiale'!B5&amp;" "&amp;'Date initiale'!C5</f>
        <v>Departamentul Bazele proiectarii de arhitectura</v>
      </c>
      <c r="B3" s="270"/>
      <c r="C3" s="270"/>
      <c r="D3" s="2"/>
      <c r="E3" s="2"/>
      <c r="F3" s="2"/>
      <c r="G3" s="2"/>
      <c r="H3" s="2"/>
      <c r="I3" s="2"/>
    </row>
    <row r="4" spans="1:31" ht="15.75">
      <c r="A4" s="495" t="str">
        <f>'Date initiale'!C6&amp;", "&amp;'Date initiale'!C7</f>
        <v>Niculae, Lorin Constantin, Conferențiar</v>
      </c>
      <c r="B4" s="495"/>
      <c r="C4" s="495"/>
      <c r="D4" s="2"/>
      <c r="E4" s="2"/>
      <c r="F4" s="3"/>
      <c r="G4" s="3"/>
      <c r="H4" s="3"/>
      <c r="I4" s="3"/>
    </row>
    <row r="5" spans="1:31" s="194" customFormat="1" ht="15.75">
      <c r="A5" s="271"/>
      <c r="B5" s="271"/>
      <c r="C5" s="271"/>
      <c r="D5" s="2"/>
      <c r="E5" s="2"/>
      <c r="F5" s="3"/>
      <c r="G5" s="3"/>
      <c r="H5" s="3"/>
      <c r="I5" s="3"/>
    </row>
    <row r="6" spans="1:31" ht="15.75">
      <c r="A6" s="494" t="s">
        <v>110</v>
      </c>
      <c r="B6" s="494"/>
      <c r="C6" s="494"/>
      <c r="D6" s="494"/>
      <c r="E6" s="494"/>
      <c r="F6" s="494"/>
      <c r="G6" s="494"/>
      <c r="H6" s="494"/>
      <c r="I6" s="494"/>
    </row>
    <row r="7" spans="1:31" ht="15.75">
      <c r="A7" s="494" t="str">
        <f>'Descriere indicatori'!B4&amp;". "&amp;'Descriere indicatori'!C4</f>
        <v xml:space="preserve">I1. Cărţi de autor/capitole publicate la edituri cu prestigiu internaţional* </v>
      </c>
      <c r="B7" s="494"/>
      <c r="C7" s="494"/>
      <c r="D7" s="494"/>
      <c r="E7" s="494"/>
      <c r="F7" s="494"/>
      <c r="G7" s="494"/>
      <c r="H7" s="494"/>
      <c r="I7" s="494"/>
    </row>
    <row r="8" spans="1:31" ht="16.5" thickBot="1">
      <c r="A8" s="39"/>
      <c r="B8" s="39"/>
      <c r="C8" s="39"/>
      <c r="D8" s="39"/>
      <c r="E8" s="39"/>
      <c r="F8" s="39"/>
      <c r="G8" s="39"/>
      <c r="H8" s="39"/>
      <c r="I8" s="39"/>
    </row>
    <row r="9" spans="1:31" s="6" customFormat="1" ht="60.75" thickBot="1">
      <c r="A9" s="200" t="s">
        <v>55</v>
      </c>
      <c r="B9" s="201" t="s">
        <v>83</v>
      </c>
      <c r="C9" s="201" t="s">
        <v>175</v>
      </c>
      <c r="D9" s="201" t="s">
        <v>85</v>
      </c>
      <c r="E9" s="201" t="s">
        <v>86</v>
      </c>
      <c r="F9" s="202" t="s">
        <v>87</v>
      </c>
      <c r="G9" s="201" t="s">
        <v>88</v>
      </c>
      <c r="H9" s="201" t="s">
        <v>89</v>
      </c>
      <c r="I9" s="203" t="s">
        <v>90</v>
      </c>
      <c r="J9" s="4"/>
      <c r="K9" s="276" t="s">
        <v>108</v>
      </c>
      <c r="L9" s="5"/>
      <c r="M9" s="5"/>
      <c r="N9" s="5"/>
      <c r="O9" s="5"/>
      <c r="P9" s="5"/>
      <c r="Q9" s="5"/>
      <c r="R9" s="5"/>
      <c r="S9" s="5"/>
      <c r="T9" s="5"/>
      <c r="U9" s="5"/>
      <c r="V9" s="5"/>
      <c r="W9" s="5"/>
      <c r="X9" s="5"/>
      <c r="Y9" s="5"/>
      <c r="Z9" s="5"/>
      <c r="AA9" s="5"/>
      <c r="AB9" s="5"/>
      <c r="AC9" s="5"/>
      <c r="AD9" s="5"/>
      <c r="AE9" s="5"/>
    </row>
    <row r="10" spans="1:31" s="6" customFormat="1" ht="15.75">
      <c r="A10" s="110">
        <v>1</v>
      </c>
      <c r="B10" s="111"/>
      <c r="C10" s="111"/>
      <c r="D10" s="111"/>
      <c r="E10" s="112"/>
      <c r="F10" s="113"/>
      <c r="G10" s="113"/>
      <c r="H10" s="113"/>
      <c r="I10" s="331"/>
      <c r="J10" s="8"/>
      <c r="K10" s="277" t="s">
        <v>109</v>
      </c>
      <c r="L10" s="396" t="s">
        <v>245</v>
      </c>
      <c r="M10" s="9"/>
      <c r="N10" s="9"/>
      <c r="O10" s="9"/>
      <c r="P10" s="9"/>
      <c r="Q10" s="9"/>
      <c r="R10" s="9"/>
      <c r="S10" s="9"/>
      <c r="T10" s="9"/>
      <c r="U10" s="10"/>
      <c r="V10" s="10"/>
      <c r="W10" s="10"/>
      <c r="X10" s="10"/>
      <c r="Y10" s="10"/>
      <c r="Z10" s="10"/>
      <c r="AA10" s="10"/>
      <c r="AB10" s="10"/>
      <c r="AC10" s="10"/>
      <c r="AD10" s="10"/>
      <c r="AE10" s="10"/>
    </row>
    <row r="11" spans="1:31" s="6" customFormat="1" ht="15.75">
      <c r="A11" s="114">
        <f>A10+1</f>
        <v>2</v>
      </c>
      <c r="B11" s="115"/>
      <c r="C11" s="116"/>
      <c r="D11" s="115"/>
      <c r="E11" s="117"/>
      <c r="F11" s="118"/>
      <c r="G11" s="119"/>
      <c r="H11" s="119"/>
      <c r="I11" s="332"/>
      <c r="J11" s="8"/>
      <c r="K11" s="275"/>
      <c r="L11" s="9"/>
      <c r="M11" s="9"/>
      <c r="N11" s="9"/>
      <c r="O11" s="9"/>
      <c r="P11" s="9"/>
      <c r="Q11" s="9"/>
      <c r="R11" s="9"/>
      <c r="S11" s="9"/>
      <c r="T11" s="9"/>
      <c r="U11" s="10"/>
      <c r="V11" s="10"/>
      <c r="W11" s="10"/>
      <c r="X11" s="10"/>
      <c r="Y11" s="10"/>
      <c r="Z11" s="10"/>
      <c r="AA11" s="10"/>
      <c r="AB11" s="10"/>
      <c r="AC11" s="10"/>
      <c r="AD11" s="10"/>
      <c r="AE11" s="10"/>
    </row>
    <row r="12" spans="1:31" s="6" customFormat="1" ht="15.75">
      <c r="A12" s="114">
        <f t="shared" ref="A12:A19" si="0">A11+1</f>
        <v>3</v>
      </c>
      <c r="B12" s="116"/>
      <c r="C12" s="116"/>
      <c r="D12" s="116"/>
      <c r="E12" s="117"/>
      <c r="F12" s="118"/>
      <c r="G12" s="119"/>
      <c r="H12" s="119"/>
      <c r="I12" s="332"/>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4">
        <f t="shared" si="0"/>
        <v>4</v>
      </c>
      <c r="B13" s="115"/>
      <c r="C13" s="116"/>
      <c r="D13" s="115"/>
      <c r="E13" s="117"/>
      <c r="F13" s="118"/>
      <c r="G13" s="119"/>
      <c r="H13" s="119"/>
      <c r="I13" s="332"/>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4">
        <f t="shared" si="0"/>
        <v>5</v>
      </c>
      <c r="B14" s="116"/>
      <c r="C14" s="116"/>
      <c r="D14" s="116"/>
      <c r="E14" s="117"/>
      <c r="F14" s="118"/>
      <c r="G14" s="119"/>
      <c r="H14" s="119"/>
      <c r="I14" s="332"/>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4">
        <f t="shared" si="0"/>
        <v>6</v>
      </c>
      <c r="B15" s="116"/>
      <c r="C15" s="116"/>
      <c r="D15" s="116"/>
      <c r="E15" s="117"/>
      <c r="F15" s="118"/>
      <c r="G15" s="119"/>
      <c r="H15" s="119"/>
      <c r="I15" s="332"/>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4">
        <f t="shared" si="0"/>
        <v>7</v>
      </c>
      <c r="B16" s="115"/>
      <c r="C16" s="116"/>
      <c r="D16" s="115"/>
      <c r="E16" s="117"/>
      <c r="F16" s="118"/>
      <c r="G16" s="119"/>
      <c r="H16" s="119"/>
      <c r="I16" s="332"/>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4">
        <f t="shared" si="0"/>
        <v>8</v>
      </c>
      <c r="B17" s="116"/>
      <c r="C17" s="116"/>
      <c r="D17" s="116"/>
      <c r="E17" s="117"/>
      <c r="F17" s="118"/>
      <c r="G17" s="119"/>
      <c r="H17" s="119"/>
      <c r="I17" s="332"/>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4">
        <f t="shared" si="0"/>
        <v>9</v>
      </c>
      <c r="B18" s="115"/>
      <c r="C18" s="116"/>
      <c r="D18" s="115"/>
      <c r="E18" s="117"/>
      <c r="F18" s="118"/>
      <c r="G18" s="119"/>
      <c r="H18" s="119"/>
      <c r="I18" s="332"/>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6">
        <f t="shared" si="0"/>
        <v>10</v>
      </c>
      <c r="B19" s="120"/>
      <c r="C19" s="120"/>
      <c r="D19" s="120"/>
      <c r="E19" s="121"/>
      <c r="F19" s="122"/>
      <c r="G19" s="123"/>
      <c r="H19" s="123"/>
      <c r="I19" s="333"/>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68"/>
      <c r="B20" s="124"/>
      <c r="C20" s="124"/>
      <c r="D20" s="124"/>
      <c r="E20" s="124"/>
      <c r="F20" s="124"/>
      <c r="G20" s="124"/>
      <c r="H20" s="127" t="str">
        <f>"Total "&amp;LEFT(A7,2)</f>
        <v>Total I1</v>
      </c>
      <c r="I20" s="128">
        <f>SUM(I10:I19)</f>
        <v>0</v>
      </c>
    </row>
    <row r="22" spans="1:31"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70" t="str">
        <f>'Date initiale'!C3</f>
        <v>Universitatea de Arhitectură și Urbanism "Ion Mincu" București</v>
      </c>
      <c r="B1" s="270"/>
      <c r="C1" s="270"/>
      <c r="D1" s="2"/>
      <c r="E1" s="2"/>
      <c r="F1" s="3"/>
      <c r="G1" s="3"/>
      <c r="H1" s="3"/>
      <c r="I1" s="3"/>
    </row>
    <row r="2" spans="1:31" ht="15.75">
      <c r="A2" s="270" t="str">
        <f>'Date initiale'!B4&amp;" "&amp;'Date initiale'!C4</f>
        <v>Facultatea ARHITECTURA</v>
      </c>
      <c r="B2" s="270"/>
      <c r="C2" s="270"/>
      <c r="D2" s="2"/>
      <c r="E2" s="2"/>
      <c r="F2" s="3"/>
      <c r="G2" s="3"/>
      <c r="H2" s="3"/>
      <c r="I2" s="3"/>
    </row>
    <row r="3" spans="1:31" ht="15.75">
      <c r="A3" s="270" t="str">
        <f>'Date initiale'!B5&amp;" "&amp;'Date initiale'!C5</f>
        <v>Departamentul Bazele proiectarii de arhitectura</v>
      </c>
      <c r="B3" s="270"/>
      <c r="C3" s="270"/>
      <c r="D3" s="2"/>
      <c r="E3" s="2"/>
      <c r="F3" s="2"/>
      <c r="G3" s="2"/>
      <c r="H3" s="2"/>
      <c r="I3" s="2"/>
    </row>
    <row r="4" spans="1:31" ht="15.75">
      <c r="A4" s="495" t="str">
        <f>'Date initiale'!C6&amp;", "&amp;'Date initiale'!C7</f>
        <v>Niculae, Lorin Constantin, Conferențiar</v>
      </c>
      <c r="B4" s="495"/>
      <c r="C4" s="495"/>
      <c r="D4" s="2"/>
      <c r="E4" s="2"/>
      <c r="F4" s="3"/>
      <c r="G4" s="3"/>
      <c r="H4" s="3"/>
      <c r="I4" s="3"/>
    </row>
    <row r="5" spans="1:31" s="194" customFormat="1" ht="15.75">
      <c r="A5" s="271"/>
      <c r="B5" s="271"/>
      <c r="C5" s="271"/>
      <c r="D5" s="2"/>
      <c r="E5" s="2"/>
      <c r="F5" s="3"/>
      <c r="G5" s="3"/>
      <c r="H5" s="3"/>
      <c r="I5" s="3"/>
    </row>
    <row r="6" spans="1:31" ht="15.75">
      <c r="A6" s="494" t="s">
        <v>110</v>
      </c>
      <c r="B6" s="494"/>
      <c r="C6" s="494"/>
      <c r="D6" s="494"/>
      <c r="E6" s="494"/>
      <c r="F6" s="494"/>
      <c r="G6" s="494"/>
      <c r="H6" s="494"/>
      <c r="I6" s="494"/>
    </row>
    <row r="7" spans="1:31" ht="15.75">
      <c r="A7" s="494" t="str">
        <f>'Descriere indicatori'!B5&amp;". "&amp;'Descriere indicatori'!C5</f>
        <v xml:space="preserve">I2. Cărţi de autor publicate la edituri cu prestigiu naţional* </v>
      </c>
      <c r="B7" s="494"/>
      <c r="C7" s="494"/>
      <c r="D7" s="494"/>
      <c r="E7" s="494"/>
      <c r="F7" s="494"/>
      <c r="G7" s="494"/>
      <c r="H7" s="494"/>
      <c r="I7" s="494"/>
    </row>
    <row r="8" spans="1:31" ht="16.5" thickBot="1">
      <c r="A8" s="39"/>
      <c r="B8" s="39"/>
      <c r="C8" s="39"/>
      <c r="D8" s="39"/>
      <c r="E8" s="39"/>
      <c r="F8" s="39"/>
      <c r="G8" s="39"/>
      <c r="H8" s="39"/>
      <c r="I8" s="39"/>
    </row>
    <row r="9" spans="1:31" s="6" customFormat="1" ht="60.75" thickBot="1">
      <c r="A9" s="204" t="s">
        <v>55</v>
      </c>
      <c r="B9" s="205" t="s">
        <v>83</v>
      </c>
      <c r="C9" s="205" t="s">
        <v>84</v>
      </c>
      <c r="D9" s="205" t="s">
        <v>85</v>
      </c>
      <c r="E9" s="205" t="s">
        <v>86</v>
      </c>
      <c r="F9" s="206" t="s">
        <v>87</v>
      </c>
      <c r="G9" s="205" t="s">
        <v>88</v>
      </c>
      <c r="H9" s="205" t="s">
        <v>89</v>
      </c>
      <c r="I9" s="207" t="s">
        <v>90</v>
      </c>
      <c r="J9" s="4"/>
      <c r="K9" s="276" t="s">
        <v>108</v>
      </c>
      <c r="L9" s="5"/>
      <c r="M9" s="5"/>
      <c r="N9" s="5"/>
      <c r="O9" s="5"/>
      <c r="P9" s="5"/>
      <c r="Q9" s="5"/>
      <c r="R9" s="5"/>
      <c r="S9" s="5"/>
      <c r="T9" s="5"/>
      <c r="U9" s="5"/>
      <c r="V9" s="5"/>
      <c r="W9" s="5"/>
      <c r="X9" s="5"/>
      <c r="Y9" s="5"/>
      <c r="Z9" s="5"/>
      <c r="AA9" s="5"/>
      <c r="AB9" s="5"/>
      <c r="AC9" s="5"/>
      <c r="AD9" s="5"/>
      <c r="AE9" s="5"/>
    </row>
    <row r="10" spans="1:31" s="6" customFormat="1" ht="15.75">
      <c r="A10" s="129">
        <v>1</v>
      </c>
      <c r="B10" s="130"/>
      <c r="C10" s="131"/>
      <c r="D10" s="130"/>
      <c r="E10" s="132"/>
      <c r="F10" s="133"/>
      <c r="G10" s="130"/>
      <c r="H10" s="130"/>
      <c r="I10" s="334"/>
      <c r="J10" s="7"/>
      <c r="K10" s="277">
        <v>15</v>
      </c>
      <c r="L10" s="7" t="s">
        <v>246</v>
      </c>
      <c r="M10" s="7"/>
      <c r="N10" s="7"/>
      <c r="O10" s="7"/>
      <c r="P10" s="7"/>
      <c r="Q10" s="7"/>
      <c r="R10" s="7"/>
      <c r="S10" s="7"/>
      <c r="T10" s="7"/>
      <c r="U10" s="7"/>
      <c r="V10" s="7"/>
      <c r="W10" s="7"/>
      <c r="X10" s="7"/>
      <c r="Y10" s="7"/>
      <c r="Z10" s="7"/>
      <c r="AA10" s="7"/>
      <c r="AB10" s="7"/>
      <c r="AC10" s="7"/>
      <c r="AD10" s="7"/>
      <c r="AE10" s="7"/>
    </row>
    <row r="11" spans="1:31" s="6" customFormat="1" ht="15.75">
      <c r="A11" s="134">
        <f>A10+1</f>
        <v>2</v>
      </c>
      <c r="B11" s="135"/>
      <c r="C11" s="136"/>
      <c r="D11" s="135"/>
      <c r="E11" s="136"/>
      <c r="F11" s="137"/>
      <c r="G11" s="135"/>
      <c r="H11" s="135"/>
      <c r="I11" s="335"/>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4">
        <f t="shared" ref="A12:A19" si="0">A11+1</f>
        <v>3</v>
      </c>
      <c r="B12" s="136"/>
      <c r="C12" s="136"/>
      <c r="D12" s="135"/>
      <c r="E12" s="136"/>
      <c r="F12" s="137"/>
      <c r="G12" s="138"/>
      <c r="H12" s="135"/>
      <c r="I12" s="335"/>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4">
        <f t="shared" si="0"/>
        <v>4</v>
      </c>
      <c r="B13" s="136"/>
      <c r="C13" s="136"/>
      <c r="D13" s="135"/>
      <c r="E13" s="136"/>
      <c r="F13" s="137"/>
      <c r="G13" s="138"/>
      <c r="H13" s="138"/>
      <c r="I13" s="335"/>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4">
        <f t="shared" si="0"/>
        <v>5</v>
      </c>
      <c r="B14" s="135"/>
      <c r="C14" s="136"/>
      <c r="D14" s="135"/>
      <c r="E14" s="136"/>
      <c r="F14" s="137"/>
      <c r="G14" s="135"/>
      <c r="H14" s="135"/>
      <c r="I14" s="335"/>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4">
        <f t="shared" si="0"/>
        <v>6</v>
      </c>
      <c r="B15" s="136"/>
      <c r="C15" s="136"/>
      <c r="D15" s="135"/>
      <c r="E15" s="136"/>
      <c r="F15" s="137"/>
      <c r="G15" s="138"/>
      <c r="H15" s="135"/>
      <c r="I15" s="335"/>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4">
        <f t="shared" si="0"/>
        <v>7</v>
      </c>
      <c r="B16" s="136"/>
      <c r="C16" s="136"/>
      <c r="D16" s="135"/>
      <c r="E16" s="136"/>
      <c r="F16" s="137"/>
      <c r="G16" s="138"/>
      <c r="H16" s="138"/>
      <c r="I16" s="335"/>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4">
        <f t="shared" si="0"/>
        <v>8</v>
      </c>
      <c r="B17" s="139"/>
      <c r="C17" s="136"/>
      <c r="D17" s="139"/>
      <c r="E17" s="140"/>
      <c r="F17" s="137"/>
      <c r="G17" s="138"/>
      <c r="H17" s="138"/>
      <c r="I17" s="335"/>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4">
        <f t="shared" si="0"/>
        <v>9</v>
      </c>
      <c r="B18" s="139"/>
      <c r="C18" s="136"/>
      <c r="D18" s="139"/>
      <c r="E18" s="140"/>
      <c r="F18" s="137"/>
      <c r="G18" s="138"/>
      <c r="H18" s="138"/>
      <c r="I18" s="335"/>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1">
        <f t="shared" si="0"/>
        <v>10</v>
      </c>
      <c r="B19" s="142"/>
      <c r="C19" s="143"/>
      <c r="D19" s="142"/>
      <c r="E19" s="143"/>
      <c r="F19" s="144"/>
      <c r="G19" s="144"/>
      <c r="H19" s="144"/>
      <c r="I19" s="336"/>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79"/>
      <c r="B20" s="145"/>
      <c r="C20" s="145"/>
      <c r="D20" s="145"/>
      <c r="E20" s="145"/>
      <c r="F20" s="145"/>
      <c r="G20" s="145"/>
      <c r="H20" s="127" t="str">
        <f>"Total "&amp;LEFT(A7,2)</f>
        <v>Total I2</v>
      </c>
      <c r="I20" s="150">
        <f>SUM(I10:I19)</f>
        <v>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B10" sqref="B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 de arhitectura</v>
      </c>
      <c r="B3" s="270"/>
      <c r="C3" s="270"/>
    </row>
    <row r="4" spans="1:12">
      <c r="A4" s="124" t="str">
        <f>'Date initiale'!C6&amp;", "&amp;'Date initiale'!C7</f>
        <v>Niculae, Lorin Constantin, Conferențiar</v>
      </c>
      <c r="B4" s="124"/>
      <c r="C4" s="124"/>
    </row>
    <row r="5" spans="1:12" s="194" customFormat="1">
      <c r="A5" s="124"/>
      <c r="B5" s="124"/>
      <c r="C5" s="124"/>
    </row>
    <row r="6" spans="1:12" ht="15.75">
      <c r="A6" s="494" t="s">
        <v>110</v>
      </c>
      <c r="B6" s="494"/>
      <c r="C6" s="494"/>
      <c r="D6" s="494"/>
      <c r="E6" s="494"/>
      <c r="F6" s="494"/>
      <c r="G6" s="494"/>
      <c r="H6" s="494"/>
      <c r="I6" s="494"/>
    </row>
    <row r="7" spans="1:12" ht="15.75">
      <c r="A7" s="494" t="str">
        <f>'Descriere indicatori'!B6&amp;". "&amp;'Descriere indicatori'!C6</f>
        <v xml:space="preserve">I3. Capitole de autor cuprinse în cărţi publicate la edituri cu prestigiu naţional* </v>
      </c>
      <c r="B7" s="494"/>
      <c r="C7" s="494"/>
      <c r="D7" s="494"/>
      <c r="E7" s="494"/>
      <c r="F7" s="494"/>
      <c r="G7" s="494"/>
      <c r="H7" s="494"/>
      <c r="I7" s="494"/>
    </row>
    <row r="8" spans="1:12" ht="16.5" thickBot="1">
      <c r="A8" s="39"/>
      <c r="B8" s="39"/>
      <c r="C8" s="39"/>
      <c r="D8" s="39"/>
      <c r="E8" s="39"/>
      <c r="F8" s="39"/>
      <c r="G8" s="39"/>
      <c r="H8" s="39"/>
      <c r="I8" s="39"/>
    </row>
    <row r="9" spans="1:12" ht="60.75" thickBot="1">
      <c r="A9" s="200" t="s">
        <v>55</v>
      </c>
      <c r="B9" s="201" t="s">
        <v>83</v>
      </c>
      <c r="C9" s="201" t="s">
        <v>175</v>
      </c>
      <c r="D9" s="201" t="s">
        <v>85</v>
      </c>
      <c r="E9" s="201" t="s">
        <v>86</v>
      </c>
      <c r="F9" s="202" t="s">
        <v>87</v>
      </c>
      <c r="G9" s="201" t="s">
        <v>88</v>
      </c>
      <c r="H9" s="201" t="s">
        <v>89</v>
      </c>
      <c r="I9" s="203" t="s">
        <v>90</v>
      </c>
      <c r="K9" s="276" t="s">
        <v>108</v>
      </c>
    </row>
    <row r="10" spans="1:12">
      <c r="A10" s="196">
        <v>1</v>
      </c>
      <c r="B10" s="152" t="s">
        <v>296</v>
      </c>
      <c r="C10" s="405" t="s">
        <v>295</v>
      </c>
      <c r="D10" s="152" t="s">
        <v>298</v>
      </c>
      <c r="E10" s="152"/>
      <c r="F10" s="153">
        <v>2013</v>
      </c>
      <c r="G10" s="405" t="s">
        <v>299</v>
      </c>
      <c r="H10" s="153"/>
      <c r="I10" s="337">
        <v>10</v>
      </c>
      <c r="K10" s="277">
        <v>10</v>
      </c>
      <c r="L10" s="393" t="s">
        <v>247</v>
      </c>
    </row>
    <row r="11" spans="1:12">
      <c r="A11" s="114">
        <f>A10+1</f>
        <v>2</v>
      </c>
      <c r="B11" s="42"/>
      <c r="C11" s="42"/>
      <c r="D11" s="146"/>
      <c r="E11" s="42"/>
      <c r="F11" s="42"/>
      <c r="G11" s="42"/>
      <c r="H11" s="42"/>
      <c r="I11" s="338"/>
      <c r="K11" s="58"/>
    </row>
    <row r="12" spans="1:12">
      <c r="A12" s="155">
        <f t="shared" ref="A12:A19" si="0">A11+1</f>
        <v>3</v>
      </c>
      <c r="B12" s="125"/>
      <c r="C12" s="148"/>
      <c r="D12" s="146"/>
      <c r="E12" s="156"/>
      <c r="F12" s="119"/>
      <c r="G12" s="119"/>
      <c r="H12" s="119"/>
      <c r="I12" s="339"/>
    </row>
    <row r="13" spans="1:12">
      <c r="A13" s="155">
        <f t="shared" si="0"/>
        <v>4</v>
      </c>
      <c r="B13" s="149"/>
      <c r="C13" s="42"/>
      <c r="D13" s="42"/>
      <c r="E13" s="42"/>
      <c r="F13" s="118"/>
      <c r="G13" s="118"/>
      <c r="H13" s="118"/>
      <c r="I13" s="332"/>
    </row>
    <row r="14" spans="1:12" s="194" customFormat="1">
      <c r="A14" s="155">
        <f t="shared" si="0"/>
        <v>5</v>
      </c>
      <c r="B14" s="117"/>
      <c r="C14" s="42"/>
      <c r="D14" s="42"/>
      <c r="E14" s="42"/>
      <c r="F14" s="118"/>
      <c r="G14" s="118"/>
      <c r="H14" s="118"/>
      <c r="I14" s="340"/>
    </row>
    <row r="15" spans="1:12" s="194" customFormat="1">
      <c r="A15" s="155">
        <f t="shared" si="0"/>
        <v>6</v>
      </c>
      <c r="B15" s="149"/>
      <c r="C15" s="42"/>
      <c r="D15" s="42"/>
      <c r="E15" s="117"/>
      <c r="F15" s="118"/>
      <c r="G15" s="118"/>
      <c r="H15" s="118"/>
      <c r="I15" s="332"/>
    </row>
    <row r="16" spans="1:12">
      <c r="A16" s="155">
        <f t="shared" si="0"/>
        <v>7</v>
      </c>
      <c r="B16" s="117"/>
      <c r="C16" s="42"/>
      <c r="D16" s="42"/>
      <c r="E16" s="42"/>
      <c r="F16" s="118"/>
      <c r="G16" s="118"/>
      <c r="H16" s="118"/>
      <c r="I16" s="340"/>
    </row>
    <row r="17" spans="1:9">
      <c r="A17" s="155">
        <f t="shared" si="0"/>
        <v>8</v>
      </c>
      <c r="B17" s="149"/>
      <c r="C17" s="42"/>
      <c r="D17" s="42"/>
      <c r="E17" s="117"/>
      <c r="F17" s="118"/>
      <c r="G17" s="118"/>
      <c r="H17" s="118"/>
      <c r="I17" s="332"/>
    </row>
    <row r="18" spans="1:9">
      <c r="A18" s="155">
        <f t="shared" si="0"/>
        <v>9</v>
      </c>
      <c r="B18" s="147"/>
      <c r="C18" s="156"/>
      <c r="D18" s="146"/>
      <c r="E18" s="151"/>
      <c r="F18" s="119"/>
      <c r="G18" s="119"/>
      <c r="H18" s="119"/>
      <c r="I18" s="332"/>
    </row>
    <row r="19" spans="1:9" ht="15.75" thickBot="1">
      <c r="A19" s="157">
        <f t="shared" si="0"/>
        <v>10</v>
      </c>
      <c r="B19" s="158"/>
      <c r="C19" s="159"/>
      <c r="D19" s="159"/>
      <c r="E19" s="159"/>
      <c r="F19" s="122"/>
      <c r="G19" s="122"/>
      <c r="H19" s="122"/>
      <c r="I19" s="333"/>
    </row>
    <row r="20" spans="1:9" ht="15.75" thickBot="1">
      <c r="A20" s="368"/>
      <c r="B20" s="124"/>
      <c r="C20" s="124"/>
      <c r="D20" s="124"/>
      <c r="E20" s="124"/>
      <c r="F20" s="124"/>
      <c r="G20" s="124"/>
      <c r="H20" s="127" t="str">
        <f>"Total "&amp;LEFT(A7,2)</f>
        <v>Total I3</v>
      </c>
      <c r="I20" s="128">
        <f>SUM(I10:I19)</f>
        <v>10</v>
      </c>
    </row>
    <row r="22" spans="1:9"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38"/>
  <sheetViews>
    <sheetView tabSelected="1" topLeftCell="A13" workbookViewId="0">
      <selection activeCell="E24" sqref="E24"/>
    </sheetView>
  </sheetViews>
  <sheetFormatPr defaultRowHeight="15"/>
  <cols>
    <col min="1" max="1" width="5.140625" customWidth="1"/>
    <col min="2" max="2" width="22.140625" customWidth="1"/>
    <col min="3" max="3" width="37.7109375" customWidth="1"/>
    <col min="4" max="4" width="29.140625" customWidth="1"/>
    <col min="5" max="5" width="16" customWidth="1"/>
    <col min="6" max="6" width="6.85546875" customWidth="1"/>
    <col min="7" max="7" width="10.5703125" customWidth="1"/>
    <col min="8" max="8" width="10" customWidth="1"/>
    <col min="9" max="9" width="9.710937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 de arhitectura</v>
      </c>
      <c r="B3" s="270"/>
      <c r="C3" s="270"/>
    </row>
    <row r="4" spans="1:12">
      <c r="A4" s="124" t="str">
        <f>'Date initiale'!C6&amp;", "&amp;'Date initiale'!C7</f>
        <v>Niculae, Lorin Constantin, Conferențiar</v>
      </c>
      <c r="B4" s="124"/>
      <c r="C4" s="124"/>
    </row>
    <row r="5" spans="1:12" s="194" customFormat="1">
      <c r="A5" s="124"/>
      <c r="B5" s="124"/>
      <c r="C5" s="124"/>
    </row>
    <row r="6" spans="1:12" ht="15.75">
      <c r="A6" s="494" t="s">
        <v>110</v>
      </c>
      <c r="B6" s="494"/>
      <c r="C6" s="494"/>
      <c r="D6" s="494"/>
      <c r="E6" s="494"/>
      <c r="F6" s="494"/>
      <c r="G6" s="494"/>
      <c r="H6" s="494"/>
      <c r="I6" s="494"/>
    </row>
    <row r="7" spans="1:12" ht="15.75">
      <c r="A7" s="494" t="str">
        <f>'Descriere indicatori'!B7&amp;". "&amp;'Descriere indicatori'!C7</f>
        <v xml:space="preserve">I4. Articole in extenso în reviste ştiinţifice de specialitate* </v>
      </c>
      <c r="B7" s="494"/>
      <c r="C7" s="494"/>
      <c r="D7" s="494"/>
      <c r="E7" s="494"/>
      <c r="F7" s="494"/>
      <c r="G7" s="494"/>
      <c r="H7" s="494"/>
      <c r="I7" s="494"/>
    </row>
    <row r="8" spans="1:12" ht="15.75" thickBot="1">
      <c r="A8" s="160"/>
      <c r="B8" s="160"/>
      <c r="C8" s="160"/>
      <c r="D8" s="160"/>
      <c r="E8" s="160"/>
      <c r="F8" s="160"/>
      <c r="G8" s="160"/>
      <c r="H8" s="160"/>
      <c r="I8" s="160"/>
    </row>
    <row r="9" spans="1:12" ht="30.75" thickBot="1">
      <c r="A9" s="200" t="s">
        <v>55</v>
      </c>
      <c r="B9" s="201" t="s">
        <v>83</v>
      </c>
      <c r="C9" s="201" t="s">
        <v>56</v>
      </c>
      <c r="D9" s="201" t="s">
        <v>57</v>
      </c>
      <c r="E9" s="201" t="s">
        <v>80</v>
      </c>
      <c r="F9" s="202" t="s">
        <v>87</v>
      </c>
      <c r="G9" s="201" t="s">
        <v>58</v>
      </c>
      <c r="H9" s="201" t="s">
        <v>111</v>
      </c>
      <c r="I9" s="203" t="s">
        <v>90</v>
      </c>
      <c r="K9" s="276" t="s">
        <v>108</v>
      </c>
    </row>
    <row r="10" spans="1:12" s="194" customFormat="1" ht="15.75" thickBot="1">
      <c r="A10" s="200"/>
      <c r="B10" s="438"/>
      <c r="C10" s="438"/>
      <c r="D10" s="438"/>
      <c r="E10" s="438"/>
      <c r="F10" s="439"/>
      <c r="G10" s="438"/>
      <c r="H10" s="438"/>
      <c r="I10" s="440"/>
      <c r="K10" s="277"/>
    </row>
    <row r="11" spans="1:12" s="194" customFormat="1" ht="24.75" thickBot="1">
      <c r="A11" s="200"/>
      <c r="B11" s="415" t="s">
        <v>300</v>
      </c>
      <c r="C11" s="408" t="s">
        <v>417</v>
      </c>
      <c r="D11" s="408" t="s">
        <v>395</v>
      </c>
      <c r="E11" s="411" t="s">
        <v>391</v>
      </c>
      <c r="F11" s="412">
        <v>2010</v>
      </c>
      <c r="G11" s="412">
        <v>2</v>
      </c>
      <c r="H11" s="412" t="s">
        <v>544</v>
      </c>
      <c r="I11" s="414">
        <v>10</v>
      </c>
      <c r="K11" s="277"/>
    </row>
    <row r="12" spans="1:12" s="194" customFormat="1" ht="30.75" thickBot="1">
      <c r="A12" s="200"/>
      <c r="B12" s="42" t="s">
        <v>300</v>
      </c>
      <c r="C12" s="42" t="s">
        <v>387</v>
      </c>
      <c r="D12" s="42" t="s">
        <v>385</v>
      </c>
      <c r="E12" s="42" t="s">
        <v>386</v>
      </c>
      <c r="F12" s="161">
        <v>2013</v>
      </c>
      <c r="G12" s="42"/>
      <c r="H12" s="42" t="s">
        <v>545</v>
      </c>
      <c r="I12" s="437"/>
      <c r="K12" s="277"/>
    </row>
    <row r="13" spans="1:12" ht="45.75" customHeight="1">
      <c r="A13" s="406"/>
      <c r="B13" s="410" t="s">
        <v>300</v>
      </c>
      <c r="C13" s="407" t="s">
        <v>301</v>
      </c>
      <c r="D13" s="408" t="s">
        <v>394</v>
      </c>
      <c r="E13" s="435" t="s">
        <v>309</v>
      </c>
      <c r="F13" s="413">
        <v>2012</v>
      </c>
      <c r="G13" s="413">
        <v>41609</v>
      </c>
      <c r="H13" s="413" t="s">
        <v>546</v>
      </c>
      <c r="I13" s="436">
        <v>10</v>
      </c>
      <c r="K13" s="277">
        <v>10</v>
      </c>
      <c r="L13" s="393" t="s">
        <v>248</v>
      </c>
    </row>
    <row r="14" spans="1:12" ht="24.75">
      <c r="A14" s="409"/>
      <c r="B14" s="410" t="s">
        <v>300</v>
      </c>
      <c r="C14" s="407" t="s">
        <v>302</v>
      </c>
      <c r="D14" s="408" t="s">
        <v>303</v>
      </c>
      <c r="E14" s="411" t="s">
        <v>400</v>
      </c>
      <c r="F14" s="412">
        <v>2013</v>
      </c>
      <c r="G14" s="413">
        <v>6</v>
      </c>
      <c r="H14" s="413" t="s">
        <v>547</v>
      </c>
      <c r="I14" s="414">
        <v>10</v>
      </c>
      <c r="K14" s="58"/>
    </row>
    <row r="15" spans="1:12" ht="24">
      <c r="A15" s="409"/>
      <c r="B15" s="415" t="s">
        <v>300</v>
      </c>
      <c r="C15" s="408" t="s">
        <v>304</v>
      </c>
      <c r="D15" s="415" t="s">
        <v>297</v>
      </c>
      <c r="E15" s="411" t="s">
        <v>309</v>
      </c>
      <c r="F15" s="412">
        <v>2013</v>
      </c>
      <c r="G15" s="413">
        <v>115</v>
      </c>
      <c r="H15" s="413" t="s">
        <v>548</v>
      </c>
      <c r="I15" s="414">
        <v>10</v>
      </c>
    </row>
    <row r="16" spans="1:12" ht="24">
      <c r="A16" s="409"/>
      <c r="B16" s="466" t="s">
        <v>300</v>
      </c>
      <c r="C16" s="467" t="s">
        <v>305</v>
      </c>
      <c r="D16" s="408" t="s">
        <v>394</v>
      </c>
      <c r="E16" s="411" t="s">
        <v>309</v>
      </c>
      <c r="F16" s="412">
        <v>2013</v>
      </c>
      <c r="G16" s="412" t="s">
        <v>549</v>
      </c>
      <c r="H16" s="412" t="s">
        <v>550</v>
      </c>
      <c r="I16" s="414">
        <v>10</v>
      </c>
    </row>
    <row r="17" spans="1:9" ht="24">
      <c r="A17" s="409"/>
      <c r="B17" s="415" t="s">
        <v>300</v>
      </c>
      <c r="C17" s="408" t="s">
        <v>306</v>
      </c>
      <c r="D17" s="408" t="s">
        <v>395</v>
      </c>
      <c r="E17" s="411" t="s">
        <v>391</v>
      </c>
      <c r="F17" s="412">
        <v>2013</v>
      </c>
      <c r="G17" s="412">
        <v>5</v>
      </c>
      <c r="H17" s="412" t="s">
        <v>551</v>
      </c>
      <c r="I17" s="414">
        <v>10</v>
      </c>
    </row>
    <row r="18" spans="1:9" ht="24">
      <c r="A18" s="409"/>
      <c r="B18" s="415" t="s">
        <v>300</v>
      </c>
      <c r="C18" s="408" t="s">
        <v>307</v>
      </c>
      <c r="D18" s="408" t="s">
        <v>396</v>
      </c>
      <c r="E18" s="411"/>
      <c r="F18" s="412">
        <v>2014</v>
      </c>
      <c r="G18" s="412" t="s">
        <v>392</v>
      </c>
      <c r="H18" s="412" t="s">
        <v>552</v>
      </c>
      <c r="I18" s="414">
        <v>10</v>
      </c>
    </row>
    <row r="19" spans="1:9" ht="24">
      <c r="A19" s="409"/>
      <c r="B19" s="415" t="s">
        <v>300</v>
      </c>
      <c r="C19" s="415" t="s">
        <v>308</v>
      </c>
      <c r="D19" s="415" t="s">
        <v>394</v>
      </c>
      <c r="E19" s="411" t="s">
        <v>309</v>
      </c>
      <c r="F19" s="412">
        <v>2014</v>
      </c>
      <c r="G19" s="412">
        <v>18</v>
      </c>
      <c r="H19" s="412" t="s">
        <v>553</v>
      </c>
      <c r="I19" s="414">
        <v>10</v>
      </c>
    </row>
    <row r="20" spans="1:9" s="194" customFormat="1" ht="24">
      <c r="A20" s="409"/>
      <c r="B20" s="415" t="s">
        <v>300</v>
      </c>
      <c r="C20" s="415" t="s">
        <v>554</v>
      </c>
      <c r="D20" s="415" t="s">
        <v>394</v>
      </c>
      <c r="E20" s="411" t="s">
        <v>309</v>
      </c>
      <c r="F20" s="412">
        <v>2014</v>
      </c>
      <c r="G20" s="412">
        <v>18</v>
      </c>
      <c r="H20" s="412" t="s">
        <v>555</v>
      </c>
      <c r="I20" s="414">
        <v>10</v>
      </c>
    </row>
    <row r="21" spans="1:9">
      <c r="A21" s="409"/>
      <c r="B21" s="415" t="s">
        <v>300</v>
      </c>
      <c r="C21" s="416" t="s">
        <v>310</v>
      </c>
      <c r="D21" s="415" t="s">
        <v>394</v>
      </c>
      <c r="E21" s="411" t="s">
        <v>309</v>
      </c>
      <c r="F21" s="412">
        <v>2015</v>
      </c>
      <c r="G21" s="412">
        <v>20</v>
      </c>
      <c r="H21" s="412" t="s">
        <v>556</v>
      </c>
      <c r="I21" s="414">
        <v>10</v>
      </c>
    </row>
    <row r="22" spans="1:9">
      <c r="A22" s="409"/>
      <c r="B22" s="415" t="s">
        <v>300</v>
      </c>
      <c r="C22" s="415" t="s">
        <v>313</v>
      </c>
      <c r="D22" s="415" t="s">
        <v>297</v>
      </c>
      <c r="E22" s="411"/>
      <c r="F22" s="412">
        <v>2016</v>
      </c>
      <c r="G22" s="412"/>
      <c r="H22" s="412">
        <v>5</v>
      </c>
      <c r="I22" s="414">
        <v>10</v>
      </c>
    </row>
    <row r="23" spans="1:9" s="194" customFormat="1">
      <c r="A23" s="417"/>
      <c r="B23" s="418" t="s">
        <v>300</v>
      </c>
      <c r="C23" s="418" t="s">
        <v>314</v>
      </c>
      <c r="D23" s="418" t="s">
        <v>396</v>
      </c>
      <c r="E23" s="419" t="s">
        <v>309</v>
      </c>
      <c r="F23" s="420">
        <v>2016</v>
      </c>
      <c r="G23" s="420" t="s">
        <v>393</v>
      </c>
      <c r="H23" s="420" t="s">
        <v>557</v>
      </c>
      <c r="I23" s="421">
        <v>10</v>
      </c>
    </row>
    <row r="24" spans="1:9" s="194" customFormat="1" ht="24.75" thickBot="1">
      <c r="A24" s="422"/>
      <c r="B24" s="423" t="s">
        <v>300</v>
      </c>
      <c r="C24" s="418" t="s">
        <v>315</v>
      </c>
      <c r="D24" s="418" t="s">
        <v>394</v>
      </c>
      <c r="E24" s="419" t="s">
        <v>309</v>
      </c>
      <c r="F24" s="420">
        <v>2016</v>
      </c>
      <c r="G24" s="424" t="s">
        <v>393</v>
      </c>
      <c r="H24" s="424" t="s">
        <v>558</v>
      </c>
      <c r="I24" s="425">
        <v>10</v>
      </c>
    </row>
    <row r="25" spans="1:9" s="194" customFormat="1">
      <c r="A25" s="417"/>
      <c r="B25" s="418" t="s">
        <v>300</v>
      </c>
      <c r="C25" s="418" t="s">
        <v>316</v>
      </c>
      <c r="D25" s="408" t="s">
        <v>397</v>
      </c>
      <c r="E25" s="411" t="s">
        <v>391</v>
      </c>
      <c r="F25" s="412">
        <v>2013</v>
      </c>
      <c r="G25" s="412">
        <v>5</v>
      </c>
      <c r="H25" s="412" t="s">
        <v>559</v>
      </c>
      <c r="I25" s="414">
        <v>10</v>
      </c>
    </row>
    <row r="26" spans="1:9" s="194" customFormat="1" ht="24">
      <c r="A26" s="417"/>
      <c r="B26" s="418" t="s">
        <v>300</v>
      </c>
      <c r="C26" s="418" t="s">
        <v>317</v>
      </c>
      <c r="D26" s="418" t="s">
        <v>395</v>
      </c>
      <c r="E26" s="419" t="s">
        <v>391</v>
      </c>
      <c r="F26" s="420">
        <v>2014</v>
      </c>
      <c r="G26" s="420">
        <v>6</v>
      </c>
      <c r="H26" s="420" t="s">
        <v>560</v>
      </c>
      <c r="I26" s="421">
        <v>10</v>
      </c>
    </row>
    <row r="27" spans="1:9" s="194" customFormat="1" ht="24">
      <c r="A27" s="417"/>
      <c r="B27" s="427" t="s">
        <v>300</v>
      </c>
      <c r="C27" s="427" t="s">
        <v>318</v>
      </c>
      <c r="D27" s="418" t="s">
        <v>397</v>
      </c>
      <c r="E27" s="419" t="s">
        <v>391</v>
      </c>
      <c r="F27" s="420">
        <v>2015</v>
      </c>
      <c r="G27" s="420">
        <v>7</v>
      </c>
      <c r="H27" s="420" t="s">
        <v>561</v>
      </c>
      <c r="I27" s="421">
        <v>10</v>
      </c>
    </row>
    <row r="28" spans="1:9" s="194" customFormat="1" ht="24">
      <c r="A28" s="417"/>
      <c r="B28" s="194" t="s">
        <v>300</v>
      </c>
      <c r="C28" s="428" t="s">
        <v>319</v>
      </c>
      <c r="D28" s="418" t="s">
        <v>397</v>
      </c>
      <c r="E28" s="419" t="s">
        <v>391</v>
      </c>
      <c r="F28" s="420">
        <v>2016</v>
      </c>
      <c r="G28" s="420">
        <v>8</v>
      </c>
      <c r="H28" s="420" t="s">
        <v>562</v>
      </c>
      <c r="I28" s="421">
        <v>10</v>
      </c>
    </row>
    <row r="29" spans="1:9" s="194" customFormat="1" ht="24">
      <c r="A29" s="417"/>
      <c r="B29" s="415" t="s">
        <v>300</v>
      </c>
      <c r="C29" s="415" t="s">
        <v>388</v>
      </c>
      <c r="D29" s="418" t="s">
        <v>397</v>
      </c>
      <c r="E29" s="419" t="s">
        <v>391</v>
      </c>
      <c r="F29" s="420">
        <v>2017</v>
      </c>
      <c r="G29" s="420">
        <v>9</v>
      </c>
      <c r="H29" s="420" t="s">
        <v>563</v>
      </c>
      <c r="I29" s="421">
        <v>10</v>
      </c>
    </row>
    <row r="30" spans="1:9" s="194" customFormat="1" ht="24">
      <c r="A30" s="417"/>
      <c r="B30" s="415" t="s">
        <v>389</v>
      </c>
      <c r="C30" s="415" t="s">
        <v>390</v>
      </c>
      <c r="D30" s="418" t="s">
        <v>397</v>
      </c>
      <c r="E30" s="419" t="s">
        <v>391</v>
      </c>
      <c r="F30" s="420">
        <v>2018</v>
      </c>
      <c r="G30" s="420">
        <v>10</v>
      </c>
      <c r="H30" s="420" t="s">
        <v>564</v>
      </c>
      <c r="I30" s="421">
        <v>3.3</v>
      </c>
    </row>
    <row r="31" spans="1:9" s="194" customFormat="1" ht="24">
      <c r="A31" s="417"/>
      <c r="B31" s="415" t="s">
        <v>300</v>
      </c>
      <c r="C31" s="415" t="s">
        <v>398</v>
      </c>
      <c r="D31" s="415" t="s">
        <v>303</v>
      </c>
      <c r="E31" s="411" t="s">
        <v>400</v>
      </c>
      <c r="F31" s="412">
        <v>2018</v>
      </c>
      <c r="G31" s="412" t="s">
        <v>399</v>
      </c>
      <c r="H31" s="412" t="s">
        <v>565</v>
      </c>
      <c r="I31" s="434">
        <v>10</v>
      </c>
    </row>
    <row r="32" spans="1:9" s="194" customFormat="1" ht="24">
      <c r="A32" s="417"/>
      <c r="B32" s="415" t="s">
        <v>300</v>
      </c>
      <c r="C32" s="415" t="s">
        <v>401</v>
      </c>
      <c r="D32" s="415" t="s">
        <v>303</v>
      </c>
      <c r="E32" s="411" t="s">
        <v>400</v>
      </c>
      <c r="F32" s="412">
        <v>2018</v>
      </c>
      <c r="G32" s="412" t="s">
        <v>399</v>
      </c>
      <c r="H32" s="412" t="s">
        <v>566</v>
      </c>
      <c r="I32" s="434">
        <v>10</v>
      </c>
    </row>
    <row r="33" spans="1:9" s="194" customFormat="1">
      <c r="A33" s="417"/>
      <c r="B33" s="415"/>
      <c r="C33" s="415"/>
      <c r="D33" s="415"/>
      <c r="E33" s="411"/>
      <c r="F33" s="412"/>
      <c r="G33" s="412"/>
      <c r="H33" s="412"/>
      <c r="I33" s="434"/>
    </row>
    <row r="34" spans="1:9" s="194" customFormat="1">
      <c r="A34" s="417"/>
      <c r="B34" s="415"/>
      <c r="C34" s="415"/>
      <c r="D34" s="415"/>
      <c r="E34" s="411"/>
      <c r="F34" s="412"/>
      <c r="G34" s="412"/>
      <c r="H34" s="412"/>
      <c r="I34" s="434"/>
    </row>
    <row r="35" spans="1:9" ht="15.75" thickBot="1">
      <c r="A35" s="426"/>
      <c r="B35" s="13"/>
      <c r="C35" s="13"/>
      <c r="D35" s="13"/>
      <c r="E35" s="13"/>
      <c r="F35" s="13"/>
      <c r="G35" s="13"/>
      <c r="H35" s="13"/>
      <c r="I35" s="13"/>
    </row>
    <row r="36" spans="1:9" ht="15.75" thickBot="1">
      <c r="A36" s="377"/>
      <c r="B36" s="124"/>
      <c r="C36" s="124"/>
      <c r="D36" s="124"/>
      <c r="E36" s="124"/>
      <c r="F36" s="124"/>
      <c r="G36" s="124"/>
      <c r="H36" s="432" t="str">
        <f>"Total "&amp;LEFT(A7,2)</f>
        <v>Total I4</v>
      </c>
      <c r="I36" s="433">
        <f>SUM(I12:I35)</f>
        <v>193.3</v>
      </c>
    </row>
    <row r="38" spans="1:9" ht="33.75" customHeight="1">
      <c r="A38"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8" s="496"/>
      <c r="C38" s="496"/>
      <c r="D38" s="496"/>
      <c r="E38" s="496"/>
      <c r="F38" s="496"/>
      <c r="G38" s="496"/>
      <c r="H38" s="496"/>
      <c r="I38" s="496"/>
    </row>
  </sheetData>
  <mergeCells count="3">
    <mergeCell ref="A7:I7"/>
    <mergeCell ref="A6:I6"/>
    <mergeCell ref="A38:I38"/>
  </mergeCells>
  <phoneticPr fontId="0" type="noConversion"/>
  <printOptions horizontalCentered="1"/>
  <pageMargins left="0.74803149606299213" right="0.74803149606299213" top="0.78740157480314965" bottom="0.59055118110236227"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34</vt:i4>
      </vt:variant>
      <vt:variant>
        <vt:lpstr>Zone denumite</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I8</vt:lpstr>
      <vt:lpstr>I7</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'I24'!Zona_de_imprimat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LORIN</cp:lastModifiedBy>
  <cp:lastPrinted>2019-06-21T07:51:23Z</cp:lastPrinted>
  <dcterms:created xsi:type="dcterms:W3CDTF">2013-01-10T17:13:12Z</dcterms:created>
  <dcterms:modified xsi:type="dcterms:W3CDTF">2019-06-21T09:10:58Z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