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scoala\Dosar conf\g) Fisa de verificare a standardelor nationale_GATA\"/>
    </mc:Choice>
  </mc:AlternateContent>
  <bookViews>
    <workbookView xWindow="0" yWindow="0" windowWidth="15340" windowHeight="7540" tabRatio="928" firstSheet="1" activeTab="2"/>
  </bookViews>
  <sheets>
    <sheet name="INSTRUCTIUNI" sheetId="35" r:id="rId1"/>
    <sheet name="Date initiale" sheetId="31" r:id="rId2"/>
    <sheet name="Fisa verificare" sheetId="36" r:id="rId3"/>
    <sheet name="Descriere indicatori" sheetId="1" r:id="rId4"/>
    <sheet name="Punctaj necesar" sheetId="3" r:id="rId5"/>
    <sheet name="I1" sheetId="4" r:id="rId6"/>
    <sheet name="I2" sheetId="5" r:id="rId7"/>
    <sheet name="I3" sheetId="6" r:id="rId8"/>
    <sheet name="I4" sheetId="7" r:id="rId9"/>
    <sheet name="I5" sheetId="8" r:id="rId10"/>
    <sheet name="I6" sheetId="9" r:id="rId11"/>
    <sheet name="I7" sheetId="10" r:id="rId12"/>
    <sheet name="I8" sheetId="11" r:id="rId13"/>
    <sheet name="I9" sheetId="12" r:id="rId14"/>
    <sheet name="I10" sheetId="13" r:id="rId15"/>
    <sheet name="I11a" sheetId="14" r:id="rId16"/>
    <sheet name="I11b" sheetId="29" r:id="rId17"/>
    <sheet name="I11c" sheetId="28" r:id="rId18"/>
    <sheet name="I12" sheetId="15" r:id="rId19"/>
    <sheet name="I13" sheetId="16" r:id="rId20"/>
    <sheet name="I14a" sheetId="17" r:id="rId21"/>
    <sheet name="I14b" sheetId="30" r:id="rId22"/>
    <sheet name="I14c" sheetId="34" r:id="rId23"/>
    <sheet name="I15" sheetId="37" r:id="rId24"/>
    <sheet name="I16" sheetId="18" r:id="rId25"/>
    <sheet name="I17" sheetId="19" r:id="rId26"/>
    <sheet name="I18" sheetId="20" r:id="rId27"/>
    <sheet name="I19" sheetId="21" r:id="rId28"/>
    <sheet name="I20" sheetId="22" r:id="rId29"/>
    <sheet name="I21" sheetId="23" r:id="rId30"/>
    <sheet name="I22" sheetId="24" r:id="rId31"/>
    <sheet name="I23" sheetId="25" r:id="rId32"/>
    <sheet name="I24" sheetId="26" r:id="rId33"/>
    <sheet name="liste" sheetId="33" state="hidden" r:id="rId34"/>
  </sheets>
  <externalReferences>
    <externalReference r:id="rId35"/>
    <externalReference r:id="rId36"/>
  </externalReferences>
  <definedNames>
    <definedName name="NUME">'[1]Date initiale'!$B$6</definedName>
    <definedName name="PER_EVAL">'[2]Date initiale'!$B$18</definedName>
    <definedName name="_xlnm.Print_Area" localSheetId="1">'Date initiale'!$B$1:$C$10</definedName>
    <definedName name="_xlnm.Print_Area" localSheetId="3">'Descriere indicatori'!$B$1:$E$57</definedName>
    <definedName name="_xlnm.Print_Area" localSheetId="2">'Fisa verificare'!$B$1:$D$48</definedName>
    <definedName name="_xlnm.Print_Area" localSheetId="5">'I1'!$A$1:$I$22</definedName>
    <definedName name="_xlnm.Print_Area" localSheetId="14">'I10'!$A$1:$I$22</definedName>
    <definedName name="_xlnm.Print_Area" localSheetId="15">I11a!$A$1:$I$20</definedName>
    <definedName name="_xlnm.Print_Area" localSheetId="16">I11b!$A$1:$H$20</definedName>
    <definedName name="_xlnm.Print_Area" localSheetId="17">I11c!$A$1:$G$33</definedName>
    <definedName name="_xlnm.Print_Area" localSheetId="18">'I12'!$A$1:$H$22</definedName>
    <definedName name="_xlnm.Print_Area" localSheetId="19">'I13'!$A$1:$H$34</definedName>
    <definedName name="_xlnm.Print_Area" localSheetId="20">I14a!$A$1:$H$22</definedName>
    <definedName name="_xlnm.Print_Area" localSheetId="21">I14b!$A$1:$H$22</definedName>
    <definedName name="_xlnm.Print_Area" localSheetId="22">I14c!$A$1:$H$23</definedName>
    <definedName name="_xlnm.Print_Area" localSheetId="23">'I15'!$A$1:$H$21</definedName>
    <definedName name="_xlnm.Print_Area" localSheetId="24">'I16'!$A$1:$D$20</definedName>
    <definedName name="_xlnm.Print_Area" localSheetId="25">'I17'!$A$1:$D$20</definedName>
    <definedName name="_xlnm.Print_Area" localSheetId="26">'I18'!$A$1:$D$22</definedName>
    <definedName name="_xlnm.Print_Area" localSheetId="27">'I19'!$A$1:$E$20</definedName>
    <definedName name="_xlnm.Print_Area" localSheetId="6">'I2'!$A$1:$I$22</definedName>
    <definedName name="_xlnm.Print_Area" localSheetId="28">'I20'!$A$1:$E$20</definedName>
    <definedName name="_xlnm.Print_Area" localSheetId="29">'I21'!$A$1:$D$20</definedName>
    <definedName name="_xlnm.Print_Area" localSheetId="30">'I22'!$A$1:$D$20</definedName>
    <definedName name="_xlnm.Print_Area" localSheetId="31">'I23'!$A$1:$D$35</definedName>
    <definedName name="_xlnm.Print_Area" localSheetId="32">'I24'!$A$1:$F$20</definedName>
    <definedName name="_xlnm.Print_Area" localSheetId="7">'I3'!$A$1:$I$22</definedName>
    <definedName name="_xlnm.Print_Area" localSheetId="8">'I4'!$A$1:$I$22</definedName>
    <definedName name="_xlnm.Print_Area" localSheetId="9">'I5'!$A$1:$I$22</definedName>
    <definedName name="_xlnm.Print_Area" localSheetId="10">'I6'!$A$1:$I$20</definedName>
    <definedName name="_xlnm.Print_Area" localSheetId="11">'I7'!$A$1:$I$22</definedName>
    <definedName name="_xlnm.Print_Area" localSheetId="12">'I8'!$A$1:$I$22</definedName>
    <definedName name="_xlnm.Print_Area" localSheetId="13">'I9'!$A$1:$I$22</definedName>
    <definedName name="_xlnm.Print_Area" localSheetId="4">'Punctaj necesar'!$A$1:$D$7</definedName>
    <definedName name="_xlnm.Print_Titles" localSheetId="3">'Descriere indicatori'!$3:$3</definedName>
    <definedName name="_xlnm.Print_Titles" localSheetId="2">'Fisa verificare'!$10:$10</definedName>
  </definedNames>
  <calcPr calcId="152511" calcMode="manual"/>
</workbook>
</file>

<file path=xl/calcChain.xml><?xml version="1.0" encoding="utf-8"?>
<calcChain xmlns="http://schemas.openxmlformats.org/spreadsheetml/2006/main">
  <c r="A12" i="28" l="1"/>
  <c r="A13" i="28" s="1"/>
  <c r="A14" i="28" s="1"/>
  <c r="A15" i="28" s="1"/>
  <c r="A16" i="28" s="1"/>
  <c r="A17" i="28" s="1"/>
  <c r="A18" i="28" s="1"/>
  <c r="A19" i="28" s="1"/>
  <c r="A20" i="28" s="1"/>
  <c r="A21" i="28" s="1"/>
  <c r="A22" i="28" s="1"/>
  <c r="A23" i="28" s="1"/>
  <c r="A24" i="28" s="1"/>
  <c r="A25" i="28" s="1"/>
  <c r="A26" i="28" s="1"/>
  <c r="A27" i="28" s="1"/>
  <c r="A28" i="28" s="1"/>
  <c r="A29" i="28" s="1"/>
  <c r="A30" i="28" s="1"/>
  <c r="A31" i="28" s="1"/>
  <c r="A12" i="15" l="1"/>
  <c r="A13" i="15"/>
  <c r="A14" i="15"/>
  <c r="A15" i="15"/>
  <c r="H32" i="16" l="1"/>
  <c r="A31" i="25" l="1"/>
  <c r="A32" i="25" s="1"/>
  <c r="A33" i="25" s="1"/>
  <c r="A34" i="25" s="1"/>
  <c r="A11" i="28" l="1"/>
  <c r="A13" i="37" l="1"/>
  <c r="A14" i="37"/>
  <c r="A15" i="37" s="1"/>
  <c r="A16" i="37" s="1"/>
  <c r="A17" i="37" s="1"/>
  <c r="A18" i="37" s="1"/>
  <c r="A12" i="25" l="1"/>
  <c r="A13" i="25" s="1"/>
  <c r="A14" i="25" s="1"/>
  <c r="A15" i="25" s="1"/>
  <c r="A16" i="25" s="1"/>
  <c r="A17" i="25" s="1"/>
  <c r="A18" i="25" s="1"/>
  <c r="A19" i="25" s="1"/>
  <c r="A20" i="25" s="1"/>
  <c r="A21" i="25" s="1"/>
  <c r="A22" i="25" s="1"/>
  <c r="A23" i="25" s="1"/>
  <c r="A24" i="25" s="1"/>
  <c r="A25" i="25" s="1"/>
  <c r="A26" i="25" s="1"/>
  <c r="A27" i="25" s="1"/>
  <c r="A28" i="25" s="1"/>
  <c r="A29" i="25" s="1"/>
  <c r="A30" i="25" s="1"/>
  <c r="D35" i="25" l="1"/>
  <c r="A4" i="4" l="1"/>
  <c r="A23" i="13" l="1"/>
  <c r="A21" i="37"/>
  <c r="A7" i="37"/>
  <c r="G19" i="37" s="1"/>
  <c r="H19" i="37"/>
  <c r="D29" i="36" s="1"/>
  <c r="A12" i="37"/>
  <c r="A11" i="37"/>
  <c r="A4" i="37"/>
  <c r="A3" i="37"/>
  <c r="A2" i="37"/>
  <c r="A1" i="37"/>
  <c r="B2" i="36" l="1"/>
  <c r="B4" i="36"/>
  <c r="B6" i="36"/>
  <c r="B5" i="36" l="1"/>
  <c r="B3" i="36"/>
  <c r="B47" i="36"/>
  <c r="E20" i="22"/>
  <c r="D34" i="36" s="1"/>
  <c r="F20" i="26"/>
  <c r="D38" i="36" s="1"/>
  <c r="A11" i="26"/>
  <c r="A12" i="26" s="1"/>
  <c r="A13" i="26" s="1"/>
  <c r="A14" i="26" s="1"/>
  <c r="A15" i="26" s="1"/>
  <c r="A16" i="26" s="1"/>
  <c r="A17" i="26" s="1"/>
  <c r="A18" i="26" s="1"/>
  <c r="A19" i="26" s="1"/>
  <c r="A7" i="26"/>
  <c r="E20" i="26" s="1"/>
  <c r="D37" i="36"/>
  <c r="A11" i="25"/>
  <c r="A7" i="25"/>
  <c r="C35" i="25" s="1"/>
  <c r="D20" i="23"/>
  <c r="A11" i="24"/>
  <c r="A12" i="24" s="1"/>
  <c r="A13" i="24" s="1"/>
  <c r="A14" i="24" s="1"/>
  <c r="A15" i="24" s="1"/>
  <c r="A16" i="24" s="1"/>
  <c r="A17" i="24" s="1"/>
  <c r="A18" i="24" s="1"/>
  <c r="A19" i="24" s="1"/>
  <c r="A7" i="24"/>
  <c r="C20" i="24" s="1"/>
  <c r="A11" i="23"/>
  <c r="A12" i="23"/>
  <c r="A13" i="23" s="1"/>
  <c r="A14" i="23" s="1"/>
  <c r="A15" i="23" s="1"/>
  <c r="A16" i="23" s="1"/>
  <c r="A17" i="23" s="1"/>
  <c r="A18" i="23" s="1"/>
  <c r="A19" i="23" s="1"/>
  <c r="A7" i="23"/>
  <c r="C20" i="23" s="1"/>
  <c r="A11" i="22"/>
  <c r="A12" i="22" s="1"/>
  <c r="A13" i="22" s="1"/>
  <c r="A14" i="22" s="1"/>
  <c r="A15" i="22" s="1"/>
  <c r="A16" i="22" s="1"/>
  <c r="A17" i="22" s="1"/>
  <c r="A18" i="22" s="1"/>
  <c r="A19" i="22" s="1"/>
  <c r="A7" i="22"/>
  <c r="D20" i="22" s="1"/>
  <c r="E20" i="21"/>
  <c r="D33" i="36" s="1"/>
  <c r="A11" i="21"/>
  <c r="A12" i="21" s="1"/>
  <c r="A13" i="21" s="1"/>
  <c r="A14" i="21" s="1"/>
  <c r="A15" i="21" s="1"/>
  <c r="A16" i="21" s="1"/>
  <c r="A17" i="21" s="1"/>
  <c r="A18" i="21" s="1"/>
  <c r="A19" i="21" s="1"/>
  <c r="A7" i="21"/>
  <c r="D20" i="21" s="1"/>
  <c r="A22" i="20"/>
  <c r="A11" i="20"/>
  <c r="A12" i="20" s="1"/>
  <c r="A13" i="20" s="1"/>
  <c r="A14" i="20" s="1"/>
  <c r="A15" i="20" s="1"/>
  <c r="A16" i="20" s="1"/>
  <c r="A17" i="20" s="1"/>
  <c r="A18" i="20" s="1"/>
  <c r="A19" i="20" s="1"/>
  <c r="A7" i="20"/>
  <c r="C20" i="20" s="1"/>
  <c r="A11" i="19"/>
  <c r="A12" i="19" s="1"/>
  <c r="A13" i="19" s="1"/>
  <c r="A14" i="19" s="1"/>
  <c r="A15" i="19" s="1"/>
  <c r="A16" i="19" s="1"/>
  <c r="A17" i="19" s="1"/>
  <c r="A18" i="19" s="1"/>
  <c r="A19" i="19" s="1"/>
  <c r="A7" i="19"/>
  <c r="C20" i="19" s="1"/>
  <c r="A11" i="18"/>
  <c r="A12" i="18" s="1"/>
  <c r="A13" i="18" s="1"/>
  <c r="A14" i="18" s="1"/>
  <c r="A15" i="18" s="1"/>
  <c r="A16" i="18" s="1"/>
  <c r="A17" i="18" s="1"/>
  <c r="A18" i="18" s="1"/>
  <c r="A19" i="18" s="1"/>
  <c r="I20" i="9"/>
  <c r="D16" i="36" s="1"/>
  <c r="I20" i="7"/>
  <c r="D14" i="36" s="1"/>
  <c r="I20" i="8"/>
  <c r="D15" i="36" s="1"/>
  <c r="A22" i="13"/>
  <c r="A22" i="12"/>
  <c r="A22" i="11"/>
  <c r="A22" i="10"/>
  <c r="A22" i="8"/>
  <c r="A22" i="7"/>
  <c r="A22" i="6"/>
  <c r="A22" i="5"/>
  <c r="A22" i="4"/>
  <c r="A4" i="5"/>
  <c r="A4" i="6"/>
  <c r="A4" i="7"/>
  <c r="A4" i="8"/>
  <c r="A4" i="9"/>
  <c r="A4" i="10"/>
  <c r="A4" i="11"/>
  <c r="A4" i="12"/>
  <c r="A4" i="13"/>
  <c r="A4" i="14"/>
  <c r="A4" i="29"/>
  <c r="A4" i="28"/>
  <c r="A4" i="15"/>
  <c r="A4" i="16"/>
  <c r="A4" i="17"/>
  <c r="A4" i="30"/>
  <c r="A4" i="34"/>
  <c r="A4" i="18"/>
  <c r="A4" i="19"/>
  <c r="A4" i="20"/>
  <c r="A4" i="21"/>
  <c r="A4" i="22"/>
  <c r="A4" i="23"/>
  <c r="A4" i="24"/>
  <c r="A4" i="25"/>
  <c r="A4" i="26"/>
  <c r="A7" i="18"/>
  <c r="C20" i="18" s="1"/>
  <c r="A7" i="34"/>
  <c r="G21" i="34" s="1"/>
  <c r="A23" i="34"/>
  <c r="H21" i="34"/>
  <c r="D28" i="36" s="1"/>
  <c r="A11" i="34"/>
  <c r="A12" i="34" s="1"/>
  <c r="A13" i="34" s="1"/>
  <c r="A14" i="34" s="1"/>
  <c r="A15" i="34" s="1"/>
  <c r="A19" i="34" s="1"/>
  <c r="A20" i="34" s="1"/>
  <c r="A3" i="34"/>
  <c r="A2" i="34"/>
  <c r="A1" i="34"/>
  <c r="A22" i="30"/>
  <c r="A11" i="30"/>
  <c r="A12" i="30"/>
  <c r="A13" i="30" s="1"/>
  <c r="A14" i="30" s="1"/>
  <c r="A15" i="30" s="1"/>
  <c r="A16" i="30" s="1"/>
  <c r="A17" i="30" s="1"/>
  <c r="A18" i="30" s="1"/>
  <c r="A19" i="30" s="1"/>
  <c r="A7" i="30"/>
  <c r="G20" i="30" s="1"/>
  <c r="A7" i="17"/>
  <c r="G20" i="17" s="1"/>
  <c r="A22" i="17"/>
  <c r="H20" i="17"/>
  <c r="D26" i="36" s="1"/>
  <c r="A11" i="17"/>
  <c r="A12" i="17"/>
  <c r="A13" i="17" s="1"/>
  <c r="A14" i="17" s="1"/>
  <c r="A15" i="17" s="1"/>
  <c r="A16" i="17" s="1"/>
  <c r="A17" i="17" s="1"/>
  <c r="A18" i="17" s="1"/>
  <c r="A19" i="17" s="1"/>
  <c r="A34" i="16"/>
  <c r="A7" i="16"/>
  <c r="G32" i="16" s="1"/>
  <c r="A11" i="16"/>
  <c r="A22" i="15"/>
  <c r="A11" i="15"/>
  <c r="A16" i="15" s="1"/>
  <c r="A17" i="15" s="1"/>
  <c r="A18" i="15" s="1"/>
  <c r="A19" i="15" s="1"/>
  <c r="A7" i="15"/>
  <c r="G20" i="15" s="1"/>
  <c r="A7" i="28"/>
  <c r="F33" i="28" s="1"/>
  <c r="A11" i="29"/>
  <c r="A12" i="29" s="1"/>
  <c r="A13" i="29" s="1"/>
  <c r="A14" i="29" s="1"/>
  <c r="A15" i="29" s="1"/>
  <c r="A16" i="29" s="1"/>
  <c r="A17" i="29" s="1"/>
  <c r="A18" i="29" s="1"/>
  <c r="A19" i="29" s="1"/>
  <c r="A7" i="29"/>
  <c r="G20" i="29" s="1"/>
  <c r="A11" i="14"/>
  <c r="A12" i="14" s="1"/>
  <c r="A13" i="14" s="1"/>
  <c r="A14" i="14" s="1"/>
  <c r="A15" i="14" s="1"/>
  <c r="A16" i="14" s="1"/>
  <c r="A17" i="14" s="1"/>
  <c r="A18" i="14" s="1"/>
  <c r="A19" i="14" s="1"/>
  <c r="A7" i="14"/>
  <c r="H20" i="14" s="1"/>
  <c r="A11" i="13"/>
  <c r="A12" i="13"/>
  <c r="A13" i="13" s="1"/>
  <c r="A14" i="13" s="1"/>
  <c r="A15" i="13" s="1"/>
  <c r="A16" i="13" s="1"/>
  <c r="A17" i="13" s="1"/>
  <c r="A18" i="13" s="1"/>
  <c r="A19" i="13" s="1"/>
  <c r="A7" i="13"/>
  <c r="H20" i="13" s="1"/>
  <c r="A11" i="6"/>
  <c r="A12" i="6" s="1"/>
  <c r="A13" i="6" s="1"/>
  <c r="A14" i="6" s="1"/>
  <c r="A15" i="6" s="1"/>
  <c r="A16" i="6" s="1"/>
  <c r="A17" i="6" s="1"/>
  <c r="A18" i="6" s="1"/>
  <c r="A19" i="6" s="1"/>
  <c r="I20" i="12"/>
  <c r="D19" i="36" s="1"/>
  <c r="A11" i="12"/>
  <c r="A12" i="12" s="1"/>
  <c r="A13" i="12" s="1"/>
  <c r="A14" i="12" s="1"/>
  <c r="A15" i="12" s="1"/>
  <c r="A16" i="12" s="1"/>
  <c r="A17" i="12" s="1"/>
  <c r="A18" i="12" s="1"/>
  <c r="A19" i="12" s="1"/>
  <c r="A7" i="12"/>
  <c r="H20" i="12" s="1"/>
  <c r="A7" i="11"/>
  <c r="H20" i="11" s="1"/>
  <c r="A7" i="10"/>
  <c r="H20" i="10" s="1"/>
  <c r="A7" i="9"/>
  <c r="H20" i="9" s="1"/>
  <c r="A7" i="8"/>
  <c r="H20" i="8" s="1"/>
  <c r="A7" i="7"/>
  <c r="H20" i="7" s="1"/>
  <c r="A7" i="6"/>
  <c r="H20" i="6" s="1"/>
  <c r="A7" i="5"/>
  <c r="H20" i="5" s="1"/>
  <c r="A7" i="4"/>
  <c r="H20" i="4" s="1"/>
  <c r="I20" i="11"/>
  <c r="D18" i="36" s="1"/>
  <c r="A11" i="11"/>
  <c r="A12" i="11" s="1"/>
  <c r="A13" i="11" s="1"/>
  <c r="A14" i="11" s="1"/>
  <c r="A15" i="11" s="1"/>
  <c r="A16" i="11" s="1"/>
  <c r="A17" i="11" s="1"/>
  <c r="A18" i="11" s="1"/>
  <c r="A19" i="11" s="1"/>
  <c r="A11" i="10"/>
  <c r="A12" i="10"/>
  <c r="A13" i="10" s="1"/>
  <c r="A14" i="10" s="1"/>
  <c r="A15" i="10" s="1"/>
  <c r="A16" i="10" s="1"/>
  <c r="A17" i="10" s="1"/>
  <c r="A18" i="10" s="1"/>
  <c r="A19" i="10" s="1"/>
  <c r="A11" i="9"/>
  <c r="A12" i="9" s="1"/>
  <c r="A13" i="9" s="1"/>
  <c r="A14" i="9" s="1"/>
  <c r="A15" i="9" s="1"/>
  <c r="A16" i="9" s="1"/>
  <c r="A17" i="9" s="1"/>
  <c r="A18" i="9" s="1"/>
  <c r="A19" i="9" s="1"/>
  <c r="A11" i="8"/>
  <c r="A12" i="8" s="1"/>
  <c r="A13" i="8" s="1"/>
  <c r="A14" i="8" s="1"/>
  <c r="A15" i="8" s="1"/>
  <c r="A16" i="8" s="1"/>
  <c r="A17" i="8" s="1"/>
  <c r="A18" i="8" s="1"/>
  <c r="A19" i="8" s="1"/>
  <c r="A11" i="7"/>
  <c r="A12" i="7"/>
  <c r="A13" i="7" s="1"/>
  <c r="A14" i="7" s="1"/>
  <c r="A15" i="7" s="1"/>
  <c r="A16" i="7" s="1"/>
  <c r="A17" i="7" s="1"/>
  <c r="A18" i="7" s="1"/>
  <c r="A19" i="7" s="1"/>
  <c r="A11" i="5"/>
  <c r="A12" i="5" s="1"/>
  <c r="A13" i="5" s="1"/>
  <c r="A14" i="5" s="1"/>
  <c r="A15" i="5" s="1"/>
  <c r="A16" i="5" s="1"/>
  <c r="A17" i="5" s="1"/>
  <c r="A18" i="5" s="1"/>
  <c r="A19" i="5" s="1"/>
  <c r="A11" i="4"/>
  <c r="A12" i="4"/>
  <c r="A13" i="4" s="1"/>
  <c r="A14" i="4" s="1"/>
  <c r="A15" i="4" s="1"/>
  <c r="A16" i="4" s="1"/>
  <c r="A17" i="4" s="1"/>
  <c r="A18" i="4" s="1"/>
  <c r="A19" i="4" s="1"/>
  <c r="A2" i="5"/>
  <c r="A2" i="6"/>
  <c r="A2" i="7"/>
  <c r="A2" i="8"/>
  <c r="A2" i="9"/>
  <c r="A2" i="10"/>
  <c r="A2" i="11"/>
  <c r="A2" i="12"/>
  <c r="A2" i="13"/>
  <c r="A2" i="14"/>
  <c r="A2" i="28"/>
  <c r="A2" i="29"/>
  <c r="A2" i="15"/>
  <c r="A2" i="16"/>
  <c r="A2" i="17"/>
  <c r="A2" i="30"/>
  <c r="A2" i="18"/>
  <c r="A2" i="19"/>
  <c r="A2" i="20"/>
  <c r="A2" i="21"/>
  <c r="A2" i="22"/>
  <c r="A2" i="23"/>
  <c r="A2" i="24"/>
  <c r="A2" i="25"/>
  <c r="A2" i="26"/>
  <c r="A2" i="4"/>
  <c r="A3" i="5"/>
  <c r="A3" i="6"/>
  <c r="A3" i="7"/>
  <c r="A3" i="8"/>
  <c r="A3" i="9"/>
  <c r="A3" i="10"/>
  <c r="A3" i="11"/>
  <c r="A3" i="12"/>
  <c r="A3" i="13"/>
  <c r="A3" i="14"/>
  <c r="A3" i="28"/>
  <c r="A3" i="29"/>
  <c r="A3" i="15"/>
  <c r="A3" i="16"/>
  <c r="A3" i="17"/>
  <c r="A3" i="30"/>
  <c r="A3" i="18"/>
  <c r="A3" i="19"/>
  <c r="A3" i="20"/>
  <c r="A3" i="21"/>
  <c r="A3" i="22"/>
  <c r="A3" i="23"/>
  <c r="A3" i="24"/>
  <c r="A3" i="25"/>
  <c r="A3" i="26"/>
  <c r="A3" i="4"/>
  <c r="A1" i="5"/>
  <c r="A1" i="6"/>
  <c r="A1" i="7"/>
  <c r="A1" i="8"/>
  <c r="A1" i="9"/>
  <c r="A1" i="10"/>
  <c r="A1" i="11"/>
  <c r="A1" i="12"/>
  <c r="A1" i="13"/>
  <c r="A1" i="14"/>
  <c r="A1" i="28"/>
  <c r="A1" i="29"/>
  <c r="A1" i="15"/>
  <c r="A1" i="16"/>
  <c r="A1" i="17"/>
  <c r="A1" i="30"/>
  <c r="A1" i="18"/>
  <c r="A1" i="19"/>
  <c r="A1" i="20"/>
  <c r="A1" i="22"/>
  <c r="A1" i="23"/>
  <c r="A1" i="24"/>
  <c r="A1" i="25"/>
  <c r="A1" i="26"/>
  <c r="A1" i="4"/>
  <c r="I20" i="13"/>
  <c r="D20" i="36" s="1"/>
  <c r="G33" i="28"/>
  <c r="D23" i="36" s="1"/>
  <c r="D25" i="36"/>
  <c r="D20" i="24"/>
  <c r="D36" i="36" s="1"/>
  <c r="D20" i="20"/>
  <c r="D32" i="36" s="1"/>
  <c r="D20" i="18"/>
  <c r="D30" i="36" s="1"/>
  <c r="H20" i="30"/>
  <c r="D27" i="36" s="1"/>
  <c r="H20" i="15"/>
  <c r="D24" i="36" s="1"/>
  <c r="H20" i="29"/>
  <c r="D22" i="36" s="1"/>
  <c r="I20" i="14"/>
  <c r="D21" i="36" s="1"/>
  <c r="I20" i="5"/>
  <c r="D12" i="36" s="1"/>
  <c r="D20" i="19"/>
  <c r="I20" i="10"/>
  <c r="D17" i="36" s="1"/>
  <c r="I20" i="6"/>
  <c r="D13" i="36" s="1"/>
  <c r="I20" i="4"/>
  <c r="D43" i="36" l="1"/>
  <c r="D31" i="36"/>
  <c r="D42" i="36" s="1"/>
  <c r="D11" i="36"/>
  <c r="D35" i="36"/>
  <c r="D41" i="36" l="1"/>
  <c r="D44" i="36" s="1"/>
</calcChain>
</file>

<file path=xl/sharedStrings.xml><?xml version="1.0" encoding="utf-8"?>
<sst xmlns="http://schemas.openxmlformats.org/spreadsheetml/2006/main" count="1012" uniqueCount="519">
  <si>
    <t>I15</t>
  </si>
  <si>
    <t>DENUMIRE CRITERIU</t>
  </si>
  <si>
    <t>CRITERIU</t>
  </si>
  <si>
    <t>STANDARD PENTRU PROFESOR UNIVERSITAR</t>
  </si>
  <si>
    <t>STANDARD PENTRU CONFERENTIAR UNIVERSITAR</t>
  </si>
  <si>
    <t>C1</t>
  </si>
  <si>
    <t>C2</t>
  </si>
  <si>
    <t>C3</t>
  </si>
  <si>
    <t>C4</t>
  </si>
  <si>
    <t>suma punctajului pentru indicatorul I11</t>
  </si>
  <si>
    <t>&gt;80</t>
  </si>
  <si>
    <t>&gt;40</t>
  </si>
  <si>
    <t>&gt;200</t>
  </si>
  <si>
    <t>&gt;60</t>
  </si>
  <si>
    <t>&gt;30</t>
  </si>
  <si>
    <t>&gt;150</t>
  </si>
  <si>
    <t xml:space="preserve">pe carte </t>
  </si>
  <si>
    <t xml:space="preserve">Tipul activităţilor </t>
  </si>
  <si>
    <t xml:space="preserve">Punctaj indicat </t>
  </si>
  <si>
    <t xml:space="preserve">I1 </t>
  </si>
  <si>
    <t xml:space="preserve">Cărţi de autor/capitole publicate la edituri cu prestigiu internaţional* </t>
  </si>
  <si>
    <t xml:space="preserve">I2 </t>
  </si>
  <si>
    <t xml:space="preserve">Cărţi de autor publicate la edituri cu prestigiu naţional* </t>
  </si>
  <si>
    <t xml:space="preserve">I3 </t>
  </si>
  <si>
    <t xml:space="preserve">Capitole de autor cuprinse în cărţi publicate la edituri cu prestigiu naţional* </t>
  </si>
  <si>
    <t xml:space="preserve">pe capitol </t>
  </si>
  <si>
    <t xml:space="preserve">I4 </t>
  </si>
  <si>
    <t xml:space="preserve">pe articol </t>
  </si>
  <si>
    <t xml:space="preserve">I5 </t>
  </si>
  <si>
    <t xml:space="preserve">I6 </t>
  </si>
  <si>
    <t xml:space="preserve">I7 </t>
  </si>
  <si>
    <t xml:space="preserve">I8 </t>
  </si>
  <si>
    <t xml:space="preserve">pe studiu </t>
  </si>
  <si>
    <t xml:space="preserve">I9 </t>
  </si>
  <si>
    <t xml:space="preserve">I10 </t>
  </si>
  <si>
    <t xml:space="preserve">pe studiu de cercetare prin proiect/studiu aferent proiect </t>
  </si>
  <si>
    <t xml:space="preserve">I11 </t>
  </si>
  <si>
    <t xml:space="preserve">pe publicaţie </t>
  </si>
  <si>
    <t xml:space="preserve">pe publicaţie/ eveniment </t>
  </si>
  <si>
    <t xml:space="preserve">pe susţinere </t>
  </si>
  <si>
    <t xml:space="preserve">I12 </t>
  </si>
  <si>
    <t xml:space="preserve">pe tip de activitate </t>
  </si>
  <si>
    <t xml:space="preserve">I19 </t>
  </si>
  <si>
    <t xml:space="preserve">pe expoziţie </t>
  </si>
  <si>
    <t xml:space="preserve">I20 </t>
  </si>
  <si>
    <t xml:space="preserve">I21 </t>
  </si>
  <si>
    <t xml:space="preserve">pe comisie </t>
  </si>
  <si>
    <t xml:space="preserve">I22 </t>
  </si>
  <si>
    <t xml:space="preserve">I23 </t>
  </si>
  <si>
    <t xml:space="preserve">Îndrumare de doctorat sau în co-tutelă la nivel internaţional/naţional </t>
  </si>
  <si>
    <t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t>
  </si>
  <si>
    <t>ARHITECTURA</t>
  </si>
  <si>
    <t>Titlul lucrării</t>
  </si>
  <si>
    <t>Ziua, luna</t>
  </si>
  <si>
    <t>Pag.</t>
  </si>
  <si>
    <t>Nr. crt.</t>
  </si>
  <si>
    <t>Titlul lucrarii</t>
  </si>
  <si>
    <t>Revista</t>
  </si>
  <si>
    <t>Vol (Nr)</t>
  </si>
  <si>
    <t xml:space="preserve">pe proiect </t>
  </si>
  <si>
    <t xml:space="preserve">I13 </t>
  </si>
  <si>
    <t xml:space="preserve">I14 </t>
  </si>
  <si>
    <t xml:space="preserve">Studii de cercetare, granturi şi proiecte de cercetare internaţionale/ naţionale/locale (MEN, CNCS, CEEX, MDRL), realizate prin centrele de cercetare ale universităţii/alte centre universitare şi/academice)** </t>
  </si>
  <si>
    <t xml:space="preserve">Indicator </t>
  </si>
  <si>
    <t xml:space="preserve">I16 </t>
  </si>
  <si>
    <t xml:space="preserve">pe premiu/ nominalizări/ selecţionări </t>
  </si>
  <si>
    <t xml:space="preserve">I17 </t>
  </si>
  <si>
    <t xml:space="preserve">pe premiu/ pe nominalizare </t>
  </si>
  <si>
    <t xml:space="preserve">I18 </t>
  </si>
  <si>
    <t>Nr. crt</t>
  </si>
  <si>
    <t>Denumire proiect</t>
  </si>
  <si>
    <t>Beneficiar</t>
  </si>
  <si>
    <t>Nr. proiect</t>
  </si>
  <si>
    <t>Denumire conferinta</t>
  </si>
  <si>
    <t>Denumire eveniment</t>
  </si>
  <si>
    <t>An</t>
  </si>
  <si>
    <t>Ziua, Luna</t>
  </si>
  <si>
    <t>Titlul Premiu/Nominalizare/ Selectionare</t>
  </si>
  <si>
    <t>Punctaj obtinut</t>
  </si>
  <si>
    <t>ISBN/ si/ sau ISSN</t>
  </si>
  <si>
    <t>ISBN / ISSN</t>
  </si>
  <si>
    <t>Perioada</t>
  </si>
  <si>
    <t>Program</t>
  </si>
  <si>
    <t>Autori</t>
  </si>
  <si>
    <t>Titlul cărţii</t>
  </si>
  <si>
    <t>Editura</t>
  </si>
  <si>
    <t>ISBN</t>
  </si>
  <si>
    <t>Anul</t>
  </si>
  <si>
    <t>Număr total de pagini</t>
  </si>
  <si>
    <t>Număr de pagini contribuţie proprie</t>
  </si>
  <si>
    <t>Punctaj obţinut</t>
  </si>
  <si>
    <t>Universitatea</t>
  </si>
  <si>
    <t>Facultatea</t>
  </si>
  <si>
    <t>Departamentul</t>
  </si>
  <si>
    <t>Perioada de evaluare (ani)</t>
  </si>
  <si>
    <t>Data (luna/an)</t>
  </si>
  <si>
    <t>Nume şi prenume</t>
  </si>
  <si>
    <t xml:space="preserve">Elementul pt. care se acordă punctajul </t>
  </si>
  <si>
    <t xml:space="preserve">pe carte/ capitol </t>
  </si>
  <si>
    <t xml:space="preserve">5
5
10
20 </t>
  </si>
  <si>
    <t xml:space="preserve">15/10
10/5
10/5
20 </t>
  </si>
  <si>
    <t>INFORMATII GENERALE</t>
  </si>
  <si>
    <t>Universitatea de Arhitectură și Urbanism "Ion Mincu" București</t>
  </si>
  <si>
    <t>PUNCTAJE MINIME NECESARE</t>
  </si>
  <si>
    <t>DENUMIREA CRITERIULUI</t>
  </si>
  <si>
    <t>Standard</t>
  </si>
  <si>
    <t>profesor</t>
  </si>
  <si>
    <t>conferențiar</t>
  </si>
  <si>
    <t>Punctaj</t>
  </si>
  <si>
    <t>20 | 10</t>
  </si>
  <si>
    <t>LISTA DE LUCRĂRI - STANDARDE NAȚIONALE</t>
  </si>
  <si>
    <t>Număr de pagini</t>
  </si>
  <si>
    <t>I1</t>
  </si>
  <si>
    <t>I2</t>
  </si>
  <si>
    <t>I3</t>
  </si>
  <si>
    <t>I4</t>
  </si>
  <si>
    <t>I5</t>
  </si>
  <si>
    <t>I6</t>
  </si>
  <si>
    <t>I7</t>
  </si>
  <si>
    <t>I8</t>
  </si>
  <si>
    <t>I9</t>
  </si>
  <si>
    <t>I10</t>
  </si>
  <si>
    <t>I11</t>
  </si>
  <si>
    <t>I12</t>
  </si>
  <si>
    <t>I13</t>
  </si>
  <si>
    <t>I14</t>
  </si>
  <si>
    <t>I16</t>
  </si>
  <si>
    <t>I17</t>
  </si>
  <si>
    <t>I18</t>
  </si>
  <si>
    <t>I19</t>
  </si>
  <si>
    <t>I20</t>
  </si>
  <si>
    <t>I21</t>
  </si>
  <si>
    <t>I22</t>
  </si>
  <si>
    <t>I23</t>
  </si>
  <si>
    <t>Conferinţa, Simpozionul, Denumirea volumului, Localitatea etc.</t>
  </si>
  <si>
    <t>ISBN/ ISSN</t>
  </si>
  <si>
    <t>Denumire publicație / conferință</t>
  </si>
  <si>
    <t>Editura / 
Denumire eveniment, oraș</t>
  </si>
  <si>
    <t>Calitatea (autor, coautor etc.)</t>
  </si>
  <si>
    <t>Observații (autorizat, executat etc.)</t>
  </si>
  <si>
    <t>Observații (avizat / faza etc.)</t>
  </si>
  <si>
    <t>Denumire proiect / studiu</t>
  </si>
  <si>
    <t>profesor universitar</t>
  </si>
  <si>
    <t>conferențiar universitar</t>
  </si>
  <si>
    <t>lector universitar</t>
  </si>
  <si>
    <t>asistent universitar</t>
  </si>
  <si>
    <t>preparator universitar</t>
  </si>
  <si>
    <t>Punctaj obținut</t>
  </si>
  <si>
    <t>Data</t>
  </si>
  <si>
    <t>Semnătura</t>
  </si>
  <si>
    <t>Instituția</t>
  </si>
  <si>
    <t>Calitate (autor, coautor, curator)</t>
  </si>
  <si>
    <t>Denumire expoziție</t>
  </si>
  <si>
    <t>Tip activitate</t>
  </si>
  <si>
    <t>Student îndrumat</t>
  </si>
  <si>
    <t>Instituție</t>
  </si>
  <si>
    <t>parola este: cercetare</t>
  </si>
  <si>
    <t xml:space="preserve">   </t>
  </si>
  <si>
    <t>Nominalizare comitete/ structuri de conducere, comisii de specialitate, jurii, academii</t>
  </si>
  <si>
    <t>Manifestare</t>
  </si>
  <si>
    <t>7 | 5</t>
  </si>
  <si>
    <t>15 |10 | 5</t>
  </si>
  <si>
    <t>15 |10</t>
  </si>
  <si>
    <t>5 |3</t>
  </si>
  <si>
    <t>30 |20</t>
  </si>
  <si>
    <t>30 |15 | 10</t>
  </si>
  <si>
    <t>20 |15</t>
  </si>
  <si>
    <t>20 |15 | 10</t>
  </si>
  <si>
    <t>50 |30 | 10</t>
  </si>
  <si>
    <t>30 |20 | 10</t>
  </si>
  <si>
    <t>10 | 5</t>
  </si>
  <si>
    <t>5 | 5 | 10 | 20</t>
  </si>
  <si>
    <t>5 | 3</t>
  </si>
  <si>
    <t>3 | 1</t>
  </si>
  <si>
    <t>15 | 10</t>
  </si>
  <si>
    <t>Titlul cărţii / Titlul capitolului</t>
  </si>
  <si>
    <t>Post concurs</t>
  </si>
  <si>
    <t xml:space="preserve">Tipul activităților </t>
  </si>
  <si>
    <t xml:space="preserve">FISA VERIFICARE PRIVIND INDEPLINIREA STANDARDELOR MINIMALE NATIONALE </t>
  </si>
  <si>
    <r>
      <rPr>
        <b/>
        <sz val="11"/>
        <color theme="1"/>
        <rFont val="Calibri"/>
        <family val="2"/>
        <charset val="238"/>
        <scheme val="minor"/>
      </rPr>
      <t>Definiţii şi condiţii</t>
    </r>
    <r>
      <rPr>
        <sz val="11"/>
        <color theme="1"/>
        <rFont val="Calibri"/>
        <family val="2"/>
        <scheme val="minor"/>
      </rPr>
      <t xml:space="preserve">
n reprezintă:
  - numărul de publicaţii - carte/articol/studiu/proiect la care candidatul este autor sau coautor 
  - numărul de activităţi/evenimente
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Lista conferinţelor la nivel mondial sau european de Arhitectură şi Urbanism recunoscute de comisia de specialitate a CNATDCU se stabileşte prin decizie a biroului acestei comisii de specialitate şi se publică pe site-ul web al CNATDCU.
Lista publicaţiilor de prestigiu internaţional şi naţional în domeniile de specialitate şi în cele conexe, recunoscute de comisia de specialitate a CNATDCU se stabileşte prin decizie a acestei comisii de specialitate şi se publică pe site-ul web al CNATDCU.</t>
    </r>
  </si>
  <si>
    <t>Instrucțiuni de completare a Fișei de verificare a punctajului pentru îndeplinirea standardelor naționale</t>
  </si>
  <si>
    <t>Pagina "Punctaj necesar" prezintă informativ punctajele necesare, pe grupe de indicatori și total, pentru îndeplinirea standardelor minimale naționale de conferențiar și profesor universitar.</t>
  </si>
  <si>
    <t>URBANISM</t>
  </si>
  <si>
    <t>ARHITECTURA DE INTERIOR</t>
  </si>
  <si>
    <t>Pagina "Date inițiale" conține câteva informații despre persoana vizată. Acestea trebuie completate în căsuțele corespunzătoare. Nu se completează decât în căsuțele pe fond verde. Pentru Facultate și Standard este disponibilă, după un click în căsuța respectivă, o listă cu opțiuni care se activează din săgeata din dreapta.
Informațiile sunt preluate automat în Fișa de verificare.</t>
  </si>
  <si>
    <t>In pagina "Fișa verificare" nu se completează nimic direct; toate informațiile din această pagină sunt preluate automat din celelalte pagini. Această pagină trebuie printată (format A4, 2 pagini).</t>
  </si>
  <si>
    <t>aprobate prin Ordinul nr. 6129 din 20 decembrie 2016 potrivit art.219 alin. (1) lit. a din  Legea educației naționale nr.1/2011 , pentru ocuparea posturilor de conferențiar/profesor universitar</t>
  </si>
  <si>
    <t>DESCRIERE INDICATORI conform Anexei OM 6129/2016</t>
  </si>
  <si>
    <t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t>
  </si>
  <si>
    <t>***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t>
  </si>
  <si>
    <t>**** Valoarea punctajului variază între 30-50pct/n în funcție de complexitate, importanța la nivel local/național/internațional a proiectului precum și de valoarea sa contractuală. Punctajul obținut este independent de punctajele obținute la rubricile I12-I14</t>
  </si>
  <si>
    <t>Notă explicativă:</t>
  </si>
  <si>
    <t>***** O lucrare: proiect, studiu, publicație etc. - va fi luată în considerație o singură dată, la criteriul corespunzător, cu punctaj maxim (ex. în cazul premiilor la un concurs)</t>
  </si>
  <si>
    <r>
      <rPr>
        <b/>
        <sz val="11"/>
        <color theme="1"/>
        <rFont val="Calibri"/>
        <family val="2"/>
        <charset val="238"/>
        <scheme val="minor"/>
      </rPr>
      <t>Definiţii şi condiţii</t>
    </r>
    <r>
      <rPr>
        <sz val="11"/>
        <color theme="1"/>
        <rFont val="Calibri"/>
        <family val="2"/>
        <scheme val="minor"/>
      </rPr>
      <t xml:space="preserve">
</t>
    </r>
    <r>
      <rPr>
        <b/>
        <sz val="11"/>
        <color theme="1"/>
        <rFont val="Calibri"/>
        <family val="2"/>
        <charset val="238"/>
        <scheme val="minor"/>
      </rPr>
      <t>n</t>
    </r>
    <r>
      <rPr>
        <sz val="11"/>
        <color theme="1"/>
        <rFont val="Calibri"/>
        <family val="2"/>
        <scheme val="minor"/>
      </rPr>
      <t xml:space="preserve"> reprezintă:
  - numărul de publicaţii - carte/articol/studiu/proiect la care candidatul este autor, coautor sau membru în colectiv 
  - numărul de activităţi/evenimente
</t>
    </r>
    <r>
      <rPr>
        <sz val="11"/>
        <color theme="1"/>
        <rFont val="Symbol"/>
        <family val="1"/>
        <charset val="2"/>
      </rPr>
      <t>·</t>
    </r>
    <r>
      <rPr>
        <sz val="12.65"/>
        <color theme="1"/>
        <rFont val="Calibri"/>
        <family val="2"/>
      </rPr>
      <t xml:space="preserve"> </t>
    </r>
    <r>
      <rPr>
        <sz val="11"/>
        <color theme="1"/>
        <rFont val="Calibri"/>
        <family val="2"/>
        <scheme val="minor"/>
      </rPr>
      <t xml:space="preserve">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 xml:space="preserve">Lista conferinţelor la nivel mondial sau european de Arhitectură şi Urbanism recunoscute de comisia de specialitate a CNATDCU se stabileşte prin decizie a biroului acestei comisii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Lista publicaţiilor de prestigiu internaţional şi naţional în domeniile de specialitate şi în cele conexe, recunoscute de comisia de specialitate a CNATDCU se stabileşte prin decizie a acestei comisii de specialitate şi se publică pe site-ul web al CNATDCU.</t>
    </r>
  </si>
  <si>
    <t>ASUMARE ȘI RESPONSABILITATE:</t>
  </si>
  <si>
    <r>
      <rPr>
        <sz val="11"/>
        <color theme="1"/>
        <rFont val="Symbol"/>
        <family val="1"/>
        <charset val="2"/>
      </rPr>
      <t>·</t>
    </r>
    <r>
      <rPr>
        <sz val="11"/>
        <color theme="1"/>
        <rFont val="Calibri"/>
        <family val="2"/>
      </rPr>
      <t xml:space="preserve"> Veridicitatea informațiilor privind valorile standardelor minimale necesare și obligatorii pentru conferirea titlurilor didactice în învățământul superior și gradelor profesionale de cercetare-dezvoltare este asumată prin propria răspundere a autorului.
</t>
    </r>
    <r>
      <rPr>
        <sz val="11"/>
        <color theme="1"/>
        <rFont val="Symbol"/>
        <family val="1"/>
        <charset val="2"/>
      </rPr>
      <t>·</t>
    </r>
    <r>
      <rPr>
        <sz val="11"/>
        <color theme="1"/>
        <rFont val="Calibri"/>
        <family val="2"/>
      </rPr>
      <t xml:space="preserve"> </t>
    </r>
    <r>
      <rPr>
        <sz val="11"/>
        <color theme="1"/>
        <rFont val="Calibri"/>
        <family val="2"/>
        <charset val="238"/>
      </rPr>
      <t>Verificarea autenticității celor declarate intră în competența comisiei de examinare.</t>
    </r>
  </si>
  <si>
    <t xml:space="preserve">20 x n
10 x n </t>
  </si>
  <si>
    <t xml:space="preserve">15 x n </t>
  </si>
  <si>
    <t xml:space="preserve">10 x n </t>
  </si>
  <si>
    <r>
      <t xml:space="preserve">Articole </t>
    </r>
    <r>
      <rPr>
        <i/>
        <sz val="11"/>
        <color theme="1"/>
        <rFont val="Calibri"/>
        <family val="2"/>
        <charset val="238"/>
        <scheme val="minor"/>
      </rPr>
      <t>in extenso</t>
    </r>
    <r>
      <rPr>
        <sz val="11"/>
        <color theme="1"/>
        <rFont val="Calibri"/>
        <family val="2"/>
        <scheme val="minor"/>
      </rPr>
      <t xml:space="preserve"> în reviste ştiinţifice de specialitate* </t>
    </r>
  </si>
  <si>
    <r>
      <t xml:space="preserve">Articole </t>
    </r>
    <r>
      <rPr>
        <i/>
        <sz val="11"/>
        <color theme="1"/>
        <rFont val="Calibri"/>
        <family val="2"/>
        <charset val="238"/>
        <scheme val="minor"/>
      </rPr>
      <t>in extenso</t>
    </r>
    <r>
      <rPr>
        <sz val="11"/>
        <color theme="1"/>
        <rFont val="Calibri"/>
        <family val="2"/>
        <scheme val="minor"/>
      </rPr>
      <t xml:space="preserve"> în reviste ştiinţifice indexate ISI Arts &amp; Humanities </t>
    </r>
    <r>
      <rPr>
        <i/>
        <sz val="11"/>
        <color theme="1"/>
        <rFont val="Calibri"/>
        <family val="2"/>
        <charset val="238"/>
        <scheme val="minor"/>
      </rPr>
      <t>Citation Index</t>
    </r>
    <r>
      <rPr>
        <sz val="11"/>
        <color theme="1"/>
        <rFont val="Calibri"/>
        <family val="2"/>
        <scheme val="minor"/>
      </rPr>
      <t xml:space="preserve">, Scopus-Copernicus, ERIH şi clasificate în categoria INT1 sau INT2 în acest index, sau echivalente în domeniu* </t>
    </r>
  </si>
  <si>
    <r>
      <t xml:space="preserve">Articole </t>
    </r>
    <r>
      <rPr>
        <i/>
        <sz val="11"/>
        <color indexed="8"/>
        <rFont val="Calibri"/>
        <family val="2"/>
        <charset val="238"/>
      </rPr>
      <t xml:space="preserve">in extenso </t>
    </r>
    <r>
      <rPr>
        <sz val="11"/>
        <color indexed="8"/>
        <rFont val="Calibri"/>
        <family val="2"/>
      </rPr>
      <t xml:space="preserve">în reviste ştiinţifice indexate ERIH şi clasificate în categoria NAT </t>
    </r>
  </si>
  <si>
    <t xml:space="preserve">5 x n </t>
  </si>
  <si>
    <r>
      <t xml:space="preserve">Articole </t>
    </r>
    <r>
      <rPr>
        <i/>
        <sz val="11"/>
        <color indexed="8"/>
        <rFont val="Calibri"/>
        <family val="2"/>
        <charset val="238"/>
      </rPr>
      <t>in extenso</t>
    </r>
    <r>
      <rPr>
        <sz val="11"/>
        <color indexed="8"/>
        <rFont val="Calibri"/>
        <family val="2"/>
      </rPr>
      <t xml:space="preserve"> în reviste ştiinţifice recunoscute în domenii conexe* </t>
    </r>
  </si>
  <si>
    <r>
      <t xml:space="preserve">Studii </t>
    </r>
    <r>
      <rPr>
        <i/>
        <sz val="11"/>
        <color indexed="8"/>
        <rFont val="Calibri"/>
        <family val="2"/>
        <charset val="238"/>
      </rPr>
      <t>in extenso</t>
    </r>
    <r>
      <rPr>
        <sz val="11"/>
        <color indexed="8"/>
        <rFont val="Calibri"/>
        <family val="2"/>
      </rPr>
      <t xml:space="preserve"> apărute în volume colective publicate la edituri de prestigiu internaţional* </t>
    </r>
  </si>
  <si>
    <r>
      <t xml:space="preserve">Studii </t>
    </r>
    <r>
      <rPr>
        <i/>
        <sz val="11"/>
        <color theme="1"/>
        <rFont val="Calibri"/>
        <family val="2"/>
        <charset val="238"/>
        <scheme val="minor"/>
      </rPr>
      <t>in extenso</t>
    </r>
    <r>
      <rPr>
        <sz val="11"/>
        <color theme="1"/>
        <rFont val="Calibri"/>
        <family val="2"/>
        <scheme val="minor"/>
      </rPr>
      <t xml:space="preserve"> apărute în volume colective publicate la edituri de prestigiu naţional* </t>
    </r>
  </si>
  <si>
    <t xml:space="preserve">7 x n </t>
  </si>
  <si>
    <r>
      <t xml:space="preserve">Studii </t>
    </r>
    <r>
      <rPr>
        <i/>
        <sz val="11"/>
        <color indexed="8"/>
        <rFont val="Calibri"/>
        <family val="2"/>
        <charset val="238"/>
      </rPr>
      <t xml:space="preserve">in extenso </t>
    </r>
    <r>
      <rPr>
        <sz val="11"/>
        <color indexed="8"/>
        <rFont val="Calibri"/>
        <family val="2"/>
      </rPr>
      <t xml:space="preserve">apărute în volume colective publicate la edituri recunoscute în domeniu*, precum şi studiile aferente proiectelor* </t>
    </r>
  </si>
  <si>
    <t xml:space="preserve">7 x n 
5 x n </t>
  </si>
  <si>
    <r>
      <t xml:space="preserve">Publicaţii </t>
    </r>
    <r>
      <rPr>
        <i/>
        <sz val="11"/>
        <color indexed="8"/>
        <rFont val="Calibri"/>
        <family val="2"/>
        <charset val="238"/>
      </rPr>
      <t>in</t>
    </r>
    <r>
      <rPr>
        <sz val="11"/>
        <color indexed="8"/>
        <rFont val="Calibri"/>
        <family val="2"/>
      </rPr>
      <t xml:space="preserve"> extenso în lucrări ale conferinţelor ştiinţifice de arhitectură, urbanism, peisagistică, design şi restaurare, precum şi ale ştiinţelor conexe - pentru specializări transdisciplinare, la nivel internaţional / naţional / local </t>
    </r>
  </si>
  <si>
    <t xml:space="preserve">15 x n
10 x n
5 x n </t>
  </si>
  <si>
    <t>Coordonator publicaţie/coordonator de ediţie la publicaţii şi edituri internaţionale/naţionale;
keynote speaker la conferinţe şi comunicări ştiinţifice internaţionale/naţionale, review-er la conferințe și comunicări științifice internaționale / naționale</t>
  </si>
  <si>
    <t xml:space="preserve">15/10 x n
10/8 x n
6/3 x n </t>
  </si>
  <si>
    <t>Susţinere comunicare publică în cadrul conferinţelor, colocviilor, seminariilor internaţionale/naţionale</t>
  </si>
  <si>
    <t xml:space="preserve">5 x n
3 x n </t>
  </si>
  <si>
    <t>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t>
  </si>
  <si>
    <t xml:space="preserve">30 x n
20 x n </t>
  </si>
  <si>
    <t>Proiect de arhitectură, restaurare, design, de specialitate, de mare complexitate, la nivel zonal sau local, edificat / autorizat** Cu un grad de complexitate în consecință la nivelul rezolvării arhitecturale tehnice, de amplasament.</t>
  </si>
  <si>
    <t xml:space="preserve">15 x n
10 x n </t>
  </si>
  <si>
    <r>
      <t xml:space="preserve">Proiect de amenajarea teritoriului şi peisaj la nivel macro-teritorial: </t>
    </r>
    <r>
      <rPr>
        <i/>
        <sz val="11"/>
        <color theme="1"/>
        <rFont val="Calibri"/>
        <family val="2"/>
        <charset val="238"/>
        <scheme val="minor"/>
      </rPr>
      <t>naţional, transfrontalier, interjudeţean</t>
    </r>
    <r>
      <rPr>
        <sz val="11"/>
        <color theme="1"/>
        <rFont val="Calibri"/>
        <family val="2"/>
        <scheme val="minor"/>
      </rPr>
      <t xml:space="preserve">/ la nivel mezzo-teritorial: </t>
    </r>
    <r>
      <rPr>
        <i/>
        <sz val="11"/>
        <color theme="1"/>
        <rFont val="Calibri"/>
        <family val="2"/>
        <charset val="238"/>
        <scheme val="minor"/>
      </rPr>
      <t>judeţean, periurban, metropolitan</t>
    </r>
    <r>
      <rPr>
        <sz val="11"/>
        <color theme="1"/>
        <rFont val="Calibri"/>
        <family val="2"/>
        <scheme val="minor"/>
      </rPr>
      <t xml:space="preserve">/ strategii de dezvoltare, studii de fundamentare, planuri de management şi mobilitate) avizate** </t>
    </r>
  </si>
  <si>
    <t xml:space="preserve">30 x n
15 x n
10 x n </t>
  </si>
  <si>
    <t xml:space="preserve">Proiect urbanistic şi peisagistic la nivelul Planurilor Generale / Zonale ale Localităţilor (inclusiv studii de fundamentare, de inserţie, de oportunitate) avizate** </t>
  </si>
  <si>
    <t xml:space="preserve">20 x n
15 x n </t>
  </si>
  <si>
    <t xml:space="preserve">20 x n
15 x n
10 x n </t>
  </si>
  <si>
    <t>Contribuții la activitatea Centrului de cercetare - proiectare al Universității prin atragerea și realizarea de proiecte de urbanism, arhitectură, restaurare, design, proiecte de specialitate, studii cu componentă notabilă de cercetare și complexitate****</t>
  </si>
  <si>
    <t>20 x n</t>
  </si>
  <si>
    <t>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t>
  </si>
  <si>
    <t>50 x n
30 x n
10 x n</t>
  </si>
  <si>
    <t>pe premiu /
nominalizare /
selectionare</t>
  </si>
  <si>
    <t xml:space="preserve">Premii / mențiuni / nominalizări / selecţionări obţinute pentru concursuri naţionale de proiecte (organizate potrivit regulamentului UNESCO-UIA, girate de OAR/UAR/RUR, concursuri RUR - Registrul Urbaniştilor din România) </t>
  </si>
  <si>
    <t xml:space="preserve">30 x n
20 x n
10 x n </t>
  </si>
  <si>
    <t xml:space="preserve">Premii / mențiuni / nominalizări la Bienala, Anuală de Arhitectură Bucureşti ori premii / nominalizări la alte concursuri şi licitaţii publice câştigate la nivel naţional, regional şi/sau local de arhitectură, urbanism, peisagistică şi design*** </t>
  </si>
  <si>
    <t xml:space="preserve">10 x n
5 x n </t>
  </si>
  <si>
    <r>
      <t xml:space="preserve">Profesor asociat, </t>
    </r>
    <r>
      <rPr>
        <i/>
        <sz val="11"/>
        <color indexed="8"/>
        <rFont val="Calibri"/>
        <family val="2"/>
        <charset val="238"/>
      </rPr>
      <t>visiting</t>
    </r>
    <r>
      <rPr>
        <sz val="11"/>
        <color indexed="8"/>
        <rFont val="Calibri"/>
        <family val="2"/>
      </rPr>
      <t xml:space="preserve">/cadru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t>
    </r>
  </si>
  <si>
    <t xml:space="preserve">Expoziţii profesionale în domeniu organizate la nivel internaţional / naţional sau local în calitate de autor, coautor, curator </t>
  </si>
  <si>
    <t xml:space="preserve">10/5 x n
5/3 x n
3/1 x n </t>
  </si>
  <si>
    <t xml:space="preserve">Organizator / curator expoziţii la nivel internaţional/naţional </t>
  </si>
  <si>
    <t xml:space="preserve">Organizator sau coordonator, congrese internaţionale / naţionale, manifestări profesionale cu caracter extracurricular, concursuri de proiecte studenţeşti în străinătate şi / în ţară, workshop-uri şi masterclass, în străinătate / în ţară </t>
  </si>
  <si>
    <t xml:space="preserve">10xn-5xn
5xn-3xn
3xn-1xn </t>
  </si>
  <si>
    <t>I24</t>
  </si>
  <si>
    <t xml:space="preserve">5 x n1
5 x n1
7 x n1 </t>
  </si>
  <si>
    <t>n1 - nr. studenți care au susținut teza în ultimul an univ.</t>
  </si>
  <si>
    <t>suma punctajului pentru indicatorii I1-I10; I19 –I24</t>
  </si>
  <si>
    <t>suma punctajului pentru indicatorii I12-I18</t>
  </si>
  <si>
    <t>suma punctajului pentru indicatorii I1 - I24</t>
  </si>
  <si>
    <t>pe carte / capitol</t>
  </si>
  <si>
    <t>pe carte</t>
  </si>
  <si>
    <t>pe capitol</t>
  </si>
  <si>
    <t>pe articol</t>
  </si>
  <si>
    <t>pe studiu</t>
  </si>
  <si>
    <t>pe studiu de cercetare prin proiect /</t>
  </si>
  <si>
    <t>studiu aferent proiect</t>
  </si>
  <si>
    <t>pe publicație</t>
  </si>
  <si>
    <t xml:space="preserve">15 |10 </t>
  </si>
  <si>
    <t xml:space="preserve">10 |8 </t>
  </si>
  <si>
    <t xml:space="preserve">6 |3 </t>
  </si>
  <si>
    <t>pe publicație / eveniment</t>
  </si>
  <si>
    <t>pe susținere</t>
  </si>
  <si>
    <t>pe proiect</t>
  </si>
  <si>
    <t>pe premiu / nominalizare / selecționare</t>
  </si>
  <si>
    <t>pe premiu / nominalizări / selecționări</t>
  </si>
  <si>
    <t>pe premiu / pe nominalizare</t>
  </si>
  <si>
    <t>pe tip de activitate</t>
  </si>
  <si>
    <t>pe expoziție</t>
  </si>
  <si>
    <t xml:space="preserve">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t>
  </si>
  <si>
    <t>pe comisie</t>
  </si>
  <si>
    <t>5| 5 | 7</t>
  </si>
  <si>
    <t>x n1 - nr. studenți care au susținut teza</t>
  </si>
  <si>
    <t>în ultimul an univ.</t>
  </si>
  <si>
    <t>In paginile I1...I24 trebuie introduse informațiile corespunzătoare indicatorilor din standarde. Fiecare pagină conține un tabel cu 10 linii; la nevoie pot fi introduse linii noi, însă acestea trebuie să fie introduse între linia 1 și linia 10, pentru a păstra corect totalul din ultima linie. Punctajul pentru fiecare indicator este trecut în scop informativ în partea dreaptă (se va alege valoarea corectă în funcție de categoria activității - internațional/ național etc.).
Punctajul total de la fiecare indicator este preluat automat în Fișa de verificare.
Paginile I1...I24 se vor printa ca anexă a Fișei de verificare.</t>
  </si>
  <si>
    <t>Pagina "Descriere indicatori" este informativă. Aceasta conține informațiile preluate direct din Ordinul nr. 6129, prezentate sintetic. Pentru fiecare indicator informațiile se regăsesc în paginile I1...I24.</t>
  </si>
  <si>
    <t xml:space="preserve">Membru în structuri de conducere ale unor asociaţii şi organizaţii profesionale, internaţionale / naţionale (OAR, UAR, RUR)/membru în comisii de specialitate internaţionale / naţionale (MDRAP, MEN, CNCS, ARACIS) / membru în jurii internaţionale, naţionale, locale de arhitectură, urbanism, teorie și istorie a arhitecturii, peisagistică, design, expert internaţional/naţional, membru al academiilor </t>
  </si>
  <si>
    <t>Dezvoltarea tehnologică şi formă urbană – realizarea unui model de strategie de dezvoltare durabilă pentru oraşele României în vederea adaptării la impactul tehnologic – Studii de ilustrare</t>
  </si>
  <si>
    <t>coautor</t>
  </si>
  <si>
    <t>Soluţii interdisciplinare convergente în amenajarea teritoriului şi în structurarea sistemului de transport, orientate către dezvoltarea durabilă şi creşterea calităţii vieţii (TERITRANS) – Etapa III – Soluţii pentru racordarea sistemului de transport din România la exigenţele dezvoltării durabile</t>
  </si>
  <si>
    <t>Promovarea mobilităţii urbane durabile în municipiul Bucureşti (MODUR) – Soluţii integrate pentru reducerea şi restructurarea nevoii de mobilitate</t>
  </si>
  <si>
    <t>Coordonate economice şi dimensiuni ale coeziunii sociale în dezvoltarea durabilă metropolitană – Etapa I – Delimitări conceptual-teoretice</t>
  </si>
  <si>
    <t>C.C.E.P.E.C. 21/2004</t>
  </si>
  <si>
    <t>C.C.E.P.E.C. 105/2005</t>
  </si>
  <si>
    <t>2CEX 06-8-87/2006</t>
  </si>
  <si>
    <t>Coordonate economice şi dimensiuni ale coeziunii sociale în dezvoltarea durabilă metropolitană – Etapa II – Sisteme de analiză şi modelare a zonelor metropolitane</t>
  </si>
  <si>
    <t>Conceptul naţional de dezvoltare spaţială – Faza II – Redactare Finală</t>
  </si>
  <si>
    <t>C.C.E.P.E.C. 37/2005</t>
  </si>
  <si>
    <t>C.C.E.P.E.C. 7/2006</t>
  </si>
  <si>
    <t>Dezvoltarea tehnologică şi formă urbană – realizarea unui model de strategie de dezvoltare durabilă pentru oraşele României în vederea adaptării la impactul tehnologic – Elemente de fundamentare ale strategiei de dezvoltare durabilă la nivel naţional, regional – judeţean şi local în vederea adaptării la impactul tehnologic</t>
  </si>
  <si>
    <t>EVICVA – Evaluarea interacţiunii clădiri – vânt în mediu urban şi a impactului asupra confortului citadin – Fundamentarea bazelor teoretice şi experimentale pentru realizarea unui model virtual de analiză a impactului vântului asupra mediului urban</t>
  </si>
  <si>
    <t>C.C.E.P.E.C. 59/2006</t>
  </si>
  <si>
    <t>Utilizarea sistemelor constructive uşoare în reabilitarea complexă a blocurilor de locuinţe construite în România în perioada 1950 - 1990</t>
  </si>
  <si>
    <t>Muresanu, Florin</t>
  </si>
  <si>
    <t>Proiectare Urbana si Dezvoltare Teritoriala</t>
  </si>
  <si>
    <t>01.07.2011 – 31.12.2012</t>
  </si>
  <si>
    <t>Universitatea Babeş – Bolyai, Cluj-Napoca</t>
  </si>
  <si>
    <t>Stagiu postdoctoral - Reformare culturală şi renovare urbană. Motivaţia culturală în transformarea urbană – recircumstanţializare spaţio-temporală într-un context al glocalităţii şi cunoaşterii. POSDRU/89/1.5/S/60189 „Programe postdoctorale pentru dezvoltare durabilă într-o societate bazată pe cunoaştere”</t>
  </si>
  <si>
    <t>Muresanu, Florin; Muresanu, Ioana</t>
  </si>
  <si>
    <t>30-31.03</t>
  </si>
  <si>
    <t>9-10.05</t>
  </si>
  <si>
    <t>21-22.11</t>
  </si>
  <si>
    <t>19-29.07</t>
  </si>
  <si>
    <t>6-7.05</t>
  </si>
  <si>
    <t>3-4.06</t>
  </si>
  <si>
    <t>22-27.07</t>
  </si>
  <si>
    <t>Muresanu, Florin; Muresanu, Monica</t>
  </si>
  <si>
    <t>15-16.09</t>
  </si>
  <si>
    <t>Colocviu "Oraşul încotro? Cluj-Napoca, creştere şi dezvoltare”. Fundatia Culturala si de Caritate pentru protectia patrimoniului cultural CARPATICA, Cluj-Napoca</t>
  </si>
  <si>
    <t>9-10.12</t>
  </si>
  <si>
    <t>18-20.05</t>
  </si>
  <si>
    <t>23.03-7.04</t>
  </si>
  <si>
    <t>5-8.06</t>
  </si>
  <si>
    <t>24-25.10</t>
  </si>
  <si>
    <t>4-7.09</t>
  </si>
  <si>
    <t>16-17.10</t>
  </si>
  <si>
    <r>
      <rPr>
        <i/>
        <sz val="11"/>
        <color theme="1"/>
        <rFont val="Calibri"/>
        <family val="2"/>
        <scheme val="minor"/>
      </rPr>
      <t>Underground Habitats</t>
    </r>
    <r>
      <rPr>
        <sz val="11"/>
        <color theme="1"/>
        <rFont val="Calibri"/>
        <family val="2"/>
        <scheme val="minor"/>
      </rPr>
      <t>. „Habitats, an Alternative to be Taken into Consideration. International Conference CONSTRUCTIONS 2008”, Universitatea Tehnică, Facultatea de Construcţii, Cluj-Napoca</t>
    </r>
  </si>
  <si>
    <r>
      <rPr>
        <i/>
        <sz val="11"/>
        <color theme="1"/>
        <rFont val="Calibri"/>
        <family val="2"/>
        <scheme val="minor"/>
      </rPr>
      <t>Sisteme de eco-arhitectura – Locuinte semi-ingropate</t>
    </r>
    <r>
      <rPr>
        <sz val="11"/>
        <color theme="1"/>
        <rFont val="Calibri"/>
        <family val="2"/>
        <scheme val="minor"/>
      </rPr>
      <t>. „CIBv 2008 - a IV-a Sesiune Stiintifică”, Universitatea Tehnica, Facultatea de Construcţii, Braşov</t>
    </r>
  </si>
  <si>
    <r>
      <rPr>
        <i/>
        <sz val="11"/>
        <color indexed="8"/>
        <rFont val="Calibri"/>
        <family val="2"/>
      </rPr>
      <t>Locuire contemporană în România. Tradiţie Modernitate şi tendinţe</t>
    </r>
    <r>
      <rPr>
        <sz val="11"/>
        <color indexed="8"/>
        <rFont val="Calibri"/>
        <family val="2"/>
      </rPr>
      <t>. „Universitatea de vară Sibiu 2010, ediţia a X-a”, ATU (Asociaţia pentru Tranziţie Urbană).</t>
    </r>
  </si>
  <si>
    <r>
      <rPr>
        <i/>
        <sz val="11"/>
        <color indexed="8"/>
        <rFont val="Calibri"/>
        <family val="2"/>
      </rPr>
      <t>Crossborder mobility, hyperlinks, and architectural dyslexia. Reading and writing the posturban space</t>
    </r>
    <r>
      <rPr>
        <sz val="11"/>
        <color indexed="8"/>
        <rFont val="Calibri"/>
        <family val="2"/>
      </rPr>
      <t>. „Cultural Spaces. Identity within/beyond Borders”, Universitatea din Bacău, Facultatea de Litere „Vasile Alecsandri”, Bacău</t>
    </r>
  </si>
  <si>
    <r>
      <rPr>
        <i/>
        <sz val="11"/>
        <color indexed="8"/>
        <rFont val="Calibri"/>
        <family val="2"/>
      </rPr>
      <t>Droits et des compensations dans la culture roumaine récente: Un millier de réalités parallèles dans la ville</t>
    </r>
    <r>
      <rPr>
        <sz val="11"/>
        <color indexed="8"/>
        <rFont val="Calibri"/>
        <family val="2"/>
      </rPr>
      <t>. „Géocritique de la Transylvanie. Approches multiculturelles”, Universitatea Babeş-Bolyai, Le Centre d'Etudes Interdisciplinaires Henri Jacquier de la Faculté des Lettres, Cluj-Napoca</t>
    </r>
  </si>
  <si>
    <r>
      <rPr>
        <i/>
        <sz val="11"/>
        <color indexed="8"/>
        <rFont val="Calibri"/>
        <family val="2"/>
      </rPr>
      <t>Imperiu Vs. Regat. Atitudine socială şi moştenire urbană</t>
    </r>
    <r>
      <rPr>
        <sz val="11"/>
        <color indexed="8"/>
        <rFont val="Calibri"/>
        <family val="2"/>
      </rPr>
      <t>. „Şcoala de Vară şi Festivalul Internaţional pentru Dialog Intercultural “Diva Deva” - Influenţe austriece ȋn spaţiul cultural transilvănean”, Deva</t>
    </r>
  </si>
  <si>
    <r>
      <rPr>
        <i/>
        <sz val="11"/>
        <color indexed="8"/>
        <rFont val="Calibri"/>
        <family val="2"/>
      </rPr>
      <t>Cannibal Architecture Hates BANANAs: Post-Communist Rebranding of Historical Sites</t>
    </r>
    <r>
      <rPr>
        <sz val="11"/>
        <color indexed="8"/>
        <rFont val="Calibri"/>
        <family val="2"/>
      </rPr>
      <t>. „Branding Spaces. International Conference on Contemporary Branding”, Karlshochschule International University, Karlsruhe</t>
    </r>
  </si>
  <si>
    <r>
      <rPr>
        <i/>
        <sz val="11"/>
        <color indexed="8"/>
        <rFont val="Calibri"/>
        <family val="2"/>
      </rPr>
      <t>Expansiunea urbană între deziderat şi sustenabilitate: Divergenţe ale factorilor socio-economici în planificarea strategică</t>
    </r>
    <r>
      <rPr>
        <sz val="11"/>
        <color indexed="8"/>
        <rFont val="Calibri"/>
        <family val="2"/>
      </rPr>
      <t>. Seminar ştiinţific „Expansiune urbană şi transformări socio-demografice şi funcţionale ale zonelor periurbane din România”, Ministerul Dezvoltării Regionale şi Turismului; Centrul de Cercetări Geodemografice şi Analiză Teritorială al Facultăţii de Geografie, Universitatea Bucureşti; Facultatea de Urbanism, Universităţii de Arhitectură şi Urbanism “Ion Mincu”, Bucureşti</t>
    </r>
  </si>
  <si>
    <r>
      <rPr>
        <i/>
        <sz val="11"/>
        <color indexed="8"/>
        <rFont val="Calibri"/>
        <family val="2"/>
      </rPr>
      <t>Mediul urban este un mediu natural</t>
    </r>
    <r>
      <rPr>
        <sz val="11"/>
        <color indexed="8"/>
        <rFont val="Calibri"/>
        <family val="2"/>
      </rPr>
      <t>. „Conferinţa Naţională de Educaţie Urbană”, Asociaţia Komunitas &amp; Asociaţia pentru Tranziţie Urbană, Bucureşti</t>
    </r>
  </si>
  <si>
    <r>
      <rPr>
        <i/>
        <sz val="11"/>
        <color indexed="8"/>
        <rFont val="Calibri"/>
        <family val="2"/>
      </rPr>
      <t>Leet Architecture: The Post-postmodern Language of Space</t>
    </r>
    <r>
      <rPr>
        <sz val="11"/>
        <color indexed="8"/>
        <rFont val="Calibri"/>
        <family val="2"/>
      </rPr>
      <t>. „ICAR 2012”, Universitatea de Arhitectură şi Urbanism „Ion Mincu”, Bucureşti</t>
    </r>
  </si>
  <si>
    <r>
      <rPr>
        <i/>
        <sz val="11"/>
        <color indexed="8"/>
        <rFont val="Calibri"/>
        <family val="2"/>
      </rPr>
      <t>Morphological landscape typologies within the metropolitan area of Bucharest</t>
    </r>
    <r>
      <rPr>
        <sz val="11"/>
        <color indexed="8"/>
        <rFont val="Calibri"/>
        <family val="2"/>
      </rPr>
      <t>. Teaching Integrated Planning and Design for Sustainable Urban Peripheries in Europe: Case Study 2013 - Bucharest. ERASMUS Intensive Programme, Universitatea de Arhitectură şi Urbanism „Ion Mincu”, Bucureşti</t>
    </r>
  </si>
  <si>
    <r>
      <rPr>
        <i/>
        <sz val="11"/>
        <color indexed="8"/>
        <rFont val="Calibri"/>
        <family val="2"/>
      </rPr>
      <t>Transylvanian built heritage: possession, repossession, and rights over possession</t>
    </r>
    <r>
      <rPr>
        <sz val="11"/>
        <color indexed="8"/>
        <rFont val="Calibri"/>
        <family val="2"/>
      </rPr>
      <t>. „The Re/theorisation of Heritage Studies”, University of Gothenburg, Gothenburg</t>
    </r>
  </si>
  <si>
    <r>
      <rPr>
        <i/>
        <sz val="11"/>
        <color indexed="8"/>
        <rFont val="Calibri"/>
        <family val="2"/>
      </rPr>
      <t>How Tall Can the Acacia Grow? Cityscapes between Conviviality and Mass Invasion</t>
    </r>
    <r>
      <rPr>
        <sz val="11"/>
        <color indexed="8"/>
        <rFont val="Calibri"/>
        <family val="2"/>
      </rPr>
      <t>. „Touring Consumption International Conference” Karlshochschule International University, Karlsruhe</t>
    </r>
  </si>
  <si>
    <r>
      <rPr>
        <i/>
        <sz val="11"/>
        <color indexed="8"/>
        <rFont val="Calibri"/>
        <family val="2"/>
      </rPr>
      <t>The ACACIA Paradox: Built Heritage Conservation versus Increasing Tourism</t>
    </r>
    <r>
      <rPr>
        <sz val="11"/>
        <color indexed="8"/>
        <rFont val="Calibri"/>
        <family val="2"/>
      </rPr>
      <t>. „Touring Consumption International Conference” Karlshochschule International University, Karlsruhe</t>
    </r>
  </si>
  <si>
    <r>
      <rPr>
        <i/>
        <sz val="11"/>
        <color indexed="8"/>
        <rFont val="Calibri"/>
        <family val="2"/>
      </rPr>
      <t>The local dimension of globalization, rural patrimony between exodus and gentrification</t>
    </r>
    <r>
      <rPr>
        <sz val="11"/>
        <color indexed="8"/>
        <rFont val="Calibri"/>
        <family val="2"/>
      </rPr>
      <t>. „Patrimony and Local Identity”, Valea Verde</t>
    </r>
  </si>
  <si>
    <r>
      <rPr>
        <i/>
        <sz val="11"/>
        <color indexed="8"/>
        <rFont val="Calibri"/>
        <family val="2"/>
      </rPr>
      <t>Pride and Concrete: What to manage when culture plus economy doesn't amount to cultural economy</t>
    </r>
    <r>
      <rPr>
        <sz val="11"/>
        <color indexed="8"/>
        <rFont val="Calibri"/>
        <family val="2"/>
      </rPr>
      <t>. „Rethinking Management”, Karlshochschule International University, Karlsruhe</t>
    </r>
  </si>
  <si>
    <r>
      <rPr>
        <i/>
        <sz val="11"/>
        <color indexed="8"/>
        <rFont val="Calibri"/>
        <family val="2"/>
      </rPr>
      <t>Flattening the flats: Urban sprawl as the reshuffling of the hodgepodge community</t>
    </r>
    <r>
      <rPr>
        <sz val="11"/>
        <color indexed="8"/>
        <rFont val="Calibri"/>
        <family val="2"/>
      </rPr>
      <t>. „11th Annual Conference of the Romanian Society for Social and Cultural Anthropology (SASC)”, Universitatea Babeş-Bolyai, Facultatea de Sociologie şi Asistenţă Socială, Cluj-Napoca</t>
    </r>
  </si>
  <si>
    <t>Chemotherapy: The duality of heritage-tourism relationship. " Life Beyond Tourism. Travel for Dialogue. Heritage for Planet Earth 19th General Assembly and International Conference of the Fondazione Romualdo Del Bianco, Florenta</t>
  </si>
  <si>
    <t>11-13.03</t>
  </si>
  <si>
    <t>Underground Habitats. În Habitats, an Alternative to be Taken into Consideration</t>
  </si>
  <si>
    <t>231-238</t>
  </si>
  <si>
    <t>„ACTA TECHNICA NAPOCENSIS”, nr. 51(4)2008, Proceedings of the International Conference CONSTRUCTIONS 2008. Cluj-Napoca: UTPRESS</t>
  </si>
  <si>
    <t>Sisteme de eco-arhitectura – Locuinte semi-ingropate</t>
  </si>
  <si>
    <t>Leet Architecture: The Post-postmodern Language of Space</t>
  </si>
  <si>
    <t>„(RE)writing History: Proceedings of ICAR 2012 International Conference on Architectural Research”, Bucuresti: Editura Universitara "Ion Mincu", CD 421 (1-9)</t>
  </si>
  <si>
    <t>Bulletin of the Transylvania University of Braşov. Series I – Engineering Sciencies, nr. 50(1)2008, CIBv 2008 - a IV-a Sesiune Stiintifica Brasov Proceedings, Editura Universitatăţii Tehnice din Braşov, Braşov</t>
  </si>
  <si>
    <t>ISBN 978‐606‐638‐023‐2</t>
  </si>
  <si>
    <t>421+9</t>
  </si>
  <si>
    <t>ISSN 1221-5872</t>
  </si>
  <si>
    <t>ISSN 2065-2119</t>
  </si>
  <si>
    <t>Editura Universitară “Ion Mincu”, Bucureşti</t>
  </si>
  <si>
    <t>Preocupari recente în planificarea spaţială: Spre confluenţa tendinţelor europene cu prorităţile naţionale / Manifestari ale procesului de descentralizare urbană</t>
  </si>
  <si>
    <t>84-98 (15)</t>
  </si>
  <si>
    <t>Reabilitarea blocurilor de locuinţe cu supraetajare în sistem constructiv metalic / Criterii urbanistice în alegerea zonelor de intervenţie</t>
  </si>
  <si>
    <t>12-20 (9)</t>
  </si>
  <si>
    <t>Reabilitarea blocurilor de locuinţe cu supraetajare în sistem constructiv metalic / Impactul la scară micro-zonală al densificării locuirii prin creşterea altimetrică a imobilelor tip existente</t>
  </si>
  <si>
    <t>110-114 (5)</t>
  </si>
  <si>
    <t>ISBN 978-973-1884-07-3</t>
  </si>
  <si>
    <t>ISBN 978-973-1884-22-6</t>
  </si>
  <si>
    <t>30.04-04.06.2015</t>
  </si>
  <si>
    <t>Organizator workshop “Reabilitarea urbană a Municipiului Piatra Neamţ”, Primăria Piatra Neamţ &amp; Universitatea de Arhitectură şi Urbanism „Ion Mincu”, Bucureşti</t>
  </si>
  <si>
    <t>Coordonator concurs de idei “Zona TREAPT – Dezvoltare urbană – Oraşul Horezu”, FPDL (Fundaţia Parteneri pentru Dezvoltare Locală) &amp; Primăria Horezu</t>
  </si>
  <si>
    <t>Organizator workshop “Atelier de creaţie şi urbanism”, Primăria Orăştie &amp; Universitatea de Arhitectură şi Urbanism „Ion Mincu”, Bucureşti</t>
  </si>
  <si>
    <t>Organizator workshop “Regenerarea peisajelor culturale. Studiu de caz Sibiu”, Sibiu: Capitala Culturala Europeană 2007</t>
  </si>
  <si>
    <t>19-29.07.2010</t>
  </si>
  <si>
    <t>Coordonator program internaţional Teaching Integrated Planning and Design for Sustainable Urban Peripheries in Europe: Case Study 2013 - Bucharest. ERASMUS Intensive Programme, Universitatea de Arhitectură şi Urbanism „Ion Mincu”, Bucureşti</t>
  </si>
  <si>
    <t>23.03-7.04.2013</t>
  </si>
  <si>
    <t>21.07-3.08.2014</t>
  </si>
  <si>
    <t>Coordonator „Universitatea de vară Sibiu 2010, ediţia a X-a”. ATU (Asociaţia pentru Tranziţie Urbană), Universitatea de Arhitectură şi Urbanism „Ion Mincu”, Bucureşti</t>
  </si>
  <si>
    <t>8-18.08.2015</t>
  </si>
  <si>
    <t>Austrian Influences and Regional Identities in Transylvania / Empire vs. Kingdom: Social attitude and urban legacy</t>
  </si>
  <si>
    <t>AB-Art, Bratislava</t>
  </si>
  <si>
    <t>125-146 (22)</t>
  </si>
  <si>
    <t>Branded Spaces: Experience Enactments and Entanglements / Cannibal Architecture Hates BANANAs: Post-Communist Rebranding of Historical Sites</t>
  </si>
  <si>
    <t>229-246 (17)</t>
  </si>
  <si>
    <t>Touring Consumption / How Tall Can the Acacia Grow? Cityscapes between Conviviality and Mass Invasion</t>
  </si>
  <si>
    <t>229-260 (31)</t>
  </si>
  <si>
    <t>201-228 (29)</t>
  </si>
  <si>
    <t>Touring Consumption / The ACACIA Paradox: Built Heritage Conservation versus Increasing Tourism</t>
  </si>
  <si>
    <t>Springer, Wiesbaden</t>
  </si>
  <si>
    <t>ISBN 978-3-658-01560-2</t>
  </si>
  <si>
    <t>ISBN 978-3-658-10018-6</t>
  </si>
  <si>
    <t>ISBN 978-80-8087-119-2</t>
  </si>
  <si>
    <t>30-38 (9)</t>
  </si>
  <si>
    <t>INTERSTUDIA – Review of Interstud / Interdisciplinary Centre for Studies of Contemporary Discursive Forms</t>
  </si>
  <si>
    <t>Cross-border mobility, hyperlinks, and architectural dyslexia: Reading and writing the post-urban space</t>
  </si>
  <si>
    <t>11 (1)</t>
  </si>
  <si>
    <t>ISSN 2065-3204</t>
  </si>
  <si>
    <t>ISBN 973-7999-41-X</t>
  </si>
  <si>
    <t>ISBN 973-7999-75-4, 978-973-7999-75-7</t>
  </si>
  <si>
    <t>Dezvoltarea tehnologică şi formă urbană – realizarea unui model de strategie de dezvoltare durabilă pentru oraşele României în vederea adaptării la impactul tehnologic – Elemente de fundamentare ale strategiei de dezvoltare durabilă la nivel naţional, regional – judeţean şi local în vedrea adaptării la impactul tehnologic</t>
  </si>
  <si>
    <t>Editura Universitară “Ion Mincu”</t>
  </si>
  <si>
    <t>ISBN 973-7999-66-5, 978-973-7999-66-5</t>
  </si>
  <si>
    <t>Radulescu, Monica; Popa, Mihaela Hermina; Muresanu, Florin; Dumitrescu, Mihai</t>
  </si>
  <si>
    <t>Radulescu, Monica; Popa, Mihaela Hermina; Runceanu, Claudiu; Muresanu, Florin; Antonescu, Daniela</t>
  </si>
  <si>
    <t>Radulescu, Monica; Popa, Mihaela Hermina; Zachi Arpad; Muresanu, Florin; Dumitrescu, Mihai</t>
  </si>
  <si>
    <t>9.06.2011</t>
  </si>
  <si>
    <t>11.05.2012</t>
  </si>
  <si>
    <t>10.06.2013</t>
  </si>
  <si>
    <t>25-27.03.2015</t>
  </si>
  <si>
    <t>DEVOUR! Part II. Sozialer Kannibalismus, politische Neudefinierung und Architektur. ZKU (Zentrum für Kunst und Urbanistik), Berlin</t>
  </si>
  <si>
    <t>DEVOUR! Part III. Sozialer Kannibalismus, politische Neudefinierung und Architektur. Kunst Kraft Werk, Leipzig</t>
  </si>
  <si>
    <t>executat</t>
  </si>
  <si>
    <t>Muzeul Etnografic al Transilvaniei / Consiliul Judetean Cluj</t>
  </si>
  <si>
    <t>Organizator workshop internaţional „Cities in Motion”. Universitatea de Arhitectură şi Urbanism „Ion Mincu”, Bucureşti;  Akademie der Bildenden Künste, Wien; Space Syntax România</t>
  </si>
  <si>
    <t>3.04.2008</t>
  </si>
  <si>
    <t>Dezvoltarea tehnologică şi formă urbană – realizarea unui model de strategie de dezvoltare durabilă pentru oraşele României în vederea adaptării la impactul tehnologic - Realizare studiu  de documentare –  experienta internationala  si   studii dedezvoltare strategica spatiala la nivel teritorial si local. Strategii europene, regionale sinationale</t>
  </si>
  <si>
    <t xml:space="preserve">Consiliul National al Cercetarii Stiintifce din Invatamantul Superior C.N.C.S.I.S. </t>
  </si>
  <si>
    <t>Consiliul National al Cercetarii Stiintifce din Invatamantul Superior C.N.C.S.I.S.</t>
  </si>
  <si>
    <t>Ministerul Educaţiei şi Cercetării -Autoritatea Naţională pentru Cercetare Ştiinţifcă ANCS în cadrul Programului CEEX - Cercetare de Excelenţă</t>
  </si>
  <si>
    <t>249-256</t>
  </si>
  <si>
    <t>Karlshochschule International University, Karlsruhe, Germania</t>
  </si>
  <si>
    <t>189-194</t>
  </si>
  <si>
    <t>ISBN 978‐88-404-7430-4</t>
  </si>
  <si>
    <t>Universitatea de Arhitectura si Urbanism "Ion Mincu", Bucuresti</t>
  </si>
  <si>
    <t>Master "Dezvoltare Urbana Integrata"</t>
  </si>
  <si>
    <t>10.2002-07.2004</t>
  </si>
  <si>
    <t>24.09.2018-31.01.2019</t>
  </si>
  <si>
    <t>01.03.2018-30.06.2018</t>
  </si>
  <si>
    <t>9-17.07.2017</t>
  </si>
  <si>
    <t>"Life Beyond Tourism" Heritage for Planet Earth 19th General Assembly and International Conference Proceedings, Fondazione Romualdo Del Bianco, Florenta</t>
  </si>
  <si>
    <t>16-23.07.2018</t>
  </si>
  <si>
    <t>HKU University of the Arts Utrecht, Olanda</t>
  </si>
  <si>
    <t>Mobilitate predare Erasmus+</t>
  </si>
  <si>
    <t>14-24.01.2019</t>
  </si>
  <si>
    <t xml:space="preserve"> </t>
  </si>
  <si>
    <t>"Transilvania" Trade Fair Center. Proiect nominalizat pentru premiile Archiprix International 2003, Istambul, Turcia. https://www.archiprix.org/2019/?project=1893</t>
  </si>
  <si>
    <t>Coordonator workshop „Imagining Tomorrow”, Utrecht, Olanda. Utrecht University of Arts (HKU), School of the Art Institute of Chicago (SAIC), Karlshochschule International University, Indian School of Design &amp; Innovation (ISDI) Mumbai, Universitatea de Arhitectură şi Urbanism „Ion Mincu” (UAUIM).</t>
  </si>
  <si>
    <t>Organizator/coordonator „Ziua mondiala a urbanismului” – expoziţii, conferinţe tematice. Universitatea de Arhitectură şi Urbanism „Ion Mincu”, Bucureşti.</t>
  </si>
  <si>
    <t>8.11.2018</t>
  </si>
  <si>
    <t>8.11.2017</t>
  </si>
  <si>
    <t>Organizator/coordonator workshop „Dilema satelor săseşti”, Universitatea de Arhitectură şi Urbanism „Ion Mincu”, Bucureşti / Sibiu.</t>
  </si>
  <si>
    <t>8.11.2016</t>
  </si>
  <si>
    <t>10-24.07.2016</t>
  </si>
  <si>
    <t>Coordonator „Universitatea de vară Sibiu 2016, ediţia a XII-a – Cibinul responsabil”. ATU (Asociaţia pentru Tranziţie Urbană), UAR, UAUIM.</t>
  </si>
  <si>
    <t>Coordonator „Universitatea de vară Sibiu 2015, ediţia a XI-a – (Re)fabricăm oraşul - Trecutul ca viitor”. ATU (Asociaţia pentru Tranziţie Urbană), UAR, UAUIM.</t>
  </si>
  <si>
    <t>Organizator/coordonator workshop interdisciplinar Budacu Task Force – Strategii şi soluţii de dezvoltare durabilă a zonei rurale montane din Munţii Bistriţei – Borca – Broşteni, Neamt.</t>
  </si>
  <si>
    <t>Coordonator „Universitatea de vară Sibiu 2009, ediţia a IX-a - Gândeşte viitorul. Gândeşte verde. Arhitectura inteligentă - Concepte inovatoare pentru arhitectura viitorului”. ATU (Asociaţia pentru Tranziţie Urbană, OAR, UAUIM.</t>
  </si>
  <si>
    <t>20.07 - 02.08.2009</t>
  </si>
  <si>
    <t>Primaria Municipiului Bucuresti</t>
  </si>
  <si>
    <t>Studiu de fundamentare E1F2A_10 - Locuința - pentru Reactualizarea PUG București</t>
  </si>
  <si>
    <t>469/07.10.2013</t>
  </si>
  <si>
    <t>C.C.E.P.E.C.469/2013</t>
  </si>
  <si>
    <t>Organizator/coordonator workshop „Dilema satelor săseşti II: Retro-topia”, Universitatea de Arhitectură şi Urbanism „Ion Mincu”, Bucureşti / Sibiu.</t>
  </si>
  <si>
    <t>Organizator workshop „Decodificarea orasului”, Universitatea de Arhitectură şi Urbanism „Ion Mincu”, Bucureşti / Sulina.</t>
  </si>
  <si>
    <t>Organizator workshop „Dilema satelor săseşti III: Tomayto, tomahto”, Universitatea de Arhitectură şi Urbanism „Ion Mincu”, Bucureşti / Sibiu.</t>
  </si>
  <si>
    <t>Organizator sesiune de comunicari studenteasca "Teme actuale de cercetare in Urbanism, Amenajarea Teritoriului si Planificarea Peisajului. Editia I - Perspective si probleme actuale ale spatiului si peisajului urban contemporan"</t>
  </si>
  <si>
    <t>Organizator sesiune de comunicari studenteasca "Teme actuale de cercetare in Urbanism, Amenajarea Teritoriului si Planificarea Peisajului. Editia II - Solutii creative si inovative in planificarea spatiala. De la teorie la practica"</t>
  </si>
  <si>
    <t>Organizator sesiune de comunicari studenteasca "Teme actuale de cercetare in Urbanism, Amenajarea Teritoriului si Planificarea Peisajului. Editia III - Experiente urbane"</t>
  </si>
  <si>
    <t>2002-2019</t>
  </si>
  <si>
    <t>Conferențiar universitar, pozitia 11</t>
  </si>
  <si>
    <t>Conferențiar universitar</t>
  </si>
  <si>
    <t>Curator expozitia "Arhitecti sibieni din diaspora". Turnul Sfatului, Sibiu: Capitala Culturala Europeană 2007</t>
  </si>
  <si>
    <t>M.C.C. 506/2007</t>
  </si>
  <si>
    <t>Regenerarea Peisajelor Culturale</t>
  </si>
  <si>
    <t>Ministerul Culturii si Cultelor</t>
  </si>
  <si>
    <t>coordonator proiect</t>
  </si>
  <si>
    <t>Curator expozitia "Regenerarea Peisajelor Culturale. Studiu de caz: Sibiu". Primăria Sibiu, Sibiu: Capitala Culturala Europeană 2007</t>
  </si>
  <si>
    <t>Curator secţiune Ahitectura spaţiului public şi urbanismul în cadrul Bienalei Naţionale de Arhitectură, ediţia XI 2014, UAUIM, Bucuresti</t>
  </si>
  <si>
    <t>coordonator componenta urbanism</t>
  </si>
  <si>
    <t>12-16.07.2019</t>
  </si>
  <si>
    <t>17-24.07.2019</t>
  </si>
  <si>
    <t>17-28.09.2007</t>
  </si>
  <si>
    <t>Organizator seminar “Regenerarea peisajelor culturale”, Primăria Sibiu, Sibiu: Capitala Culturala Europeană 2007</t>
  </si>
  <si>
    <t>28.09.2007</t>
  </si>
  <si>
    <t>24.07-10.08.2015</t>
  </si>
  <si>
    <t>Coordonator workshop „Văcăreşti – Parc natural urban”, Universitatea de Arhitectură şi Urbanism „Ion Mincu”, Bucureşti.</t>
  </si>
  <si>
    <t>Curator Bienala Naţională de Arhitectură – BAB 2006 itinerant. Expoziţia arhi-Generator, Sibiu: Capitala Culturala Europeană 2007</t>
  </si>
  <si>
    <t>Coautor</t>
  </si>
  <si>
    <t>autorizat</t>
  </si>
  <si>
    <t>Primaria Bistriţa</t>
  </si>
  <si>
    <t>Sesiunea de comunicări ştiinţifice „Preocupări recente în planificarea spaţială – Spre confluenţa tendinţelor europene cu prorităţile naţionale”, Facultatea de Urbanism a Universităţii de Arhitectură şi Urbanism “Ion Mincu”, Bucureşti</t>
  </si>
  <si>
    <t>Organizator concurs „Urbanism +. „Dincolo de proiect””</t>
  </si>
  <si>
    <t>01.08.2012-30.09.2012</t>
  </si>
  <si>
    <t>Wrocław University of Technology / Faculty of Architecture, Wrocław, Polonia</t>
  </si>
  <si>
    <t>Stagiu cercetare în Departamentul de Planificare Spaţiala</t>
  </si>
  <si>
    <t>Cod CNCSIS 1237</t>
  </si>
  <si>
    <t>Coordonator arhitectură</t>
  </si>
  <si>
    <t>Primăria Zalău</t>
  </si>
  <si>
    <t>Inspectoratul Şcolar Judeţean Cluj</t>
  </si>
  <si>
    <t>Inspectoratul Şcolar Judeţean Cluj / Consiliul Judeţean Cluj</t>
  </si>
  <si>
    <t>Inspectoratul Şcolar Judeţean Alba / Consiliul Judeţean Alba</t>
  </si>
  <si>
    <t>Inspectoratul Şcolar Judeţean Bihor / Consiliul Judeţean Bihor</t>
  </si>
  <si>
    <t>Barsoum Tawfik Usama &amp; Naser Barsoum Tawfik Ysa Awad</t>
  </si>
  <si>
    <t>34/2012</t>
  </si>
  <si>
    <t>Primăria Dej</t>
  </si>
  <si>
    <t>Reabilitare Casa de Cultură "George Coşbuc", Dej  / Proiectant general:  PFA Mircea Petrina, Cluj-Napoca</t>
  </si>
  <si>
    <t>Şcoală cu clasele I - VIII, localitatea Vinţu de Jos, judeţul Alba / Proiectant general:  CONSARD Proiectare, Cluj-Napoca</t>
  </si>
  <si>
    <t>Şcoală cu clasele I - VIII, localitatea Viişoara, judeţul Cluj / Proiectant general:  CONSARD Proiectare, Cluj-Napoca</t>
  </si>
  <si>
    <t>Reabilitare clădirea "Transilvania”, fost teatru orăşenesc 1836-1838, Piaţa Iuliu Maniu 4-6, Zalău, SJ-II-m-B-04992 / Proiectant general:  PFA Mircea Petrina, Cluj-Napoca</t>
  </si>
  <si>
    <t>Extindere Colegiul Naţional „George Coşbuc”, Cluj-Napoca: bibliotecă, laboratoare, sală de sport, piscină / Proiectant general:  CONSARD Proiectare, Cluj-Napoca</t>
  </si>
  <si>
    <t>Şcoală cu clasele I - VIII, localitatea Arieşeni, judeţul Alba / Proiectant general:  CONSARD Proiectare, Cluj-Napoca</t>
  </si>
  <si>
    <t>Şcoală cu clasele I - VIII, localitatea Baia de Arieş, judeţul Alba / Proiectant general:  CONSARD Proiectare, Cluj-Napoca</t>
  </si>
  <si>
    <t>Şcoală cu clasele I - VIII, localitatea Biharia, judeţul Bihor / Proiectant general:  CONSARD Proiectare, Cluj-Napoca</t>
  </si>
  <si>
    <t>Şcoală cu clasele I - VIII, localitatea Cămăraşu, judeţul Cluj / Proiectant general:  CONSARD Proiectare, Cluj-Napoca</t>
  </si>
  <si>
    <t>Şcoală cu clasele I - VIII, localitatea Chinteni, judeţul Cluj / Proiectant general:  CONSARD Proiectare, Cluj-Napoca</t>
  </si>
  <si>
    <t>Şcoală cu clasele I - VIII, localitatea Ciugud, judeţul Alba / Proiectant general:  CONSARD Proiectare, Cluj-Napoca</t>
  </si>
  <si>
    <t>Şcoală cu clasele I - VIII, localitatea Dijir, judeţul Bihor / Proiectant general:  CONSARD Proiectare, Cluj-Napoca</t>
  </si>
  <si>
    <t>Şcoală cu clasele I - VIII, localitatea Diosig, judeţul Bihor / Proiectant general:  CONSARD Proiectare, Cluj-Napoca</t>
  </si>
  <si>
    <t>Şcoală cu clasele I - VIII, localitatea Inand, judeţul Bihor / Proiectant general:  CONSARD Proiectare, Cluj-Napoca</t>
  </si>
  <si>
    <t>Şcoală cu clasele I - VIII, localitatea Leş, judeţul Bihor / Proiectant general:  CONSARD Proiectare, Cluj-Napoca</t>
  </si>
  <si>
    <t>Şcoală cu clasele I - VIII, localitatea Mociu, judeţul Cluj / Proiectant general:  CONSARD Proiectare, Cluj-Napoca</t>
  </si>
  <si>
    <t>Şcoală cu clasele I - VIII, localitatea Sălciua de Sus, judeţul Alba / Proiectant general:  CONSARD Proiectare, Cluj-Napoca</t>
  </si>
  <si>
    <t>Şcoală cu clasele I - VIII, localitatea Sâmpaul, judeţul Cluj / Proiectant general:  CONSARD Proiectare, Cluj-Napoca</t>
  </si>
  <si>
    <t>Şcoală cu clasele I - VIII, localitatea Serani, judeţul, Bihor / Proiectant general:  CONSARD Proiectare, Cluj-Napoca</t>
  </si>
  <si>
    <t>Şcoală cu clasele I - VIII, localitatea Suceagu, judeţul Cluj / Proiectant general:  CONSARD Proiectare, Cluj-Napoca</t>
  </si>
  <si>
    <t>Şcoală cu clasele I - VIII, localitatea Ţigăneşti de Criş, judeţul Bihor / Proiectant general:  CONSARD Proiectare, Cluj-Napoca</t>
  </si>
  <si>
    <t>Reabilitare casa în care s-a judecat procesul memorandiştilor, azi Muzeul Etnografic al Transilvaniei ("'Reduta") 1810-1812, Str. Memorandumului 21, Cluj-Napoca CJ-II-m-B-07407, Ansamblul urban "Centrul istoric al
oraşului Cluj" CJ-II-a-A-07244 / Proiectant general:  Grup 4 Instalatii, Cluj-Napoca</t>
  </si>
  <si>
    <t>Reabilitare casă sec. XVI, XVII, XIX, Str. Rebreanu Liviu 2, Bistriţa, BN-II-m-B-01519, Sit arheologic "Oraşul medieval Bistriţa" BN-I-s-A-20239 / Proiectant general:  PFA Mircea Petrina, Cluj-Napoca</t>
  </si>
  <si>
    <t>Reabilitare casă sec. XVI, XVII, XIX, Str. Rebreanu Liviu 3, Bistriţa, BN-II-m-B-01520, Sit arheologic "Oraşul medieval Bistriţa" BN-I-s-A-20239 / Proiectant general:  PFA Mircea Petrina, Cluj-Napoca</t>
  </si>
  <si>
    <t>Reabilitare casă sec. XVII, Str. Rebreanu Liviu 4, Bistriţa, BN-II-m-B-01521, Sit arheologic "Oraşul medieval Bistriţa" BN-I-s-A-20239 / Proiectant general:  PFA Mircea Petrina, Cluj-Napoca</t>
  </si>
  <si>
    <t>Reabilitare casă sec. XVII, Str. Zorilor 1, Bistriţa, Sit arheologic "Oraşul medieval Bistriţa" BN-I-s-A-20239 / Proiectant general:  PFA Mircea Petrina, Cluj-Napoca</t>
  </si>
  <si>
    <t>Reabilitare casă sec. XVII, Str. Zorilor 3, Bistriţa, Sit arheologic "Oraşul medieval Bistriţa" BN-I-s-A-20239 / Proiectant general:  PFA Mircea Petrina, Cluj-Napoca</t>
  </si>
  <si>
    <t>Reabilitare imobil - Gradiniţă şi scoala primară "Maria Kinder Kids", Str. Piaţa Amzei nr.6, Bucureşti / Proiectant general: MTIA Constructorul, Baia Mare</t>
  </si>
  <si>
    <t>Expert evaluator Granturi Naţionale de Cercetare – ARUT – Proiecte de cercetare pentru stimularea tinerilor cercetători din cadrul universităţilor ARUT.</t>
  </si>
  <si>
    <t>Conferinţa Naţională „Tehnologii moderne pentru mileniul III”, ediţia a 7-a, Oradea</t>
  </si>
  <si>
    <t>6-7.11</t>
  </si>
  <si>
    <t>Urban Landscape, Universitȁt Kassel, Kassel, Germania</t>
  </si>
  <si>
    <t>16-20.05</t>
  </si>
  <si>
    <t>20.03-10.05.2006</t>
  </si>
  <si>
    <t>Flattening the flats: Urban sprawl as the reshuffling of the hodgepodge community</t>
  </si>
  <si>
    <t xml:space="preserve">Chemotherapy: The duality of heritage-tourism relationship </t>
  </si>
  <si>
    <t>Modes of Appropriation and Social Resistance „11th Annual Conference of the Romanian Society for Social and Cultural Anthropology (SASC)” proceedings, Universitatea Babeş-Bolyai, Facultatea de Sociologie şi Asistenţă Socială, Cluj-Napoca</t>
  </si>
  <si>
    <t>ISBN 978-606-749-092-3</t>
  </si>
  <si>
    <t>69-70</t>
  </si>
  <si>
    <t>Profesor invitat pentru modulul "Culture, Market and Consuption", program masteral</t>
  </si>
  <si>
    <t>Profesor invitat pentru modulul "Sustainable Glocal Development: Transition and Transformation", program masteral</t>
  </si>
  <si>
    <t xml:space="preserve">19.06.2017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</si>
</sst>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 _l_e_i"/>
    <numFmt numFmtId="165" formatCode="0.0"/>
    <numFmt numFmtId="166" formatCode="#,##0.0"/>
  </numFmts>
  <fonts count="37">
    <font>
      <sz val="11"/>
      <color theme="1"/>
      <name val="Calibri"/>
      <family val="2"/>
      <scheme val="minor"/>
    </font>
    <font>
      <sz val="11"/>
      <color theme="1"/>
      <name val="Calibri"/>
      <family val="2"/>
      <charset val="238"/>
      <scheme val="minor"/>
    </font>
    <font>
      <sz val="11"/>
      <color theme="1"/>
      <name val="Calibri"/>
      <family val="2"/>
      <charset val="238"/>
      <scheme val="minor"/>
    </font>
    <font>
      <sz val="11"/>
      <color indexed="8"/>
      <name val="Calibri"/>
      <family val="2"/>
    </font>
    <font>
      <sz val="12"/>
      <color indexed="8"/>
      <name val="Calibri"/>
      <family val="2"/>
      <charset val="238"/>
    </font>
    <font>
      <b/>
      <sz val="12"/>
      <color indexed="8"/>
      <name val="Calibri"/>
      <family val="2"/>
      <charset val="238"/>
    </font>
    <font>
      <b/>
      <sz val="11"/>
      <color indexed="8"/>
      <name val="Calibri"/>
      <family val="2"/>
    </font>
    <font>
      <sz val="11"/>
      <color indexed="10"/>
      <name val="Calibri"/>
      <family val="2"/>
    </font>
    <font>
      <sz val="11"/>
      <name val="Calibri"/>
      <family val="2"/>
    </font>
    <font>
      <sz val="11"/>
      <color indexed="8"/>
      <name val="Calibri"/>
      <family val="2"/>
    </font>
    <font>
      <b/>
      <sz val="12"/>
      <color indexed="8"/>
      <name val="Calibri"/>
      <family val="2"/>
    </font>
    <font>
      <sz val="12"/>
      <color indexed="8"/>
      <name val="Calibri"/>
      <family val="2"/>
    </font>
    <font>
      <sz val="12"/>
      <name val="Calibri"/>
      <family val="2"/>
    </font>
    <font>
      <sz val="8"/>
      <name val="Calibri"/>
      <family val="2"/>
    </font>
    <font>
      <sz val="11"/>
      <color indexed="8"/>
      <name val="Calibri"/>
      <family val="2"/>
      <charset val="238"/>
    </font>
    <font>
      <u/>
      <sz val="11"/>
      <color indexed="12"/>
      <name val="Calibri"/>
      <family val="2"/>
    </font>
    <font>
      <sz val="11"/>
      <name val="Calibri"/>
      <family val="2"/>
      <charset val="238"/>
    </font>
    <font>
      <b/>
      <sz val="11"/>
      <color indexed="8"/>
      <name val="Calibri"/>
      <family val="2"/>
      <charset val="238"/>
    </font>
    <font>
      <b/>
      <sz val="11"/>
      <color theme="1"/>
      <name val="Calibri"/>
      <family val="2"/>
      <scheme val="minor"/>
    </font>
    <font>
      <sz val="11"/>
      <color rgb="FFFF0000"/>
      <name val="Calibri"/>
      <family val="2"/>
      <scheme val="minor"/>
    </font>
    <font>
      <sz val="11"/>
      <color theme="1"/>
      <name val="Calibri"/>
      <family val="2"/>
      <charset val="238"/>
      <scheme val="minor"/>
    </font>
    <font>
      <b/>
      <sz val="12"/>
      <color theme="1"/>
      <name val="Calibri"/>
      <family val="2"/>
      <scheme val="minor"/>
    </font>
    <font>
      <b/>
      <sz val="11"/>
      <color theme="1"/>
      <name val="Calibri"/>
      <family val="2"/>
      <charset val="238"/>
      <scheme val="minor"/>
    </font>
    <font>
      <b/>
      <sz val="12"/>
      <color theme="1"/>
      <name val="Calibri"/>
      <family val="2"/>
      <charset val="238"/>
      <scheme val="minor"/>
    </font>
    <font>
      <sz val="10"/>
      <color indexed="8"/>
      <name val="Calibri"/>
      <family val="2"/>
      <charset val="238"/>
    </font>
    <font>
      <b/>
      <sz val="12"/>
      <color theme="1"/>
      <name val="Calibri"/>
      <family val="2"/>
      <charset val="238"/>
      <scheme val="minor"/>
    </font>
    <font>
      <sz val="12"/>
      <color theme="1"/>
      <name val="Calibri"/>
      <family val="2"/>
      <charset val="238"/>
      <scheme val="minor"/>
    </font>
    <font>
      <sz val="11"/>
      <color theme="1"/>
      <name val="Calibri"/>
      <family val="2"/>
      <scheme val="minor"/>
    </font>
    <font>
      <sz val="11"/>
      <color theme="1"/>
      <name val="Calibri"/>
      <family val="2"/>
      <charset val="238"/>
    </font>
    <font>
      <sz val="11"/>
      <color theme="1"/>
      <name val="Symbol"/>
      <family val="1"/>
      <charset val="2"/>
    </font>
    <font>
      <sz val="12.65"/>
      <color theme="1"/>
      <name val="Calibri"/>
      <family val="2"/>
    </font>
    <font>
      <sz val="11"/>
      <color theme="1"/>
      <name val="Calibri"/>
      <family val="1"/>
      <charset val="2"/>
    </font>
    <font>
      <sz val="11"/>
      <color theme="1"/>
      <name val="Calibri"/>
      <family val="2"/>
    </font>
    <font>
      <i/>
      <sz val="11"/>
      <color theme="1"/>
      <name val="Calibri"/>
      <family val="2"/>
      <charset val="238"/>
      <scheme val="minor"/>
    </font>
    <font>
      <i/>
      <sz val="11"/>
      <color indexed="8"/>
      <name val="Calibri"/>
      <family val="2"/>
      <charset val="238"/>
    </font>
    <font>
      <i/>
      <sz val="11"/>
      <color theme="1"/>
      <name val="Calibri"/>
      <family val="2"/>
      <scheme val="minor"/>
    </font>
    <font>
      <i/>
      <sz val="11"/>
      <color indexed="8"/>
      <name val="Calibri"/>
      <family val="2"/>
    </font>
  </fonts>
  <fills count="9">
    <fill>
      <patternFill patternType="none"/>
    </fill>
    <fill>
      <patternFill patternType="gray125"/>
    </fill>
    <fill>
      <patternFill patternType="solid">
        <fgColor theme="4" tint="0.59999389629810485"/>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rgb="FFC8EBB7"/>
        <bgColor indexed="64"/>
      </patternFill>
    </fill>
    <fill>
      <patternFill patternType="solid">
        <fgColor theme="6"/>
        <bgColor indexed="64"/>
      </patternFill>
    </fill>
    <fill>
      <patternFill patternType="solid">
        <fgColor theme="5"/>
        <bgColor indexed="64"/>
      </patternFill>
    </fill>
    <fill>
      <patternFill patternType="solid">
        <fgColor theme="3" tint="0.59999389629810485"/>
        <bgColor indexed="64"/>
      </patternFill>
    </fill>
  </fills>
  <borders count="52">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bottom style="thin">
        <color indexed="8"/>
      </bottom>
      <diagonal/>
    </border>
    <border>
      <left/>
      <right/>
      <top/>
      <bottom style="thin">
        <color indexed="64"/>
      </bottom>
      <diagonal/>
    </border>
    <border>
      <left style="thin">
        <color indexed="8"/>
      </left>
      <right style="thin">
        <color indexed="8"/>
      </right>
      <top/>
      <bottom/>
      <diagonal/>
    </border>
    <border>
      <left style="thin">
        <color indexed="64"/>
      </left>
      <right style="thin">
        <color indexed="64"/>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style="thin">
        <color indexed="64"/>
      </left>
      <right style="thin">
        <color indexed="64"/>
      </right>
      <top style="double">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right/>
      <top style="medium">
        <color indexed="64"/>
      </top>
      <bottom style="thin">
        <color indexed="64"/>
      </bottom>
      <diagonal/>
    </border>
    <border>
      <left style="thin">
        <color indexed="64"/>
      </left>
      <right style="medium">
        <color indexed="64"/>
      </right>
      <top/>
      <bottom style="thin">
        <color indexed="64"/>
      </bottom>
      <diagonal/>
    </border>
    <border>
      <left/>
      <right/>
      <top style="medium">
        <color indexed="64"/>
      </top>
      <bottom/>
      <diagonal/>
    </border>
    <border>
      <left/>
      <right/>
      <top/>
      <bottom style="thin">
        <color indexed="8"/>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s>
  <cellStyleXfs count="2">
    <xf numFmtId="0" fontId="0" fillId="0" borderId="0"/>
    <xf numFmtId="0" fontId="15" fillId="0" borderId="0" applyNumberFormat="0" applyFill="0" applyBorder="0" applyAlignment="0" applyProtection="0">
      <alignment vertical="top"/>
      <protection locked="0"/>
    </xf>
  </cellStyleXfs>
  <cellXfs count="552">
    <xf numFmtId="0" fontId="0" fillId="0" borderId="0" xfId="0"/>
    <xf numFmtId="0" fontId="6" fillId="0" borderId="0" xfId="0" applyFont="1"/>
    <xf numFmtId="0" fontId="4" fillId="0" borderId="0" xfId="0" applyFont="1" applyAlignment="1" applyProtection="1">
      <alignment horizontal="center" vertical="center"/>
      <protection hidden="1"/>
    </xf>
    <xf numFmtId="1" fontId="4" fillId="0" borderId="0" xfId="0" applyNumberFormat="1" applyFont="1" applyAlignment="1" applyProtection="1">
      <alignment horizontal="center" vertical="center"/>
      <protection hidden="1"/>
    </xf>
    <xf numFmtId="0" fontId="4" fillId="0" borderId="0" xfId="0" applyFont="1" applyBorder="1" applyAlignment="1" applyProtection="1">
      <alignment horizontal="center" vertical="center" wrapText="1"/>
      <protection hidden="1"/>
    </xf>
    <xf numFmtId="0" fontId="4" fillId="0" borderId="0" xfId="0" applyFont="1" applyProtection="1">
      <protection hidden="1"/>
    </xf>
    <xf numFmtId="0" fontId="4" fillId="0" borderId="0" xfId="0" applyFont="1"/>
    <xf numFmtId="2" fontId="5" fillId="0" borderId="0" xfId="0" applyNumberFormat="1" applyFont="1" applyBorder="1" applyAlignment="1" applyProtection="1">
      <alignment horizontal="center" vertical="center" wrapText="1"/>
      <protection hidden="1"/>
    </xf>
    <xf numFmtId="2" fontId="4" fillId="0" borderId="0" xfId="0" applyNumberFormat="1" applyFont="1" applyBorder="1" applyAlignment="1" applyProtection="1">
      <alignment horizontal="center" vertical="center" wrapText="1"/>
      <protection hidden="1"/>
    </xf>
    <xf numFmtId="0" fontId="4" fillId="0" borderId="0" xfId="0" quotePrefix="1" applyFont="1" applyBorder="1" applyProtection="1">
      <protection hidden="1"/>
    </xf>
    <xf numFmtId="0" fontId="4" fillId="0" borderId="0" xfId="0" applyFont="1" applyBorder="1" applyProtection="1">
      <protection hidden="1"/>
    </xf>
    <xf numFmtId="0" fontId="0" fillId="0" borderId="1" xfId="0" applyBorder="1" applyAlignment="1">
      <alignment wrapText="1"/>
    </xf>
    <xf numFmtId="0" fontId="6" fillId="0" borderId="1" xfId="0" applyFont="1" applyBorder="1" applyAlignment="1">
      <alignment wrapText="1"/>
    </xf>
    <xf numFmtId="0" fontId="0" fillId="0" borderId="2" xfId="0" applyBorder="1"/>
    <xf numFmtId="0" fontId="0" fillId="0" borderId="3" xfId="0" applyBorder="1"/>
    <xf numFmtId="0" fontId="3" fillId="0" borderId="1" xfId="0" applyFont="1" applyBorder="1" applyAlignment="1">
      <alignment wrapText="1"/>
    </xf>
    <xf numFmtId="0" fontId="3" fillId="0" borderId="0" xfId="0" applyFont="1" applyBorder="1" applyAlignment="1">
      <alignment wrapText="1"/>
    </xf>
    <xf numFmtId="0" fontId="4" fillId="0" borderId="0" xfId="0" applyFont="1" applyAlignment="1" applyProtection="1">
      <alignment horizontal="left" vertical="center"/>
      <protection hidden="1"/>
    </xf>
    <xf numFmtId="0" fontId="0" fillId="0" borderId="0" xfId="0" applyBorder="1" applyAlignment="1">
      <alignment wrapText="1"/>
    </xf>
    <xf numFmtId="0" fontId="0" fillId="0" borderId="2" xfId="0" applyBorder="1" applyAlignment="1">
      <alignment horizontal="center"/>
    </xf>
    <xf numFmtId="0" fontId="11" fillId="0" borderId="2" xfId="0" applyFont="1" applyBorder="1" applyAlignment="1">
      <alignment horizontal="center" vertical="center"/>
    </xf>
    <xf numFmtId="0" fontId="11" fillId="0" borderId="2" xfId="0" applyFont="1" applyBorder="1" applyAlignment="1">
      <alignment horizontal="center" vertical="center" wrapText="1"/>
    </xf>
    <xf numFmtId="0" fontId="0" fillId="0" borderId="0" xfId="0" applyBorder="1"/>
    <xf numFmtId="0" fontId="11" fillId="0" borderId="2" xfId="0" applyFont="1" applyBorder="1" applyAlignment="1">
      <alignment wrapText="1"/>
    </xf>
    <xf numFmtId="0" fontId="11" fillId="0" borderId="2" xfId="0" quotePrefix="1" applyFont="1" applyBorder="1" applyAlignment="1">
      <alignment horizontal="center" vertical="center"/>
    </xf>
    <xf numFmtId="0" fontId="11" fillId="0" borderId="0" xfId="0" applyFont="1" applyBorder="1" applyAlignment="1">
      <alignment horizontal="center" vertical="center" wrapText="1"/>
    </xf>
    <xf numFmtId="0" fontId="11" fillId="0" borderId="0" xfId="0" applyFont="1" applyFill="1" applyBorder="1" applyAlignment="1">
      <alignment horizontal="center" vertical="center" wrapText="1"/>
    </xf>
    <xf numFmtId="0" fontId="8" fillId="0" borderId="0" xfId="0" applyFont="1" applyBorder="1" applyAlignment="1">
      <alignment wrapText="1"/>
    </xf>
    <xf numFmtId="0" fontId="9" fillId="0" borderId="0" xfId="0" applyFont="1" applyBorder="1" applyAlignment="1">
      <alignment wrapText="1"/>
    </xf>
    <xf numFmtId="0" fontId="11" fillId="0" borderId="2" xfId="0" quotePrefix="1" applyFont="1" applyBorder="1" applyAlignment="1">
      <alignment horizontal="center" vertical="center" wrapText="1"/>
    </xf>
    <xf numFmtId="0" fontId="11" fillId="0" borderId="0" xfId="0" applyFont="1" applyAlignment="1">
      <alignment horizontal="center" vertical="center" wrapText="1"/>
    </xf>
    <xf numFmtId="0" fontId="8" fillId="0" borderId="1" xfId="0" applyFont="1" applyBorder="1" applyAlignment="1">
      <alignment wrapText="1"/>
    </xf>
    <xf numFmtId="0" fontId="11" fillId="0" borderId="0" xfId="0" applyFont="1" applyAlignment="1"/>
    <xf numFmtId="0" fontId="0" fillId="0" borderId="0" xfId="0" applyAlignment="1">
      <alignment horizontal="center" vertical="center" wrapText="1"/>
    </xf>
    <xf numFmtId="0" fontId="0" fillId="0" borderId="0" xfId="0" applyFill="1" applyBorder="1" applyAlignment="1">
      <alignment wrapText="1"/>
    </xf>
    <xf numFmtId="0" fontId="3" fillId="0" borderId="5" xfId="0" applyFont="1" applyBorder="1" applyAlignment="1">
      <alignment wrapText="1"/>
    </xf>
    <xf numFmtId="0" fontId="11" fillId="0" borderId="0" xfId="0" applyFont="1" applyBorder="1"/>
    <xf numFmtId="0" fontId="0" fillId="0" borderId="0" xfId="0" applyAlignment="1">
      <alignment horizontal="left"/>
    </xf>
    <xf numFmtId="0" fontId="10" fillId="0" borderId="0" xfId="0" applyFont="1" applyAlignment="1" applyProtection="1">
      <alignment horizontal="center" vertical="center"/>
      <protection hidden="1"/>
    </xf>
    <xf numFmtId="0" fontId="10" fillId="0" borderId="0" xfId="0" applyFont="1" applyAlignment="1" applyProtection="1">
      <alignment vertical="center"/>
      <protection hidden="1"/>
    </xf>
    <xf numFmtId="0" fontId="10" fillId="0" borderId="0" xfId="0" applyFont="1" applyAlignment="1">
      <alignment wrapText="1"/>
    </xf>
    <xf numFmtId="0" fontId="14" fillId="0" borderId="2" xfId="0" applyFont="1" applyBorder="1" applyAlignment="1">
      <alignment horizontal="center" vertical="center" wrapText="1"/>
    </xf>
    <xf numFmtId="0" fontId="4" fillId="0" borderId="0" xfId="0" applyFont="1" applyAlignment="1" applyProtection="1">
      <alignment vertical="center"/>
      <protection hidden="1"/>
    </xf>
    <xf numFmtId="0" fontId="0" fillId="0" borderId="0" xfId="0" applyBorder="1" applyAlignment="1">
      <alignment horizontal="center" vertical="center"/>
    </xf>
    <xf numFmtId="2" fontId="6" fillId="0" borderId="0" xfId="0" applyNumberFormat="1" applyFont="1" applyBorder="1" applyAlignment="1">
      <alignment horizontal="center" vertical="center"/>
    </xf>
    <xf numFmtId="0" fontId="0" fillId="0" borderId="0" xfId="0" applyFill="1" applyBorder="1" applyAlignment="1">
      <alignment horizontal="center" vertical="center"/>
    </xf>
    <xf numFmtId="0" fontId="11" fillId="0" borderId="0" xfId="0" applyFont="1"/>
    <xf numFmtId="0" fontId="11" fillId="0" borderId="0" xfId="0" applyFont="1" applyBorder="1" applyAlignment="1">
      <alignment wrapText="1"/>
    </xf>
    <xf numFmtId="0" fontId="12" fillId="0" borderId="0" xfId="0" applyFont="1" applyBorder="1" applyAlignment="1">
      <alignment wrapText="1"/>
    </xf>
    <xf numFmtId="0" fontId="11" fillId="0" borderId="0" xfId="0" applyFont="1" applyFill="1" applyBorder="1" applyAlignment="1">
      <alignment wrapText="1"/>
    </xf>
    <xf numFmtId="0" fontId="4" fillId="0" borderId="0" xfId="0" applyFont="1" applyAlignment="1">
      <alignment horizontal="center"/>
    </xf>
    <xf numFmtId="0" fontId="11" fillId="0" borderId="6" xfId="0" applyFont="1" applyBorder="1" applyAlignment="1">
      <alignment horizontal="center" vertical="center" wrapText="1"/>
    </xf>
    <xf numFmtId="0" fontId="4" fillId="0" borderId="0" xfId="0" applyNumberFormat="1" applyFont="1" applyFill="1" applyBorder="1" applyAlignment="1" applyProtection="1">
      <alignment horizontal="center" vertical="center" wrapText="1"/>
      <protection locked="0"/>
    </xf>
    <xf numFmtId="0" fontId="10" fillId="0" borderId="0" xfId="0" applyFont="1" applyAlignment="1">
      <alignment horizontal="center" vertical="center" wrapText="1"/>
    </xf>
    <xf numFmtId="0" fontId="11" fillId="0" borderId="0" xfId="0" applyFont="1" applyFill="1" applyBorder="1" applyAlignment="1">
      <alignment horizontal="center" vertical="center"/>
    </xf>
    <xf numFmtId="0" fontId="0" fillId="0" borderId="0" xfId="0" applyAlignment="1">
      <alignment wrapText="1"/>
    </xf>
    <xf numFmtId="0" fontId="0" fillId="0" borderId="0" xfId="0" applyFill="1"/>
    <xf numFmtId="0" fontId="0" fillId="0" borderId="0" xfId="0" applyFill="1" applyBorder="1"/>
    <xf numFmtId="0" fontId="10" fillId="0" borderId="0" xfId="0" applyFont="1" applyBorder="1" applyAlignment="1">
      <alignment horizontal="center" vertical="center" wrapText="1"/>
    </xf>
    <xf numFmtId="0" fontId="10" fillId="0" borderId="0" xfId="0" applyFont="1" applyBorder="1" applyAlignment="1">
      <alignment horizontal="center" wrapText="1"/>
    </xf>
    <xf numFmtId="0" fontId="6" fillId="0" borderId="0" xfId="0" applyFont="1" applyAlignment="1">
      <alignment horizontal="center" vertical="center" wrapText="1"/>
    </xf>
    <xf numFmtId="0" fontId="7" fillId="0" borderId="0" xfId="0" applyFont="1"/>
    <xf numFmtId="0" fontId="10" fillId="0" borderId="0" xfId="0" applyFont="1" applyBorder="1" applyAlignment="1" applyProtection="1">
      <alignment horizontal="center" vertical="center" wrapText="1"/>
      <protection hidden="1"/>
    </xf>
    <xf numFmtId="0" fontId="11" fillId="0" borderId="8" xfId="0" applyFont="1" applyBorder="1" applyAlignment="1">
      <alignment horizontal="center" vertical="center"/>
    </xf>
    <xf numFmtId="0" fontId="11" fillId="0" borderId="9" xfId="0" applyFont="1" applyBorder="1" applyAlignment="1">
      <alignment horizontal="center" vertical="center"/>
    </xf>
    <xf numFmtId="0" fontId="11" fillId="0" borderId="6" xfId="0" applyFont="1" applyBorder="1" applyAlignment="1">
      <alignment horizontal="center" vertical="center"/>
    </xf>
    <xf numFmtId="0" fontId="10" fillId="0" borderId="0" xfId="0" applyFont="1" applyBorder="1" applyAlignment="1">
      <alignment wrapText="1"/>
    </xf>
    <xf numFmtId="0" fontId="0" fillId="0" borderId="10" xfId="0" applyBorder="1" applyAlignment="1">
      <alignment wrapText="1"/>
    </xf>
    <xf numFmtId="0" fontId="6" fillId="0" borderId="0" xfId="0" applyFont="1" applyBorder="1" applyAlignment="1">
      <alignment horizontal="center" wrapText="1"/>
    </xf>
    <xf numFmtId="0" fontId="4" fillId="0" borderId="2" xfId="0" applyFont="1" applyFill="1" applyBorder="1" applyAlignment="1" applyProtection="1">
      <alignment horizontal="left" vertical="center" wrapText="1"/>
    </xf>
    <xf numFmtId="0" fontId="10" fillId="0" borderId="11" xfId="0" applyFont="1" applyBorder="1" applyAlignment="1">
      <alignment horizontal="center" vertical="center" wrapText="1"/>
    </xf>
    <xf numFmtId="0" fontId="6" fillId="0" borderId="1" xfId="0" applyFont="1" applyBorder="1" applyAlignment="1">
      <alignment horizontal="center" wrapText="1"/>
    </xf>
    <xf numFmtId="0" fontId="0" fillId="0" borderId="0" xfId="0" applyAlignment="1">
      <alignment horizontal="center"/>
    </xf>
    <xf numFmtId="0" fontId="3" fillId="0" borderId="1" xfId="0" applyFont="1" applyBorder="1" applyAlignment="1">
      <alignment vertical="top" wrapText="1"/>
    </xf>
    <xf numFmtId="0" fontId="0" fillId="0" borderId="1" xfId="0" applyBorder="1" applyAlignment="1">
      <alignment vertical="top" wrapText="1"/>
    </xf>
    <xf numFmtId="0" fontId="0" fillId="0" borderId="5" xfId="0" applyBorder="1" applyAlignment="1">
      <alignment vertical="top" wrapText="1"/>
    </xf>
    <xf numFmtId="0" fontId="0" fillId="0" borderId="10" xfId="0" applyBorder="1" applyAlignment="1">
      <alignment vertical="top" wrapText="1"/>
    </xf>
    <xf numFmtId="0" fontId="0" fillId="0" borderId="1" xfId="0" applyBorder="1" applyAlignment="1">
      <alignment horizontal="center" vertical="top"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10" xfId="0" applyBorder="1" applyAlignment="1">
      <alignment horizontal="center" vertical="top" wrapText="1"/>
    </xf>
    <xf numFmtId="0" fontId="0" fillId="0" borderId="13" xfId="0" applyBorder="1" applyAlignment="1">
      <alignment vertical="top" wrapText="1"/>
    </xf>
    <xf numFmtId="0" fontId="0" fillId="0" borderId="13" xfId="0" applyBorder="1" applyAlignment="1">
      <alignment horizontal="center" vertical="top" wrapText="1"/>
    </xf>
    <xf numFmtId="0" fontId="0" fillId="0" borderId="13" xfId="0" applyBorder="1" applyAlignment="1">
      <alignment horizontal="center" vertical="top"/>
    </xf>
    <xf numFmtId="0" fontId="3" fillId="0" borderId="14" xfId="0" applyFont="1" applyBorder="1" applyAlignment="1">
      <alignment vertical="top" wrapText="1"/>
    </xf>
    <xf numFmtId="0" fontId="3" fillId="0" borderId="10" xfId="0" applyFont="1" applyBorder="1" applyAlignment="1">
      <alignment vertical="top" wrapText="1"/>
    </xf>
    <xf numFmtId="0" fontId="18" fillId="0" borderId="0" xfId="0" applyFont="1"/>
    <xf numFmtId="0" fontId="6" fillId="0" borderId="2" xfId="0" applyFont="1" applyBorder="1"/>
    <xf numFmtId="0" fontId="6" fillId="0" borderId="2" xfId="0" applyFont="1" applyBorder="1" applyAlignment="1">
      <alignment horizontal="center"/>
    </xf>
    <xf numFmtId="0" fontId="6" fillId="0" borderId="2" xfId="0" applyFont="1" applyBorder="1" applyAlignment="1">
      <alignment horizontal="center" wrapText="1"/>
    </xf>
    <xf numFmtId="0" fontId="6" fillId="0" borderId="1" xfId="0" applyFont="1" applyBorder="1" applyAlignment="1">
      <alignment horizontal="center" vertical="top" wrapText="1"/>
    </xf>
    <xf numFmtId="0" fontId="3" fillId="0" borderId="10" xfId="0" applyFont="1" applyBorder="1" applyAlignment="1">
      <alignment horizontal="center" vertical="top" wrapText="1"/>
    </xf>
    <xf numFmtId="0" fontId="3" fillId="0" borderId="1" xfId="0" applyFont="1" applyBorder="1" applyAlignment="1">
      <alignment horizontal="center" vertical="top" wrapText="1"/>
    </xf>
    <xf numFmtId="0" fontId="3" fillId="0" borderId="5" xfId="0" applyFont="1" applyBorder="1" applyAlignment="1">
      <alignment horizontal="center" vertical="top" wrapText="1"/>
    </xf>
    <xf numFmtId="0" fontId="3" fillId="0" borderId="12" xfId="0" applyFont="1" applyBorder="1" applyAlignment="1">
      <alignment horizontal="center" vertical="top" wrapText="1"/>
    </xf>
    <xf numFmtId="0" fontId="3" fillId="0" borderId="2" xfId="0" applyFont="1" applyBorder="1" applyAlignment="1">
      <alignment horizontal="center" vertical="top" wrapText="1"/>
    </xf>
    <xf numFmtId="0" fontId="3" fillId="0" borderId="15" xfId="0" applyFont="1" applyBorder="1" applyAlignment="1">
      <alignment horizontal="center" vertical="top" wrapText="1"/>
    </xf>
    <xf numFmtId="0" fontId="0" fillId="0" borderId="3" xfId="0" applyBorder="1" applyAlignment="1">
      <alignment horizontal="center"/>
    </xf>
    <xf numFmtId="0" fontId="0" fillId="0" borderId="16" xfId="0" applyBorder="1" applyAlignment="1">
      <alignment horizontal="center"/>
    </xf>
    <xf numFmtId="0" fontId="0" fillId="0" borderId="16" xfId="0" applyBorder="1"/>
    <xf numFmtId="165" fontId="0" fillId="0" borderId="4" xfId="0" applyNumberFormat="1" applyFont="1" applyBorder="1" applyAlignment="1">
      <alignment horizontal="center" vertical="top"/>
    </xf>
    <xf numFmtId="165" fontId="0" fillId="0" borderId="2" xfId="0" applyNumberFormat="1" applyFont="1" applyBorder="1" applyAlignment="1">
      <alignment horizontal="center" vertical="top"/>
    </xf>
    <xf numFmtId="165" fontId="0" fillId="0" borderId="3" xfId="0" applyNumberFormat="1" applyFont="1" applyBorder="1" applyAlignment="1">
      <alignment horizontal="center" vertical="top"/>
    </xf>
    <xf numFmtId="165" fontId="0" fillId="0" borderId="2" xfId="0" applyNumberFormat="1" applyBorder="1" applyAlignment="1">
      <alignment horizontal="center"/>
    </xf>
    <xf numFmtId="165" fontId="0" fillId="0" borderId="3" xfId="0" applyNumberFormat="1" applyBorder="1" applyAlignment="1">
      <alignment horizontal="center"/>
    </xf>
    <xf numFmtId="165" fontId="18" fillId="0" borderId="16" xfId="0" applyNumberFormat="1" applyFont="1" applyBorder="1" applyAlignment="1">
      <alignment horizontal="center"/>
    </xf>
    <xf numFmtId="0" fontId="14" fillId="0" borderId="17" xfId="0" applyNumberFormat="1" applyFont="1" applyBorder="1" applyAlignment="1" applyProtection="1">
      <alignment horizontal="center" vertical="center" wrapText="1"/>
      <protection locked="0"/>
    </xf>
    <xf numFmtId="49" fontId="14" fillId="0" borderId="18" xfId="0" applyNumberFormat="1" applyFont="1" applyBorder="1" applyAlignment="1" applyProtection="1">
      <alignment horizontal="left" vertical="center" wrapText="1"/>
      <protection locked="0"/>
    </xf>
    <xf numFmtId="49" fontId="14" fillId="0" borderId="18" xfId="0" applyNumberFormat="1" applyFont="1" applyBorder="1" applyAlignment="1" applyProtection="1">
      <alignment horizontal="center" vertical="center" wrapText="1"/>
      <protection locked="0"/>
    </xf>
    <xf numFmtId="1" fontId="14" fillId="0" borderId="18" xfId="0" applyNumberFormat="1" applyFont="1" applyBorder="1" applyAlignment="1" applyProtection="1">
      <alignment horizontal="center" vertical="center" wrapText="1"/>
      <protection locked="0"/>
    </xf>
    <xf numFmtId="0" fontId="14" fillId="0" borderId="7" xfId="0" applyNumberFormat="1" applyFont="1" applyBorder="1" applyAlignment="1" applyProtection="1">
      <alignment horizontal="center" vertical="center" wrapText="1"/>
      <protection locked="0"/>
    </xf>
    <xf numFmtId="49" fontId="14" fillId="0" borderId="4" xfId="0" applyNumberFormat="1" applyFont="1" applyBorder="1" applyAlignment="1" applyProtection="1">
      <alignment horizontal="left" vertical="center" wrapText="1"/>
      <protection locked="0"/>
    </xf>
    <xf numFmtId="0" fontId="14" fillId="0" borderId="2" xfId="0" applyFont="1" applyBorder="1" applyAlignment="1" applyProtection="1">
      <alignment horizontal="left" vertical="center" wrapText="1"/>
      <protection locked="0"/>
    </xf>
    <xf numFmtId="0" fontId="14" fillId="0" borderId="2" xfId="0" applyFont="1" applyBorder="1" applyAlignment="1" applyProtection="1">
      <alignment horizontal="center" vertical="center" wrapText="1"/>
      <protection locked="0"/>
    </xf>
    <xf numFmtId="1" fontId="14" fillId="0" borderId="2" xfId="0" applyNumberFormat="1" applyFont="1" applyBorder="1" applyAlignment="1" applyProtection="1">
      <alignment horizontal="center" vertical="center" wrapText="1"/>
      <protection locked="0"/>
    </xf>
    <xf numFmtId="1" fontId="14" fillId="0" borderId="4" xfId="0" applyNumberFormat="1" applyFont="1" applyBorder="1" applyAlignment="1" applyProtection="1">
      <alignment horizontal="center" vertical="center" wrapText="1"/>
      <protection locked="0"/>
    </xf>
    <xf numFmtId="0" fontId="14" fillId="0" borderId="19" xfId="0" applyNumberFormat="1" applyFont="1" applyBorder="1" applyAlignment="1" applyProtection="1">
      <alignment horizontal="center" vertical="center" wrapText="1"/>
      <protection locked="0"/>
    </xf>
    <xf numFmtId="0" fontId="14" fillId="0" borderId="6" xfId="0" applyFont="1" applyBorder="1" applyAlignment="1" applyProtection="1">
      <alignment horizontal="left" vertical="center" wrapText="1"/>
      <protection locked="0"/>
    </xf>
    <xf numFmtId="0" fontId="14" fillId="0" borderId="6" xfId="0" applyFont="1" applyBorder="1" applyAlignment="1" applyProtection="1">
      <alignment horizontal="center" vertical="center" wrapText="1"/>
      <protection locked="0"/>
    </xf>
    <xf numFmtId="1" fontId="14" fillId="0" borderId="6" xfId="0" applyNumberFormat="1" applyFont="1" applyBorder="1" applyAlignment="1" applyProtection="1">
      <alignment horizontal="center" vertical="center" wrapText="1"/>
      <protection locked="0"/>
    </xf>
    <xf numFmtId="1" fontId="14" fillId="0" borderId="20" xfId="0" applyNumberFormat="1" applyFont="1" applyBorder="1" applyAlignment="1" applyProtection="1">
      <alignment horizontal="center" vertical="center" wrapText="1"/>
      <protection locked="0"/>
    </xf>
    <xf numFmtId="0" fontId="20" fillId="0" borderId="0" xfId="0" applyFont="1"/>
    <xf numFmtId="0" fontId="14" fillId="0" borderId="9" xfId="0" applyNumberFormat="1" applyFont="1" applyBorder="1" applyAlignment="1" applyProtection="1">
      <alignment horizontal="center" vertical="center" wrapText="1"/>
      <protection locked="0"/>
    </xf>
    <xf numFmtId="0" fontId="17" fillId="0" borderId="21" xfId="0" applyFont="1" applyBorder="1"/>
    <xf numFmtId="165" fontId="17" fillId="0" borderId="22" xfId="0" applyNumberFormat="1" applyFont="1" applyBorder="1" applyAlignment="1">
      <alignment horizontal="center"/>
    </xf>
    <xf numFmtId="0" fontId="3" fillId="0" borderId="7" xfId="0" applyNumberFormat="1" applyFont="1" applyBorder="1" applyAlignment="1" applyProtection="1">
      <alignment horizontal="center" vertical="center" wrapText="1"/>
      <protection locked="0"/>
    </xf>
    <xf numFmtId="49" fontId="3" fillId="0" borderId="4" xfId="0" applyNumberFormat="1" applyFont="1" applyBorder="1" applyAlignment="1">
      <alignment horizontal="center" vertical="center" wrapText="1"/>
    </xf>
    <xf numFmtId="0" fontId="3" fillId="0" borderId="4" xfId="0" applyFont="1" applyBorder="1" applyAlignment="1">
      <alignment horizontal="center" vertical="center" wrapText="1"/>
    </xf>
    <xf numFmtId="0" fontId="3" fillId="0" borderId="4" xfId="0" applyFont="1" applyBorder="1"/>
    <xf numFmtId="1" fontId="3" fillId="0" borderId="4" xfId="0" applyNumberFormat="1" applyFont="1" applyBorder="1" applyAlignment="1">
      <alignment horizontal="center" vertical="center" wrapText="1"/>
    </xf>
    <xf numFmtId="0" fontId="3" fillId="0" borderId="8" xfId="0" applyNumberFormat="1" applyFont="1" applyBorder="1" applyAlignment="1" applyProtection="1">
      <alignment horizontal="center" vertical="center" wrapText="1"/>
      <protection locked="0"/>
    </xf>
    <xf numFmtId="49" fontId="3"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1" fontId="3" fillId="0" borderId="2" xfId="0" applyNumberFormat="1" applyFont="1" applyBorder="1" applyAlignment="1">
      <alignment horizontal="center" vertical="center" wrapText="1"/>
    </xf>
    <xf numFmtId="0" fontId="3" fillId="0" borderId="2" xfId="0" applyNumberFormat="1" applyFont="1" applyBorder="1" applyAlignment="1">
      <alignment horizontal="center" vertical="center" wrapText="1"/>
    </xf>
    <xf numFmtId="49" fontId="3" fillId="0" borderId="2" xfId="0" applyNumberFormat="1" applyFont="1" applyBorder="1" applyAlignment="1" applyProtection="1">
      <alignment horizontal="center" vertical="center" wrapText="1"/>
      <protection locked="0"/>
    </xf>
    <xf numFmtId="0" fontId="3" fillId="0" borderId="2" xfId="0" applyFont="1" applyBorder="1" applyAlignment="1">
      <alignment horizontal="center" vertical="center"/>
    </xf>
    <xf numFmtId="0" fontId="3" fillId="0" borderId="9" xfId="0" applyNumberFormat="1" applyFont="1" applyBorder="1" applyAlignment="1" applyProtection="1">
      <alignment horizontal="center" vertical="center" wrapText="1"/>
      <protection locked="0"/>
    </xf>
    <xf numFmtId="49" fontId="3" fillId="0" borderId="6" xfId="0" applyNumberFormat="1" applyFont="1" applyBorder="1" applyAlignment="1" applyProtection="1">
      <alignment horizontal="center" vertical="center" wrapText="1"/>
      <protection locked="0"/>
    </xf>
    <xf numFmtId="0" fontId="3" fillId="0" borderId="6" xfId="0" applyFont="1" applyBorder="1" applyAlignment="1">
      <alignment horizontal="center" vertical="center" wrapText="1"/>
    </xf>
    <xf numFmtId="1" fontId="3" fillId="0" borderId="6" xfId="0" applyNumberFormat="1" applyFont="1" applyBorder="1" applyAlignment="1" applyProtection="1">
      <alignment horizontal="center" vertical="center" wrapText="1"/>
      <protection locked="0"/>
    </xf>
    <xf numFmtId="0" fontId="3" fillId="0" borderId="0" xfId="0" quotePrefix="1" applyFont="1" applyBorder="1" applyProtection="1">
      <protection hidden="1"/>
    </xf>
    <xf numFmtId="0" fontId="14" fillId="0" borderId="4" xfId="0" applyFont="1" applyBorder="1" applyAlignment="1">
      <alignment horizontal="center" vertical="center" wrapText="1"/>
    </xf>
    <xf numFmtId="49" fontId="14" fillId="0" borderId="4" xfId="0" applyNumberFormat="1" applyFont="1" applyBorder="1" applyAlignment="1" applyProtection="1">
      <alignment horizontal="center" vertical="center" wrapText="1"/>
      <protection locked="0"/>
    </xf>
    <xf numFmtId="49" fontId="14" fillId="0" borderId="2" xfId="0" applyNumberFormat="1" applyFont="1" applyBorder="1" applyAlignment="1" applyProtection="1">
      <alignment horizontal="center" vertical="center" wrapText="1"/>
      <protection locked="0"/>
    </xf>
    <xf numFmtId="165" fontId="6" fillId="0" borderId="22" xfId="0" quotePrefix="1" applyNumberFormat="1" applyFont="1" applyBorder="1" applyAlignment="1" applyProtection="1">
      <alignment horizontal="center"/>
      <protection hidden="1"/>
    </xf>
    <xf numFmtId="0" fontId="16" fillId="0" borderId="2" xfId="1" applyFont="1" applyBorder="1" applyAlignment="1" applyProtection="1">
      <alignment horizontal="center" vertical="center" wrapText="1"/>
    </xf>
    <xf numFmtId="49" fontId="14" fillId="0" borderId="18" xfId="0" applyNumberFormat="1" applyFont="1" applyBorder="1" applyAlignment="1">
      <alignment horizontal="center" vertical="center" wrapText="1"/>
    </xf>
    <xf numFmtId="1" fontId="14" fillId="0" borderId="18" xfId="0" applyNumberFormat="1" applyFont="1" applyBorder="1" applyAlignment="1">
      <alignment horizontal="center" vertical="center" wrapText="1"/>
    </xf>
    <xf numFmtId="2" fontId="17" fillId="0" borderId="23" xfId="0" applyNumberFormat="1" applyFont="1" applyBorder="1" applyAlignment="1">
      <alignment horizontal="center" vertical="center" wrapText="1"/>
    </xf>
    <xf numFmtId="49" fontId="14" fillId="0" borderId="7" xfId="0" applyNumberFormat="1" applyFont="1" applyBorder="1" applyAlignment="1" applyProtection="1">
      <alignment horizontal="center" vertical="center" wrapText="1"/>
      <protection locked="0"/>
    </xf>
    <xf numFmtId="0" fontId="14" fillId="0" borderId="0" xfId="0" applyFont="1" applyBorder="1" applyAlignment="1">
      <alignment horizontal="center" vertical="center" wrapText="1"/>
    </xf>
    <xf numFmtId="49" fontId="14" fillId="0" borderId="9" xfId="0" applyNumberFormat="1" applyFont="1" applyBorder="1" applyAlignment="1" applyProtection="1">
      <alignment horizontal="center" vertical="center" wrapText="1"/>
      <protection locked="0"/>
    </xf>
    <xf numFmtId="49" fontId="14" fillId="0" borderId="6" xfId="0" applyNumberFormat="1" applyFont="1" applyBorder="1" applyAlignment="1" applyProtection="1">
      <alignment horizontal="center" vertical="center" wrapText="1"/>
      <protection locked="0"/>
    </xf>
    <xf numFmtId="0" fontId="14" fillId="0" borderId="6" xfId="0" applyFont="1" applyBorder="1" applyAlignment="1">
      <alignment horizontal="center" vertical="center" wrapText="1"/>
    </xf>
    <xf numFmtId="0" fontId="6" fillId="0" borderId="0" xfId="0" applyFont="1" applyBorder="1" applyAlignment="1">
      <alignment horizontal="center"/>
    </xf>
    <xf numFmtId="1" fontId="14" fillId="0" borderId="2" xfId="0" applyNumberFormat="1" applyFont="1" applyBorder="1" applyAlignment="1">
      <alignment horizontal="center" vertical="center" wrapText="1"/>
    </xf>
    <xf numFmtId="0" fontId="14" fillId="0" borderId="24" xfId="0" applyFont="1" applyBorder="1" applyAlignment="1">
      <alignment horizontal="center" vertical="center" wrapText="1"/>
    </xf>
    <xf numFmtId="0" fontId="14" fillId="0" borderId="25" xfId="0" applyFont="1" applyBorder="1" applyAlignment="1">
      <alignment horizontal="center" vertical="center" wrapText="1"/>
    </xf>
    <xf numFmtId="1" fontId="14" fillId="0" borderId="25" xfId="0" applyNumberFormat="1" applyFont="1" applyBorder="1" applyAlignment="1">
      <alignment horizontal="center" vertical="center" wrapText="1"/>
    </xf>
    <xf numFmtId="0" fontId="14" fillId="0" borderId="26" xfId="0" applyFont="1" applyBorder="1" applyAlignment="1" applyProtection="1">
      <alignment horizontal="center" vertical="center" wrapText="1"/>
      <protection hidden="1"/>
    </xf>
    <xf numFmtId="0" fontId="6" fillId="0" borderId="21" xfId="0" applyFont="1" applyBorder="1"/>
    <xf numFmtId="165" fontId="6" fillId="0" borderId="22" xfId="0" applyNumberFormat="1" applyFont="1" applyBorder="1" applyAlignment="1">
      <alignment horizontal="center"/>
    </xf>
    <xf numFmtId="0" fontId="14" fillId="0" borderId="17"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8" xfId="0" applyFont="1" applyBorder="1" applyAlignment="1">
      <alignment horizontal="center" vertical="center" wrapText="1"/>
    </xf>
    <xf numFmtId="49" fontId="14" fillId="0" borderId="8" xfId="0" applyNumberFormat="1" applyFont="1" applyBorder="1" applyAlignment="1">
      <alignment horizontal="center" vertical="center" wrapText="1"/>
    </xf>
    <xf numFmtId="49" fontId="14" fillId="0" borderId="2" xfId="0" applyNumberFormat="1" applyFont="1" applyBorder="1" applyAlignment="1" applyProtection="1">
      <alignment horizontal="left" vertical="center" wrapText="1"/>
      <protection locked="0"/>
    </xf>
    <xf numFmtId="49" fontId="14" fillId="0" borderId="2" xfId="0" applyNumberFormat="1" applyFont="1" applyBorder="1" applyAlignment="1">
      <alignment horizontal="center" vertical="center" wrapText="1"/>
    </xf>
    <xf numFmtId="0" fontId="14" fillId="0" borderId="8" xfId="0" applyNumberFormat="1" applyFont="1" applyBorder="1" applyAlignment="1" applyProtection="1">
      <alignment horizontal="center" vertical="center" wrapText="1"/>
      <protection locked="0"/>
    </xf>
    <xf numFmtId="0" fontId="14" fillId="0" borderId="9" xfId="0" applyNumberFormat="1" applyFont="1" applyFill="1" applyBorder="1" applyAlignment="1" applyProtection="1">
      <alignment horizontal="center" vertical="center" wrapText="1"/>
      <protection locked="0"/>
    </xf>
    <xf numFmtId="0" fontId="14" fillId="0" borderId="6" xfId="0" applyFont="1" applyBorder="1"/>
    <xf numFmtId="0" fontId="14" fillId="0" borderId="6" xfId="0" applyFont="1" applyBorder="1" applyAlignment="1">
      <alignment horizontal="center"/>
    </xf>
    <xf numFmtId="0" fontId="0" fillId="0" borderId="0" xfId="0" applyBorder="1" applyAlignment="1">
      <alignment horizontal="center"/>
    </xf>
    <xf numFmtId="0" fontId="5" fillId="0" borderId="0" xfId="0" applyFont="1" applyBorder="1" applyAlignment="1">
      <alignment horizontal="center"/>
    </xf>
    <xf numFmtId="1" fontId="14" fillId="0" borderId="17" xfId="0" applyNumberFormat="1" applyFont="1" applyBorder="1" applyAlignment="1" applyProtection="1">
      <alignment horizontal="center" vertical="center" wrapText="1"/>
      <protection locked="0"/>
    </xf>
    <xf numFmtId="1" fontId="14" fillId="0" borderId="7" xfId="0" applyNumberFormat="1" applyFont="1" applyBorder="1" applyAlignment="1" applyProtection="1">
      <alignment horizontal="center" vertical="center" wrapText="1"/>
      <protection locked="0"/>
    </xf>
    <xf numFmtId="1" fontId="14" fillId="0" borderId="19" xfId="0" applyNumberFormat="1" applyFont="1" applyBorder="1" applyAlignment="1" applyProtection="1">
      <alignment horizontal="center" vertical="center" wrapText="1"/>
      <protection locked="0"/>
    </xf>
    <xf numFmtId="49" fontId="14" fillId="0" borderId="19" xfId="0" applyNumberFormat="1" applyFont="1" applyBorder="1" applyAlignment="1" applyProtection="1">
      <alignment horizontal="center" vertical="center" wrapText="1"/>
      <protection locked="0"/>
    </xf>
    <xf numFmtId="0" fontId="14" fillId="0" borderId="28" xfId="0" applyNumberFormat="1" applyFont="1" applyBorder="1" applyAlignment="1">
      <alignment horizontal="center" vertical="center" wrapText="1"/>
    </xf>
    <xf numFmtId="49" fontId="14" fillId="0" borderId="18" xfId="0" applyNumberFormat="1" applyFont="1" applyBorder="1" applyAlignment="1">
      <alignment horizontal="left" vertical="center" wrapText="1"/>
    </xf>
    <xf numFmtId="0" fontId="14" fillId="0" borderId="2" xfId="0" applyFont="1" applyBorder="1" applyAlignment="1">
      <alignment horizontal="center" vertical="center"/>
    </xf>
    <xf numFmtId="0" fontId="14" fillId="0" borderId="2" xfId="0" applyFont="1" applyFill="1" applyBorder="1" applyAlignment="1">
      <alignment horizontal="center" vertical="center" wrapText="1"/>
    </xf>
    <xf numFmtId="2" fontId="14" fillId="0" borderId="2" xfId="0" applyNumberFormat="1" applyFont="1" applyBorder="1" applyAlignment="1">
      <alignment horizontal="center" vertical="center" wrapText="1"/>
    </xf>
    <xf numFmtId="0" fontId="14" fillId="0" borderId="6" xfId="0" applyFont="1" applyBorder="1" applyAlignment="1">
      <alignment horizontal="center" vertical="center"/>
    </xf>
    <xf numFmtId="0" fontId="14" fillId="0" borderId="0" xfId="0" applyFont="1" applyBorder="1" applyAlignment="1">
      <alignment horizontal="center" vertical="center"/>
    </xf>
    <xf numFmtId="0" fontId="10" fillId="0" borderId="0" xfId="0" applyFont="1" applyAlignment="1" applyProtection="1">
      <alignment horizontal="center" vertical="center" wrapText="1"/>
      <protection hidden="1"/>
    </xf>
    <xf numFmtId="0" fontId="0" fillId="0" borderId="0" xfId="0"/>
    <xf numFmtId="0" fontId="10" fillId="0" borderId="0" xfId="0" applyFont="1" applyAlignment="1" applyProtection="1">
      <alignment vertical="center" wrapText="1"/>
      <protection hidden="1"/>
    </xf>
    <xf numFmtId="0" fontId="14" fillId="0" borderId="17" xfId="0" applyNumberFormat="1" applyFont="1" applyBorder="1" applyAlignment="1">
      <alignment horizontal="center" vertical="center" wrapText="1"/>
    </xf>
    <xf numFmtId="49" fontId="14" fillId="0" borderId="8" xfId="0" applyNumberFormat="1" applyFont="1" applyBorder="1" applyAlignment="1" applyProtection="1">
      <alignment horizontal="center" vertical="center" wrapText="1"/>
      <protection locked="0"/>
    </xf>
    <xf numFmtId="0" fontId="20" fillId="0" borderId="2" xfId="0" applyFont="1" applyBorder="1"/>
    <xf numFmtId="0" fontId="20" fillId="0" borderId="6" xfId="0" applyFont="1" applyBorder="1"/>
    <xf numFmtId="0" fontId="14" fillId="0" borderId="30" xfId="0" applyFont="1" applyBorder="1" applyAlignment="1">
      <alignment horizontal="center" vertical="center" wrapText="1"/>
    </xf>
    <xf numFmtId="0" fontId="14" fillId="0" borderId="31" xfId="0" applyFont="1" applyBorder="1" applyAlignment="1">
      <alignment horizontal="center" vertical="center" wrapText="1"/>
    </xf>
    <xf numFmtId="1" fontId="14" fillId="0" borderId="31" xfId="0" applyNumberFormat="1" applyFont="1" applyBorder="1" applyAlignment="1">
      <alignment horizontal="center" vertical="center" wrapText="1"/>
    </xf>
    <xf numFmtId="0" fontId="14" fillId="0" borderId="32" xfId="0" applyFont="1" applyBorder="1" applyAlignment="1" applyProtection="1">
      <alignment horizontal="center" vertical="center" wrapText="1"/>
      <protection hidden="1"/>
    </xf>
    <xf numFmtId="0" fontId="8" fillId="0" borderId="24" xfId="0" applyFont="1" applyBorder="1" applyAlignment="1">
      <alignment horizontal="center" vertical="center" wrapText="1"/>
    </xf>
    <xf numFmtId="0" fontId="8" fillId="0" borderId="25" xfId="0" applyFont="1" applyBorder="1" applyAlignment="1">
      <alignment horizontal="center" vertical="center" wrapText="1"/>
    </xf>
    <xf numFmtId="1" fontId="8" fillId="0" borderId="25" xfId="0" applyNumberFormat="1" applyFont="1" applyBorder="1" applyAlignment="1">
      <alignment horizontal="center" vertical="center" wrapText="1"/>
    </xf>
    <xf numFmtId="0" fontId="8" fillId="0" borderId="26" xfId="0" applyFont="1" applyBorder="1" applyAlignment="1" applyProtection="1">
      <alignment horizontal="center" vertical="center" wrapText="1"/>
      <protection hidden="1"/>
    </xf>
    <xf numFmtId="49" fontId="4" fillId="0" borderId="0" xfId="0" applyNumberFormat="1" applyFont="1" applyFill="1" applyBorder="1" applyAlignment="1">
      <alignment horizontal="center" vertical="center" wrapText="1"/>
    </xf>
    <xf numFmtId="0" fontId="3" fillId="0" borderId="7" xfId="0" applyFont="1" applyBorder="1" applyAlignment="1">
      <alignment horizontal="center"/>
    </xf>
    <xf numFmtId="0" fontId="3" fillId="0" borderId="4" xfId="0" applyFont="1" applyBorder="1" applyAlignment="1">
      <alignment horizontal="center" vertical="center"/>
    </xf>
    <xf numFmtId="0" fontId="3" fillId="0" borderId="4" xfId="0" applyFont="1" applyBorder="1" applyAlignment="1">
      <alignment horizontal="center" wrapText="1"/>
    </xf>
    <xf numFmtId="0" fontId="3" fillId="0" borderId="4" xfId="0" applyFont="1" applyBorder="1" applyAlignment="1">
      <alignment horizontal="center"/>
    </xf>
    <xf numFmtId="16" fontId="3" fillId="0" borderId="4" xfId="0" quotePrefix="1" applyNumberFormat="1" applyFont="1" applyBorder="1" applyAlignment="1">
      <alignment horizontal="center"/>
    </xf>
    <xf numFmtId="16" fontId="3" fillId="0" borderId="33" xfId="0" quotePrefix="1" applyNumberFormat="1" applyFont="1" applyBorder="1" applyAlignment="1">
      <alignment horizontal="center"/>
    </xf>
    <xf numFmtId="0" fontId="3" fillId="0" borderId="8" xfId="0" applyFont="1" applyBorder="1" applyAlignment="1">
      <alignment horizontal="center" vertical="center" wrapText="1"/>
    </xf>
    <xf numFmtId="0" fontId="3" fillId="0" borderId="2" xfId="0" quotePrefix="1" applyFont="1" applyBorder="1" applyAlignment="1">
      <alignment horizontal="center" vertical="center" wrapText="1"/>
    </xf>
    <xf numFmtId="0" fontId="3" fillId="0" borderId="34" xfId="0" quotePrefix="1" applyFont="1" applyBorder="1" applyAlignment="1">
      <alignment horizontal="center" vertical="center" wrapText="1"/>
    </xf>
    <xf numFmtId="2" fontId="6" fillId="0" borderId="23"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8" fillId="0" borderId="2" xfId="0" quotePrefix="1" applyFont="1" applyBorder="1" applyAlignment="1">
      <alignment horizontal="center" vertical="center" wrapText="1"/>
    </xf>
    <xf numFmtId="0" fontId="8" fillId="0" borderId="34" xfId="0" quotePrefix="1" applyFont="1" applyBorder="1" applyAlignment="1">
      <alignment horizontal="center" vertical="center" wrapText="1"/>
    </xf>
    <xf numFmtId="0" fontId="3" fillId="0" borderId="9" xfId="0" applyFont="1" applyBorder="1" applyAlignment="1">
      <alignment horizontal="center" vertical="center" wrapText="1"/>
    </xf>
    <xf numFmtId="16" fontId="3" fillId="0" borderId="6" xfId="0" applyNumberFormat="1" applyFont="1" applyBorder="1" applyAlignment="1">
      <alignment horizontal="center" vertical="center" wrapText="1"/>
    </xf>
    <xf numFmtId="16" fontId="3" fillId="0" borderId="35" xfId="0" applyNumberFormat="1" applyFont="1" applyBorder="1" applyAlignment="1">
      <alignment horizontal="center" vertical="center" wrapText="1"/>
    </xf>
    <xf numFmtId="2" fontId="6" fillId="0" borderId="36" xfId="0" applyNumberFormat="1" applyFont="1" applyBorder="1" applyAlignment="1">
      <alignment horizontal="center" vertical="center" wrapText="1"/>
    </xf>
    <xf numFmtId="0" fontId="3" fillId="0" borderId="0" xfId="0" applyFont="1" applyBorder="1" applyAlignment="1">
      <alignment horizontal="center" vertical="center" wrapText="1"/>
    </xf>
    <xf numFmtId="0" fontId="0" fillId="0" borderId="0" xfId="0" applyFont="1"/>
    <xf numFmtId="0" fontId="3" fillId="0" borderId="24"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2" xfId="0" applyFont="1" applyBorder="1" applyAlignment="1">
      <alignment horizontal="center"/>
    </xf>
    <xf numFmtId="0" fontId="3" fillId="0" borderId="9" xfId="0" applyFont="1" applyBorder="1" applyAlignment="1">
      <alignment horizontal="center" vertical="center"/>
    </xf>
    <xf numFmtId="0" fontId="8" fillId="0" borderId="6" xfId="0" applyFont="1" applyBorder="1" applyAlignment="1">
      <alignment horizontal="center" vertical="center" wrapText="1"/>
    </xf>
    <xf numFmtId="0" fontId="3" fillId="0" borderId="6" xfId="0" quotePrefix="1" applyFont="1" applyBorder="1" applyAlignment="1">
      <alignment horizontal="center" vertical="center" wrapText="1"/>
    </xf>
    <xf numFmtId="0" fontId="0" fillId="0" borderId="0" xfId="0" applyFont="1" applyFill="1" applyBorder="1" applyAlignment="1">
      <alignment wrapText="1"/>
    </xf>
    <xf numFmtId="0" fontId="11" fillId="0" borderId="24" xfId="0" applyFont="1" applyBorder="1" applyAlignment="1" applyProtection="1">
      <alignment horizontal="center" vertical="center" wrapText="1"/>
      <protection hidden="1"/>
    </xf>
    <xf numFmtId="0" fontId="11" fillId="0" borderId="25" xfId="0" applyFont="1" applyBorder="1" applyAlignment="1" applyProtection="1">
      <alignment horizontal="center" vertical="center"/>
      <protection hidden="1"/>
    </xf>
    <xf numFmtId="0" fontId="11" fillId="0" borderId="25" xfId="0" applyFont="1" applyBorder="1" applyAlignment="1" applyProtection="1">
      <alignment horizontal="center" vertical="center" wrapText="1"/>
      <protection hidden="1"/>
    </xf>
    <xf numFmtId="0" fontId="3" fillId="0" borderId="25" xfId="0" applyFont="1" applyBorder="1" applyAlignment="1" applyProtection="1">
      <alignment horizontal="center" vertical="center" wrapText="1"/>
      <protection hidden="1"/>
    </xf>
    <xf numFmtId="0" fontId="0" fillId="0" borderId="10" xfId="0" applyBorder="1" applyAlignment="1">
      <alignment horizontal="center" vertical="top" wrapText="1"/>
    </xf>
    <xf numFmtId="0" fontId="3" fillId="0" borderId="8" xfId="0" applyFont="1" applyBorder="1" applyAlignment="1">
      <alignment horizontal="center"/>
    </xf>
    <xf numFmtId="0" fontId="0" fillId="0" borderId="8" xfId="0" applyFont="1" applyBorder="1" applyAlignment="1">
      <alignment horizontal="center" vertical="center" wrapText="1"/>
    </xf>
    <xf numFmtId="0" fontId="3" fillId="0" borderId="25" xfId="0" applyFont="1" applyBorder="1" applyAlignment="1">
      <alignment horizontal="center" vertical="center"/>
    </xf>
    <xf numFmtId="0" fontId="3" fillId="0" borderId="26" xfId="0" applyFont="1" applyFill="1" applyBorder="1" applyAlignment="1">
      <alignment horizontal="center" vertical="center" wrapText="1"/>
    </xf>
    <xf numFmtId="0" fontId="14" fillId="0" borderId="18" xfId="0" applyFont="1" applyBorder="1" applyAlignment="1" applyProtection="1">
      <alignment horizontal="center" vertical="center" wrapText="1"/>
      <protection locked="0"/>
    </xf>
    <xf numFmtId="0" fontId="14" fillId="0" borderId="18" xfId="0" applyFont="1" applyBorder="1" applyAlignment="1">
      <alignment horizontal="center" vertical="center"/>
    </xf>
    <xf numFmtId="0" fontId="14" fillId="0" borderId="8" xfId="0" applyNumberFormat="1" applyFont="1" applyBorder="1" applyAlignment="1">
      <alignment horizontal="center" vertical="center" wrapText="1"/>
    </xf>
    <xf numFmtId="0" fontId="14" fillId="0" borderId="9" xfId="0" applyNumberFormat="1" applyFont="1" applyBorder="1" applyAlignment="1">
      <alignment horizontal="center" vertical="center" wrapText="1"/>
    </xf>
    <xf numFmtId="0" fontId="14" fillId="0" borderId="0" xfId="0" applyFont="1" applyFill="1" applyBorder="1" applyAlignment="1">
      <alignment horizontal="center" vertical="center" wrapText="1"/>
    </xf>
    <xf numFmtId="165" fontId="17" fillId="0" borderId="22" xfId="0" applyNumberFormat="1" applyFont="1" applyBorder="1" applyAlignment="1">
      <alignment horizontal="center" vertical="center"/>
    </xf>
    <xf numFmtId="0" fontId="3" fillId="0" borderId="2" xfId="0" applyFont="1" applyBorder="1" applyAlignment="1">
      <alignment horizontal="left" vertical="center" wrapText="1"/>
    </xf>
    <xf numFmtId="0" fontId="8" fillId="0" borderId="6" xfId="0" applyFont="1" applyFill="1" applyBorder="1" applyAlignment="1">
      <alignment horizontal="left" vertical="center" wrapText="1"/>
    </xf>
    <xf numFmtId="0" fontId="8" fillId="0" borderId="6" xfId="0" applyFont="1" applyFill="1" applyBorder="1" applyAlignment="1">
      <alignment horizontal="center" vertical="center" wrapText="1"/>
    </xf>
    <xf numFmtId="0" fontId="0" fillId="0" borderId="0" xfId="0" applyFont="1" applyBorder="1"/>
    <xf numFmtId="0" fontId="0" fillId="0" borderId="17"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2" xfId="0" quotePrefix="1" applyFont="1" applyBorder="1" applyAlignment="1">
      <alignment horizontal="center"/>
    </xf>
    <xf numFmtId="0" fontId="3" fillId="0" borderId="2" xfId="0" applyFont="1" applyBorder="1"/>
    <xf numFmtId="0" fontId="3" fillId="0" borderId="17" xfId="0" applyFont="1" applyBorder="1" applyAlignment="1">
      <alignment horizontal="center"/>
    </xf>
    <xf numFmtId="0" fontId="3" fillId="0" borderId="18" xfId="0" applyFont="1" applyBorder="1" applyAlignment="1"/>
    <xf numFmtId="0" fontId="3" fillId="0" borderId="27" xfId="0" applyFont="1" applyBorder="1" applyAlignment="1"/>
    <xf numFmtId="0" fontId="3" fillId="0" borderId="9" xfId="0" applyFont="1" applyBorder="1" applyAlignment="1">
      <alignment horizontal="center"/>
    </xf>
    <xf numFmtId="0" fontId="3" fillId="0" borderId="7" xfId="0" applyFont="1" applyBorder="1" applyAlignment="1">
      <alignment horizontal="center" vertical="center" wrapText="1"/>
    </xf>
    <xf numFmtId="0" fontId="3" fillId="0" borderId="2" xfId="0" applyFont="1" applyBorder="1" applyAlignment="1">
      <alignment horizontal="left"/>
    </xf>
    <xf numFmtId="0" fontId="3" fillId="0" borderId="37" xfId="0" applyFont="1" applyBorder="1" applyAlignment="1">
      <alignment horizontal="center" vertical="center" wrapText="1"/>
    </xf>
    <xf numFmtId="0" fontId="3" fillId="0" borderId="6" xfId="0" applyFont="1" applyBorder="1" applyAlignment="1">
      <alignment horizontal="left" vertical="center"/>
    </xf>
    <xf numFmtId="0" fontId="14" fillId="0" borderId="0" xfId="0" applyFont="1" applyAlignment="1" applyProtection="1">
      <alignment vertical="center"/>
      <protection hidden="1"/>
    </xf>
    <xf numFmtId="0" fontId="14" fillId="0" borderId="0" xfId="0" applyFont="1" applyAlignment="1" applyProtection="1">
      <alignment horizontal="left" vertical="center"/>
      <protection hidden="1"/>
    </xf>
    <xf numFmtId="0" fontId="20" fillId="0" borderId="0" xfId="0" applyFont="1" applyAlignment="1"/>
    <xf numFmtId="0" fontId="14" fillId="0" borderId="0" xfId="0" applyFont="1" applyAlignment="1"/>
    <xf numFmtId="0" fontId="14" fillId="0" borderId="0" xfId="0" applyFont="1"/>
    <xf numFmtId="0" fontId="0" fillId="0" borderId="0" xfId="0" applyFill="1" applyAlignment="1">
      <alignment horizontal="center"/>
    </xf>
    <xf numFmtId="0" fontId="0" fillId="2" borderId="2" xfId="0" applyFill="1" applyBorder="1" applyAlignment="1">
      <alignment horizontal="center"/>
    </xf>
    <xf numFmtId="0" fontId="0" fillId="2" borderId="4" xfId="0" applyFill="1" applyBorder="1" applyAlignment="1">
      <alignment horizontal="center"/>
    </xf>
    <xf numFmtId="0" fontId="0" fillId="0" borderId="4" xfId="0" applyBorder="1"/>
    <xf numFmtId="0" fontId="0" fillId="0" borderId="0" xfId="0" applyAlignment="1">
      <alignment vertical="top" wrapText="1"/>
    </xf>
    <xf numFmtId="0" fontId="3" fillId="0" borderId="2" xfId="0" applyFont="1" applyBorder="1" applyAlignment="1">
      <alignment wrapText="1"/>
    </xf>
    <xf numFmtId="0" fontId="0" fillId="0" borderId="2" xfId="0" applyFont="1" applyBorder="1" applyAlignment="1">
      <alignment wrapText="1"/>
    </xf>
    <xf numFmtId="0" fontId="3" fillId="0" borderId="18" xfId="0" applyFont="1" applyBorder="1" applyAlignment="1">
      <alignment wrapText="1"/>
    </xf>
    <xf numFmtId="0" fontId="3" fillId="0" borderId="18" xfId="0" applyFont="1" applyBorder="1" applyAlignment="1">
      <alignment horizontal="center"/>
    </xf>
    <xf numFmtId="0" fontId="0" fillId="0" borderId="6" xfId="0" applyFont="1" applyBorder="1" applyAlignment="1">
      <alignment wrapText="1"/>
    </xf>
    <xf numFmtId="165" fontId="6" fillId="0" borderId="22" xfId="0" applyNumberFormat="1" applyFont="1" applyBorder="1" applyAlignment="1">
      <alignment horizontal="center" vertical="center" wrapText="1"/>
    </xf>
    <xf numFmtId="0" fontId="6" fillId="0" borderId="38" xfId="0" applyFont="1" applyBorder="1" applyAlignment="1">
      <alignment horizontal="center"/>
    </xf>
    <xf numFmtId="0" fontId="0" fillId="0" borderId="0" xfId="0" applyFill="1" applyBorder="1" applyAlignment="1">
      <alignment horizontal="center"/>
    </xf>
    <xf numFmtId="165" fontId="10" fillId="0" borderId="22" xfId="0" applyNumberFormat="1" applyFont="1" applyBorder="1" applyAlignment="1">
      <alignment horizontal="center"/>
    </xf>
    <xf numFmtId="0" fontId="21" fillId="0" borderId="0" xfId="0" applyFont="1"/>
    <xf numFmtId="0" fontId="10" fillId="0" borderId="0" xfId="0" applyFont="1" applyBorder="1" applyAlignment="1" applyProtection="1">
      <alignment vertical="center" wrapText="1"/>
      <protection hidden="1"/>
    </xf>
    <xf numFmtId="0" fontId="0" fillId="0" borderId="0" xfId="0" applyFont="1" applyAlignment="1">
      <alignment horizontal="right"/>
    </xf>
    <xf numFmtId="0" fontId="3" fillId="0" borderId="17" xfId="0" applyFont="1" applyBorder="1" applyAlignment="1">
      <alignment horizontal="center" vertical="center" wrapText="1"/>
    </xf>
    <xf numFmtId="0" fontId="3" fillId="0" borderId="18" xfId="0" applyFont="1" applyBorder="1" applyAlignment="1">
      <alignment horizontal="left" vertical="center" wrapText="1"/>
    </xf>
    <xf numFmtId="0" fontId="14" fillId="0" borderId="39" xfId="0" applyFont="1" applyBorder="1" applyAlignment="1">
      <alignment horizontal="center" vertical="center" wrapText="1"/>
    </xf>
    <xf numFmtId="0" fontId="14" fillId="0" borderId="26" xfId="0" applyFont="1" applyBorder="1" applyAlignment="1">
      <alignment horizontal="center" vertical="center" wrapText="1"/>
    </xf>
    <xf numFmtId="0" fontId="14" fillId="0" borderId="2" xfId="0" applyFont="1" applyBorder="1" applyAlignment="1"/>
    <xf numFmtId="0" fontId="14" fillId="0" borderId="0" xfId="0" applyFont="1" applyBorder="1" applyAlignment="1">
      <alignment wrapText="1"/>
    </xf>
    <xf numFmtId="0" fontId="17" fillId="0" borderId="0" xfId="0" applyFont="1"/>
    <xf numFmtId="0" fontId="20" fillId="0" borderId="17" xfId="0" applyFont="1" applyBorder="1" applyAlignment="1">
      <alignment horizontal="center"/>
    </xf>
    <xf numFmtId="0" fontId="20" fillId="0" borderId="8" xfId="0" applyFont="1" applyBorder="1" applyAlignment="1">
      <alignment horizontal="center"/>
    </xf>
    <xf numFmtId="0" fontId="14" fillId="0" borderId="2" xfId="0" applyFont="1" applyBorder="1" applyAlignment="1">
      <alignment horizontal="left" vertical="center" wrapText="1"/>
    </xf>
    <xf numFmtId="0" fontId="17" fillId="0" borderId="23" xfId="0" applyFont="1" applyBorder="1" applyAlignment="1">
      <alignment horizontal="center" vertical="center" wrapText="1"/>
    </xf>
    <xf numFmtId="0" fontId="14" fillId="0" borderId="2" xfId="0" applyFont="1" applyFill="1" applyBorder="1" applyAlignment="1">
      <alignment horizontal="left" vertical="center" wrapText="1"/>
    </xf>
    <xf numFmtId="0" fontId="17" fillId="0" borderId="23" xfId="0" applyFont="1" applyFill="1" applyBorder="1" applyAlignment="1">
      <alignment horizontal="center" vertical="center" wrapText="1"/>
    </xf>
    <xf numFmtId="0" fontId="20" fillId="0" borderId="9" xfId="0" applyFont="1" applyBorder="1" applyAlignment="1">
      <alignment horizontal="center"/>
    </xf>
    <xf numFmtId="0" fontId="14" fillId="0" borderId="6" xfId="0" applyFont="1" applyFill="1" applyBorder="1" applyAlignment="1">
      <alignment horizontal="left" vertical="center" wrapText="1"/>
    </xf>
    <xf numFmtId="0" fontId="14" fillId="0" borderId="6" xfId="0" applyFont="1" applyFill="1" applyBorder="1" applyAlignment="1">
      <alignment horizontal="center" vertical="center" wrapText="1"/>
    </xf>
    <xf numFmtId="0" fontId="17" fillId="0" borderId="36" xfId="0" applyFont="1" applyFill="1" applyBorder="1" applyAlignment="1">
      <alignment horizontal="center" vertical="center" wrapText="1"/>
    </xf>
    <xf numFmtId="17" fontId="14" fillId="0" borderId="2" xfId="0" quotePrefix="1" applyNumberFormat="1"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14" fillId="0" borderId="18" xfId="0" applyFont="1" applyBorder="1" applyAlignment="1">
      <alignment horizontal="left" vertical="center" wrapText="1"/>
    </xf>
    <xf numFmtId="0" fontId="14" fillId="0" borderId="9" xfId="0" applyFont="1" applyBorder="1" applyAlignment="1">
      <alignment horizontal="center" vertical="center" wrapText="1"/>
    </xf>
    <xf numFmtId="0" fontId="14" fillId="0" borderId="6" xfId="0" applyFont="1" applyBorder="1" applyAlignment="1">
      <alignment horizontal="left" vertical="center" wrapText="1"/>
    </xf>
    <xf numFmtId="166" fontId="17" fillId="0" borderId="22" xfId="0" applyNumberFormat="1" applyFont="1" applyBorder="1" applyAlignment="1">
      <alignment horizontal="center"/>
    </xf>
    <xf numFmtId="49" fontId="0" fillId="0" borderId="0" xfId="0" applyNumberFormat="1"/>
    <xf numFmtId="0" fontId="19" fillId="0" borderId="0" xfId="0" applyFont="1"/>
    <xf numFmtId="0" fontId="20" fillId="0" borderId="17" xfId="0" applyFont="1" applyBorder="1" applyAlignment="1">
      <alignment horizontal="center" vertical="center"/>
    </xf>
    <xf numFmtId="0" fontId="20" fillId="0" borderId="8" xfId="0" applyFont="1" applyBorder="1" applyAlignment="1">
      <alignment horizontal="center" vertical="center"/>
    </xf>
    <xf numFmtId="0" fontId="20" fillId="0" borderId="9" xfId="0" applyFont="1" applyBorder="1" applyAlignment="1">
      <alignment horizontal="center" vertical="center"/>
    </xf>
    <xf numFmtId="0" fontId="14" fillId="0" borderId="40" xfId="0" applyFont="1" applyBorder="1" applyAlignment="1">
      <alignment horizontal="left" vertical="center" wrapText="1"/>
    </xf>
    <xf numFmtId="0" fontId="20" fillId="0" borderId="0" xfId="0" applyFont="1" applyBorder="1" applyAlignment="1">
      <alignment horizontal="left" vertical="center" wrapText="1"/>
    </xf>
    <xf numFmtId="165" fontId="17" fillId="0" borderId="22" xfId="0" applyNumberFormat="1" applyFont="1" applyBorder="1" applyAlignment="1">
      <alignment horizontal="center" vertical="center" wrapText="1"/>
    </xf>
    <xf numFmtId="2" fontId="3" fillId="0" borderId="23" xfId="0" applyNumberFormat="1" applyFont="1" applyBorder="1" applyAlignment="1" applyProtection="1">
      <alignment horizontal="center" vertical="center" wrapText="1"/>
      <protection hidden="1"/>
    </xf>
    <xf numFmtId="2" fontId="3" fillId="0" borderId="36" xfId="0" applyNumberFormat="1" applyFont="1" applyBorder="1" applyAlignment="1" applyProtection="1">
      <alignment horizontal="center" vertical="center" wrapText="1"/>
      <protection hidden="1"/>
    </xf>
    <xf numFmtId="2" fontId="3" fillId="0" borderId="41" xfId="0" applyNumberFormat="1" applyFont="1" applyBorder="1" applyAlignment="1" applyProtection="1">
      <alignment horizontal="center" vertical="center"/>
      <protection hidden="1"/>
    </xf>
    <xf numFmtId="2" fontId="3" fillId="0" borderId="23" xfId="0" applyNumberFormat="1" applyFont="1" applyBorder="1" applyAlignment="1" applyProtection="1">
      <alignment horizontal="center" vertical="center"/>
      <protection hidden="1"/>
    </xf>
    <xf numFmtId="2" fontId="3" fillId="0" borderId="36" xfId="0" applyNumberFormat="1" applyFont="1" applyBorder="1" applyAlignment="1" applyProtection="1">
      <alignment horizontal="center" vertical="center"/>
      <protection hidden="1"/>
    </xf>
    <xf numFmtId="2" fontId="3"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lignment horizontal="center" vertical="center" wrapText="1"/>
    </xf>
    <xf numFmtId="2" fontId="8" fillId="0" borderId="23" xfId="0" applyNumberFormat="1" applyFont="1" applyBorder="1" applyAlignment="1" applyProtection="1">
      <alignment horizontal="center" vertical="center" wrapText="1"/>
      <protection hidden="1"/>
    </xf>
    <xf numFmtId="2" fontId="3" fillId="0" borderId="27" xfId="0" applyNumberFormat="1" applyFont="1" applyBorder="1" applyAlignment="1" applyProtection="1">
      <alignment horizontal="center" vertical="center"/>
      <protection hidden="1"/>
    </xf>
    <xf numFmtId="2" fontId="3" fillId="0" borderId="36" xfId="0" applyNumberFormat="1" applyFont="1" applyBorder="1" applyAlignment="1">
      <alignment horizontal="center"/>
    </xf>
    <xf numFmtId="2" fontId="3" fillId="0" borderId="23" xfId="0" applyNumberFormat="1" applyFont="1" applyBorder="1" applyAlignment="1">
      <alignment horizontal="center" vertical="center"/>
    </xf>
    <xf numFmtId="0" fontId="0" fillId="0" borderId="23" xfId="0" applyFont="1" applyBorder="1"/>
    <xf numFmtId="0" fontId="0" fillId="0" borderId="36" xfId="0" applyFont="1" applyBorder="1"/>
    <xf numFmtId="2" fontId="3" fillId="0" borderId="27" xfId="0" applyNumberFormat="1" applyFont="1" applyBorder="1" applyAlignment="1">
      <alignment horizontal="center" vertical="center" wrapText="1"/>
    </xf>
    <xf numFmtId="2" fontId="11" fillId="0" borderId="23" xfId="0" applyNumberFormat="1" applyFont="1" applyBorder="1" applyAlignment="1">
      <alignment horizontal="center" vertical="center"/>
    </xf>
    <xf numFmtId="2" fontId="11" fillId="0" borderId="23" xfId="0" applyNumberFormat="1" applyFont="1" applyBorder="1" applyAlignment="1">
      <alignment horizontal="center" vertical="center" wrapText="1"/>
    </xf>
    <xf numFmtId="2" fontId="11" fillId="0" borderId="36" xfId="0" applyNumberFormat="1" applyFont="1" applyBorder="1" applyAlignment="1">
      <alignment horizontal="center" vertical="center"/>
    </xf>
    <xf numFmtId="2" fontId="3" fillId="0" borderId="41" xfId="0" applyNumberFormat="1" applyFont="1" applyBorder="1" applyAlignment="1">
      <alignment horizontal="center"/>
    </xf>
    <xf numFmtId="2" fontId="8" fillId="0" borderId="23" xfId="0" applyNumberFormat="1" applyFont="1" applyBorder="1" applyAlignment="1">
      <alignment horizontal="center" vertical="center" wrapText="1"/>
    </xf>
    <xf numFmtId="2" fontId="3" fillId="0" borderId="36" xfId="0" applyNumberFormat="1" applyFont="1" applyBorder="1" applyAlignment="1">
      <alignment horizontal="center" vertical="center" wrapText="1"/>
    </xf>
    <xf numFmtId="2" fontId="3" fillId="0" borderId="23" xfId="0" applyNumberFormat="1" applyFont="1" applyBorder="1" applyAlignment="1">
      <alignment horizontal="center"/>
    </xf>
    <xf numFmtId="2" fontId="3" fillId="0" borderId="41" xfId="0" applyNumberFormat="1" applyFont="1" applyBorder="1" applyAlignment="1">
      <alignment horizontal="center" vertical="center" wrapText="1"/>
    </xf>
    <xf numFmtId="2" fontId="3" fillId="0" borderId="27" xfId="0" applyNumberFormat="1" applyFont="1" applyBorder="1" applyAlignment="1">
      <alignment horizontal="center" vertical="center"/>
    </xf>
    <xf numFmtId="2" fontId="8" fillId="0" borderId="36" xfId="0" applyNumberFormat="1" applyFont="1" applyBorder="1" applyAlignment="1">
      <alignment horizontal="center" vertical="center" wrapText="1"/>
    </xf>
    <xf numFmtId="2" fontId="3" fillId="0" borderId="27" xfId="0" applyNumberFormat="1" applyFont="1" applyBorder="1" applyAlignment="1">
      <alignment horizontal="center"/>
    </xf>
    <xf numFmtId="2" fontId="8" fillId="0" borderId="27" xfId="0" applyNumberFormat="1" applyFont="1" applyBorder="1" applyAlignment="1">
      <alignment horizontal="center" vertical="center" wrapText="1"/>
    </xf>
    <xf numFmtId="0" fontId="3" fillId="0" borderId="23" xfId="0" applyFont="1" applyBorder="1" applyAlignment="1">
      <alignment horizontal="center" vertical="center" wrapText="1"/>
    </xf>
    <xf numFmtId="0" fontId="3" fillId="0" borderId="23" xfId="0" applyFont="1" applyFill="1" applyBorder="1" applyAlignment="1">
      <alignment horizontal="center" vertical="center" wrapText="1"/>
    </xf>
    <xf numFmtId="0" fontId="3" fillId="0" borderId="36" xfId="0" applyFont="1" applyFill="1" applyBorder="1" applyAlignment="1">
      <alignment horizontal="center" vertical="center" wrapText="1"/>
    </xf>
    <xf numFmtId="164" fontId="3" fillId="0" borderId="23" xfId="0" applyNumberFormat="1" applyFont="1" applyBorder="1" applyAlignment="1">
      <alignment horizontal="center" vertical="center" wrapText="1"/>
    </xf>
    <xf numFmtId="164" fontId="3" fillId="0" borderId="36" xfId="0" applyNumberFormat="1" applyFont="1" applyBorder="1" applyAlignment="1">
      <alignment horizontal="center" vertical="center" wrapText="1"/>
    </xf>
    <xf numFmtId="4" fontId="3" fillId="0" borderId="27" xfId="0" applyNumberFormat="1" applyFont="1" applyBorder="1" applyAlignment="1">
      <alignment horizontal="center" vertical="center" wrapText="1"/>
    </xf>
    <xf numFmtId="4" fontId="3" fillId="0" borderId="23" xfId="0" applyNumberFormat="1" applyFont="1" applyBorder="1" applyAlignment="1">
      <alignment horizontal="center" vertical="center" wrapText="1"/>
    </xf>
    <xf numFmtId="4" fontId="3" fillId="0" borderId="36" xfId="0" applyNumberFormat="1" applyFont="1" applyBorder="1" applyAlignment="1">
      <alignment horizontal="center" vertical="center" wrapText="1"/>
    </xf>
    <xf numFmtId="0" fontId="20" fillId="0" borderId="42" xfId="0" applyFont="1" applyBorder="1"/>
    <xf numFmtId="0" fontId="14" fillId="0" borderId="42" xfId="0" applyFont="1" applyBorder="1"/>
    <xf numFmtId="0" fontId="0" fillId="0" borderId="42" xfId="0" applyFont="1" applyBorder="1"/>
    <xf numFmtId="0" fontId="20" fillId="0" borderId="42" xfId="0" applyFont="1" applyBorder="1" applyAlignment="1">
      <alignment horizontal="center" vertical="center" wrapText="1"/>
    </xf>
    <xf numFmtId="0" fontId="3" fillId="0" borderId="42" xfId="0" applyFont="1" applyBorder="1"/>
    <xf numFmtId="0" fontId="0" fillId="0" borderId="42" xfId="0" applyFont="1" applyFill="1" applyBorder="1" applyAlignment="1">
      <alignment horizontal="center" vertical="center" wrapText="1"/>
    </xf>
    <xf numFmtId="0" fontId="0" fillId="0" borderId="42" xfId="0" applyBorder="1"/>
    <xf numFmtId="0" fontId="3" fillId="0" borderId="42" xfId="0" applyFont="1" applyBorder="1" applyAlignment="1">
      <alignment horizontal="center" vertical="center" wrapText="1"/>
    </xf>
    <xf numFmtId="0" fontId="11" fillId="0" borderId="42" xfId="0" applyFont="1" applyFill="1" applyBorder="1" applyAlignment="1">
      <alignment horizontal="center" vertical="center"/>
    </xf>
    <xf numFmtId="0" fontId="14" fillId="0" borderId="42" xfId="0" applyFont="1" applyBorder="1" applyAlignment="1">
      <alignment horizontal="center" vertical="center"/>
    </xf>
    <xf numFmtId="0" fontId="14" fillId="0" borderId="42" xfId="0" applyNumberFormat="1" applyFont="1" applyFill="1" applyBorder="1" applyAlignment="1" applyProtection="1">
      <alignment horizontal="center" vertical="center" wrapText="1"/>
      <protection locked="0"/>
    </xf>
    <xf numFmtId="0" fontId="4" fillId="0" borderId="42" xfId="0" applyNumberFormat="1" applyFont="1" applyFill="1" applyBorder="1" applyAlignment="1" applyProtection="1">
      <alignment horizontal="center" vertical="center" wrapText="1"/>
      <protection locked="0"/>
    </xf>
    <xf numFmtId="2" fontId="3" fillId="0" borderId="42" xfId="0" applyNumberFormat="1" applyFont="1" applyBorder="1" applyAlignment="1" applyProtection="1">
      <alignment horizontal="center" vertical="center" wrapText="1"/>
      <protection hidden="1"/>
    </xf>
    <xf numFmtId="0" fontId="4" fillId="3" borderId="2" xfId="0" applyFont="1" applyFill="1" applyBorder="1" applyAlignment="1" applyProtection="1">
      <alignment horizontal="left" vertical="top"/>
      <protection hidden="1"/>
    </xf>
    <xf numFmtId="0" fontId="4" fillId="3" borderId="2" xfId="0" applyFont="1" applyFill="1" applyBorder="1" applyAlignment="1" applyProtection="1">
      <alignment horizontal="left" vertical="center"/>
      <protection hidden="1"/>
    </xf>
    <xf numFmtId="0" fontId="4" fillId="3" borderId="2" xfId="0" applyFont="1" applyFill="1" applyBorder="1" applyAlignment="1" applyProtection="1">
      <alignment vertical="center"/>
      <protection hidden="1"/>
    </xf>
    <xf numFmtId="0" fontId="24" fillId="0" borderId="0" xfId="0" applyFont="1" applyAlignment="1" applyProtection="1">
      <alignment horizontal="left" vertical="center"/>
      <protection hidden="1"/>
    </xf>
    <xf numFmtId="0" fontId="4" fillId="5" borderId="2" xfId="0" applyFont="1" applyFill="1" applyBorder="1" applyAlignment="1" applyProtection="1">
      <alignment horizontal="left" vertical="center"/>
      <protection locked="0"/>
    </xf>
    <xf numFmtId="49" fontId="4" fillId="5" borderId="2" xfId="0" applyNumberFormat="1" applyFont="1" applyFill="1" applyBorder="1" applyAlignment="1" applyProtection="1">
      <alignment horizontal="left" vertical="center"/>
      <protection locked="0"/>
    </xf>
    <xf numFmtId="0" fontId="4" fillId="5" borderId="2" xfId="0" applyFont="1" applyFill="1" applyBorder="1" applyAlignment="1" applyProtection="1">
      <alignment vertical="center"/>
      <protection locked="0"/>
    </xf>
    <xf numFmtId="0" fontId="3" fillId="0" borderId="45" xfId="0" applyFont="1" applyBorder="1" applyAlignment="1">
      <alignment horizontal="center" vertical="top"/>
    </xf>
    <xf numFmtId="0" fontId="14" fillId="0" borderId="0" xfId="0" applyFont="1" applyAlignment="1" applyProtection="1">
      <alignment horizontal="left" vertical="center"/>
      <protection hidden="1"/>
    </xf>
    <xf numFmtId="0" fontId="4" fillId="0" borderId="0" xfId="0" applyFont="1" applyAlignment="1" applyProtection="1">
      <alignment horizontal="left" vertical="center"/>
      <protection hidden="1"/>
    </xf>
    <xf numFmtId="0" fontId="25" fillId="0" borderId="0" xfId="0" applyFont="1"/>
    <xf numFmtId="0" fontId="26" fillId="0" borderId="0" xfId="0" applyFont="1"/>
    <xf numFmtId="0" fontId="27" fillId="0" borderId="0" xfId="0" applyFont="1"/>
    <xf numFmtId="0" fontId="22" fillId="0" borderId="0" xfId="0" applyFont="1"/>
    <xf numFmtId="0" fontId="22" fillId="0" borderId="2" xfId="0" applyFont="1" applyBorder="1"/>
    <xf numFmtId="0" fontId="22" fillId="0" borderId="2" xfId="0" applyFont="1" applyBorder="1" applyAlignment="1">
      <alignment horizontal="center"/>
    </xf>
    <xf numFmtId="0" fontId="5" fillId="0" borderId="0" xfId="0" quotePrefix="1" applyFont="1" applyBorder="1" applyProtection="1">
      <protection hidden="1"/>
    </xf>
    <xf numFmtId="2" fontId="10" fillId="0" borderId="22" xfId="0" applyNumberFormat="1" applyFont="1" applyBorder="1" applyAlignment="1">
      <alignment horizontal="center"/>
    </xf>
    <xf numFmtId="0" fontId="3" fillId="0" borderId="18" xfId="0" applyFont="1" applyBorder="1" applyAlignment="1">
      <alignment horizontal="left" vertical="top" wrapText="1"/>
    </xf>
    <xf numFmtId="0" fontId="3" fillId="0" borderId="2" xfId="0" applyFont="1" applyBorder="1" applyAlignment="1">
      <alignment horizontal="left" vertical="top" wrapText="1"/>
    </xf>
    <xf numFmtId="0" fontId="3" fillId="0" borderId="6" xfId="0" applyFont="1" applyBorder="1" applyAlignment="1">
      <alignment horizontal="left" vertical="top" wrapText="1"/>
    </xf>
    <xf numFmtId="0" fontId="3" fillId="0" borderId="17" xfId="0" applyFont="1" applyBorder="1" applyAlignment="1">
      <alignment horizontal="left" vertical="top"/>
    </xf>
    <xf numFmtId="0" fontId="3" fillId="0" borderId="18" xfId="0" applyFont="1" applyBorder="1" applyAlignment="1">
      <alignment horizontal="left" vertical="top"/>
    </xf>
    <xf numFmtId="0" fontId="3" fillId="0" borderId="8" xfId="0" applyFont="1" applyBorder="1" applyAlignment="1">
      <alignment horizontal="left" vertical="top"/>
    </xf>
    <xf numFmtId="0" fontId="3" fillId="0" borderId="2" xfId="0" applyFont="1" applyBorder="1" applyAlignment="1">
      <alignment horizontal="left" vertical="top"/>
    </xf>
    <xf numFmtId="0" fontId="3" fillId="0" borderId="2" xfId="0" quotePrefix="1" applyFont="1" applyBorder="1" applyAlignment="1">
      <alignment horizontal="left" vertical="top" wrapText="1"/>
    </xf>
    <xf numFmtId="0" fontId="3" fillId="0" borderId="18" xfId="0" applyFont="1" applyBorder="1" applyAlignment="1">
      <alignment horizontal="center" vertical="top"/>
    </xf>
    <xf numFmtId="0" fontId="3" fillId="0" borderId="27" xfId="0" applyFont="1" applyBorder="1" applyAlignment="1">
      <alignment horizontal="center" vertical="top"/>
    </xf>
    <xf numFmtId="0" fontId="3" fillId="0" borderId="2" xfId="0" applyFont="1" applyBorder="1" applyAlignment="1">
      <alignment horizontal="center" vertical="top"/>
    </xf>
    <xf numFmtId="2" fontId="3" fillId="0" borderId="23" xfId="0" applyNumberFormat="1" applyFont="1" applyBorder="1" applyAlignment="1">
      <alignment horizontal="center" vertical="top" wrapText="1"/>
    </xf>
    <xf numFmtId="0" fontId="3" fillId="0" borderId="6" xfId="0" applyFont="1" applyBorder="1" applyAlignment="1">
      <alignment horizontal="center" vertical="top" wrapText="1"/>
    </xf>
    <xf numFmtId="2" fontId="3" fillId="0" borderId="36" xfId="0" applyNumberFormat="1" applyFont="1" applyBorder="1" applyAlignment="1">
      <alignment horizontal="center" vertical="top" wrapText="1"/>
    </xf>
    <xf numFmtId="0" fontId="3" fillId="0" borderId="4" xfId="0" applyFont="1" applyBorder="1" applyAlignment="1">
      <alignment horizontal="left" vertical="center" wrapText="1"/>
    </xf>
    <xf numFmtId="0" fontId="3" fillId="0" borderId="4" xfId="0" applyFont="1" applyBorder="1" applyAlignment="1">
      <alignment horizontal="center" vertical="top"/>
    </xf>
    <xf numFmtId="0" fontId="3" fillId="0" borderId="0" xfId="0" applyFont="1" applyBorder="1" applyAlignment="1">
      <alignment horizontal="left" vertical="top" wrapText="1"/>
    </xf>
    <xf numFmtId="2" fontId="3" fillId="0" borderId="41" xfId="0" applyNumberFormat="1" applyFont="1" applyBorder="1" applyAlignment="1">
      <alignment horizontal="center" vertical="top"/>
    </xf>
    <xf numFmtId="16" fontId="3" fillId="0" borderId="2" xfId="0" applyNumberFormat="1" applyFont="1" applyBorder="1" applyAlignment="1">
      <alignment horizontal="center" vertical="top"/>
    </xf>
    <xf numFmtId="2" fontId="3" fillId="0" borderId="23" xfId="0" applyNumberFormat="1" applyFont="1" applyBorder="1" applyAlignment="1">
      <alignment horizontal="center" vertical="top"/>
    </xf>
    <xf numFmtId="0" fontId="3" fillId="0" borderId="2" xfId="0" quotePrefix="1" applyFont="1" applyBorder="1" applyAlignment="1">
      <alignment horizontal="center" vertical="top" wrapText="1"/>
    </xf>
    <xf numFmtId="16" fontId="3" fillId="0" borderId="2" xfId="0" quotePrefix="1" applyNumberFormat="1" applyFont="1" applyBorder="1" applyAlignment="1">
      <alignment horizontal="center" vertical="top" wrapText="1"/>
    </xf>
    <xf numFmtId="0" fontId="3" fillId="0" borderId="6" xfId="0" applyFont="1" applyFill="1" applyBorder="1" applyAlignment="1">
      <alignment horizontal="left" vertical="top" wrapText="1"/>
    </xf>
    <xf numFmtId="0" fontId="3" fillId="0" borderId="6" xfId="0" quotePrefix="1" applyFont="1" applyBorder="1" applyAlignment="1">
      <alignment horizontal="center" vertical="top" wrapText="1"/>
    </xf>
    <xf numFmtId="0" fontId="0" fillId="0" borderId="0" xfId="0" applyFont="1" applyBorder="1" applyAlignment="1">
      <alignment horizontal="left" vertical="top" wrapText="1"/>
    </xf>
    <xf numFmtId="0" fontId="0" fillId="0" borderId="2" xfId="0" applyFont="1" applyBorder="1" applyAlignment="1">
      <alignment horizontal="left" vertical="top" wrapText="1"/>
    </xf>
    <xf numFmtId="0" fontId="8" fillId="0" borderId="6" xfId="0" applyFont="1" applyBorder="1" applyAlignment="1">
      <alignment horizontal="left" vertical="top" wrapText="1"/>
    </xf>
    <xf numFmtId="0" fontId="3" fillId="0" borderId="4" xfId="0" applyFont="1" applyBorder="1" applyAlignment="1">
      <alignment horizontal="left" vertical="top" wrapText="1"/>
    </xf>
    <xf numFmtId="0" fontId="3" fillId="0" borderId="3" xfId="0" applyFont="1" applyBorder="1" applyAlignment="1">
      <alignment horizontal="left" vertical="top" wrapText="1"/>
    </xf>
    <xf numFmtId="0" fontId="3" fillId="0" borderId="3" xfId="0" applyFont="1" applyBorder="1" applyAlignment="1">
      <alignment horizontal="center" vertical="top" wrapText="1"/>
    </xf>
    <xf numFmtId="0" fontId="3" fillId="0" borderId="3" xfId="0" quotePrefix="1" applyFont="1" applyBorder="1" applyAlignment="1">
      <alignment horizontal="center" vertical="top" wrapText="1"/>
    </xf>
    <xf numFmtId="2" fontId="3" fillId="0" borderId="47" xfId="0" applyNumberFormat="1" applyFont="1" applyBorder="1" applyAlignment="1">
      <alignment horizontal="center" vertical="top" wrapText="1"/>
    </xf>
    <xf numFmtId="0" fontId="11" fillId="0" borderId="2" xfId="0" applyFont="1" applyBorder="1" applyAlignment="1">
      <alignment horizontal="left" vertical="center" wrapText="1"/>
    </xf>
    <xf numFmtId="0" fontId="11" fillId="0" borderId="2" xfId="0" applyFont="1" applyBorder="1" applyAlignment="1">
      <alignment horizontal="left" vertical="center"/>
    </xf>
    <xf numFmtId="0" fontId="11" fillId="0" borderId="6" xfId="0" applyFont="1" applyBorder="1" applyAlignment="1">
      <alignment horizontal="left" vertical="center"/>
    </xf>
    <xf numFmtId="0" fontId="11" fillId="0" borderId="7" xfId="0" applyFont="1" applyBorder="1" applyAlignment="1">
      <alignment horizontal="center" vertical="top"/>
    </xf>
    <xf numFmtId="0" fontId="11" fillId="0" borderId="4" xfId="0" applyFont="1" applyBorder="1" applyAlignment="1">
      <alignment horizontal="left" vertical="top" wrapText="1"/>
    </xf>
    <xf numFmtId="0" fontId="11" fillId="0" borderId="4" xfId="0" applyFont="1" applyBorder="1" applyAlignment="1">
      <alignment horizontal="center" vertical="top" wrapText="1"/>
    </xf>
    <xf numFmtId="0" fontId="11" fillId="0" borderId="4" xfId="0" applyFont="1" applyBorder="1" applyAlignment="1">
      <alignment horizontal="center" vertical="top"/>
    </xf>
    <xf numFmtId="0" fontId="11" fillId="0" borderId="4" xfId="0" quotePrefix="1" applyFont="1" applyBorder="1" applyAlignment="1">
      <alignment horizontal="center" vertical="top"/>
    </xf>
    <xf numFmtId="2" fontId="11" fillId="0" borderId="41" xfId="0" applyNumberFormat="1" applyFont="1" applyBorder="1" applyAlignment="1">
      <alignment horizontal="center" vertical="top"/>
    </xf>
    <xf numFmtId="0" fontId="0" fillId="0" borderId="0" xfId="0" applyAlignment="1">
      <alignment vertical="top"/>
    </xf>
    <xf numFmtId="0" fontId="0" fillId="2" borderId="4" xfId="0" applyFill="1" applyBorder="1" applyAlignment="1">
      <alignment horizontal="center" vertical="top"/>
    </xf>
    <xf numFmtId="0" fontId="22" fillId="0" borderId="0" xfId="0" applyFont="1" applyAlignment="1">
      <alignment vertical="top"/>
    </xf>
    <xf numFmtId="0" fontId="11" fillId="0" borderId="6" xfId="0" applyFont="1" applyBorder="1" applyAlignment="1">
      <alignment horizontal="left" vertical="center" wrapText="1"/>
    </xf>
    <xf numFmtId="0" fontId="11" fillId="0" borderId="2" xfId="0" applyFont="1" applyBorder="1" applyAlignment="1">
      <alignment horizontal="left" vertical="top" wrapText="1"/>
    </xf>
    <xf numFmtId="0" fontId="11" fillId="0" borderId="2" xfId="0" applyFont="1" applyBorder="1" applyAlignment="1">
      <alignment horizontal="center" vertical="top"/>
    </xf>
    <xf numFmtId="0" fontId="11" fillId="0" borderId="2" xfId="0" quotePrefix="1" applyFont="1" applyBorder="1" applyAlignment="1">
      <alignment horizontal="center" vertical="top" wrapText="1"/>
    </xf>
    <xf numFmtId="0" fontId="11" fillId="0" borderId="2" xfId="0" applyFont="1" applyBorder="1" applyAlignment="1">
      <alignment horizontal="center" vertical="top" wrapText="1"/>
    </xf>
    <xf numFmtId="2" fontId="11" fillId="0" borderId="23" xfId="0" applyNumberFormat="1" applyFont="1" applyBorder="1" applyAlignment="1">
      <alignment horizontal="center" vertical="top"/>
    </xf>
    <xf numFmtId="0" fontId="11" fillId="0" borderId="2" xfId="0" quotePrefix="1" applyFont="1" applyBorder="1" applyAlignment="1">
      <alignment horizontal="center" vertical="top"/>
    </xf>
    <xf numFmtId="49" fontId="14" fillId="0" borderId="18" xfId="0" applyNumberFormat="1" applyFont="1" applyBorder="1" applyAlignment="1">
      <alignment horizontal="left" vertical="top" wrapText="1"/>
    </xf>
    <xf numFmtId="49" fontId="14" fillId="0" borderId="18" xfId="0" applyNumberFormat="1" applyFont="1" applyBorder="1" applyAlignment="1">
      <alignment horizontal="center" vertical="top" wrapText="1"/>
    </xf>
    <xf numFmtId="1" fontId="14" fillId="0" borderId="18" xfId="0" applyNumberFormat="1" applyFont="1" applyBorder="1" applyAlignment="1">
      <alignment horizontal="center" vertical="top" wrapText="1"/>
    </xf>
    <xf numFmtId="0" fontId="14" fillId="0" borderId="18" xfId="0" applyNumberFormat="1" applyFont="1" applyBorder="1" applyAlignment="1">
      <alignment horizontal="center" vertical="top" wrapText="1"/>
    </xf>
    <xf numFmtId="2" fontId="3" fillId="0" borderId="27" xfId="0" applyNumberFormat="1" applyFont="1" applyBorder="1" applyAlignment="1" applyProtection="1">
      <alignment horizontal="center" vertical="top" wrapText="1"/>
      <protection hidden="1"/>
    </xf>
    <xf numFmtId="0" fontId="14" fillId="0" borderId="2" xfId="0" applyFont="1" applyBorder="1" applyAlignment="1">
      <alignment horizontal="left" vertical="top" wrapText="1"/>
    </xf>
    <xf numFmtId="0" fontId="14" fillId="0" borderId="2" xfId="0" applyFont="1" applyBorder="1" applyAlignment="1">
      <alignment horizontal="center" vertical="top" wrapText="1"/>
    </xf>
    <xf numFmtId="0" fontId="14" fillId="0" borderId="4" xfId="0" applyFont="1" applyBorder="1" applyAlignment="1">
      <alignment horizontal="left" vertical="top" wrapText="1"/>
    </xf>
    <xf numFmtId="1" fontId="14" fillId="0" borderId="4" xfId="0" applyNumberFormat="1" applyFont="1" applyBorder="1" applyAlignment="1" applyProtection="1">
      <alignment horizontal="center" vertical="top" wrapText="1"/>
      <protection locked="0"/>
    </xf>
    <xf numFmtId="2" fontId="8" fillId="0" borderId="41" xfId="0" applyNumberFormat="1" applyFont="1" applyBorder="1" applyAlignment="1" applyProtection="1">
      <alignment horizontal="center" vertical="top" wrapText="1"/>
      <protection hidden="1"/>
    </xf>
    <xf numFmtId="0" fontId="14" fillId="0" borderId="2" xfId="0" applyFont="1" applyBorder="1" applyAlignment="1">
      <alignment horizontal="left" wrapText="1"/>
    </xf>
    <xf numFmtId="0" fontId="1" fillId="0" borderId="18" xfId="0" applyFont="1" applyBorder="1" applyAlignment="1">
      <alignment horizontal="left" vertical="top"/>
    </xf>
    <xf numFmtId="0" fontId="0" fillId="0" borderId="27" xfId="0" applyFont="1" applyBorder="1" applyAlignment="1">
      <alignment horizontal="center" vertical="top"/>
    </xf>
    <xf numFmtId="0" fontId="3" fillId="0" borderId="23" xfId="0" applyFont="1" applyBorder="1" applyAlignment="1">
      <alignment horizontal="center" vertical="top"/>
    </xf>
    <xf numFmtId="49" fontId="14" fillId="0" borderId="18" xfId="0" applyNumberFormat="1" applyFont="1" applyBorder="1" applyAlignment="1" applyProtection="1">
      <alignment horizontal="left" vertical="top" wrapText="1"/>
      <protection locked="0"/>
    </xf>
    <xf numFmtId="49" fontId="14" fillId="0" borderId="18" xfId="0" applyNumberFormat="1" applyFont="1" applyBorder="1" applyAlignment="1" applyProtection="1">
      <alignment horizontal="center" vertical="top" wrapText="1"/>
      <protection locked="0"/>
    </xf>
    <xf numFmtId="1" fontId="14" fillId="0" borderId="18" xfId="0" applyNumberFormat="1" applyFont="1" applyBorder="1" applyAlignment="1" applyProtection="1">
      <alignment horizontal="center" vertical="top" wrapText="1"/>
      <protection locked="0"/>
    </xf>
    <xf numFmtId="2" fontId="8" fillId="0" borderId="27" xfId="0" applyNumberFormat="1" applyFont="1" applyBorder="1" applyAlignment="1" applyProtection="1">
      <alignment horizontal="center" vertical="top" wrapText="1"/>
      <protection hidden="1"/>
    </xf>
    <xf numFmtId="49" fontId="14" fillId="0" borderId="4" xfId="0" applyNumberFormat="1" applyFont="1" applyBorder="1" applyAlignment="1" applyProtection="1">
      <alignment horizontal="left" vertical="top" wrapText="1"/>
      <protection locked="0"/>
    </xf>
    <xf numFmtId="0" fontId="14" fillId="0" borderId="2" xfId="0" applyFont="1" applyBorder="1" applyAlignment="1" applyProtection="1">
      <alignment horizontal="center" vertical="top" wrapText="1"/>
      <protection locked="0"/>
    </xf>
    <xf numFmtId="1" fontId="14" fillId="0" borderId="2" xfId="0" applyNumberFormat="1" applyFont="1" applyBorder="1" applyAlignment="1" applyProtection="1">
      <alignment horizontal="center" vertical="top" wrapText="1"/>
      <protection locked="0"/>
    </xf>
    <xf numFmtId="2" fontId="3" fillId="0" borderId="23" xfId="0" applyNumberFormat="1" applyFont="1" applyBorder="1" applyAlignment="1" applyProtection="1">
      <alignment horizontal="center" vertical="top" wrapText="1"/>
      <protection hidden="1"/>
    </xf>
    <xf numFmtId="1" fontId="14" fillId="0" borderId="29" xfId="0" applyNumberFormat="1" applyFont="1" applyBorder="1" applyAlignment="1">
      <alignment horizontal="center" vertical="top" wrapText="1"/>
    </xf>
    <xf numFmtId="0" fontId="3" fillId="0" borderId="31" xfId="0" applyFont="1" applyBorder="1" applyAlignment="1">
      <alignment horizontal="center" vertical="center" wrapText="1"/>
    </xf>
    <xf numFmtId="0" fontId="12" fillId="0" borderId="2" xfId="0" applyFont="1" applyFill="1" applyBorder="1" applyAlignment="1">
      <alignment horizontal="center" vertical="top"/>
    </xf>
    <xf numFmtId="0" fontId="3" fillId="0" borderId="31" xfId="0" applyFont="1" applyBorder="1" applyAlignment="1">
      <alignment horizontal="left" vertical="top"/>
    </xf>
    <xf numFmtId="49" fontId="14" fillId="0" borderId="31" xfId="0" applyNumberFormat="1" applyFont="1" applyBorder="1" applyAlignment="1">
      <alignment horizontal="left" vertical="center" wrapText="1"/>
    </xf>
    <xf numFmtId="49" fontId="14" fillId="0" borderId="4" xfId="0" applyNumberFormat="1" applyFont="1" applyBorder="1" applyAlignment="1">
      <alignment horizontal="left" vertical="center" wrapText="1"/>
    </xf>
    <xf numFmtId="49" fontId="14" fillId="0" borderId="2" xfId="0" applyNumberFormat="1" applyFont="1" applyBorder="1" applyAlignment="1">
      <alignment horizontal="left" vertical="center" wrapText="1"/>
    </xf>
    <xf numFmtId="0" fontId="3" fillId="0" borderId="2" xfId="0" applyNumberFormat="1" applyFont="1" applyBorder="1" applyAlignment="1">
      <alignment vertical="top" wrapText="1"/>
    </xf>
    <xf numFmtId="2" fontId="3" fillId="0" borderId="32" xfId="0" applyNumberFormat="1" applyFont="1" applyBorder="1" applyAlignment="1">
      <alignment horizontal="center" vertical="center" wrapText="1"/>
    </xf>
    <xf numFmtId="0" fontId="3" fillId="0" borderId="31" xfId="0" applyNumberFormat="1" applyFont="1" applyBorder="1" applyAlignment="1">
      <alignment vertical="top" wrapText="1"/>
    </xf>
    <xf numFmtId="0" fontId="20" fillId="0" borderId="0" xfId="0" applyFont="1" applyBorder="1"/>
    <xf numFmtId="0" fontId="17" fillId="0" borderId="49" xfId="0" applyFont="1" applyBorder="1"/>
    <xf numFmtId="166" fontId="17" fillId="0" borderId="48" xfId="0" applyNumberFormat="1" applyFont="1" applyBorder="1" applyAlignment="1">
      <alignment horizontal="center"/>
    </xf>
    <xf numFmtId="0" fontId="14" fillId="0" borderId="18" xfId="0" applyNumberFormat="1" applyFont="1" applyBorder="1" applyAlignment="1">
      <alignment horizontal="center" vertical="center" wrapText="1"/>
    </xf>
    <xf numFmtId="0" fontId="20" fillId="0" borderId="18" xfId="0" applyFont="1" applyBorder="1" applyAlignment="1">
      <alignment horizontal="center"/>
    </xf>
    <xf numFmtId="0" fontId="1" fillId="0" borderId="18" xfId="0" applyFont="1" applyBorder="1" applyAlignment="1">
      <alignment horizontal="left" wrapText="1"/>
    </xf>
    <xf numFmtId="0" fontId="1" fillId="0" borderId="18" xfId="0" applyFont="1" applyBorder="1" applyAlignment="1">
      <alignment horizontal="center" vertical="top"/>
    </xf>
    <xf numFmtId="0" fontId="1" fillId="0" borderId="0" xfId="0" applyFont="1" applyAlignment="1"/>
    <xf numFmtId="0" fontId="16" fillId="0" borderId="17" xfId="0" applyFont="1" applyBorder="1" applyAlignment="1">
      <alignment horizontal="center" vertical="center" wrapText="1"/>
    </xf>
    <xf numFmtId="0" fontId="16" fillId="0" borderId="18" xfId="0" applyFont="1" applyBorder="1" applyAlignment="1">
      <alignment horizontal="left" vertical="center" wrapText="1"/>
    </xf>
    <xf numFmtId="0" fontId="16" fillId="0" borderId="18" xfId="0" applyFont="1" applyBorder="1" applyAlignment="1">
      <alignment horizontal="center" vertical="center" wrapText="1"/>
    </xf>
    <xf numFmtId="4" fontId="16" fillId="0" borderId="27" xfId="0" applyNumberFormat="1" applyFont="1" applyBorder="1" applyAlignment="1">
      <alignment horizontal="center" vertical="center" wrapText="1"/>
    </xf>
    <xf numFmtId="0" fontId="16" fillId="0" borderId="8" xfId="0" applyFont="1" applyBorder="1" applyAlignment="1">
      <alignment horizontal="center" vertical="center" wrapText="1"/>
    </xf>
    <xf numFmtId="0" fontId="16" fillId="0" borderId="2" xfId="0" applyFont="1" applyBorder="1" applyAlignment="1">
      <alignment horizontal="left" vertical="center" wrapText="1"/>
    </xf>
    <xf numFmtId="0" fontId="16" fillId="0" borderId="2" xfId="0" applyFont="1" applyBorder="1" applyAlignment="1">
      <alignment horizontal="center" vertical="center" wrapText="1"/>
    </xf>
    <xf numFmtId="4" fontId="16" fillId="0" borderId="23" xfId="0" applyNumberFormat="1" applyFont="1" applyBorder="1" applyAlignment="1">
      <alignment horizontal="center" vertical="center" wrapText="1"/>
    </xf>
    <xf numFmtId="0" fontId="16" fillId="0" borderId="3" xfId="0" applyFont="1" applyBorder="1" applyAlignment="1">
      <alignment horizontal="left" vertical="center" wrapText="1"/>
    </xf>
    <xf numFmtId="0" fontId="16" fillId="0" borderId="3" xfId="0" applyFont="1" applyBorder="1" applyAlignment="1">
      <alignment horizontal="center" vertical="center" wrapText="1"/>
    </xf>
    <xf numFmtId="4" fontId="16" fillId="0" borderId="47" xfId="0" applyNumberFormat="1" applyFont="1" applyBorder="1" applyAlignment="1">
      <alignment horizontal="center" vertical="center" wrapText="1"/>
    </xf>
    <xf numFmtId="0" fontId="16" fillId="0" borderId="6" xfId="0" applyFont="1" applyBorder="1" applyAlignment="1">
      <alignment horizontal="left" vertical="center" wrapText="1"/>
    </xf>
    <xf numFmtId="4" fontId="16" fillId="0" borderId="36" xfId="0" applyNumberFormat="1" applyFont="1" applyBorder="1" applyAlignment="1">
      <alignment horizontal="center" vertical="center" wrapText="1"/>
    </xf>
    <xf numFmtId="0" fontId="3" fillId="0" borderId="4" xfId="0" applyFont="1" applyBorder="1" applyAlignment="1">
      <alignment vertical="center"/>
    </xf>
    <xf numFmtId="0" fontId="3" fillId="0" borderId="4" xfId="0" quotePrefix="1" applyFont="1" applyBorder="1" applyAlignment="1">
      <alignment horizontal="center" vertical="center" wrapText="1"/>
    </xf>
    <xf numFmtId="0" fontId="3" fillId="0" borderId="17" xfId="0" applyFont="1" applyBorder="1" applyAlignment="1">
      <alignment horizontal="center" vertical="top"/>
    </xf>
    <xf numFmtId="0" fontId="3" fillId="0" borderId="8" xfId="0" applyFont="1" applyBorder="1" applyAlignment="1">
      <alignment horizontal="center" vertical="top"/>
    </xf>
    <xf numFmtId="0" fontId="3" fillId="0" borderId="3" xfId="0" applyFont="1" applyBorder="1" applyAlignment="1">
      <alignment horizontal="center" vertical="center" wrapText="1"/>
    </xf>
    <xf numFmtId="0" fontId="0" fillId="0" borderId="0" xfId="0" applyFont="1" applyFill="1" applyBorder="1" applyAlignment="1">
      <alignment horizontal="center" vertical="center" wrapText="1"/>
    </xf>
    <xf numFmtId="0" fontId="6" fillId="0" borderId="49" xfId="0" applyFont="1" applyBorder="1"/>
    <xf numFmtId="165" fontId="6" fillId="0" borderId="48" xfId="0" applyNumberFormat="1" applyFont="1" applyBorder="1" applyAlignment="1">
      <alignment horizontal="center"/>
    </xf>
    <xf numFmtId="0" fontId="3" fillId="0" borderId="20" xfId="0" applyFont="1" applyBorder="1" applyAlignment="1">
      <alignment horizontal="left" vertical="center" wrapText="1"/>
    </xf>
    <xf numFmtId="0" fontId="3" fillId="0" borderId="6" xfId="0" applyFont="1" applyBorder="1" applyAlignment="1">
      <alignment vertical="center"/>
    </xf>
    <xf numFmtId="0" fontId="3" fillId="0" borderId="20" xfId="0" applyFont="1" applyBorder="1" applyAlignment="1">
      <alignment horizontal="center" vertical="center"/>
    </xf>
    <xf numFmtId="2" fontId="3" fillId="0" borderId="50" xfId="0" applyNumberFormat="1" applyFont="1" applyBorder="1" applyAlignment="1">
      <alignment horizontal="center" vertical="center" wrapText="1"/>
    </xf>
    <xf numFmtId="0" fontId="3" fillId="0" borderId="20" xfId="0" quotePrefix="1" applyFont="1" applyBorder="1" applyAlignment="1">
      <alignment horizontal="left" vertical="center" wrapText="1"/>
    </xf>
    <xf numFmtId="0" fontId="3" fillId="0" borderId="45" xfId="0" applyFont="1" applyFill="1" applyBorder="1" applyAlignment="1">
      <alignment horizontal="left" vertical="top"/>
    </xf>
    <xf numFmtId="0" fontId="3" fillId="0" borderId="31" xfId="0" applyFont="1" applyBorder="1" applyAlignment="1">
      <alignment horizontal="left" vertical="top" wrapText="1"/>
    </xf>
    <xf numFmtId="0" fontId="3" fillId="0" borderId="6" xfId="0" applyNumberFormat="1" applyFont="1" applyBorder="1" applyAlignment="1">
      <alignment vertical="top" wrapText="1"/>
    </xf>
    <xf numFmtId="0" fontId="0" fillId="0" borderId="2" xfId="0" applyBorder="1" applyAlignment="1">
      <alignment wrapText="1"/>
    </xf>
    <xf numFmtId="0" fontId="14" fillId="0" borderId="2" xfId="0" applyFont="1" applyBorder="1" applyAlignment="1">
      <alignment wrapText="1"/>
    </xf>
    <xf numFmtId="0" fontId="0" fillId="0" borderId="2" xfId="0" applyBorder="1" applyAlignment="1">
      <alignment horizontal="center" vertical="center"/>
    </xf>
    <xf numFmtId="0" fontId="20" fillId="0" borderId="27" xfId="0" applyFont="1" applyBorder="1" applyAlignment="1">
      <alignment horizontal="center" vertical="center"/>
    </xf>
    <xf numFmtId="0" fontId="3" fillId="0" borderId="23" xfId="0" applyFont="1" applyBorder="1" applyAlignment="1">
      <alignment horizontal="center" vertical="center"/>
    </xf>
    <xf numFmtId="0" fontId="0" fillId="0" borderId="23" xfId="0" applyBorder="1" applyAlignment="1">
      <alignment horizontal="center" vertical="center"/>
    </xf>
    <xf numFmtId="0" fontId="20" fillId="0" borderId="8" xfId="0" applyFont="1" applyBorder="1" applyAlignment="1">
      <alignment horizontal="center" vertical="top"/>
    </xf>
    <xf numFmtId="0" fontId="16" fillId="0" borderId="6" xfId="0" applyFont="1" applyBorder="1" applyAlignment="1">
      <alignment horizontal="center" vertical="center" wrapText="1"/>
    </xf>
    <xf numFmtId="0" fontId="1" fillId="0" borderId="18" xfId="0" applyFont="1" applyBorder="1" applyAlignment="1">
      <alignment wrapText="1"/>
    </xf>
    <xf numFmtId="0" fontId="0" fillId="2" borderId="0" xfId="0" applyFill="1" applyBorder="1" applyAlignment="1">
      <alignment horizontal="center"/>
    </xf>
    <xf numFmtId="0" fontId="0" fillId="0" borderId="45" xfId="0" applyFont="1" applyBorder="1" applyAlignment="1">
      <alignment horizontal="left" vertical="top" wrapText="1"/>
    </xf>
    <xf numFmtId="0" fontId="8" fillId="0" borderId="2" xfId="0" applyFont="1" applyBorder="1" applyAlignment="1">
      <alignment horizontal="left" vertical="top" wrapText="1"/>
    </xf>
    <xf numFmtId="0" fontId="8" fillId="0" borderId="6" xfId="0" applyFont="1" applyBorder="1" applyAlignment="1">
      <alignment horizontal="left" vertical="center"/>
    </xf>
    <xf numFmtId="0" fontId="0" fillId="0" borderId="9" xfId="0" applyFont="1" applyBorder="1" applyAlignment="1">
      <alignment horizontal="center" vertical="center" wrapText="1"/>
    </xf>
    <xf numFmtId="2" fontId="3" fillId="0" borderId="36" xfId="0" applyNumberFormat="1" applyFont="1" applyBorder="1" applyAlignment="1">
      <alignment horizontal="center" vertical="center"/>
    </xf>
    <xf numFmtId="0" fontId="0" fillId="0" borderId="51" xfId="0" applyFont="1" applyBorder="1" applyAlignment="1">
      <alignment horizontal="center" vertical="center" wrapText="1"/>
    </xf>
    <xf numFmtId="0" fontId="8" fillId="0" borderId="3" xfId="0" applyFont="1" applyBorder="1" applyAlignment="1">
      <alignment horizontal="center" vertical="center" wrapText="1"/>
    </xf>
    <xf numFmtId="0" fontId="8" fillId="0" borderId="3" xfId="0" applyFont="1" applyBorder="1" applyAlignment="1">
      <alignment horizontal="left" vertical="top" wrapText="1"/>
    </xf>
    <xf numFmtId="2" fontId="3" fillId="0" borderId="47" xfId="0" applyNumberFormat="1" applyFont="1" applyBorder="1" applyAlignment="1">
      <alignment horizontal="center" vertical="center"/>
    </xf>
    <xf numFmtId="0" fontId="26" fillId="7" borderId="0" xfId="0" applyFont="1" applyFill="1" applyAlignment="1">
      <alignment horizontal="left" vertical="top" wrapText="1"/>
    </xf>
    <xf numFmtId="0" fontId="26" fillId="4" borderId="0" xfId="0" applyFont="1" applyFill="1" applyAlignment="1">
      <alignment horizontal="left" vertical="top" wrapText="1"/>
    </xf>
    <xf numFmtId="0" fontId="26" fillId="6" borderId="0" xfId="0" applyFont="1" applyFill="1" applyAlignment="1">
      <alignment horizontal="left" vertical="top" wrapText="1"/>
    </xf>
    <xf numFmtId="0" fontId="26" fillId="8" borderId="0" xfId="0" applyFont="1" applyFill="1" applyAlignment="1">
      <alignment horizontal="left" vertical="top" wrapText="1"/>
    </xf>
    <xf numFmtId="0" fontId="24" fillId="0" borderId="0" xfId="0" applyFont="1" applyAlignment="1" applyProtection="1">
      <alignment horizontal="left" vertical="center"/>
      <protection hidden="1"/>
    </xf>
    <xf numFmtId="0" fontId="1" fillId="0" borderId="43" xfId="0" applyFont="1" applyBorder="1" applyAlignment="1">
      <alignment horizontal="center" vertical="top" wrapText="1"/>
    </xf>
    <xf numFmtId="0" fontId="0" fillId="0" borderId="43" xfId="0" applyBorder="1" applyAlignment="1">
      <alignment horizontal="center" vertical="top" wrapText="1"/>
    </xf>
    <xf numFmtId="0" fontId="23" fillId="0" borderId="0" xfId="0" applyFont="1" applyAlignment="1">
      <alignment horizontal="center" vertical="center"/>
    </xf>
    <xf numFmtId="0" fontId="31" fillId="0" borderId="0" xfId="0" applyFont="1" applyAlignment="1">
      <alignment horizontal="left" wrapText="1"/>
    </xf>
    <xf numFmtId="0" fontId="0" fillId="0" borderId="0" xfId="0" applyFont="1" applyAlignment="1">
      <alignment horizontal="left" wrapText="1"/>
    </xf>
    <xf numFmtId="0" fontId="0" fillId="0" borderId="0" xfId="0" applyNumberFormat="1" applyAlignment="1">
      <alignment horizontal="left" wrapText="1"/>
    </xf>
    <xf numFmtId="0" fontId="2" fillId="0" borderId="0" xfId="0" applyFont="1" applyAlignment="1">
      <alignment horizontal="left" wrapText="1"/>
    </xf>
    <xf numFmtId="0" fontId="0" fillId="0" borderId="0" xfId="0" applyAlignment="1">
      <alignment horizontal="left"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22" fillId="0" borderId="0" xfId="0" applyFont="1" applyFill="1" applyBorder="1" applyAlignment="1">
      <alignment horizontal="left" vertical="top"/>
    </xf>
    <xf numFmtId="0" fontId="1" fillId="0" borderId="0" xfId="0" applyFont="1" applyAlignment="1">
      <alignment horizontal="left" wrapText="1"/>
    </xf>
    <xf numFmtId="0" fontId="10" fillId="0" borderId="0" xfId="0" applyFont="1" applyAlignment="1" applyProtection="1">
      <alignment horizontal="center" vertical="center"/>
      <protection hidden="1"/>
    </xf>
    <xf numFmtId="0" fontId="14" fillId="0" borderId="0" xfId="0" applyFont="1" applyAlignment="1" applyProtection="1">
      <alignment horizontal="left" vertical="center"/>
      <protection hidden="1"/>
    </xf>
    <xf numFmtId="0" fontId="0" fillId="0" borderId="0" xfId="0" applyAlignment="1">
      <alignment horizontal="left" vertical="top" wrapText="1"/>
    </xf>
    <xf numFmtId="0" fontId="10" fillId="0" borderId="0" xfId="0" applyFont="1" applyAlignment="1" applyProtection="1">
      <alignment horizontal="center" vertical="center" wrapText="1"/>
      <protection hidden="1"/>
    </xf>
    <xf numFmtId="0" fontId="5" fillId="0" borderId="0" xfId="0" applyFont="1" applyAlignment="1" applyProtection="1">
      <alignment horizontal="center" vertical="center"/>
      <protection hidden="1"/>
    </xf>
    <xf numFmtId="0" fontId="10" fillId="0" borderId="0" xfId="0" applyFont="1" applyAlignment="1">
      <alignment horizontal="center" wrapText="1"/>
    </xf>
    <xf numFmtId="0" fontId="21" fillId="0" borderId="0" xfId="0" applyFont="1" applyAlignment="1">
      <alignment horizontal="center"/>
    </xf>
    <xf numFmtId="0" fontId="10" fillId="0" borderId="0" xfId="0" applyFont="1" applyAlignment="1">
      <alignment horizontal="center"/>
    </xf>
    <xf numFmtId="0" fontId="10" fillId="0" borderId="0" xfId="0" applyFont="1" applyBorder="1" applyAlignment="1">
      <alignment horizontal="center" wrapText="1"/>
    </xf>
    <xf numFmtId="0" fontId="6" fillId="0" borderId="0" xfId="0" applyFont="1" applyBorder="1" applyAlignment="1">
      <alignment horizontal="center" wrapText="1"/>
    </xf>
    <xf numFmtId="0" fontId="10" fillId="0" borderId="0" xfId="0" applyFont="1" applyBorder="1" applyAlignment="1" applyProtection="1">
      <alignment horizontal="center" vertical="center" wrapText="1"/>
      <protection hidden="1"/>
    </xf>
    <xf numFmtId="0" fontId="4" fillId="0" borderId="0" xfId="0" applyFont="1" applyAlignment="1" applyProtection="1">
      <alignment horizontal="left" vertical="center"/>
      <protection hidden="1"/>
    </xf>
    <xf numFmtId="0" fontId="10" fillId="0" borderId="44" xfId="0" applyFont="1" applyBorder="1" applyAlignment="1">
      <alignment horizontal="center" vertical="center" wrapText="1"/>
    </xf>
    <xf numFmtId="0" fontId="10" fillId="0" borderId="45" xfId="0" applyFont="1" applyBorder="1" applyAlignment="1">
      <alignment horizontal="center" vertical="center" wrapText="1"/>
    </xf>
    <xf numFmtId="0" fontId="10" fillId="0" borderId="46" xfId="0" applyFont="1" applyBorder="1" applyAlignment="1">
      <alignment horizontal="center" vertical="center" wrapText="1"/>
    </xf>
  </cellXfs>
  <cellStyles count="2">
    <cellStyle name="Hyperlink" xfId="1" builtinId="8"/>
    <cellStyle name="Normal" xfId="0" builtinId="0"/>
  </cellStyles>
  <dxfs count="0"/>
  <tableStyles count="0" defaultTableStyle="TableStyleMedium9" defaultPivotStyle="PivotStyleLight16"/>
  <colors>
    <mruColors>
      <color rgb="FFC8EBB7"/>
      <color rgb="FFB0E89C"/>
      <color rgb="FFB5F1AD"/>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 Id="rId8" Type="http://schemas.openxmlformats.org/officeDocument/2006/relationships/worksheet" Target="worksheets/sheet8.xml"/><Relationship Id="rId3" Type="http://schemas.openxmlformats.org/officeDocument/2006/relationships/worksheet" Target="worksheets/sheet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Administrator\My%20Documents\Desc&#259;rc&#259;ri\GM_SL_10.12.2012%20-%20Mosoarca%20Mariu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nd\date\Secretariat\GradatiiMerit\GradatiideMerit2013\GM_CONF_20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6">
          <cell r="B6" t="str">
            <v>Mosoarca Marius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18">
          <cell r="B18">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L12"/>
  <sheetViews>
    <sheetView showGridLines="0" showRowColHeaders="0" zoomScale="120" zoomScaleNormal="120" workbookViewId="0">
      <selection activeCell="B7" sqref="B7:L7"/>
    </sheetView>
  </sheetViews>
  <sheetFormatPr defaultColWidth="9.1796875" defaultRowHeight="14.5"/>
  <cols>
    <col min="1" max="16384" width="9.1796875" style="375"/>
  </cols>
  <sheetData>
    <row r="1" spans="2:12" ht="15.5">
      <c r="B1" s="373" t="s">
        <v>180</v>
      </c>
      <c r="C1" s="374"/>
      <c r="D1" s="374"/>
      <c r="E1" s="374"/>
      <c r="F1" s="374"/>
      <c r="G1" s="374"/>
      <c r="H1" s="374"/>
      <c r="I1" s="374"/>
      <c r="J1" s="374"/>
      <c r="K1" s="374"/>
    </row>
    <row r="2" spans="2:12" ht="15.5">
      <c r="B2" s="374"/>
      <c r="C2" s="374"/>
      <c r="D2" s="374"/>
      <c r="E2" s="374"/>
      <c r="F2" s="374"/>
      <c r="G2" s="374"/>
      <c r="H2" s="374"/>
      <c r="I2" s="374"/>
      <c r="J2" s="374"/>
      <c r="K2" s="374"/>
    </row>
    <row r="3" spans="2:12" ht="90" customHeight="1">
      <c r="B3" s="521" t="s">
        <v>184</v>
      </c>
      <c r="C3" s="521"/>
      <c r="D3" s="521"/>
      <c r="E3" s="521"/>
      <c r="F3" s="521"/>
      <c r="G3" s="521"/>
      <c r="H3" s="521"/>
      <c r="I3" s="521"/>
      <c r="J3" s="521"/>
      <c r="K3" s="521"/>
      <c r="L3" s="521"/>
    </row>
    <row r="4" spans="2:12" ht="135" customHeight="1">
      <c r="B4" s="522" t="s">
        <v>269</v>
      </c>
      <c r="C4" s="522"/>
      <c r="D4" s="522"/>
      <c r="E4" s="522"/>
      <c r="F4" s="522"/>
      <c r="G4" s="522"/>
      <c r="H4" s="522"/>
      <c r="I4" s="522"/>
      <c r="J4" s="522"/>
      <c r="K4" s="522"/>
      <c r="L4" s="522"/>
    </row>
    <row r="5" spans="2:12" ht="60" customHeight="1">
      <c r="B5" s="523" t="s">
        <v>270</v>
      </c>
      <c r="C5" s="523"/>
      <c r="D5" s="523"/>
      <c r="E5" s="523"/>
      <c r="F5" s="523"/>
      <c r="G5" s="523"/>
      <c r="H5" s="523"/>
      <c r="I5" s="523"/>
      <c r="J5" s="523"/>
      <c r="K5" s="523"/>
      <c r="L5" s="523"/>
    </row>
    <row r="6" spans="2:12" ht="60" customHeight="1">
      <c r="B6" s="523" t="s">
        <v>181</v>
      </c>
      <c r="C6" s="523"/>
      <c r="D6" s="523"/>
      <c r="E6" s="523"/>
      <c r="F6" s="523"/>
      <c r="G6" s="523"/>
      <c r="H6" s="523"/>
      <c r="I6" s="523"/>
      <c r="J6" s="523"/>
      <c r="K6" s="523"/>
      <c r="L6" s="523"/>
    </row>
    <row r="7" spans="2:12" ht="60" customHeight="1">
      <c r="B7" s="520" t="s">
        <v>185</v>
      </c>
      <c r="C7" s="520"/>
      <c r="D7" s="520"/>
      <c r="E7" s="520"/>
      <c r="F7" s="520"/>
      <c r="G7" s="520"/>
      <c r="H7" s="520"/>
      <c r="I7" s="520"/>
      <c r="J7" s="520"/>
      <c r="K7" s="520"/>
      <c r="L7" s="520"/>
    </row>
    <row r="8" spans="2:12" ht="15.5">
      <c r="B8" s="374"/>
      <c r="C8" s="374"/>
      <c r="D8" s="374"/>
      <c r="E8" s="374"/>
      <c r="F8" s="374"/>
      <c r="G8" s="374"/>
      <c r="H8" s="374"/>
      <c r="I8" s="374"/>
      <c r="J8" s="374"/>
      <c r="K8" s="374"/>
    </row>
    <row r="9" spans="2:12" ht="15.5">
      <c r="B9" s="374"/>
      <c r="C9" s="374"/>
      <c r="D9" s="374"/>
      <c r="E9" s="374"/>
      <c r="F9" s="374"/>
      <c r="G9" s="374"/>
      <c r="H9" s="374"/>
      <c r="I9" s="374"/>
      <c r="J9" s="374"/>
      <c r="K9" s="374"/>
    </row>
    <row r="10" spans="2:12" ht="15.5">
      <c r="B10" s="374"/>
      <c r="C10" s="374"/>
      <c r="D10" s="374"/>
      <c r="E10" s="374"/>
      <c r="F10" s="374"/>
      <c r="G10" s="374"/>
      <c r="H10" s="374"/>
      <c r="I10" s="374"/>
      <c r="J10" s="374"/>
      <c r="K10" s="374"/>
    </row>
    <row r="11" spans="2:12" ht="15.5">
      <c r="B11" s="374"/>
      <c r="C11" s="374"/>
      <c r="D11" s="374"/>
      <c r="E11" s="374"/>
      <c r="F11" s="374"/>
      <c r="G11" s="374"/>
      <c r="H11" s="374"/>
      <c r="I11" s="374"/>
      <c r="J11" s="374"/>
      <c r="K11" s="374"/>
    </row>
    <row r="12" spans="2:12" ht="15.5">
      <c r="B12" s="374"/>
      <c r="C12" s="374"/>
      <c r="D12" s="374"/>
      <c r="E12" s="374"/>
      <c r="F12" s="374"/>
      <c r="G12" s="374"/>
      <c r="H12" s="374"/>
      <c r="I12" s="374"/>
      <c r="J12" s="374"/>
      <c r="K12" s="374"/>
    </row>
  </sheetData>
  <mergeCells count="5">
    <mergeCell ref="B7:L7"/>
    <mergeCell ref="B3:L3"/>
    <mergeCell ref="B4:L4"/>
    <mergeCell ref="B5:L5"/>
    <mergeCell ref="B6:L6"/>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2"/>
  <sheetViews>
    <sheetView workbookViewId="0">
      <selection activeCell="E10" sqref="E10"/>
    </sheetView>
  </sheetViews>
  <sheetFormatPr defaultRowHeight="14.5"/>
  <cols>
    <col min="1" max="1" width="5.1796875" customWidth="1"/>
    <col min="2" max="2" width="22.1796875" customWidth="1"/>
    <col min="3" max="3" width="27.1796875" customWidth="1"/>
    <col min="4" max="4" width="21.453125" customWidth="1"/>
    <col min="5" max="5" width="16" customWidth="1"/>
    <col min="6" max="6" width="6.81640625" customWidth="1"/>
    <col min="7" max="7" width="10.54296875" customWidth="1"/>
    <col min="8" max="8" width="10" customWidth="1"/>
    <col min="9" max="9" width="9.7265625" customWidth="1"/>
  </cols>
  <sheetData>
    <row r="1" spans="1:12">
      <c r="A1" s="262" t="str">
        <f>'Date initiale'!C3</f>
        <v>Universitatea de Arhitectură și Urbanism "Ion Mincu" București</v>
      </c>
      <c r="B1" s="262"/>
      <c r="C1" s="262"/>
    </row>
    <row r="2" spans="1:12">
      <c r="A2" s="262" t="str">
        <f>'Date initiale'!B4&amp;" "&amp;'Date initiale'!C4</f>
        <v>Facultatea ARHITECTURA</v>
      </c>
      <c r="B2" s="262"/>
      <c r="C2" s="262"/>
    </row>
    <row r="3" spans="1:12">
      <c r="A3" s="262" t="str">
        <f>'Date initiale'!B5&amp;" "&amp;'Date initiale'!C5</f>
        <v>Departamentul Proiectare Urbana si Dezvoltare Teritoriala</v>
      </c>
      <c r="B3" s="262"/>
      <c r="C3" s="262"/>
    </row>
    <row r="4" spans="1:12">
      <c r="A4" s="121" t="str">
        <f>'Date initiale'!C6&amp;", "&amp;'Date initiale'!C7</f>
        <v>Muresanu, Florin, Conferențiar universitar, pozitia 11</v>
      </c>
      <c r="B4" s="121"/>
      <c r="C4" s="121"/>
    </row>
    <row r="5" spans="1:12" s="187" customFormat="1">
      <c r="A5" s="121"/>
      <c r="B5" s="121"/>
      <c r="C5" s="121"/>
    </row>
    <row r="6" spans="1:12" ht="15.5">
      <c r="A6" s="537" t="s">
        <v>110</v>
      </c>
      <c r="B6" s="537"/>
      <c r="C6" s="537"/>
      <c r="D6" s="537"/>
      <c r="E6" s="537"/>
      <c r="F6" s="537"/>
      <c r="G6" s="537"/>
      <c r="H6" s="537"/>
      <c r="I6" s="537"/>
    </row>
    <row r="7" spans="1:12" ht="35.25" customHeight="1">
      <c r="A7" s="540" t="str">
        <f>'Descriere indicatori'!B8&amp;". "&amp;'Descriere indicatori'!C8</f>
        <v xml:space="preserve">I5. Articole in extenso în reviste ştiinţifice indexate ISI Arts &amp; Humanities Citation Index, Scopus-Copernicus, ERIH şi clasificate în categoria INT1 sau INT2 în acest index, sau echivalente în domeniu* </v>
      </c>
      <c r="B7" s="540"/>
      <c r="C7" s="540"/>
      <c r="D7" s="540"/>
      <c r="E7" s="540"/>
      <c r="F7" s="540"/>
      <c r="G7" s="540"/>
      <c r="H7" s="540"/>
      <c r="I7" s="540"/>
    </row>
    <row r="8" spans="1:12" ht="15" thickBot="1">
      <c r="A8" s="68"/>
      <c r="B8" s="68"/>
      <c r="C8" s="68"/>
      <c r="D8" s="68"/>
      <c r="E8" s="68"/>
      <c r="F8" s="68"/>
      <c r="G8" s="68"/>
      <c r="H8" s="68"/>
      <c r="I8" s="68"/>
    </row>
    <row r="9" spans="1:12" ht="29.5" thickBot="1">
      <c r="A9" s="157" t="s">
        <v>55</v>
      </c>
      <c r="B9" s="158" t="s">
        <v>83</v>
      </c>
      <c r="C9" s="158" t="s">
        <v>52</v>
      </c>
      <c r="D9" s="158" t="s">
        <v>57</v>
      </c>
      <c r="E9" s="158" t="s">
        <v>80</v>
      </c>
      <c r="F9" s="159" t="s">
        <v>87</v>
      </c>
      <c r="G9" s="158" t="s">
        <v>58</v>
      </c>
      <c r="H9" s="158" t="s">
        <v>111</v>
      </c>
      <c r="I9" s="160" t="s">
        <v>90</v>
      </c>
      <c r="K9" s="268" t="s">
        <v>108</v>
      </c>
    </row>
    <row r="10" spans="1:12" ht="58">
      <c r="A10" s="163">
        <v>1</v>
      </c>
      <c r="B10" s="382" t="s">
        <v>301</v>
      </c>
      <c r="C10" s="112" t="s">
        <v>366</v>
      </c>
      <c r="D10" s="450" t="s">
        <v>370</v>
      </c>
      <c r="E10" s="451" t="s">
        <v>372</v>
      </c>
      <c r="F10" s="452">
        <v>2015</v>
      </c>
      <c r="G10" s="440">
        <v>323</v>
      </c>
      <c r="H10" s="440" t="s">
        <v>368</v>
      </c>
      <c r="I10" s="453">
        <v>10</v>
      </c>
      <c r="K10" s="269">
        <v>10</v>
      </c>
      <c r="L10" s="376" t="s">
        <v>248</v>
      </c>
    </row>
    <row r="11" spans="1:12" ht="58">
      <c r="A11" s="165">
        <f>A10+1</f>
        <v>2</v>
      </c>
      <c r="B11" s="382" t="s">
        <v>301</v>
      </c>
      <c r="C11" s="112" t="s">
        <v>369</v>
      </c>
      <c r="D11" s="450" t="s">
        <v>370</v>
      </c>
      <c r="E11" s="451" t="s">
        <v>372</v>
      </c>
      <c r="F11" s="452">
        <v>2015</v>
      </c>
      <c r="G11" s="440">
        <v>323</v>
      </c>
      <c r="H11" s="440" t="s">
        <v>367</v>
      </c>
      <c r="I11" s="453">
        <v>10</v>
      </c>
      <c r="K11" s="56"/>
    </row>
    <row r="12" spans="1:12">
      <c r="A12" s="166">
        <f t="shared" ref="A12:A19" si="0">A11+1</f>
        <v>3</v>
      </c>
      <c r="B12" s="167"/>
      <c r="C12" s="168"/>
      <c r="D12" s="113"/>
      <c r="E12" s="168"/>
      <c r="F12" s="156"/>
      <c r="G12" s="168"/>
      <c r="H12" s="156"/>
      <c r="I12" s="316"/>
    </row>
    <row r="13" spans="1:12">
      <c r="A13" s="169">
        <f t="shared" si="0"/>
        <v>4</v>
      </c>
      <c r="B13" s="112"/>
      <c r="C13" s="113"/>
      <c r="D13" s="113"/>
      <c r="E13" s="113"/>
      <c r="F13" s="114"/>
      <c r="G13" s="114"/>
      <c r="H13" s="114"/>
      <c r="I13" s="316"/>
    </row>
    <row r="14" spans="1:12">
      <c r="A14" s="165">
        <f t="shared" si="0"/>
        <v>5</v>
      </c>
      <c r="B14" s="112"/>
      <c r="C14" s="41"/>
      <c r="D14" s="113"/>
      <c r="E14" s="41"/>
      <c r="F14" s="114"/>
      <c r="G14" s="114"/>
      <c r="H14" s="114"/>
      <c r="I14" s="316"/>
    </row>
    <row r="15" spans="1:12">
      <c r="A15" s="169">
        <f t="shared" si="0"/>
        <v>6</v>
      </c>
      <c r="B15" s="112"/>
      <c r="C15" s="113"/>
      <c r="D15" s="113"/>
      <c r="E15" s="113"/>
      <c r="F15" s="114"/>
      <c r="G15" s="114"/>
      <c r="H15" s="114"/>
      <c r="I15" s="316"/>
    </row>
    <row r="16" spans="1:12">
      <c r="A16" s="165">
        <f t="shared" si="0"/>
        <v>7</v>
      </c>
      <c r="B16" s="112"/>
      <c r="C16" s="41"/>
      <c r="D16" s="113"/>
      <c r="E16" s="41"/>
      <c r="F16" s="114"/>
      <c r="G16" s="114"/>
      <c r="H16" s="114"/>
      <c r="I16" s="316"/>
    </row>
    <row r="17" spans="1:9">
      <c r="A17" s="166">
        <f t="shared" si="0"/>
        <v>8</v>
      </c>
      <c r="B17" s="167"/>
      <c r="C17" s="168"/>
      <c r="D17" s="113"/>
      <c r="E17" s="168"/>
      <c r="F17" s="156"/>
      <c r="G17" s="168"/>
      <c r="H17" s="156"/>
      <c r="I17" s="316"/>
    </row>
    <row r="18" spans="1:9">
      <c r="A18" s="169">
        <f t="shared" si="0"/>
        <v>9</v>
      </c>
      <c r="B18" s="112"/>
      <c r="C18" s="113"/>
      <c r="D18" s="113"/>
      <c r="E18" s="113"/>
      <c r="F18" s="114"/>
      <c r="G18" s="114"/>
      <c r="H18" s="114"/>
      <c r="I18" s="316"/>
    </row>
    <row r="19" spans="1:9" ht="15" thickBot="1">
      <c r="A19" s="170">
        <f t="shared" si="0"/>
        <v>10</v>
      </c>
      <c r="B19" s="117"/>
      <c r="C19" s="118"/>
      <c r="D19" s="154"/>
      <c r="E19" s="171"/>
      <c r="F19" s="171"/>
      <c r="G19" s="172"/>
      <c r="H19" s="172"/>
      <c r="I19" s="325"/>
    </row>
    <row r="20" spans="1:9" ht="16" thickBot="1">
      <c r="A20" s="361"/>
      <c r="H20" s="123" t="str">
        <f>"Total "&amp;LEFT(A7,2)</f>
        <v>Total I5</v>
      </c>
      <c r="I20" s="162">
        <f>SUM(I10:I19)</f>
        <v>20</v>
      </c>
    </row>
    <row r="21" spans="1:9" ht="15.5">
      <c r="A21" s="52"/>
    </row>
    <row r="22" spans="1:9" ht="33.75" customHeight="1">
      <c r="A22" s="539"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39"/>
      <c r="C22" s="539"/>
      <c r="D22" s="539"/>
      <c r="E22" s="539"/>
      <c r="F22" s="539"/>
      <c r="G22" s="539"/>
      <c r="H22" s="539"/>
      <c r="I22" s="539"/>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0"/>
  <sheetViews>
    <sheetView workbookViewId="0">
      <selection activeCell="L10" sqref="L10"/>
    </sheetView>
  </sheetViews>
  <sheetFormatPr defaultRowHeight="14.5"/>
  <cols>
    <col min="1" max="1" width="5.1796875" customWidth="1"/>
    <col min="2" max="2" width="22.1796875" customWidth="1"/>
    <col min="3" max="3" width="27.1796875" customWidth="1"/>
    <col min="4" max="4" width="21.453125" customWidth="1"/>
    <col min="5" max="5" width="16" customWidth="1"/>
    <col min="6" max="6" width="6.81640625" customWidth="1"/>
    <col min="7" max="7" width="10.54296875" customWidth="1"/>
    <col min="8" max="8" width="10" customWidth="1"/>
    <col min="9" max="9" width="9.7265625" customWidth="1"/>
  </cols>
  <sheetData>
    <row r="1" spans="1:12">
      <c r="A1" s="262" t="str">
        <f>'Date initiale'!C3</f>
        <v>Universitatea de Arhitectură și Urbanism "Ion Mincu" București</v>
      </c>
      <c r="B1" s="262"/>
      <c r="C1" s="262"/>
    </row>
    <row r="2" spans="1:12">
      <c r="A2" s="262" t="str">
        <f>'Date initiale'!B4&amp;" "&amp;'Date initiale'!C4</f>
        <v>Facultatea ARHITECTURA</v>
      </c>
      <c r="B2" s="262"/>
      <c r="C2" s="262"/>
    </row>
    <row r="3" spans="1:12">
      <c r="A3" s="262" t="str">
        <f>'Date initiale'!B5&amp;" "&amp;'Date initiale'!C5</f>
        <v>Departamentul Proiectare Urbana si Dezvoltare Teritoriala</v>
      </c>
      <c r="B3" s="262"/>
      <c r="C3" s="262"/>
    </row>
    <row r="4" spans="1:12">
      <c r="A4" s="121" t="str">
        <f>'Date initiale'!C6&amp;", "&amp;'Date initiale'!C7</f>
        <v>Muresanu, Florin, Conferențiar universitar, pozitia 11</v>
      </c>
      <c r="B4" s="121"/>
      <c r="C4" s="121"/>
    </row>
    <row r="5" spans="1:12" s="187" customFormat="1">
      <c r="A5" s="121"/>
      <c r="B5" s="121"/>
      <c r="C5" s="121"/>
    </row>
    <row r="6" spans="1:12" ht="15.5">
      <c r="A6" s="537" t="s">
        <v>110</v>
      </c>
      <c r="B6" s="537"/>
      <c r="C6" s="537"/>
      <c r="D6" s="537"/>
      <c r="E6" s="537"/>
      <c r="F6" s="537"/>
      <c r="G6" s="537"/>
      <c r="H6" s="537"/>
      <c r="I6" s="537"/>
    </row>
    <row r="7" spans="1:12" ht="15.5">
      <c r="A7" s="540" t="str">
        <f>'Descriere indicatori'!B9&amp;". "&amp;'Descriere indicatori'!C9</f>
        <v xml:space="preserve">I6. Articole in extenso în reviste ştiinţifice indexate ERIH şi clasificate în categoria NAT </v>
      </c>
      <c r="B7" s="540"/>
      <c r="C7" s="540"/>
      <c r="D7" s="540"/>
      <c r="E7" s="540"/>
      <c r="F7" s="540"/>
      <c r="G7" s="540"/>
      <c r="H7" s="540"/>
      <c r="I7" s="540"/>
    </row>
    <row r="8" spans="1:12" ht="15" thickBot="1">
      <c r="A8" s="173"/>
      <c r="B8" s="173"/>
      <c r="C8" s="173"/>
      <c r="D8" s="173"/>
      <c r="E8" s="173"/>
      <c r="F8" s="173"/>
      <c r="G8" s="173"/>
      <c r="H8" s="173"/>
      <c r="I8" s="173"/>
    </row>
    <row r="9" spans="1:12" ht="29.5" thickBot="1">
      <c r="A9" s="157" t="s">
        <v>55</v>
      </c>
      <c r="B9" s="158" t="s">
        <v>83</v>
      </c>
      <c r="C9" s="158" t="s">
        <v>52</v>
      </c>
      <c r="D9" s="158" t="s">
        <v>57</v>
      </c>
      <c r="E9" s="158" t="s">
        <v>80</v>
      </c>
      <c r="F9" s="159" t="s">
        <v>87</v>
      </c>
      <c r="G9" s="158" t="s">
        <v>58</v>
      </c>
      <c r="H9" s="158" t="s">
        <v>111</v>
      </c>
      <c r="I9" s="160" t="s">
        <v>90</v>
      </c>
      <c r="K9" s="268" t="s">
        <v>108</v>
      </c>
    </row>
    <row r="10" spans="1:12">
      <c r="A10" s="175">
        <v>1</v>
      </c>
      <c r="B10" s="107"/>
      <c r="C10" s="107"/>
      <c r="D10" s="107"/>
      <c r="E10" s="108"/>
      <c r="F10" s="109"/>
      <c r="G10" s="109"/>
      <c r="H10" s="109"/>
      <c r="I10" s="321"/>
      <c r="K10" s="269">
        <v>5</v>
      </c>
      <c r="L10" s="376" t="s">
        <v>248</v>
      </c>
    </row>
    <row r="11" spans="1:12">
      <c r="A11" s="176">
        <f>A10+1</f>
        <v>2</v>
      </c>
      <c r="B11" s="111"/>
      <c r="C11" s="112"/>
      <c r="D11" s="111"/>
      <c r="E11" s="113"/>
      <c r="F11" s="114"/>
      <c r="G11" s="115"/>
      <c r="H11" s="115"/>
      <c r="I11" s="316"/>
      <c r="K11" s="56"/>
    </row>
    <row r="12" spans="1:12">
      <c r="A12" s="176">
        <f t="shared" ref="A12:A19" si="0">A11+1</f>
        <v>3</v>
      </c>
      <c r="B12" s="112"/>
      <c r="C12" s="112"/>
      <c r="D12" s="112"/>
      <c r="E12" s="113"/>
      <c r="F12" s="114"/>
      <c r="G12" s="115"/>
      <c r="H12" s="115"/>
      <c r="I12" s="316"/>
    </row>
    <row r="13" spans="1:12">
      <c r="A13" s="176">
        <f t="shared" si="0"/>
        <v>4</v>
      </c>
      <c r="B13" s="112"/>
      <c r="C13" s="112"/>
      <c r="D13" s="112"/>
      <c r="E13" s="113"/>
      <c r="F13" s="114"/>
      <c r="G13" s="114"/>
      <c r="H13" s="114"/>
      <c r="I13" s="316"/>
    </row>
    <row r="14" spans="1:12">
      <c r="A14" s="176">
        <f t="shared" si="0"/>
        <v>5</v>
      </c>
      <c r="B14" s="112"/>
      <c r="C14" s="112"/>
      <c r="D14" s="112"/>
      <c r="E14" s="113"/>
      <c r="F14" s="114"/>
      <c r="G14" s="114"/>
      <c r="H14" s="114"/>
      <c r="I14" s="316"/>
    </row>
    <row r="15" spans="1:12">
      <c r="A15" s="176">
        <f t="shared" si="0"/>
        <v>6</v>
      </c>
      <c r="B15" s="112"/>
      <c r="C15" s="112"/>
      <c r="D15" s="112"/>
      <c r="E15" s="113"/>
      <c r="F15" s="114"/>
      <c r="G15" s="114"/>
      <c r="H15" s="114"/>
      <c r="I15" s="316"/>
    </row>
    <row r="16" spans="1:12">
      <c r="A16" s="176">
        <f t="shared" si="0"/>
        <v>7</v>
      </c>
      <c r="B16" s="112"/>
      <c r="C16" s="112"/>
      <c r="D16" s="112"/>
      <c r="E16" s="113"/>
      <c r="F16" s="114"/>
      <c r="G16" s="114"/>
      <c r="H16" s="114"/>
      <c r="I16" s="316"/>
    </row>
    <row r="17" spans="1:9">
      <c r="A17" s="176">
        <f t="shared" si="0"/>
        <v>8</v>
      </c>
      <c r="B17" s="112"/>
      <c r="C17" s="112"/>
      <c r="D17" s="112"/>
      <c r="E17" s="113"/>
      <c r="F17" s="114"/>
      <c r="G17" s="114"/>
      <c r="H17" s="114"/>
      <c r="I17" s="316"/>
    </row>
    <row r="18" spans="1:9">
      <c r="A18" s="176">
        <f t="shared" si="0"/>
        <v>9</v>
      </c>
      <c r="B18" s="112"/>
      <c r="C18" s="112"/>
      <c r="D18" s="112"/>
      <c r="E18" s="113"/>
      <c r="F18" s="114"/>
      <c r="G18" s="114"/>
      <c r="H18" s="114"/>
      <c r="I18" s="316"/>
    </row>
    <row r="19" spans="1:9" ht="15" thickBot="1">
      <c r="A19" s="177">
        <f t="shared" si="0"/>
        <v>10</v>
      </c>
      <c r="B19" s="117"/>
      <c r="C19" s="117"/>
      <c r="D19" s="117"/>
      <c r="E19" s="118"/>
      <c r="F19" s="119"/>
      <c r="G19" s="119"/>
      <c r="H19" s="119"/>
      <c r="I19" s="317"/>
    </row>
    <row r="20" spans="1:9" ht="15" thickBot="1">
      <c r="A20" s="360"/>
      <c r="B20" s="121"/>
      <c r="C20" s="121"/>
      <c r="D20" s="121"/>
      <c r="E20" s="121"/>
      <c r="F20" s="121"/>
      <c r="G20" s="121"/>
      <c r="H20" s="123" t="str">
        <f>"Total "&amp;LEFT(A7,2)</f>
        <v>Total I6</v>
      </c>
      <c r="I20" s="124">
        <f>SUM(I10:I19)</f>
        <v>0</v>
      </c>
    </row>
  </sheetData>
  <mergeCells count="2">
    <mergeCell ref="A6:I6"/>
    <mergeCell ref="A7:I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4"/>
  <sheetViews>
    <sheetView workbookViewId="0">
      <selection activeCell="E10" sqref="E10"/>
    </sheetView>
  </sheetViews>
  <sheetFormatPr defaultRowHeight="14.5"/>
  <cols>
    <col min="1" max="1" width="5.1796875" customWidth="1"/>
    <col min="2" max="2" width="22.1796875" customWidth="1"/>
    <col min="3" max="3" width="27.1796875" customWidth="1"/>
    <col min="4" max="4" width="21.453125" customWidth="1"/>
    <col min="5" max="5" width="16" customWidth="1"/>
    <col min="6" max="6" width="6.81640625" customWidth="1"/>
    <col min="7" max="7" width="10.54296875" customWidth="1"/>
    <col min="8" max="8" width="10" customWidth="1"/>
    <col min="9" max="9" width="9.7265625" customWidth="1"/>
  </cols>
  <sheetData>
    <row r="1" spans="1:12" ht="15.5">
      <c r="A1" s="262" t="str">
        <f>'Date initiale'!C3</f>
        <v>Universitatea de Arhitectură și Urbanism "Ion Mincu" București</v>
      </c>
      <c r="B1" s="262"/>
      <c r="C1" s="262"/>
      <c r="D1" s="6"/>
      <c r="E1" s="6"/>
      <c r="F1" s="6"/>
      <c r="G1" s="6"/>
      <c r="H1" s="6"/>
      <c r="I1" s="6"/>
      <c r="J1" s="6"/>
    </row>
    <row r="2" spans="1:12" ht="15.5">
      <c r="A2" s="262" t="str">
        <f>'Date initiale'!B4&amp;" "&amp;'Date initiale'!C4</f>
        <v>Facultatea ARHITECTURA</v>
      </c>
      <c r="B2" s="262"/>
      <c r="C2" s="262"/>
      <c r="D2" s="6"/>
      <c r="E2" s="6"/>
      <c r="F2" s="6"/>
      <c r="G2" s="6"/>
      <c r="H2" s="6"/>
      <c r="I2" s="6"/>
      <c r="J2" s="6"/>
    </row>
    <row r="3" spans="1:12" ht="15.5">
      <c r="A3" s="262" t="str">
        <f>'Date initiale'!B5&amp;" "&amp;'Date initiale'!C5</f>
        <v>Departamentul Proiectare Urbana si Dezvoltare Teritoriala</v>
      </c>
      <c r="B3" s="262"/>
      <c r="C3" s="262"/>
      <c r="D3" s="6"/>
      <c r="E3" s="6"/>
      <c r="F3" s="6"/>
      <c r="G3" s="6"/>
      <c r="H3" s="6"/>
      <c r="I3" s="6"/>
      <c r="J3" s="6"/>
    </row>
    <row r="4" spans="1:12" ht="15.5">
      <c r="A4" s="266" t="str">
        <f>'Date initiale'!C6&amp;", "&amp;'Date initiale'!C7</f>
        <v>Muresanu, Florin, Conferențiar universitar, pozitia 11</v>
      </c>
      <c r="B4" s="266"/>
      <c r="C4" s="266"/>
      <c r="D4" s="6"/>
      <c r="E4" s="6"/>
      <c r="F4" s="6"/>
      <c r="G4" s="6"/>
      <c r="H4" s="6"/>
      <c r="I4" s="6"/>
      <c r="J4" s="6"/>
    </row>
    <row r="5" spans="1:12" s="187" customFormat="1" ht="15.5">
      <c r="A5" s="266"/>
      <c r="B5" s="266"/>
      <c r="C5" s="266"/>
      <c r="D5" s="6"/>
      <c r="E5" s="6"/>
      <c r="F5" s="6"/>
      <c r="G5" s="6"/>
      <c r="H5" s="6"/>
      <c r="I5" s="6"/>
      <c r="J5" s="6"/>
    </row>
    <row r="6" spans="1:12" ht="15.5">
      <c r="A6" s="541" t="s">
        <v>110</v>
      </c>
      <c r="B6" s="541"/>
      <c r="C6" s="541"/>
      <c r="D6" s="541"/>
      <c r="E6" s="541"/>
      <c r="F6" s="541"/>
      <c r="G6" s="541"/>
      <c r="H6" s="541"/>
      <c r="I6" s="541"/>
      <c r="J6" s="6"/>
    </row>
    <row r="7" spans="1:12" ht="15.5">
      <c r="A7" s="540" t="str">
        <f>'Descriere indicatori'!B10&amp;". "&amp;'Descriere indicatori'!C10</f>
        <v xml:space="preserve">I7. Articole in extenso în reviste ştiinţifice recunoscute în domenii conexe* </v>
      </c>
      <c r="B7" s="540"/>
      <c r="C7" s="540"/>
      <c r="D7" s="540"/>
      <c r="E7" s="540"/>
      <c r="F7" s="540"/>
      <c r="G7" s="540"/>
      <c r="H7" s="540"/>
      <c r="I7" s="540"/>
      <c r="J7" s="6"/>
    </row>
    <row r="8" spans="1:12" ht="16" thickBot="1">
      <c r="A8" s="174"/>
      <c r="B8" s="174"/>
      <c r="C8" s="174"/>
      <c r="D8" s="174"/>
      <c r="E8" s="174"/>
      <c r="F8" s="174"/>
      <c r="G8" s="174"/>
      <c r="H8" s="174"/>
      <c r="I8" s="174"/>
      <c r="J8" s="6"/>
    </row>
    <row r="9" spans="1:12" ht="29.5" thickBot="1">
      <c r="A9" s="157" t="s">
        <v>55</v>
      </c>
      <c r="B9" s="158" t="s">
        <v>83</v>
      </c>
      <c r="C9" s="158" t="s">
        <v>52</v>
      </c>
      <c r="D9" s="158" t="s">
        <v>57</v>
      </c>
      <c r="E9" s="158" t="s">
        <v>80</v>
      </c>
      <c r="F9" s="159" t="s">
        <v>87</v>
      </c>
      <c r="G9" s="158" t="s">
        <v>58</v>
      </c>
      <c r="H9" s="158" t="s">
        <v>111</v>
      </c>
      <c r="I9" s="160" t="s">
        <v>90</v>
      </c>
      <c r="J9" s="6"/>
      <c r="K9" s="268" t="s">
        <v>108</v>
      </c>
    </row>
    <row r="10" spans="1:12" ht="87">
      <c r="A10" s="179">
        <v>1</v>
      </c>
      <c r="B10" s="382" t="s">
        <v>288</v>
      </c>
      <c r="C10" s="432" t="s">
        <v>376</v>
      </c>
      <c r="D10" s="432" t="s">
        <v>375</v>
      </c>
      <c r="E10" s="433" t="s">
        <v>378</v>
      </c>
      <c r="F10" s="434">
        <v>2012</v>
      </c>
      <c r="G10" s="433" t="s">
        <v>377</v>
      </c>
      <c r="H10" s="454" t="s">
        <v>374</v>
      </c>
      <c r="I10" s="436">
        <v>5</v>
      </c>
      <c r="J10" s="6"/>
      <c r="K10" s="269">
        <v>5</v>
      </c>
      <c r="L10" s="376" t="s">
        <v>248</v>
      </c>
    </row>
    <row r="11" spans="1:12" ht="15.5">
      <c r="A11" s="150">
        <f>A10+1</f>
        <v>2</v>
      </c>
      <c r="B11" s="143"/>
      <c r="C11" s="143"/>
      <c r="D11" s="143"/>
      <c r="E11" s="41"/>
      <c r="F11" s="115"/>
      <c r="G11" s="115"/>
      <c r="H11" s="115"/>
      <c r="I11" s="316"/>
      <c r="J11" s="50"/>
      <c r="K11" s="56"/>
    </row>
    <row r="12" spans="1:12" ht="15.5">
      <c r="A12" s="150">
        <f t="shared" ref="A12:A19" si="0">A11+1</f>
        <v>3</v>
      </c>
      <c r="B12" s="143"/>
      <c r="C12" s="113"/>
      <c r="D12" s="143"/>
      <c r="E12" s="181"/>
      <c r="F12" s="114"/>
      <c r="G12" s="115"/>
      <c r="H12" s="115"/>
      <c r="I12" s="316"/>
      <c r="J12" s="50"/>
    </row>
    <row r="13" spans="1:12" ht="15.5">
      <c r="A13" s="150">
        <f t="shared" si="0"/>
        <v>4</v>
      </c>
      <c r="B13" s="113"/>
      <c r="C13" s="113"/>
      <c r="D13" s="113"/>
      <c r="E13" s="181"/>
      <c r="F13" s="114"/>
      <c r="G13" s="115"/>
      <c r="H13" s="115"/>
      <c r="I13" s="316"/>
      <c r="J13" s="6"/>
    </row>
    <row r="14" spans="1:12" ht="15.5">
      <c r="A14" s="150">
        <f t="shared" si="0"/>
        <v>5</v>
      </c>
      <c r="B14" s="113"/>
      <c r="C14" s="113"/>
      <c r="D14" s="113"/>
      <c r="E14" s="181"/>
      <c r="F14" s="114"/>
      <c r="G14" s="114"/>
      <c r="H14" s="114"/>
      <c r="I14" s="316"/>
      <c r="J14" s="6"/>
    </row>
    <row r="15" spans="1:12" ht="15.5">
      <c r="A15" s="150">
        <f t="shared" si="0"/>
        <v>6</v>
      </c>
      <c r="B15" s="113"/>
      <c r="C15" s="113"/>
      <c r="D15" s="113"/>
      <c r="E15" s="181"/>
      <c r="F15" s="114"/>
      <c r="G15" s="114"/>
      <c r="H15" s="114"/>
      <c r="I15" s="316"/>
      <c r="J15" s="6"/>
    </row>
    <row r="16" spans="1:12" ht="15.5">
      <c r="A16" s="150">
        <f t="shared" si="0"/>
        <v>7</v>
      </c>
      <c r="B16" s="113"/>
      <c r="C16" s="113"/>
      <c r="D16" s="113"/>
      <c r="E16" s="41"/>
      <c r="F16" s="114"/>
      <c r="G16" s="114"/>
      <c r="H16" s="114"/>
      <c r="I16" s="316"/>
      <c r="J16" s="6"/>
    </row>
    <row r="17" spans="1:10" ht="15.5">
      <c r="A17" s="150">
        <f t="shared" si="0"/>
        <v>8</v>
      </c>
      <c r="B17" s="113"/>
      <c r="C17" s="113"/>
      <c r="D17" s="113"/>
      <c r="E17" s="181"/>
      <c r="F17" s="114"/>
      <c r="G17" s="114"/>
      <c r="H17" s="114"/>
      <c r="I17" s="316"/>
      <c r="J17" s="6"/>
    </row>
    <row r="18" spans="1:10" ht="15.5">
      <c r="A18" s="150">
        <f t="shared" si="0"/>
        <v>9</v>
      </c>
      <c r="B18" s="182"/>
      <c r="C18" s="183"/>
      <c r="D18" s="113"/>
      <c r="E18" s="181"/>
      <c r="F18" s="181"/>
      <c r="G18" s="181"/>
      <c r="H18" s="181"/>
      <c r="I18" s="326"/>
      <c r="J18" s="6"/>
    </row>
    <row r="19" spans="1:10" ht="16" thickBot="1">
      <c r="A19" s="178">
        <f t="shared" si="0"/>
        <v>10</v>
      </c>
      <c r="B19" s="118"/>
      <c r="C19" s="118"/>
      <c r="D19" s="118"/>
      <c r="E19" s="184"/>
      <c r="F19" s="119"/>
      <c r="G19" s="119"/>
      <c r="H19" s="119"/>
      <c r="I19" s="317"/>
      <c r="J19" s="6"/>
    </row>
    <row r="20" spans="1:10" ht="16" thickBot="1">
      <c r="A20" s="359"/>
      <c r="B20" s="121"/>
      <c r="C20" s="121"/>
      <c r="D20" s="121"/>
      <c r="E20" s="121"/>
      <c r="F20" s="121"/>
      <c r="G20" s="121"/>
      <c r="H20" s="123" t="str">
        <f>"Total "&amp;LEFT(A7,2)</f>
        <v>Total I7</v>
      </c>
      <c r="I20" s="124">
        <f>SUM(I10:I19)</f>
        <v>5</v>
      </c>
      <c r="J20" s="6"/>
    </row>
    <row r="21" spans="1:10">
      <c r="A21" s="43"/>
      <c r="B21" s="43"/>
      <c r="C21" s="43"/>
      <c r="D21" s="43"/>
      <c r="E21" s="43"/>
      <c r="F21" s="43"/>
      <c r="G21" s="43"/>
      <c r="H21" s="43"/>
      <c r="I21" s="44"/>
    </row>
    <row r="22" spans="1:10" ht="33.75" customHeight="1">
      <c r="A22" s="539"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39"/>
      <c r="C22" s="539"/>
      <c r="D22" s="539"/>
      <c r="E22" s="539"/>
      <c r="F22" s="539"/>
      <c r="G22" s="539"/>
      <c r="H22" s="539"/>
      <c r="I22" s="539"/>
    </row>
    <row r="23" spans="1:10">
      <c r="A23" s="45"/>
    </row>
    <row r="24" spans="1:10">
      <c r="A24" s="45"/>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2"/>
  <sheetViews>
    <sheetView workbookViewId="0">
      <selection activeCell="L10" sqref="L10"/>
    </sheetView>
  </sheetViews>
  <sheetFormatPr defaultRowHeight="14.5"/>
  <cols>
    <col min="1" max="1" width="5.1796875" customWidth="1"/>
    <col min="2" max="2" width="22.1796875" customWidth="1"/>
    <col min="3" max="3" width="27.1796875" customWidth="1"/>
    <col min="4" max="4" width="21.453125" customWidth="1"/>
    <col min="5" max="5" width="16" customWidth="1"/>
    <col min="6" max="6" width="6.81640625" customWidth="1"/>
    <col min="7" max="7" width="10.54296875" customWidth="1"/>
    <col min="8" max="8" width="10" customWidth="1"/>
    <col min="9" max="9" width="9.7265625" customWidth="1"/>
  </cols>
  <sheetData>
    <row r="1" spans="1:12">
      <c r="A1" s="262" t="str">
        <f>'Date initiale'!C3</f>
        <v>Universitatea de Arhitectură și Urbanism "Ion Mincu" București</v>
      </c>
      <c r="B1" s="262"/>
      <c r="C1" s="262"/>
    </row>
    <row r="2" spans="1:12">
      <c r="A2" s="262" t="str">
        <f>'Date initiale'!B4&amp;" "&amp;'Date initiale'!C4</f>
        <v>Facultatea ARHITECTURA</v>
      </c>
      <c r="B2" s="262"/>
      <c r="C2" s="262"/>
    </row>
    <row r="3" spans="1:12">
      <c r="A3" s="262" t="str">
        <f>'Date initiale'!B5&amp;" "&amp;'Date initiale'!C5</f>
        <v>Departamentul Proiectare Urbana si Dezvoltare Teritoriala</v>
      </c>
      <c r="B3" s="262"/>
      <c r="C3" s="262"/>
    </row>
    <row r="4" spans="1:12">
      <c r="A4" s="121" t="str">
        <f>'Date initiale'!C6&amp;", "&amp;'Date initiale'!C7</f>
        <v>Muresanu, Florin, Conferențiar universitar, pozitia 11</v>
      </c>
      <c r="B4" s="121"/>
      <c r="C4" s="121"/>
    </row>
    <row r="5" spans="1:12" s="187" customFormat="1">
      <c r="A5" s="121"/>
      <c r="B5" s="121"/>
      <c r="C5" s="121"/>
    </row>
    <row r="6" spans="1:12" ht="15.5">
      <c r="A6" s="537" t="s">
        <v>110</v>
      </c>
      <c r="B6" s="537"/>
      <c r="C6" s="537"/>
      <c r="D6" s="537"/>
      <c r="E6" s="537"/>
      <c r="F6" s="537"/>
      <c r="G6" s="537"/>
      <c r="H6" s="537"/>
      <c r="I6" s="537"/>
    </row>
    <row r="7" spans="1:12" ht="15.5">
      <c r="A7" s="540" t="str">
        <f>'Descriere indicatori'!B11&amp;". "&amp;'Descriere indicatori'!C11</f>
        <v xml:space="preserve">I8. Studii in extenso apărute în volume colective publicate la edituri de prestigiu internaţional* </v>
      </c>
      <c r="B7" s="540"/>
      <c r="C7" s="540"/>
      <c r="D7" s="540"/>
      <c r="E7" s="540"/>
      <c r="F7" s="540"/>
      <c r="G7" s="540"/>
      <c r="H7" s="540"/>
      <c r="I7" s="540"/>
    </row>
    <row r="8" spans="1:12" ht="15" thickBot="1">
      <c r="A8" s="173"/>
      <c r="B8" s="173"/>
      <c r="C8" s="173"/>
      <c r="D8" s="173"/>
      <c r="E8" s="173"/>
      <c r="F8" s="173"/>
      <c r="G8" s="173"/>
      <c r="H8" s="173"/>
      <c r="I8" s="173"/>
    </row>
    <row r="9" spans="1:12" ht="29.5" thickBot="1">
      <c r="A9" s="157" t="s">
        <v>55</v>
      </c>
      <c r="B9" s="158" t="s">
        <v>83</v>
      </c>
      <c r="C9" s="158" t="s">
        <v>52</v>
      </c>
      <c r="D9" s="158" t="s">
        <v>57</v>
      </c>
      <c r="E9" s="158" t="s">
        <v>80</v>
      </c>
      <c r="F9" s="159" t="s">
        <v>87</v>
      </c>
      <c r="G9" s="158" t="s">
        <v>58</v>
      </c>
      <c r="H9" s="158" t="s">
        <v>111</v>
      </c>
      <c r="I9" s="160" t="s">
        <v>90</v>
      </c>
      <c r="K9" s="268" t="s">
        <v>108</v>
      </c>
    </row>
    <row r="10" spans="1:12">
      <c r="A10" s="106">
        <v>1</v>
      </c>
      <c r="B10" s="107"/>
      <c r="C10" s="107"/>
      <c r="D10" s="107"/>
      <c r="E10" s="108"/>
      <c r="F10" s="109"/>
      <c r="G10" s="109"/>
      <c r="H10" s="109"/>
      <c r="I10" s="321"/>
      <c r="K10" s="269">
        <v>10</v>
      </c>
      <c r="L10" s="376" t="s">
        <v>249</v>
      </c>
    </row>
    <row r="11" spans="1:12">
      <c r="A11" s="169">
        <f>A10+1</f>
        <v>2</v>
      </c>
      <c r="B11" s="167"/>
      <c r="C11" s="112"/>
      <c r="D11" s="167"/>
      <c r="E11" s="113"/>
      <c r="F11" s="114"/>
      <c r="G11" s="114"/>
      <c r="H11" s="114"/>
      <c r="I11" s="316"/>
      <c r="K11" s="56"/>
    </row>
    <row r="12" spans="1:12">
      <c r="A12" s="169">
        <f t="shared" ref="A12:A18" si="0">A11+1</f>
        <v>3</v>
      </c>
      <c r="B12" s="112"/>
      <c r="C12" s="112"/>
      <c r="D12" s="112"/>
      <c r="E12" s="113"/>
      <c r="F12" s="114"/>
      <c r="G12" s="114"/>
      <c r="H12" s="114"/>
      <c r="I12" s="316"/>
    </row>
    <row r="13" spans="1:12">
      <c r="A13" s="169">
        <f t="shared" si="0"/>
        <v>4</v>
      </c>
      <c r="B13" s="112"/>
      <c r="C13" s="112"/>
      <c r="D13" s="112"/>
      <c r="E13" s="113"/>
      <c r="F13" s="114"/>
      <c r="G13" s="114"/>
      <c r="H13" s="114"/>
      <c r="I13" s="316"/>
    </row>
    <row r="14" spans="1:12">
      <c r="A14" s="169">
        <f t="shared" si="0"/>
        <v>5</v>
      </c>
      <c r="B14" s="112"/>
      <c r="C14" s="112"/>
      <c r="D14" s="112"/>
      <c r="E14" s="113"/>
      <c r="F14" s="114"/>
      <c r="G14" s="114"/>
      <c r="H14" s="114"/>
      <c r="I14" s="316"/>
    </row>
    <row r="15" spans="1:12">
      <c r="A15" s="169">
        <f t="shared" si="0"/>
        <v>6</v>
      </c>
      <c r="B15" s="112"/>
      <c r="C15" s="112"/>
      <c r="D15" s="112"/>
      <c r="E15" s="113"/>
      <c r="F15" s="114"/>
      <c r="G15" s="114"/>
      <c r="H15" s="114"/>
      <c r="I15" s="316"/>
    </row>
    <row r="16" spans="1:12">
      <c r="A16" s="169">
        <f t="shared" si="0"/>
        <v>7</v>
      </c>
      <c r="B16" s="112"/>
      <c r="C16" s="112"/>
      <c r="D16" s="112"/>
      <c r="E16" s="113"/>
      <c r="F16" s="114"/>
      <c r="G16" s="114"/>
      <c r="H16" s="114"/>
      <c r="I16" s="316"/>
    </row>
    <row r="17" spans="1:10">
      <c r="A17" s="169">
        <f t="shared" si="0"/>
        <v>8</v>
      </c>
      <c r="B17" s="112"/>
      <c r="C17" s="112"/>
      <c r="D17" s="112"/>
      <c r="E17" s="113"/>
      <c r="F17" s="114"/>
      <c r="G17" s="114"/>
      <c r="H17" s="114"/>
      <c r="I17" s="316"/>
    </row>
    <row r="18" spans="1:10">
      <c r="A18" s="169">
        <f t="shared" si="0"/>
        <v>9</v>
      </c>
      <c r="B18" s="112"/>
      <c r="C18" s="112"/>
      <c r="D18" s="112"/>
      <c r="E18" s="113"/>
      <c r="F18" s="114"/>
      <c r="G18" s="114"/>
      <c r="H18" s="114"/>
      <c r="I18" s="316"/>
    </row>
    <row r="19" spans="1:10" ht="15" thickBot="1">
      <c r="A19" s="122">
        <f>A18+1</f>
        <v>10</v>
      </c>
      <c r="B19" s="117"/>
      <c r="C19" s="117"/>
      <c r="D19" s="117"/>
      <c r="E19" s="118"/>
      <c r="F19" s="119"/>
      <c r="G19" s="119"/>
      <c r="H19" s="119"/>
      <c r="I19" s="317"/>
    </row>
    <row r="20" spans="1:10" ht="16" thickBot="1">
      <c r="A20" s="359"/>
      <c r="B20" s="121"/>
      <c r="C20" s="121"/>
      <c r="D20" s="121"/>
      <c r="E20" s="121"/>
      <c r="F20" s="121"/>
      <c r="G20" s="121"/>
      <c r="H20" s="123" t="str">
        <f>"Total "&amp;LEFT(A7,2)</f>
        <v>Total I8</v>
      </c>
      <c r="I20" s="124">
        <f>SUM(I10:I19)</f>
        <v>0</v>
      </c>
      <c r="J20" s="6"/>
    </row>
    <row r="22" spans="1:10" ht="33.75" customHeight="1">
      <c r="A22" s="539"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39"/>
      <c r="C22" s="539"/>
      <c r="D22" s="539"/>
      <c r="E22" s="539"/>
      <c r="F22" s="539"/>
      <c r="G22" s="539"/>
      <c r="H22" s="539"/>
      <c r="I22" s="539"/>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2"/>
  <sheetViews>
    <sheetView workbookViewId="0">
      <selection activeCell="I13" sqref="I13"/>
    </sheetView>
  </sheetViews>
  <sheetFormatPr defaultRowHeight="14.5"/>
  <cols>
    <col min="1" max="1" width="5.1796875" customWidth="1"/>
    <col min="2" max="2" width="22.1796875" customWidth="1"/>
    <col min="3" max="3" width="27.1796875" customWidth="1"/>
    <col min="4" max="4" width="21.453125" customWidth="1"/>
    <col min="5" max="5" width="16" customWidth="1"/>
    <col min="6" max="6" width="6.81640625" customWidth="1"/>
    <col min="7" max="7" width="10.54296875" style="187" customWidth="1"/>
    <col min="8" max="8" width="10" customWidth="1"/>
    <col min="9" max="10" width="9.7265625" customWidth="1"/>
  </cols>
  <sheetData>
    <row r="1" spans="1:12">
      <c r="A1" s="262" t="str">
        <f>'Date initiale'!C3</f>
        <v>Universitatea de Arhitectură și Urbanism "Ion Mincu" București</v>
      </c>
      <c r="B1" s="262"/>
      <c r="C1" s="262"/>
    </row>
    <row r="2" spans="1:12">
      <c r="A2" s="262" t="str">
        <f>'Date initiale'!B4&amp;" "&amp;'Date initiale'!C4</f>
        <v>Facultatea ARHITECTURA</v>
      </c>
      <c r="B2" s="262"/>
      <c r="C2" s="262"/>
    </row>
    <row r="3" spans="1:12">
      <c r="A3" s="262" t="str">
        <f>'Date initiale'!B5&amp;" "&amp;'Date initiale'!C5</f>
        <v>Departamentul Proiectare Urbana si Dezvoltare Teritoriala</v>
      </c>
      <c r="B3" s="262"/>
      <c r="C3" s="262"/>
    </row>
    <row r="4" spans="1:12">
      <c r="A4" s="121" t="str">
        <f>'Date initiale'!C6&amp;", "&amp;'Date initiale'!C7</f>
        <v>Muresanu, Florin, Conferențiar universitar, pozitia 11</v>
      </c>
      <c r="B4" s="121"/>
      <c r="C4" s="121"/>
    </row>
    <row r="5" spans="1:12" s="187" customFormat="1">
      <c r="A5" s="121"/>
      <c r="B5" s="121"/>
      <c r="C5" s="121"/>
    </row>
    <row r="6" spans="1:12" ht="15.5">
      <c r="A6" s="537" t="s">
        <v>110</v>
      </c>
      <c r="B6" s="537"/>
      <c r="C6" s="537"/>
      <c r="D6" s="537"/>
      <c r="E6" s="537"/>
      <c r="F6" s="537"/>
      <c r="G6" s="537"/>
      <c r="H6" s="537"/>
      <c r="I6" s="537"/>
    </row>
    <row r="7" spans="1:12" ht="15.75" customHeight="1">
      <c r="A7" s="540" t="str">
        <f>'Descriere indicatori'!B12&amp;". "&amp;'Descriere indicatori'!C12</f>
        <v xml:space="preserve">I9. Studii in extenso apărute în volume colective publicate la edituri de prestigiu naţional* </v>
      </c>
      <c r="B7" s="540"/>
      <c r="C7" s="540"/>
      <c r="D7" s="540"/>
      <c r="E7" s="540"/>
      <c r="F7" s="540"/>
      <c r="G7" s="540"/>
      <c r="H7" s="540"/>
      <c r="I7" s="540"/>
      <c r="J7" s="188"/>
    </row>
    <row r="8" spans="1:12" ht="16" thickBot="1">
      <c r="A8" s="186"/>
      <c r="B8" s="186"/>
      <c r="C8" s="186"/>
      <c r="D8" s="186"/>
      <c r="E8" s="186"/>
      <c r="F8" s="186"/>
      <c r="G8" s="173"/>
      <c r="H8" s="186"/>
      <c r="I8" s="186"/>
      <c r="J8" s="186"/>
    </row>
    <row r="9" spans="1:12" ht="29.5" thickBot="1">
      <c r="A9" s="157" t="s">
        <v>55</v>
      </c>
      <c r="B9" s="158" t="s">
        <v>83</v>
      </c>
      <c r="C9" s="158" t="s">
        <v>56</v>
      </c>
      <c r="D9" s="158" t="s">
        <v>57</v>
      </c>
      <c r="E9" s="158" t="s">
        <v>80</v>
      </c>
      <c r="F9" s="159" t="s">
        <v>87</v>
      </c>
      <c r="G9" s="158" t="s">
        <v>58</v>
      </c>
      <c r="H9" s="158" t="s">
        <v>111</v>
      </c>
      <c r="I9" s="160" t="s">
        <v>90</v>
      </c>
      <c r="K9" s="268" t="s">
        <v>108</v>
      </c>
    </row>
    <row r="10" spans="1:12" ht="101.5">
      <c r="A10" s="189">
        <v>1</v>
      </c>
      <c r="B10" s="382" t="s">
        <v>385</v>
      </c>
      <c r="C10" s="180" t="s">
        <v>272</v>
      </c>
      <c r="D10" s="458" t="s">
        <v>382</v>
      </c>
      <c r="E10" s="147" t="s">
        <v>379</v>
      </c>
      <c r="F10" s="148">
        <v>2005</v>
      </c>
      <c r="G10" s="109"/>
      <c r="H10" s="148">
        <v>79</v>
      </c>
      <c r="I10" s="321">
        <v>7</v>
      </c>
      <c r="K10" s="269">
        <v>7</v>
      </c>
      <c r="L10" s="376" t="s">
        <v>249</v>
      </c>
    </row>
    <row r="11" spans="1:12" ht="72.5">
      <c r="A11" s="190">
        <f>A10+1</f>
        <v>2</v>
      </c>
      <c r="B11" s="382" t="s">
        <v>384</v>
      </c>
      <c r="C11" s="167" t="s">
        <v>276</v>
      </c>
      <c r="D11" s="460" t="s">
        <v>382</v>
      </c>
      <c r="E11" s="41" t="s">
        <v>380</v>
      </c>
      <c r="F11" s="114">
        <v>2006</v>
      </c>
      <c r="G11" s="114"/>
      <c r="H11" s="114">
        <v>77</v>
      </c>
      <c r="I11" s="316">
        <v>7</v>
      </c>
      <c r="K11" s="56"/>
    </row>
    <row r="12" spans="1:12" ht="174">
      <c r="A12" s="190">
        <f t="shared" ref="A12:A19" si="0">A11+1</f>
        <v>3</v>
      </c>
      <c r="B12" s="382" t="s">
        <v>386</v>
      </c>
      <c r="C12" s="112" t="s">
        <v>381</v>
      </c>
      <c r="D12" s="459" t="s">
        <v>382</v>
      </c>
      <c r="E12" s="41" t="s">
        <v>383</v>
      </c>
      <c r="F12" s="114">
        <v>2006</v>
      </c>
      <c r="G12" s="114"/>
      <c r="H12" s="114">
        <v>107</v>
      </c>
      <c r="I12" s="316">
        <v>7</v>
      </c>
    </row>
    <row r="13" spans="1:12">
      <c r="A13" s="190">
        <f t="shared" si="0"/>
        <v>4</v>
      </c>
      <c r="B13" s="167"/>
      <c r="C13" s="112"/>
      <c r="D13" s="167"/>
      <c r="E13" s="181"/>
      <c r="F13" s="114"/>
      <c r="G13" s="114"/>
      <c r="H13" s="114"/>
      <c r="I13" s="316"/>
    </row>
    <row r="14" spans="1:12">
      <c r="A14" s="190">
        <f t="shared" si="0"/>
        <v>5</v>
      </c>
      <c r="B14" s="191"/>
      <c r="C14" s="191"/>
      <c r="D14" s="191"/>
      <c r="E14" s="191"/>
      <c r="F14" s="191"/>
      <c r="G14" s="114"/>
      <c r="H14" s="191"/>
      <c r="I14" s="327"/>
    </row>
    <row r="15" spans="1:12">
      <c r="A15" s="190">
        <f t="shared" si="0"/>
        <v>6</v>
      </c>
      <c r="B15" s="191"/>
      <c r="C15" s="191"/>
      <c r="D15" s="191"/>
      <c r="E15" s="191"/>
      <c r="F15" s="191"/>
      <c r="G15" s="114"/>
      <c r="H15" s="191"/>
      <c r="I15" s="327"/>
    </row>
    <row r="16" spans="1:12">
      <c r="A16" s="190">
        <f t="shared" si="0"/>
        <v>7</v>
      </c>
      <c r="B16" s="191"/>
      <c r="C16" s="191"/>
      <c r="D16" s="191"/>
      <c r="E16" s="191"/>
      <c r="F16" s="191"/>
      <c r="G16" s="114"/>
      <c r="H16" s="191"/>
      <c r="I16" s="327"/>
    </row>
    <row r="17" spans="1:10">
      <c r="A17" s="190">
        <f t="shared" si="0"/>
        <v>8</v>
      </c>
      <c r="B17" s="191"/>
      <c r="C17" s="191"/>
      <c r="D17" s="191"/>
      <c r="E17" s="191"/>
      <c r="F17" s="191"/>
      <c r="G17" s="114"/>
      <c r="H17" s="191"/>
      <c r="I17" s="327"/>
    </row>
    <row r="18" spans="1:10">
      <c r="A18" s="190">
        <f t="shared" si="0"/>
        <v>9</v>
      </c>
      <c r="B18" s="191"/>
      <c r="C18" s="191"/>
      <c r="D18" s="191"/>
      <c r="E18" s="191"/>
      <c r="F18" s="191"/>
      <c r="G18" s="114"/>
      <c r="H18" s="191"/>
      <c r="I18" s="327"/>
    </row>
    <row r="19" spans="1:10" ht="15" thickBot="1">
      <c r="A19" s="152">
        <f t="shared" si="0"/>
        <v>10</v>
      </c>
      <c r="B19" s="192"/>
      <c r="C19" s="192"/>
      <c r="D19" s="192"/>
      <c r="E19" s="192"/>
      <c r="F19" s="192"/>
      <c r="G19" s="119"/>
      <c r="H19" s="192"/>
      <c r="I19" s="328"/>
    </row>
    <row r="20" spans="1:10" s="187" customFormat="1" ht="16" thickBot="1">
      <c r="A20" s="359"/>
      <c r="B20" s="121"/>
      <c r="C20" s="121"/>
      <c r="D20" s="121"/>
      <c r="E20" s="121"/>
      <c r="F20" s="121"/>
      <c r="G20" s="121"/>
      <c r="H20" s="123" t="str">
        <f>"Total "&amp;LEFT(A7,2)</f>
        <v>Total I9</v>
      </c>
      <c r="I20" s="124">
        <f>SUM(I10:I19)</f>
        <v>21</v>
      </c>
      <c r="J20" s="6"/>
    </row>
    <row r="22" spans="1:10" ht="33.75" customHeight="1">
      <c r="A22" s="539"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39"/>
      <c r="C22" s="539"/>
      <c r="D22" s="539"/>
      <c r="E22" s="539"/>
      <c r="F22" s="539"/>
      <c r="G22" s="539"/>
      <c r="H22" s="539"/>
      <c r="I22" s="539"/>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5"/>
  <sheetViews>
    <sheetView workbookViewId="0">
      <selection activeCell="A22" sqref="A22:I22"/>
    </sheetView>
  </sheetViews>
  <sheetFormatPr defaultRowHeight="14.5"/>
  <cols>
    <col min="1" max="1" width="5.1796875" customWidth="1"/>
    <col min="2" max="2" width="22.1796875" customWidth="1"/>
    <col min="3" max="3" width="27.1796875" customWidth="1"/>
    <col min="4" max="4" width="21.453125" customWidth="1"/>
    <col min="5" max="5" width="16" customWidth="1"/>
    <col min="6" max="6" width="6.81640625" customWidth="1"/>
    <col min="7" max="7" width="10.54296875" customWidth="1"/>
    <col min="8" max="8" width="10" customWidth="1"/>
    <col min="9" max="9" width="9.7265625" customWidth="1"/>
  </cols>
  <sheetData>
    <row r="1" spans="1:12">
      <c r="A1" s="262" t="str">
        <f>'Date initiale'!C3</f>
        <v>Universitatea de Arhitectură și Urbanism "Ion Mincu" București</v>
      </c>
      <c r="B1" s="262"/>
      <c r="C1" s="262"/>
    </row>
    <row r="2" spans="1:12">
      <c r="A2" s="262" t="str">
        <f>'Date initiale'!B4&amp;" "&amp;'Date initiale'!C4</f>
        <v>Facultatea ARHITECTURA</v>
      </c>
      <c r="B2" s="262"/>
      <c r="C2" s="262"/>
    </row>
    <row r="3" spans="1:12">
      <c r="A3" s="262" t="str">
        <f>'Date initiale'!B5&amp;" "&amp;'Date initiale'!C5</f>
        <v>Departamentul Proiectare Urbana si Dezvoltare Teritoriala</v>
      </c>
      <c r="B3" s="262"/>
      <c r="C3" s="262"/>
    </row>
    <row r="4" spans="1:12">
      <c r="A4" s="121" t="str">
        <f>'Date initiale'!C6&amp;", "&amp;'Date initiale'!C7</f>
        <v>Muresanu, Florin, Conferențiar universitar, pozitia 11</v>
      </c>
      <c r="B4" s="121"/>
      <c r="C4" s="121"/>
    </row>
    <row r="5" spans="1:12" s="187" customFormat="1">
      <c r="A5" s="121"/>
      <c r="B5" s="121"/>
      <c r="C5" s="121"/>
    </row>
    <row r="6" spans="1:12" ht="15.5">
      <c r="A6" s="537" t="s">
        <v>110</v>
      </c>
      <c r="B6" s="537"/>
      <c r="C6" s="537"/>
      <c r="D6" s="537"/>
      <c r="E6" s="537"/>
      <c r="F6" s="537"/>
      <c r="G6" s="537"/>
      <c r="H6" s="537"/>
      <c r="I6" s="537"/>
    </row>
    <row r="7" spans="1:12" ht="39" customHeight="1">
      <c r="A7" s="540" t="str">
        <f>'Descriere indicatori'!B13&amp;". "&amp;'Descriere indicatori'!C13</f>
        <v xml:space="preserve">I10. Studii in extenso apărute în volume colective publicate la edituri recunoscute în domeniu*, precum şi studiile aferente proiectelor* </v>
      </c>
      <c r="B7" s="540"/>
      <c r="C7" s="540"/>
      <c r="D7" s="540"/>
      <c r="E7" s="540"/>
      <c r="F7" s="540"/>
      <c r="G7" s="540"/>
      <c r="H7" s="540"/>
      <c r="I7" s="540"/>
    </row>
    <row r="8" spans="1:12" s="187" customFormat="1" ht="17.25" customHeight="1" thickBot="1">
      <c r="A8" s="38"/>
      <c r="B8" s="186"/>
      <c r="C8" s="186"/>
      <c r="D8" s="186"/>
      <c r="E8" s="186"/>
      <c r="F8" s="186"/>
      <c r="G8" s="186"/>
      <c r="H8" s="186"/>
      <c r="I8" s="186"/>
    </row>
    <row r="9" spans="1:12" ht="29.5" thickBot="1">
      <c r="A9" s="157" t="s">
        <v>55</v>
      </c>
      <c r="B9" s="158" t="s">
        <v>83</v>
      </c>
      <c r="C9" s="158" t="s">
        <v>56</v>
      </c>
      <c r="D9" s="158" t="s">
        <v>57</v>
      </c>
      <c r="E9" s="158" t="s">
        <v>80</v>
      </c>
      <c r="F9" s="159" t="s">
        <v>87</v>
      </c>
      <c r="G9" s="158" t="s">
        <v>58</v>
      </c>
      <c r="H9" s="158" t="s">
        <v>111</v>
      </c>
      <c r="I9" s="160" t="s">
        <v>90</v>
      </c>
      <c r="K9" s="268" t="s">
        <v>108</v>
      </c>
    </row>
    <row r="10" spans="1:12" ht="15.5">
      <c r="A10" s="189">
        <v>1</v>
      </c>
      <c r="B10" s="108"/>
      <c r="C10" s="147"/>
      <c r="D10" s="240"/>
      <c r="E10" s="241"/>
      <c r="F10" s="147"/>
      <c r="G10" s="147"/>
      <c r="H10" s="147"/>
      <c r="I10" s="329"/>
      <c r="J10" s="201"/>
      <c r="K10" s="269" t="s">
        <v>160</v>
      </c>
      <c r="L10" s="376" t="s">
        <v>250</v>
      </c>
    </row>
    <row r="11" spans="1:12" ht="15.5">
      <c r="A11" s="242">
        <f>A10+1</f>
        <v>2</v>
      </c>
      <c r="B11" s="144"/>
      <c r="C11" s="168"/>
      <c r="D11" s="113"/>
      <c r="E11" s="181"/>
      <c r="F11" s="168"/>
      <c r="G11" s="168"/>
      <c r="H11" s="168"/>
      <c r="I11" s="322"/>
      <c r="J11" s="201"/>
      <c r="K11" s="56"/>
      <c r="L11" s="376" t="s">
        <v>251</v>
      </c>
    </row>
    <row r="12" spans="1:12">
      <c r="A12" s="242">
        <f t="shared" ref="A12:A19" si="0">A11+1</f>
        <v>3</v>
      </c>
      <c r="B12" s="144"/>
      <c r="C12" s="144"/>
      <c r="D12" s="144"/>
      <c r="E12" s="41"/>
      <c r="F12" s="114"/>
      <c r="G12" s="114"/>
      <c r="H12" s="114"/>
      <c r="I12" s="316"/>
    </row>
    <row r="13" spans="1:12">
      <c r="A13" s="242">
        <f t="shared" si="0"/>
        <v>4</v>
      </c>
      <c r="B13" s="113"/>
      <c r="C13" s="113"/>
      <c r="D13" s="144"/>
      <c r="E13" s="41"/>
      <c r="F13" s="114"/>
      <c r="G13" s="114"/>
      <c r="H13" s="114"/>
      <c r="I13" s="316"/>
    </row>
    <row r="14" spans="1:12">
      <c r="A14" s="242">
        <f t="shared" si="0"/>
        <v>5</v>
      </c>
      <c r="B14" s="144"/>
      <c r="C14" s="113"/>
      <c r="D14" s="113"/>
      <c r="E14" s="181"/>
      <c r="F14" s="114"/>
      <c r="G14" s="114"/>
      <c r="H14" s="114"/>
      <c r="I14" s="316"/>
    </row>
    <row r="15" spans="1:12">
      <c r="A15" s="242">
        <f t="shared" si="0"/>
        <v>6</v>
      </c>
      <c r="B15" s="167"/>
      <c r="C15" s="167"/>
      <c r="D15" s="167"/>
      <c r="E15" s="181"/>
      <c r="F15" s="114"/>
      <c r="G15" s="114"/>
      <c r="H15" s="114"/>
      <c r="I15" s="316"/>
    </row>
    <row r="16" spans="1:12">
      <c r="A16" s="242">
        <f t="shared" si="0"/>
        <v>7</v>
      </c>
      <c r="B16" s="167"/>
      <c r="C16" s="112"/>
      <c r="D16" s="167"/>
      <c r="E16" s="181"/>
      <c r="F16" s="114"/>
      <c r="G16" s="114"/>
      <c r="H16" s="114"/>
      <c r="I16" s="316"/>
    </row>
    <row r="17" spans="1:9">
      <c r="A17" s="242">
        <f t="shared" si="0"/>
        <v>8</v>
      </c>
      <c r="B17" s="167"/>
      <c r="C17" s="112"/>
      <c r="D17" s="167"/>
      <c r="E17" s="181"/>
      <c r="F17" s="114"/>
      <c r="G17" s="114"/>
      <c r="H17" s="114"/>
      <c r="I17" s="316"/>
    </row>
    <row r="18" spans="1:9">
      <c r="A18" s="242">
        <f t="shared" si="0"/>
        <v>9</v>
      </c>
      <c r="B18" s="181"/>
      <c r="C18" s="41"/>
      <c r="D18" s="41"/>
      <c r="E18" s="41"/>
      <c r="F18" s="114"/>
      <c r="G18" s="114"/>
      <c r="H18" s="114"/>
      <c r="I18" s="316"/>
    </row>
    <row r="19" spans="1:9" ht="15" thickBot="1">
      <c r="A19" s="243">
        <f t="shared" si="0"/>
        <v>10</v>
      </c>
      <c r="B19" s="153"/>
      <c r="C19" s="118"/>
      <c r="D19" s="118"/>
      <c r="E19" s="184"/>
      <c r="F19" s="119"/>
      <c r="G19" s="119"/>
      <c r="H19" s="119"/>
      <c r="I19" s="317"/>
    </row>
    <row r="20" spans="1:9" ht="15" thickBot="1">
      <c r="A20" s="359"/>
      <c r="B20" s="244"/>
      <c r="C20" s="151"/>
      <c r="D20" s="185"/>
      <c r="E20" s="185"/>
      <c r="F20" s="185"/>
      <c r="G20" s="185"/>
      <c r="H20" s="123" t="str">
        <f>"Total "&amp;LEFT(A7,3)</f>
        <v>Total I10</v>
      </c>
      <c r="I20" s="245">
        <f>SUM(I10:I19)</f>
        <v>0</v>
      </c>
    </row>
    <row r="21" spans="1:9">
      <c r="A21" s="22"/>
      <c r="B21" s="16"/>
      <c r="C21" s="18"/>
      <c r="D21" s="22"/>
    </row>
    <row r="22" spans="1:9" ht="33.75" customHeight="1">
      <c r="A22" s="539"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39"/>
      <c r="C22" s="539"/>
      <c r="D22" s="539"/>
      <c r="E22" s="539"/>
      <c r="F22" s="539"/>
      <c r="G22" s="539"/>
      <c r="H22" s="539"/>
      <c r="I22" s="539"/>
    </row>
    <row r="23" spans="1:9" ht="48" customHeight="1">
      <c r="A23" s="539"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3" s="539"/>
      <c r="C23" s="539"/>
      <c r="D23" s="539"/>
      <c r="E23" s="539"/>
      <c r="F23" s="539"/>
      <c r="G23" s="539"/>
      <c r="H23" s="539"/>
      <c r="I23" s="539"/>
    </row>
    <row r="24" spans="1:9">
      <c r="A24" s="22"/>
      <c r="B24" s="18"/>
      <c r="C24" s="18"/>
      <c r="D24" s="22"/>
    </row>
    <row r="25" spans="1:9">
      <c r="A25" s="22"/>
      <c r="B25" s="18"/>
      <c r="C25" s="18"/>
    </row>
  </sheetData>
  <mergeCells count="4">
    <mergeCell ref="A6:I6"/>
    <mergeCell ref="A7:I7"/>
    <mergeCell ref="A22:I22"/>
    <mergeCell ref="A23:I23"/>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6"/>
  <sheetViews>
    <sheetView workbookViewId="0">
      <selection activeCell="I15" sqref="I15"/>
    </sheetView>
  </sheetViews>
  <sheetFormatPr defaultRowHeight="14.5"/>
  <cols>
    <col min="1" max="1" width="5.1796875" customWidth="1"/>
    <col min="2" max="2" width="22.1796875" customWidth="1"/>
    <col min="3" max="3" width="27.1796875" customWidth="1"/>
    <col min="4" max="4" width="40.7265625" customWidth="1"/>
    <col min="5" max="5" width="6.81640625" customWidth="1"/>
    <col min="6" max="6" width="10.54296875" customWidth="1"/>
    <col min="7" max="7" width="17.36328125" customWidth="1"/>
    <col min="8" max="8" width="10" customWidth="1"/>
    <col min="9" max="9" width="9.7265625" customWidth="1"/>
  </cols>
  <sheetData>
    <row r="1" spans="1:12">
      <c r="A1" s="262" t="str">
        <f>'Date initiale'!C3</f>
        <v>Universitatea de Arhitectură și Urbanism "Ion Mincu" București</v>
      </c>
      <c r="B1" s="262"/>
      <c r="C1" s="262"/>
    </row>
    <row r="2" spans="1:12">
      <c r="A2" s="262" t="str">
        <f>'Date initiale'!B4&amp;" "&amp;'Date initiale'!C4</f>
        <v>Facultatea ARHITECTURA</v>
      </c>
      <c r="B2" s="262"/>
      <c r="C2" s="262"/>
    </row>
    <row r="3" spans="1:12">
      <c r="A3" s="262" t="str">
        <f>'Date initiale'!B5&amp;" "&amp;'Date initiale'!C5</f>
        <v>Departamentul Proiectare Urbana si Dezvoltare Teritoriala</v>
      </c>
      <c r="B3" s="262"/>
      <c r="C3" s="262"/>
    </row>
    <row r="4" spans="1:12">
      <c r="A4" s="121" t="str">
        <f>'Date initiale'!C6&amp;", "&amp;'Date initiale'!C7</f>
        <v>Muresanu, Florin, Conferențiar universitar, pozitia 11</v>
      </c>
      <c r="B4" s="121"/>
      <c r="C4" s="121"/>
    </row>
    <row r="5" spans="1:12" s="187" customFormat="1">
      <c r="A5" s="121"/>
      <c r="B5" s="121"/>
      <c r="C5" s="121"/>
    </row>
    <row r="6" spans="1:12" ht="15.5">
      <c r="A6" s="537" t="s">
        <v>110</v>
      </c>
      <c r="B6" s="537"/>
      <c r="C6" s="537"/>
      <c r="D6" s="537"/>
      <c r="E6" s="537"/>
      <c r="F6" s="537"/>
      <c r="G6" s="537"/>
      <c r="H6" s="537"/>
      <c r="I6" s="537"/>
      <c r="J6" s="39"/>
    </row>
    <row r="7" spans="1:12" ht="39" customHeight="1">
      <c r="A7" s="540" t="str">
        <f>'Descriere indicatori'!B14&amp;"a. "&amp;'Descriere indicatori'!C14</f>
        <v xml:space="preserve">I11a. Publicaţii in extenso în lucrări ale conferinţelor ştiinţifice de arhitectură, urbanism, peisagistică, design şi restaurare, precum şi ale ştiinţelor conexe - pentru specializări transdisciplinare, la nivel internaţional / naţional / local </v>
      </c>
      <c r="B7" s="540"/>
      <c r="C7" s="540"/>
      <c r="D7" s="540"/>
      <c r="E7" s="540"/>
      <c r="F7" s="540"/>
      <c r="G7" s="540"/>
      <c r="H7" s="540"/>
      <c r="I7" s="540"/>
      <c r="J7" s="38"/>
    </row>
    <row r="8" spans="1:12" ht="19.5" customHeight="1" thickBot="1">
      <c r="A8" s="62"/>
      <c r="B8" s="62"/>
      <c r="C8" s="62"/>
      <c r="D8" s="62"/>
      <c r="E8" s="62"/>
      <c r="F8" s="62"/>
      <c r="G8" s="62"/>
      <c r="H8" s="62"/>
      <c r="I8" s="62"/>
      <c r="J8" s="38"/>
    </row>
    <row r="9" spans="1:12" ht="63" customHeight="1" thickBot="1">
      <c r="A9" s="231" t="s">
        <v>55</v>
      </c>
      <c r="B9" s="232" t="s">
        <v>83</v>
      </c>
      <c r="C9" s="233" t="s">
        <v>52</v>
      </c>
      <c r="D9" s="233" t="s">
        <v>134</v>
      </c>
      <c r="E9" s="232" t="s">
        <v>87</v>
      </c>
      <c r="F9" s="233" t="s">
        <v>53</v>
      </c>
      <c r="G9" s="233" t="s">
        <v>79</v>
      </c>
      <c r="H9" s="232" t="s">
        <v>54</v>
      </c>
      <c r="I9" s="239" t="s">
        <v>147</v>
      </c>
      <c r="J9" s="2"/>
      <c r="K9" s="268" t="s">
        <v>108</v>
      </c>
    </row>
    <row r="10" spans="1:12" s="422" customFormat="1" ht="62">
      <c r="A10" s="416">
        <v>1</v>
      </c>
      <c r="B10" s="382" t="s">
        <v>293</v>
      </c>
      <c r="C10" s="417" t="s">
        <v>330</v>
      </c>
      <c r="D10" s="417" t="s">
        <v>332</v>
      </c>
      <c r="E10" s="419">
        <v>2008</v>
      </c>
      <c r="F10" s="420" t="s">
        <v>295</v>
      </c>
      <c r="G10" s="418" t="s">
        <v>339</v>
      </c>
      <c r="H10" s="418" t="s">
        <v>331</v>
      </c>
      <c r="I10" s="421">
        <v>15</v>
      </c>
      <c r="K10" s="423" t="s">
        <v>161</v>
      </c>
      <c r="L10" s="424" t="s">
        <v>252</v>
      </c>
    </row>
    <row r="11" spans="1:12" ht="77.5">
      <c r="A11" s="63">
        <f>A10+1</f>
        <v>2</v>
      </c>
      <c r="B11" s="382" t="s">
        <v>293</v>
      </c>
      <c r="C11" s="426" t="s">
        <v>333</v>
      </c>
      <c r="D11" s="413" t="s">
        <v>336</v>
      </c>
      <c r="E11" s="427">
        <v>2008</v>
      </c>
      <c r="F11" s="428" t="s">
        <v>296</v>
      </c>
      <c r="G11" s="429" t="s">
        <v>340</v>
      </c>
      <c r="H11" s="456" t="s">
        <v>401</v>
      </c>
      <c r="I11" s="430">
        <v>15</v>
      </c>
      <c r="K11" s="56"/>
    </row>
    <row r="12" spans="1:12" ht="62">
      <c r="A12" s="63">
        <f t="shared" ref="A12:A19" si="0">A11+1</f>
        <v>3</v>
      </c>
      <c r="B12" s="382" t="s">
        <v>288</v>
      </c>
      <c r="C12" s="426" t="s">
        <v>334</v>
      </c>
      <c r="D12" s="413" t="s">
        <v>335</v>
      </c>
      <c r="E12" s="427">
        <v>2012</v>
      </c>
      <c r="F12" s="431" t="s">
        <v>305</v>
      </c>
      <c r="G12" s="429" t="s">
        <v>337</v>
      </c>
      <c r="H12" s="427" t="s">
        <v>338</v>
      </c>
      <c r="I12" s="430">
        <v>15</v>
      </c>
    </row>
    <row r="13" spans="1:12" ht="93">
      <c r="A13" s="63">
        <f t="shared" si="0"/>
        <v>4</v>
      </c>
      <c r="B13" s="21" t="s">
        <v>288</v>
      </c>
      <c r="C13" s="413" t="s">
        <v>511</v>
      </c>
      <c r="D13" s="413" t="s">
        <v>513</v>
      </c>
      <c r="E13" s="21">
        <v>2014</v>
      </c>
      <c r="F13" s="24">
        <v>21.11</v>
      </c>
      <c r="G13" s="21" t="s">
        <v>514</v>
      </c>
      <c r="H13" s="21" t="s">
        <v>515</v>
      </c>
      <c r="I13" s="330">
        <v>15</v>
      </c>
    </row>
    <row r="14" spans="1:12" ht="62">
      <c r="A14" s="63">
        <f t="shared" si="0"/>
        <v>5</v>
      </c>
      <c r="B14" s="21" t="s">
        <v>301</v>
      </c>
      <c r="C14" s="413" t="s">
        <v>512</v>
      </c>
      <c r="D14" s="413" t="s">
        <v>411</v>
      </c>
      <c r="E14" s="21">
        <v>2017</v>
      </c>
      <c r="F14" s="24" t="s">
        <v>329</v>
      </c>
      <c r="G14" s="21" t="s">
        <v>404</v>
      </c>
      <c r="H14" s="21" t="s">
        <v>403</v>
      </c>
      <c r="I14" s="330">
        <v>15</v>
      </c>
    </row>
    <row r="15" spans="1:12" ht="15.5">
      <c r="A15" s="63">
        <f t="shared" si="0"/>
        <v>6</v>
      </c>
      <c r="B15" s="20"/>
      <c r="C15" s="413"/>
      <c r="D15" s="413"/>
      <c r="E15" s="20"/>
      <c r="F15" s="20"/>
      <c r="G15" s="20"/>
      <c r="H15" s="20"/>
      <c r="I15" s="330"/>
    </row>
    <row r="16" spans="1:12" ht="15.5">
      <c r="A16" s="63">
        <f t="shared" si="0"/>
        <v>7</v>
      </c>
      <c r="B16" s="20"/>
      <c r="C16" s="414"/>
      <c r="D16" s="413"/>
      <c r="E16" s="20"/>
      <c r="F16" s="20"/>
      <c r="G16" s="21"/>
      <c r="H16" s="20"/>
      <c r="I16" s="330"/>
    </row>
    <row r="17" spans="1:10" ht="15.5">
      <c r="A17" s="63">
        <f t="shared" si="0"/>
        <v>8</v>
      </c>
      <c r="B17" s="21"/>
      <c r="C17" s="413"/>
      <c r="D17" s="413"/>
      <c r="E17" s="20"/>
      <c r="F17" s="20"/>
      <c r="G17" s="21"/>
      <c r="H17" s="20"/>
      <c r="I17" s="330"/>
    </row>
    <row r="18" spans="1:10" ht="15.5">
      <c r="A18" s="63">
        <f t="shared" si="0"/>
        <v>9</v>
      </c>
      <c r="B18" s="21"/>
      <c r="C18" s="413"/>
      <c r="D18" s="413"/>
      <c r="E18" s="21"/>
      <c r="F18" s="29"/>
      <c r="G18" s="23"/>
      <c r="H18" s="21"/>
      <c r="I18" s="331"/>
      <c r="J18" s="25"/>
    </row>
    <row r="19" spans="1:10" ht="16" thickBot="1">
      <c r="A19" s="64">
        <f t="shared" si="0"/>
        <v>10</v>
      </c>
      <c r="B19" s="51"/>
      <c r="C19" s="415"/>
      <c r="D19" s="425"/>
      <c r="E19" s="51"/>
      <c r="F19" s="65"/>
      <c r="G19" s="65"/>
      <c r="H19" s="65"/>
      <c r="I19" s="332"/>
    </row>
    <row r="20" spans="1:10" ht="16" thickBot="1">
      <c r="A20" s="358"/>
      <c r="C20" s="22"/>
      <c r="D20" s="27"/>
      <c r="E20" s="18"/>
      <c r="H20" s="123" t="str">
        <f>"Total "&amp;LEFT(A7,4)</f>
        <v>Total I11a</v>
      </c>
      <c r="I20" s="380">
        <f>SUM(I10:I19)</f>
        <v>75</v>
      </c>
    </row>
    <row r="21" spans="1:10" ht="15.5">
      <c r="A21" s="54"/>
      <c r="C21" s="22"/>
      <c r="D21" s="28"/>
      <c r="E21" s="18"/>
    </row>
    <row r="22" spans="1:10">
      <c r="C22" s="22"/>
      <c r="D22" s="28"/>
      <c r="E22" s="18"/>
      <c r="F22" s="22"/>
      <c r="G22" s="22"/>
    </row>
    <row r="23" spans="1:10">
      <c r="C23" s="22"/>
      <c r="D23" s="27"/>
      <c r="E23" s="18"/>
      <c r="F23" s="22"/>
      <c r="G23" s="22"/>
    </row>
    <row r="24" spans="1:10">
      <c r="C24" s="22"/>
      <c r="D24" s="27"/>
      <c r="E24" s="18"/>
      <c r="F24" s="22"/>
      <c r="G24" s="22"/>
    </row>
    <row r="25" spans="1:10">
      <c r="C25" s="22"/>
      <c r="D25" s="27"/>
      <c r="E25" s="18"/>
      <c r="F25" s="22"/>
      <c r="G25" s="22"/>
    </row>
    <row r="26" spans="1:10">
      <c r="C26" s="22"/>
      <c r="D26" s="16"/>
      <c r="E26" s="18"/>
      <c r="F26" s="22"/>
      <c r="G26" s="22"/>
    </row>
  </sheetData>
  <mergeCells count="2">
    <mergeCell ref="A7:I7"/>
    <mergeCell ref="A6:I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1"/>
  <sheetViews>
    <sheetView workbookViewId="0">
      <selection activeCell="M15" sqref="M15"/>
    </sheetView>
  </sheetViews>
  <sheetFormatPr defaultRowHeight="14.5"/>
  <cols>
    <col min="1" max="1" width="5.1796875" customWidth="1"/>
    <col min="2" max="2" width="21.453125" customWidth="1"/>
    <col min="3" max="3" width="31.453125" customWidth="1"/>
    <col min="4" max="4" width="27.453125" customWidth="1"/>
    <col min="5" max="5" width="6.81640625" customWidth="1"/>
    <col min="6" max="6" width="10.54296875" customWidth="1"/>
    <col min="7" max="7" width="16" style="187" customWidth="1"/>
    <col min="8" max="8" width="9.7265625" customWidth="1"/>
  </cols>
  <sheetData>
    <row r="1" spans="1:11" ht="15.5">
      <c r="A1" s="262" t="str">
        <f>'Date initiale'!C3</f>
        <v>Universitatea de Arhitectură și Urbanism "Ion Mincu" București</v>
      </c>
      <c r="B1" s="262"/>
      <c r="C1" s="262"/>
      <c r="D1" s="17"/>
    </row>
    <row r="2" spans="1:11" ht="15.5">
      <c r="A2" s="262" t="str">
        <f>'Date initiale'!B4&amp;" "&amp;'Date initiale'!C4</f>
        <v>Facultatea ARHITECTURA</v>
      </c>
      <c r="B2" s="262"/>
      <c r="C2" s="262"/>
      <c r="D2" s="17"/>
    </row>
    <row r="3" spans="1:11" ht="15.5">
      <c r="A3" s="262" t="str">
        <f>'Date initiale'!B5&amp;" "&amp;'Date initiale'!C5</f>
        <v>Departamentul Proiectare Urbana si Dezvoltare Teritoriala</v>
      </c>
      <c r="B3" s="262"/>
      <c r="C3" s="262"/>
      <c r="D3" s="17"/>
    </row>
    <row r="4" spans="1:11">
      <c r="A4" s="121" t="str">
        <f>'Date initiale'!C6&amp;", "&amp;'Date initiale'!C7</f>
        <v>Muresanu, Florin, Conferențiar universitar, pozitia 11</v>
      </c>
      <c r="B4" s="121"/>
      <c r="C4" s="121"/>
    </row>
    <row r="5" spans="1:11" s="187" customFormat="1">
      <c r="A5" s="121"/>
      <c r="B5" s="121"/>
      <c r="C5" s="121"/>
    </row>
    <row r="6" spans="1:11" ht="15.5">
      <c r="A6" s="537" t="s">
        <v>110</v>
      </c>
      <c r="B6" s="537"/>
      <c r="C6" s="537"/>
      <c r="D6" s="537"/>
      <c r="E6" s="537"/>
      <c r="F6" s="537"/>
      <c r="G6" s="537"/>
      <c r="H6" s="537"/>
      <c r="I6" s="39"/>
      <c r="J6" s="39"/>
    </row>
    <row r="7" spans="1:11" ht="48" customHeight="1">
      <c r="A7" s="540" t="str">
        <f>'Descriere indicatori'!B14&amp;"b. "&amp;'Descriere indicatori'!C15</f>
        <v>I11b. Coordonator publicaţie/coordonator de ediţie la publicaţii şi edituri internaţionale/naţionale;
keynote speaker la conferinţe şi comunicări ştiinţifice internaţionale/naţionale, review-er la conferințe și comunicări științifice internaționale / naționale</v>
      </c>
      <c r="B7" s="540"/>
      <c r="C7" s="540"/>
      <c r="D7" s="540"/>
      <c r="E7" s="540"/>
      <c r="F7" s="540"/>
      <c r="G7" s="540"/>
      <c r="H7" s="540"/>
      <c r="I7" s="188"/>
      <c r="J7" s="188"/>
    </row>
    <row r="8" spans="1:11" ht="21.75" customHeight="1" thickBot="1">
      <c r="A8" s="60"/>
      <c r="B8" s="60"/>
      <c r="C8" s="60"/>
      <c r="D8" s="60"/>
      <c r="E8" s="60"/>
      <c r="F8" s="60"/>
      <c r="G8" s="60"/>
      <c r="H8" s="60"/>
    </row>
    <row r="9" spans="1:11" ht="29.5" thickBot="1">
      <c r="A9" s="157" t="s">
        <v>55</v>
      </c>
      <c r="B9" s="222" t="s">
        <v>83</v>
      </c>
      <c r="C9" s="222" t="s">
        <v>136</v>
      </c>
      <c r="D9" s="222" t="s">
        <v>137</v>
      </c>
      <c r="E9" s="222" t="s">
        <v>75</v>
      </c>
      <c r="F9" s="222" t="s">
        <v>76</v>
      </c>
      <c r="G9" s="234" t="s">
        <v>135</v>
      </c>
      <c r="H9" s="239" t="s">
        <v>147</v>
      </c>
      <c r="J9" s="268" t="s">
        <v>108</v>
      </c>
    </row>
    <row r="10" spans="1:11">
      <c r="A10" s="202">
        <v>1</v>
      </c>
      <c r="B10" s="127"/>
      <c r="C10" s="203"/>
      <c r="D10" s="204"/>
      <c r="E10" s="205"/>
      <c r="F10" s="206"/>
      <c r="G10" s="207"/>
      <c r="H10" s="333"/>
      <c r="J10" s="269" t="s">
        <v>253</v>
      </c>
      <c r="K10" s="376" t="s">
        <v>256</v>
      </c>
    </row>
    <row r="11" spans="1:11">
      <c r="A11" s="208">
        <f>A10+1</f>
        <v>2</v>
      </c>
      <c r="B11" s="132"/>
      <c r="C11" s="132"/>
      <c r="D11" s="132"/>
      <c r="E11" s="132"/>
      <c r="F11" s="209"/>
      <c r="G11" s="210"/>
      <c r="H11" s="322"/>
      <c r="J11" s="269" t="s">
        <v>254</v>
      </c>
    </row>
    <row r="12" spans="1:11" ht="15.5">
      <c r="A12" s="208">
        <f t="shared" ref="A12:A19" si="0">A11+1</f>
        <v>3</v>
      </c>
      <c r="B12" s="212"/>
      <c r="C12" s="212"/>
      <c r="D12" s="212"/>
      <c r="E12" s="212"/>
      <c r="F12" s="213"/>
      <c r="G12" s="214"/>
      <c r="H12" s="334"/>
      <c r="I12" s="26"/>
      <c r="J12" s="269" t="s">
        <v>255</v>
      </c>
    </row>
    <row r="13" spans="1:11" ht="15.5">
      <c r="A13" s="208">
        <f t="shared" si="0"/>
        <v>4</v>
      </c>
      <c r="B13" s="132"/>
      <c r="C13" s="132"/>
      <c r="D13" s="132"/>
      <c r="E13" s="132"/>
      <c r="F13" s="209"/>
      <c r="G13" s="210"/>
      <c r="H13" s="322"/>
      <c r="I13" s="26"/>
    </row>
    <row r="14" spans="1:11" s="187" customFormat="1">
      <c r="A14" s="208">
        <f t="shared" si="0"/>
        <v>5</v>
      </c>
      <c r="B14" s="132"/>
      <c r="C14" s="132"/>
      <c r="D14" s="132"/>
      <c r="E14" s="132"/>
      <c r="F14" s="209"/>
      <c r="G14" s="210"/>
      <c r="H14" s="322"/>
    </row>
    <row r="15" spans="1:11" s="187" customFormat="1" ht="15.5">
      <c r="A15" s="208">
        <f t="shared" si="0"/>
        <v>6</v>
      </c>
      <c r="B15" s="132"/>
      <c r="C15" s="132"/>
      <c r="D15" s="132"/>
      <c r="E15" s="132"/>
      <c r="F15" s="209"/>
      <c r="G15" s="210"/>
      <c r="H15" s="322"/>
      <c r="I15" s="26"/>
    </row>
    <row r="16" spans="1:11" s="187" customFormat="1">
      <c r="A16" s="208">
        <f t="shared" si="0"/>
        <v>7</v>
      </c>
      <c r="B16" s="132"/>
      <c r="C16" s="132"/>
      <c r="D16" s="132"/>
      <c r="E16" s="132"/>
      <c r="F16" s="209"/>
      <c r="G16" s="210"/>
      <c r="H16" s="322"/>
    </row>
    <row r="17" spans="1:9" s="187" customFormat="1" ht="15.5">
      <c r="A17" s="208">
        <f t="shared" si="0"/>
        <v>8</v>
      </c>
      <c r="B17" s="212"/>
      <c r="C17" s="212"/>
      <c r="D17" s="212"/>
      <c r="E17" s="212"/>
      <c r="F17" s="213"/>
      <c r="G17" s="214"/>
      <c r="H17" s="334"/>
      <c r="I17" s="26"/>
    </row>
    <row r="18" spans="1:9" s="187" customFormat="1" ht="15.5">
      <c r="A18" s="208">
        <f t="shared" si="0"/>
        <v>9</v>
      </c>
      <c r="B18" s="132"/>
      <c r="C18" s="132"/>
      <c r="D18" s="132"/>
      <c r="E18" s="132"/>
      <c r="F18" s="209"/>
      <c r="G18" s="210"/>
      <c r="H18" s="322"/>
      <c r="I18" s="26"/>
    </row>
    <row r="19" spans="1:9" ht="15" thickBot="1">
      <c r="A19" s="215">
        <f t="shared" si="0"/>
        <v>10</v>
      </c>
      <c r="B19" s="139"/>
      <c r="C19" s="139"/>
      <c r="D19" s="139"/>
      <c r="E19" s="139"/>
      <c r="F19" s="216"/>
      <c r="G19" s="217"/>
      <c r="H19" s="335"/>
    </row>
    <row r="20" spans="1:9" ht="15" thickBot="1">
      <c r="A20" s="357"/>
      <c r="B20" s="219"/>
      <c r="C20" s="219"/>
      <c r="D20" s="219"/>
      <c r="E20" s="219"/>
      <c r="F20" s="220"/>
      <c r="G20" s="161" t="str">
        <f>"Total "&amp;LEFT(A7,4)</f>
        <v>Total I11b</v>
      </c>
      <c r="H20" s="277">
        <f>SUM(H10:H19)</f>
        <v>0</v>
      </c>
    </row>
    <row r="21" spans="1:9" ht="15.5">
      <c r="A21" s="30"/>
      <c r="B21" s="30"/>
      <c r="C21" s="30"/>
      <c r="D21" s="30"/>
      <c r="E21" s="30"/>
      <c r="F21" s="30"/>
      <c r="G21" s="30"/>
      <c r="H21" s="30"/>
    </row>
  </sheetData>
  <mergeCells count="2">
    <mergeCell ref="A6:H6"/>
    <mergeCell ref="A7:H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J39"/>
  <sheetViews>
    <sheetView topLeftCell="A2" workbookViewId="0">
      <selection activeCell="C15" sqref="C15"/>
    </sheetView>
  </sheetViews>
  <sheetFormatPr defaultRowHeight="14.5"/>
  <cols>
    <col min="1" max="1" width="5.1796875" customWidth="1"/>
    <col min="2" max="2" width="18.90625" customWidth="1"/>
    <col min="3" max="3" width="46.90625" customWidth="1"/>
    <col min="4" max="4" width="45.54296875" customWidth="1"/>
    <col min="5" max="5" width="6.81640625" customWidth="1"/>
    <col min="6" max="6" width="10.54296875" customWidth="1"/>
    <col min="7" max="7" width="9.7265625" customWidth="1"/>
  </cols>
  <sheetData>
    <row r="1" spans="1:10">
      <c r="A1" s="262" t="str">
        <f>'Date initiale'!C3</f>
        <v>Universitatea de Arhitectură și Urbanism "Ion Mincu" București</v>
      </c>
      <c r="B1" s="262"/>
      <c r="C1" s="262"/>
    </row>
    <row r="2" spans="1:10">
      <c r="A2" s="262" t="str">
        <f>'Date initiale'!B4&amp;" "&amp;'Date initiale'!C4</f>
        <v>Facultatea ARHITECTURA</v>
      </c>
      <c r="B2" s="262"/>
      <c r="C2" s="262"/>
    </row>
    <row r="3" spans="1:10">
      <c r="A3" s="262" t="str">
        <f>'Date initiale'!B5&amp;" "&amp;'Date initiale'!C5</f>
        <v>Departamentul Proiectare Urbana si Dezvoltare Teritoriala</v>
      </c>
      <c r="B3" s="262"/>
      <c r="C3" s="262"/>
    </row>
    <row r="4" spans="1:10">
      <c r="A4" s="121" t="str">
        <f>'Date initiale'!C6&amp;", "&amp;'Date initiale'!C7</f>
        <v>Muresanu, Florin, Conferențiar universitar, pozitia 11</v>
      </c>
      <c r="B4" s="121"/>
      <c r="C4" s="121"/>
    </row>
    <row r="5" spans="1:10" s="187" customFormat="1">
      <c r="A5" s="121"/>
      <c r="B5" s="121"/>
      <c r="C5" s="121"/>
    </row>
    <row r="6" spans="1:10" ht="15.5">
      <c r="A6" s="542" t="s">
        <v>110</v>
      </c>
      <c r="B6" s="542"/>
      <c r="C6" s="542"/>
      <c r="D6" s="542"/>
      <c r="E6" s="542"/>
      <c r="F6" s="542"/>
      <c r="G6" s="542"/>
    </row>
    <row r="7" spans="1:10" ht="15.5">
      <c r="A7" s="540" t="str">
        <f>'Descriere indicatori'!B14&amp;"c. "&amp;'Descriere indicatori'!C16</f>
        <v>I11c. Susţinere comunicare publică în cadrul conferinţelor, colocviilor, seminariilor internaţionale/naţionale</v>
      </c>
      <c r="B7" s="540"/>
      <c r="C7" s="540"/>
      <c r="D7" s="540"/>
      <c r="E7" s="540"/>
      <c r="F7" s="540"/>
      <c r="G7" s="540"/>
      <c r="H7" s="188"/>
    </row>
    <row r="8" spans="1:10" s="187" customFormat="1" ht="16" thickBot="1">
      <c r="A8" s="186"/>
      <c r="B8" s="186"/>
      <c r="C8" s="186"/>
      <c r="D8" s="186"/>
      <c r="E8" s="186"/>
      <c r="F8" s="186"/>
      <c r="G8" s="186"/>
      <c r="H8" s="186"/>
    </row>
    <row r="9" spans="1:10" ht="29.5" thickBot="1">
      <c r="A9" s="157" t="s">
        <v>55</v>
      </c>
      <c r="B9" s="222" t="s">
        <v>83</v>
      </c>
      <c r="C9" s="222" t="s">
        <v>73</v>
      </c>
      <c r="D9" s="222" t="s">
        <v>74</v>
      </c>
      <c r="E9" s="222" t="s">
        <v>75</v>
      </c>
      <c r="F9" s="222" t="s">
        <v>76</v>
      </c>
      <c r="G9" s="239" t="s">
        <v>147</v>
      </c>
      <c r="I9" s="268" t="s">
        <v>108</v>
      </c>
    </row>
    <row r="10" spans="1:10" ht="29">
      <c r="A10" s="224">
        <v>1</v>
      </c>
      <c r="B10" s="408" t="s">
        <v>288</v>
      </c>
      <c r="C10" s="511"/>
      <c r="D10" s="397" t="s">
        <v>508</v>
      </c>
      <c r="E10" s="396">
        <v>2005</v>
      </c>
      <c r="F10" s="396" t="s">
        <v>509</v>
      </c>
      <c r="G10" s="398">
        <v>5</v>
      </c>
      <c r="I10" s="269" t="s">
        <v>163</v>
      </c>
      <c r="J10" s="376" t="s">
        <v>257</v>
      </c>
    </row>
    <row r="11" spans="1:10" s="187" customFormat="1" ht="58">
      <c r="A11" s="225">
        <f>A10+1</f>
        <v>2</v>
      </c>
      <c r="B11" s="408" t="s">
        <v>288</v>
      </c>
      <c r="C11" s="406"/>
      <c r="D11" s="382" t="s">
        <v>303</v>
      </c>
      <c r="E11" s="396">
        <v>2007</v>
      </c>
      <c r="F11" s="396" t="s">
        <v>294</v>
      </c>
      <c r="G11" s="398">
        <v>3</v>
      </c>
      <c r="I11" s="510"/>
      <c r="J11" s="376"/>
    </row>
    <row r="12" spans="1:10" s="187" customFormat="1" ht="72.5">
      <c r="A12" s="225">
        <f t="shared" ref="A12:A31" si="0">A11+1</f>
        <v>3</v>
      </c>
      <c r="B12" s="408" t="s">
        <v>288</v>
      </c>
      <c r="C12" s="406"/>
      <c r="D12" s="382" t="s">
        <v>462</v>
      </c>
      <c r="E12" s="396">
        <v>2007</v>
      </c>
      <c r="F12" s="396">
        <v>28.05</v>
      </c>
      <c r="G12" s="398">
        <v>3</v>
      </c>
      <c r="I12" s="510"/>
      <c r="J12" s="376"/>
    </row>
    <row r="13" spans="1:10" ht="58">
      <c r="A13" s="225">
        <f t="shared" si="0"/>
        <v>4</v>
      </c>
      <c r="B13" s="382" t="s">
        <v>293</v>
      </c>
      <c r="C13" s="405" t="s">
        <v>311</v>
      </c>
      <c r="D13" s="408"/>
      <c r="E13" s="391">
        <v>2008</v>
      </c>
      <c r="F13" s="399" t="s">
        <v>295</v>
      </c>
      <c r="G13" s="400">
        <v>5</v>
      </c>
    </row>
    <row r="14" spans="1:10" s="187" customFormat="1" ht="29">
      <c r="A14" s="225">
        <f t="shared" si="0"/>
        <v>5</v>
      </c>
      <c r="B14" s="382" t="s">
        <v>293</v>
      </c>
      <c r="C14" s="405" t="s">
        <v>506</v>
      </c>
      <c r="D14" s="408"/>
      <c r="E14" s="391">
        <v>2008</v>
      </c>
      <c r="F14" s="399" t="s">
        <v>507</v>
      </c>
      <c r="G14" s="400">
        <v>3</v>
      </c>
    </row>
    <row r="15" spans="1:10" ht="43.5">
      <c r="A15" s="225">
        <f t="shared" si="0"/>
        <v>6</v>
      </c>
      <c r="B15" s="382" t="s">
        <v>293</v>
      </c>
      <c r="C15" s="406" t="s">
        <v>312</v>
      </c>
      <c r="D15" s="382"/>
      <c r="E15" s="391">
        <v>2008</v>
      </c>
      <c r="F15" s="399" t="s">
        <v>296</v>
      </c>
      <c r="G15" s="400">
        <v>5</v>
      </c>
    </row>
    <row r="16" spans="1:10" ht="58">
      <c r="A16" s="225">
        <f t="shared" si="0"/>
        <v>7</v>
      </c>
      <c r="B16" s="382" t="s">
        <v>288</v>
      </c>
      <c r="C16" s="382"/>
      <c r="D16" s="382" t="s">
        <v>313</v>
      </c>
      <c r="E16" s="95">
        <v>2010</v>
      </c>
      <c r="F16" s="401" t="s">
        <v>297</v>
      </c>
      <c r="G16" s="392">
        <v>3</v>
      </c>
    </row>
    <row r="17" spans="1:7" ht="72.5">
      <c r="A17" s="225">
        <f t="shared" si="0"/>
        <v>8</v>
      </c>
      <c r="B17" s="382" t="s">
        <v>288</v>
      </c>
      <c r="C17" s="382" t="s">
        <v>314</v>
      </c>
      <c r="D17" s="382"/>
      <c r="E17" s="95">
        <v>2011</v>
      </c>
      <c r="F17" s="401" t="s">
        <v>298</v>
      </c>
      <c r="G17" s="392">
        <v>5</v>
      </c>
    </row>
    <row r="18" spans="1:7" ht="87">
      <c r="A18" s="225">
        <f t="shared" si="0"/>
        <v>9</v>
      </c>
      <c r="B18" s="382" t="s">
        <v>288</v>
      </c>
      <c r="C18" s="382" t="s">
        <v>315</v>
      </c>
      <c r="D18" s="382"/>
      <c r="E18" s="95">
        <v>2011</v>
      </c>
      <c r="F18" s="402" t="s">
        <v>299</v>
      </c>
      <c r="G18" s="392">
        <v>5</v>
      </c>
    </row>
    <row r="19" spans="1:7" ht="58">
      <c r="A19" s="225">
        <f t="shared" si="0"/>
        <v>10</v>
      </c>
      <c r="B19" s="382" t="s">
        <v>288</v>
      </c>
      <c r="C19" s="382"/>
      <c r="D19" s="382" t="s">
        <v>316</v>
      </c>
      <c r="E19" s="95">
        <v>2011</v>
      </c>
      <c r="F19" s="401" t="s">
        <v>300</v>
      </c>
      <c r="G19" s="392">
        <v>5</v>
      </c>
    </row>
    <row r="20" spans="1:7" ht="61.5" customHeight="1">
      <c r="A20" s="225">
        <f t="shared" si="0"/>
        <v>11</v>
      </c>
      <c r="B20" s="382" t="s">
        <v>301</v>
      </c>
      <c r="C20" s="382" t="s">
        <v>317</v>
      </c>
      <c r="D20" s="382"/>
      <c r="E20" s="95">
        <v>2011</v>
      </c>
      <c r="F20" s="401" t="s">
        <v>302</v>
      </c>
      <c r="G20" s="392">
        <v>5</v>
      </c>
    </row>
    <row r="21" spans="1:7" ht="149" customHeight="1">
      <c r="A21" s="225">
        <f t="shared" si="0"/>
        <v>12</v>
      </c>
      <c r="B21" s="382" t="s">
        <v>288</v>
      </c>
      <c r="C21" s="382"/>
      <c r="D21" s="382" t="s">
        <v>318</v>
      </c>
      <c r="E21" s="95">
        <v>2011</v>
      </c>
      <c r="F21" s="401">
        <v>30.11</v>
      </c>
      <c r="G21" s="392">
        <v>3</v>
      </c>
    </row>
    <row r="22" spans="1:7" s="187" customFormat="1" ht="43.5">
      <c r="A22" s="225">
        <f t="shared" si="0"/>
        <v>13</v>
      </c>
      <c r="B22" s="382" t="s">
        <v>288</v>
      </c>
      <c r="C22" s="409" t="s">
        <v>319</v>
      </c>
      <c r="D22" s="409"/>
      <c r="E22" s="410">
        <v>2011</v>
      </c>
      <c r="F22" s="411" t="s">
        <v>304</v>
      </c>
      <c r="G22" s="412">
        <v>3</v>
      </c>
    </row>
    <row r="23" spans="1:7" s="187" customFormat="1" ht="43.5">
      <c r="A23" s="225">
        <f t="shared" si="0"/>
        <v>14</v>
      </c>
      <c r="B23" s="382" t="s">
        <v>288</v>
      </c>
      <c r="C23" s="409" t="s">
        <v>320</v>
      </c>
      <c r="D23" s="409"/>
      <c r="E23" s="410">
        <v>2012</v>
      </c>
      <c r="F23" s="411" t="s">
        <v>305</v>
      </c>
      <c r="G23" s="412">
        <v>5</v>
      </c>
    </row>
    <row r="24" spans="1:7" s="187" customFormat="1" ht="87">
      <c r="A24" s="225">
        <f t="shared" si="0"/>
        <v>15</v>
      </c>
      <c r="B24" s="382" t="s">
        <v>288</v>
      </c>
      <c r="C24" s="409"/>
      <c r="D24" s="409" t="s">
        <v>321</v>
      </c>
      <c r="E24" s="410">
        <v>2013</v>
      </c>
      <c r="F24" s="411" t="s">
        <v>306</v>
      </c>
      <c r="G24" s="412">
        <v>5</v>
      </c>
    </row>
    <row r="25" spans="1:7" s="187" customFormat="1" ht="58">
      <c r="A25" s="225">
        <f t="shared" si="0"/>
        <v>16</v>
      </c>
      <c r="B25" s="382" t="s">
        <v>288</v>
      </c>
      <c r="C25" s="409" t="s">
        <v>322</v>
      </c>
      <c r="D25" s="409"/>
      <c r="E25" s="410">
        <v>2012</v>
      </c>
      <c r="F25" s="411" t="s">
        <v>307</v>
      </c>
      <c r="G25" s="412">
        <v>5</v>
      </c>
    </row>
    <row r="26" spans="1:7" s="187" customFormat="1" ht="58">
      <c r="A26" s="225">
        <f t="shared" si="0"/>
        <v>17</v>
      </c>
      <c r="B26" s="382" t="s">
        <v>301</v>
      </c>
      <c r="C26" s="409" t="s">
        <v>323</v>
      </c>
      <c r="D26" s="409"/>
      <c r="E26" s="410">
        <v>2013</v>
      </c>
      <c r="F26" s="411" t="s">
        <v>308</v>
      </c>
      <c r="G26" s="412">
        <v>5</v>
      </c>
    </row>
    <row r="27" spans="1:7" s="187" customFormat="1" ht="58">
      <c r="A27" s="225">
        <f t="shared" si="0"/>
        <v>18</v>
      </c>
      <c r="B27" s="382" t="s">
        <v>301</v>
      </c>
      <c r="C27" s="409" t="s">
        <v>324</v>
      </c>
      <c r="D27" s="409"/>
      <c r="E27" s="410">
        <v>2013</v>
      </c>
      <c r="F27" s="411" t="s">
        <v>308</v>
      </c>
      <c r="G27" s="412">
        <v>5</v>
      </c>
    </row>
    <row r="28" spans="1:7" s="187" customFormat="1" ht="43.5">
      <c r="A28" s="225">
        <f t="shared" si="0"/>
        <v>19</v>
      </c>
      <c r="B28" s="382" t="s">
        <v>288</v>
      </c>
      <c r="C28" s="409" t="s">
        <v>325</v>
      </c>
      <c r="D28" s="409"/>
      <c r="E28" s="410">
        <v>2014</v>
      </c>
      <c r="F28" s="411" t="s">
        <v>309</v>
      </c>
      <c r="G28" s="412">
        <v>5</v>
      </c>
    </row>
    <row r="29" spans="1:7" s="187" customFormat="1" ht="58">
      <c r="A29" s="225">
        <f t="shared" si="0"/>
        <v>20</v>
      </c>
      <c r="B29" s="382" t="s">
        <v>301</v>
      </c>
      <c r="C29" s="409" t="s">
        <v>326</v>
      </c>
      <c r="D29" s="409"/>
      <c r="E29" s="410">
        <v>2014</v>
      </c>
      <c r="F29" s="411" t="s">
        <v>310</v>
      </c>
      <c r="G29" s="412">
        <v>5</v>
      </c>
    </row>
    <row r="30" spans="1:7" s="187" customFormat="1" ht="87">
      <c r="A30" s="225">
        <f t="shared" si="0"/>
        <v>21</v>
      </c>
      <c r="B30" s="382" t="s">
        <v>288</v>
      </c>
      <c r="C30" s="409" t="s">
        <v>327</v>
      </c>
      <c r="D30" s="409"/>
      <c r="E30" s="410">
        <v>2014</v>
      </c>
      <c r="F30" s="411" t="s">
        <v>296</v>
      </c>
      <c r="G30" s="412">
        <v>5</v>
      </c>
    </row>
    <row r="31" spans="1:7" s="187" customFormat="1" ht="72.5">
      <c r="A31" s="225">
        <f t="shared" si="0"/>
        <v>22</v>
      </c>
      <c r="B31" s="382" t="s">
        <v>301</v>
      </c>
      <c r="C31" s="409" t="s">
        <v>328</v>
      </c>
      <c r="D31" s="409"/>
      <c r="E31" s="410">
        <v>2017</v>
      </c>
      <c r="F31" s="411" t="s">
        <v>329</v>
      </c>
      <c r="G31" s="412">
        <v>5</v>
      </c>
    </row>
    <row r="32" spans="1:7" ht="15" thickBot="1">
      <c r="A32" s="227"/>
      <c r="B32" s="383"/>
      <c r="C32" s="407"/>
      <c r="D32" s="403"/>
      <c r="E32" s="393"/>
      <c r="F32" s="404"/>
      <c r="G32" s="394"/>
    </row>
    <row r="33" spans="1:7" ht="15" thickBot="1">
      <c r="A33" s="352"/>
      <c r="B33" s="220"/>
      <c r="C33" s="220"/>
      <c r="D33" s="230"/>
      <c r="E33" s="220"/>
      <c r="F33" s="161" t="str">
        <f>"Total "&amp;LEFT(A7,4)</f>
        <v>Total I11c</v>
      </c>
      <c r="G33" s="162">
        <f>SUM(G10:G32)</f>
        <v>98</v>
      </c>
    </row>
    <row r="34" spans="1:7">
      <c r="D34" s="34"/>
    </row>
    <row r="35" spans="1:7">
      <c r="D35" s="34"/>
    </row>
    <row r="36" spans="1:7">
      <c r="B36" s="34"/>
      <c r="D36" s="34"/>
    </row>
    <row r="37" spans="1:7">
      <c r="B37" s="34"/>
      <c r="D37" s="34"/>
    </row>
    <row r="38" spans="1:7">
      <c r="B38" s="18"/>
      <c r="D38" s="18"/>
    </row>
    <row r="39" spans="1:7">
      <c r="B39" s="22"/>
    </row>
  </sheetData>
  <mergeCells count="2">
    <mergeCell ref="A6:G6"/>
    <mergeCell ref="A7:G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2"/>
  <sheetViews>
    <sheetView workbookViewId="0">
      <selection activeCell="C11" sqref="C11"/>
    </sheetView>
  </sheetViews>
  <sheetFormatPr defaultRowHeight="14.5"/>
  <cols>
    <col min="1" max="1" width="5.1796875" customWidth="1"/>
    <col min="2" max="2" width="10.54296875" customWidth="1"/>
    <col min="3" max="3" width="43.1796875" customWidth="1"/>
    <col min="4" max="4" width="24" customWidth="1"/>
    <col min="5" max="5" width="14.26953125" customWidth="1"/>
    <col min="6" max="6" width="11.81640625" style="187" customWidth="1"/>
    <col min="7" max="7" width="10" customWidth="1"/>
    <col min="8" max="8" width="9.7265625" customWidth="1"/>
  </cols>
  <sheetData>
    <row r="1" spans="1:11" ht="15.5">
      <c r="A1" s="262" t="str">
        <f>'Date initiale'!C3</f>
        <v>Universitatea de Arhitectură și Urbanism "Ion Mincu" București</v>
      </c>
      <c r="B1" s="262"/>
      <c r="C1" s="262"/>
      <c r="D1" s="17"/>
      <c r="E1" s="17"/>
      <c r="F1" s="17"/>
    </row>
    <row r="2" spans="1:11" ht="15.5">
      <c r="A2" s="262" t="str">
        <f>'Date initiale'!B4&amp;" "&amp;'Date initiale'!C4</f>
        <v>Facultatea ARHITECTURA</v>
      </c>
      <c r="B2" s="262"/>
      <c r="C2" s="262"/>
      <c r="D2" s="17"/>
      <c r="E2" s="17"/>
      <c r="F2" s="17"/>
    </row>
    <row r="3" spans="1:11" ht="15.5">
      <c r="A3" s="262" t="str">
        <f>'Date initiale'!B5&amp;" "&amp;'Date initiale'!C5</f>
        <v>Departamentul Proiectare Urbana si Dezvoltare Teritoriala</v>
      </c>
      <c r="B3" s="262"/>
      <c r="C3" s="262"/>
      <c r="D3" s="17"/>
      <c r="E3" s="17"/>
      <c r="F3" s="17"/>
    </row>
    <row r="4" spans="1:11" ht="15.5">
      <c r="A4" s="263" t="str">
        <f>'Date initiale'!C6&amp;", "&amp;'Date initiale'!C7</f>
        <v>Muresanu, Florin, Conferențiar universitar, pozitia 11</v>
      </c>
      <c r="B4" s="263"/>
      <c r="C4" s="263"/>
      <c r="D4" s="17"/>
      <c r="E4" s="17"/>
      <c r="F4" s="17"/>
    </row>
    <row r="5" spans="1:11" s="187" customFormat="1" ht="15.5">
      <c r="A5" s="263"/>
      <c r="B5" s="263"/>
      <c r="C5" s="263"/>
      <c r="D5" s="17"/>
      <c r="E5" s="17"/>
      <c r="F5" s="17"/>
    </row>
    <row r="6" spans="1:11" ht="15.5">
      <c r="A6" s="537" t="s">
        <v>110</v>
      </c>
      <c r="B6" s="537"/>
      <c r="C6" s="537"/>
      <c r="D6" s="537"/>
      <c r="E6" s="537"/>
      <c r="F6" s="537"/>
      <c r="G6" s="537"/>
      <c r="H6" s="537"/>
    </row>
    <row r="7" spans="1:11" ht="50.25" customHeight="1">
      <c r="A7" s="540" t="str">
        <f>'Descriere indicatori'!B17&amp;". "&amp;'Descriere indicatori'!C17</f>
        <v>I12. 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v>
      </c>
      <c r="B7" s="540"/>
      <c r="C7" s="540"/>
      <c r="D7" s="540"/>
      <c r="E7" s="540"/>
      <c r="F7" s="540"/>
      <c r="G7" s="540"/>
      <c r="H7" s="540"/>
      <c r="I7" s="32"/>
      <c r="K7" s="32"/>
    </row>
    <row r="8" spans="1:11" ht="16" thickBot="1">
      <c r="A8" s="53"/>
      <c r="B8" s="53"/>
      <c r="C8" s="53"/>
      <c r="D8" s="53"/>
      <c r="E8" s="53"/>
      <c r="F8" s="53"/>
      <c r="G8" s="53"/>
      <c r="H8" s="53"/>
    </row>
    <row r="9" spans="1:11" ht="46.5" customHeight="1" thickBot="1">
      <c r="A9" s="193" t="s">
        <v>55</v>
      </c>
      <c r="B9" s="222" t="s">
        <v>72</v>
      </c>
      <c r="C9" s="238" t="s">
        <v>70</v>
      </c>
      <c r="D9" s="238" t="s">
        <v>71</v>
      </c>
      <c r="E9" s="222" t="s">
        <v>139</v>
      </c>
      <c r="F9" s="222" t="s">
        <v>138</v>
      </c>
      <c r="G9" s="238" t="s">
        <v>87</v>
      </c>
      <c r="H9" s="239" t="s">
        <v>147</v>
      </c>
      <c r="J9" s="268" t="s">
        <v>108</v>
      </c>
    </row>
    <row r="10" spans="1:11" ht="101.5">
      <c r="A10" s="202">
        <v>1</v>
      </c>
      <c r="B10" s="127"/>
      <c r="C10" s="285" t="s">
        <v>498</v>
      </c>
      <c r="D10" s="381" t="s">
        <v>394</v>
      </c>
      <c r="E10" s="455" t="s">
        <v>393</v>
      </c>
      <c r="F10" s="455" t="s">
        <v>468</v>
      </c>
      <c r="G10" s="251">
        <v>2002</v>
      </c>
      <c r="H10" s="338">
        <v>15</v>
      </c>
      <c r="J10" s="269" t="s">
        <v>164</v>
      </c>
      <c r="K10" s="376" t="s">
        <v>258</v>
      </c>
    </row>
    <row r="11" spans="1:11" ht="72.5">
      <c r="A11" s="236">
        <f>A10+1</f>
        <v>2</v>
      </c>
      <c r="B11" s="132"/>
      <c r="C11" s="246" t="s">
        <v>499</v>
      </c>
      <c r="D11" s="382" t="s">
        <v>461</v>
      </c>
      <c r="E11" s="132" t="s">
        <v>393</v>
      </c>
      <c r="F11" s="132" t="s">
        <v>468</v>
      </c>
      <c r="G11" s="132">
        <v>2001</v>
      </c>
      <c r="H11" s="337">
        <v>15</v>
      </c>
      <c r="J11" s="56"/>
    </row>
    <row r="12" spans="1:11" ht="72.5">
      <c r="A12" s="236">
        <f t="shared" ref="A12:A19" si="0">A11+1</f>
        <v>3</v>
      </c>
      <c r="B12" s="132"/>
      <c r="C12" s="246" t="s">
        <v>500</v>
      </c>
      <c r="D12" s="382" t="s">
        <v>461</v>
      </c>
      <c r="E12" s="132" t="s">
        <v>393</v>
      </c>
      <c r="F12" s="132" t="s">
        <v>468</v>
      </c>
      <c r="G12" s="132">
        <v>2001</v>
      </c>
      <c r="H12" s="322">
        <v>15</v>
      </c>
    </row>
    <row r="13" spans="1:11" ht="58">
      <c r="A13" s="236">
        <f t="shared" si="0"/>
        <v>4</v>
      </c>
      <c r="B13" s="209"/>
      <c r="C13" s="246" t="s">
        <v>501</v>
      </c>
      <c r="D13" s="382" t="s">
        <v>461</v>
      </c>
      <c r="E13" s="132" t="s">
        <v>393</v>
      </c>
      <c r="F13" s="132" t="s">
        <v>468</v>
      </c>
      <c r="G13" s="132">
        <v>2001</v>
      </c>
      <c r="H13" s="322">
        <v>15</v>
      </c>
    </row>
    <row r="14" spans="1:11" ht="58">
      <c r="A14" s="236">
        <f t="shared" si="0"/>
        <v>5</v>
      </c>
      <c r="B14" s="209"/>
      <c r="C14" s="246" t="s">
        <v>502</v>
      </c>
      <c r="D14" s="382" t="s">
        <v>461</v>
      </c>
      <c r="E14" s="132" t="s">
        <v>393</v>
      </c>
      <c r="F14" s="132" t="s">
        <v>468</v>
      </c>
      <c r="G14" s="132">
        <v>2001</v>
      </c>
      <c r="H14" s="322">
        <v>15</v>
      </c>
    </row>
    <row r="15" spans="1:11" ht="58">
      <c r="A15" s="236">
        <f t="shared" si="0"/>
        <v>6</v>
      </c>
      <c r="B15" s="132"/>
      <c r="C15" s="246" t="s">
        <v>503</v>
      </c>
      <c r="D15" s="382" t="s">
        <v>461</v>
      </c>
      <c r="E15" s="132" t="s">
        <v>393</v>
      </c>
      <c r="F15" s="132" t="s">
        <v>468</v>
      </c>
      <c r="G15" s="132">
        <v>2001</v>
      </c>
      <c r="H15" s="322">
        <v>15</v>
      </c>
    </row>
    <row r="16" spans="1:11" s="187" customFormat="1">
      <c r="A16" s="236">
        <f t="shared" si="0"/>
        <v>7</v>
      </c>
      <c r="B16" s="209"/>
      <c r="C16" s="132"/>
      <c r="D16" s="132"/>
      <c r="E16" s="132"/>
      <c r="F16" s="132"/>
      <c r="G16" s="132"/>
      <c r="H16" s="322"/>
    </row>
    <row r="17" spans="1:8" s="187" customFormat="1">
      <c r="A17" s="236">
        <f t="shared" si="0"/>
        <v>8</v>
      </c>
      <c r="B17" s="132"/>
      <c r="C17" s="132"/>
      <c r="D17" s="132"/>
      <c r="E17" s="132"/>
      <c r="F17" s="132"/>
      <c r="G17" s="132"/>
      <c r="H17" s="322"/>
    </row>
    <row r="18" spans="1:8">
      <c r="A18" s="237">
        <f t="shared" si="0"/>
        <v>9</v>
      </c>
      <c r="B18" s="209"/>
      <c r="C18" s="132"/>
      <c r="D18" s="132"/>
      <c r="E18" s="132"/>
      <c r="F18" s="132"/>
      <c r="G18" s="132"/>
      <c r="H18" s="326"/>
    </row>
    <row r="19" spans="1:8" ht="15" thickBot="1">
      <c r="A19" s="227">
        <f t="shared" si="0"/>
        <v>10</v>
      </c>
      <c r="B19" s="229"/>
      <c r="C19" s="228"/>
      <c r="D19" s="139"/>
      <c r="E19" s="139"/>
      <c r="F19" s="139"/>
      <c r="G19" s="139"/>
      <c r="H19" s="335"/>
    </row>
    <row r="20" spans="1:8" ht="15" thickBot="1">
      <c r="A20" s="352"/>
      <c r="B20" s="220"/>
      <c r="C20" s="220"/>
      <c r="D20" s="220"/>
      <c r="E20" s="220"/>
      <c r="F20" s="220"/>
      <c r="G20" s="161" t="str">
        <f>"Total "&amp;LEFT(A7,3)</f>
        <v>Total I12</v>
      </c>
      <c r="H20" s="162">
        <f>SUM(H10:H19)</f>
        <v>90</v>
      </c>
    </row>
    <row r="22" spans="1:8" ht="53.25" customHeight="1">
      <c r="A22" s="539"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539"/>
      <c r="C22" s="539"/>
      <c r="D22" s="539"/>
      <c r="E22" s="539"/>
      <c r="F22" s="539"/>
      <c r="G22" s="539"/>
      <c r="H22" s="539"/>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39997558519241921"/>
  </sheetPr>
  <dimension ref="A1:C10"/>
  <sheetViews>
    <sheetView showGridLines="0" showRowColHeaders="0" zoomScale="130" zoomScaleNormal="130" workbookViewId="0">
      <selection activeCell="B1" sqref="B1"/>
    </sheetView>
  </sheetViews>
  <sheetFormatPr defaultRowHeight="14.5"/>
  <cols>
    <col min="1" max="1" width="9.1796875" style="187"/>
    <col min="2" max="2" width="28.54296875" customWidth="1"/>
    <col min="3" max="3" width="39" customWidth="1"/>
  </cols>
  <sheetData>
    <row r="1" spans="2:3">
      <c r="B1" s="86" t="s">
        <v>101</v>
      </c>
    </row>
    <row r="3" spans="2:3" ht="31">
      <c r="B3" s="363" t="s">
        <v>91</v>
      </c>
      <c r="C3" s="69" t="s">
        <v>102</v>
      </c>
    </row>
    <row r="4" spans="2:3" ht="15.5">
      <c r="B4" s="363" t="s">
        <v>92</v>
      </c>
      <c r="C4" s="367" t="s">
        <v>51</v>
      </c>
    </row>
    <row r="5" spans="2:3" ht="15.5">
      <c r="B5" s="363" t="s">
        <v>93</v>
      </c>
      <c r="C5" s="367" t="s">
        <v>289</v>
      </c>
    </row>
    <row r="6" spans="2:3" ht="15.5">
      <c r="B6" s="364" t="s">
        <v>96</v>
      </c>
      <c r="C6" s="367" t="s">
        <v>288</v>
      </c>
    </row>
    <row r="7" spans="2:3" ht="15.5">
      <c r="B7" s="363" t="s">
        <v>176</v>
      </c>
      <c r="C7" s="367" t="s">
        <v>441</v>
      </c>
    </row>
    <row r="8" spans="2:3" ht="15.5">
      <c r="B8" s="363" t="s">
        <v>105</v>
      </c>
      <c r="C8" s="367" t="s">
        <v>442</v>
      </c>
    </row>
    <row r="9" spans="2:3" ht="15.5">
      <c r="B9" s="365" t="s">
        <v>95</v>
      </c>
      <c r="C9" s="368" t="s">
        <v>518</v>
      </c>
    </row>
    <row r="10" spans="2:3" ht="15" customHeight="1">
      <c r="B10" s="365" t="s">
        <v>94</v>
      </c>
      <c r="C10" s="369" t="s">
        <v>440</v>
      </c>
    </row>
  </sheetData>
  <phoneticPr fontId="0" type="noConversion"/>
  <pageMargins left="0.78740157480314965" right="0.59055118110236227" top="0.78740157480314965" bottom="0.78740157480314965" header="0.31496062992125984" footer="0.31496062992125984"/>
  <pageSetup paperSize="9"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promptTitle="Selectati" prompt="Standardul pentru profesor sau conferențiar">
          <x14:formula1>
            <xm:f>liste!$A$6:$A$7</xm:f>
          </x14:formula1>
          <xm:sqref>C8</xm:sqref>
        </x14:dataValidation>
        <x14:dataValidation type="list" allowBlank="1" showInputMessage="1" showErrorMessage="1" promptTitle="Facultatea" prompt="Selectati">
          <x14:formula1>
            <xm:f>liste!$A$13:$A$15</xm:f>
          </x14:formula1>
          <xm:sqref>C4</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34"/>
  <sheetViews>
    <sheetView topLeftCell="A7" workbookViewId="0">
      <selection activeCell="C10" sqref="C10"/>
    </sheetView>
  </sheetViews>
  <sheetFormatPr defaultRowHeight="14.5"/>
  <cols>
    <col min="1" max="1" width="5.1796875" customWidth="1"/>
    <col min="2" max="2" width="10.54296875" customWidth="1"/>
    <col min="3" max="3" width="43.1796875" customWidth="1"/>
    <col min="4" max="4" width="24" customWidth="1"/>
    <col min="5" max="5" width="14.26953125" customWidth="1"/>
    <col min="6" max="6" width="11.81640625" style="187" customWidth="1"/>
    <col min="7" max="7" width="10" customWidth="1"/>
    <col min="8" max="8" width="9.7265625" customWidth="1"/>
  </cols>
  <sheetData>
    <row r="1" spans="1:11" ht="15.5">
      <c r="A1" s="262" t="str">
        <f>'Date initiale'!C3</f>
        <v>Universitatea de Arhitectură și Urbanism "Ion Mincu" București</v>
      </c>
      <c r="B1" s="262"/>
      <c r="C1" s="262"/>
      <c r="D1" s="17"/>
    </row>
    <row r="2" spans="1:11" ht="15.5">
      <c r="A2" s="262" t="str">
        <f>'Date initiale'!B4&amp;" "&amp;'Date initiale'!C4</f>
        <v>Facultatea ARHITECTURA</v>
      </c>
      <c r="B2" s="262"/>
      <c r="C2" s="262"/>
      <c r="D2" s="17"/>
    </row>
    <row r="3" spans="1:11" ht="15.5">
      <c r="A3" s="262" t="str">
        <f>'Date initiale'!B5&amp;" "&amp;'Date initiale'!C5</f>
        <v>Departamentul Proiectare Urbana si Dezvoltare Teritoriala</v>
      </c>
      <c r="B3" s="262"/>
      <c r="C3" s="262"/>
      <c r="D3" s="17"/>
    </row>
    <row r="4" spans="1:11">
      <c r="A4" s="121" t="str">
        <f>'Date initiale'!C6&amp;", "&amp;'Date initiale'!C7</f>
        <v>Muresanu, Florin, Conferențiar universitar, pozitia 11</v>
      </c>
      <c r="B4" s="121"/>
      <c r="C4" s="121"/>
    </row>
    <row r="5" spans="1:11" s="187" customFormat="1">
      <c r="A5" s="121"/>
      <c r="B5" s="121"/>
      <c r="C5" s="121"/>
    </row>
    <row r="6" spans="1:11" ht="15.5">
      <c r="A6" s="543" t="s">
        <v>110</v>
      </c>
      <c r="B6" s="543"/>
      <c r="C6" s="543"/>
      <c r="D6" s="543"/>
      <c r="E6" s="543"/>
      <c r="F6" s="543"/>
      <c r="G6" s="543"/>
      <c r="H6" s="543"/>
    </row>
    <row r="7" spans="1:11" ht="36" customHeight="1">
      <c r="A7" s="540" t="str">
        <f>'Descriere indicatori'!B18&amp;". "&amp;'Descriere indicatori'!C18</f>
        <v>I13. Proiect de arhitectură, restaurare, design, de specialitate, de mare complexitate, la nivel zonal sau local, edificat / autorizat** Cu un grad de complexitate în consecință la nivelul rezolvării arhitecturale tehnice, de amplasament.</v>
      </c>
      <c r="B7" s="540"/>
      <c r="C7" s="540"/>
      <c r="D7" s="540"/>
      <c r="E7" s="540"/>
      <c r="F7" s="540"/>
      <c r="G7" s="540"/>
      <c r="H7" s="540"/>
    </row>
    <row r="8" spans="1:11" ht="16" thickBot="1">
      <c r="A8" s="53"/>
      <c r="B8" s="53"/>
      <c r="C8" s="53"/>
      <c r="D8" s="53"/>
      <c r="E8" s="53"/>
      <c r="F8" s="53"/>
      <c r="G8" s="53"/>
      <c r="H8" s="53"/>
    </row>
    <row r="9" spans="1:11" ht="54" customHeight="1" thickBot="1">
      <c r="A9" s="193" t="s">
        <v>55</v>
      </c>
      <c r="B9" s="222" t="s">
        <v>72</v>
      </c>
      <c r="C9" s="238" t="s">
        <v>70</v>
      </c>
      <c r="D9" s="238" t="s">
        <v>71</v>
      </c>
      <c r="E9" s="222" t="s">
        <v>139</v>
      </c>
      <c r="F9" s="222" t="s">
        <v>138</v>
      </c>
      <c r="G9" s="238" t="s">
        <v>87</v>
      </c>
      <c r="H9" s="239" t="s">
        <v>147</v>
      </c>
      <c r="J9" s="268" t="s">
        <v>108</v>
      </c>
    </row>
    <row r="10" spans="1:11" ht="58">
      <c r="A10" s="250">
        <v>1</v>
      </c>
      <c r="B10" s="251"/>
      <c r="C10" s="381" t="s">
        <v>480</v>
      </c>
      <c r="D10" s="381" t="s">
        <v>469</v>
      </c>
      <c r="E10" s="251" t="s">
        <v>393</v>
      </c>
      <c r="F10" s="251" t="s">
        <v>468</v>
      </c>
      <c r="G10" s="251">
        <v>2001</v>
      </c>
      <c r="H10" s="338">
        <v>7.5</v>
      </c>
      <c r="J10" s="269" t="s">
        <v>162</v>
      </c>
      <c r="K10" t="s">
        <v>258</v>
      </c>
    </row>
    <row r="11" spans="1:11" ht="58">
      <c r="A11" s="237">
        <f>A10+1</f>
        <v>2</v>
      </c>
      <c r="B11" s="132"/>
      <c r="C11" s="512" t="s">
        <v>481</v>
      </c>
      <c r="D11" s="382" t="s">
        <v>470</v>
      </c>
      <c r="E11" s="132" t="s">
        <v>460</v>
      </c>
      <c r="F11" s="132" t="s">
        <v>459</v>
      </c>
      <c r="G11" s="132">
        <v>2001</v>
      </c>
      <c r="H11" s="326">
        <v>5</v>
      </c>
    </row>
    <row r="12" spans="1:11" ht="43.5">
      <c r="A12" s="237">
        <v>3</v>
      </c>
      <c r="B12" s="132"/>
      <c r="C12" s="382" t="s">
        <v>482</v>
      </c>
      <c r="D12" s="382" t="s">
        <v>472</v>
      </c>
      <c r="E12" s="132" t="s">
        <v>393</v>
      </c>
      <c r="F12" s="132" t="s">
        <v>468</v>
      </c>
      <c r="G12" s="132">
        <v>2003</v>
      </c>
      <c r="H12" s="326">
        <v>15</v>
      </c>
    </row>
    <row r="13" spans="1:11" ht="43.5">
      <c r="A13" s="237">
        <v>4</v>
      </c>
      <c r="B13" s="209"/>
      <c r="C13" s="382" t="s">
        <v>483</v>
      </c>
      <c r="D13" s="382" t="s">
        <v>472</v>
      </c>
      <c r="E13" s="132" t="s">
        <v>393</v>
      </c>
      <c r="F13" s="132" t="s">
        <v>468</v>
      </c>
      <c r="G13" s="132">
        <v>2003</v>
      </c>
      <c r="H13" s="326">
        <v>15</v>
      </c>
    </row>
    <row r="14" spans="1:11" ht="43.5">
      <c r="A14" s="237">
        <v>5</v>
      </c>
      <c r="B14" s="213"/>
      <c r="C14" s="382" t="s">
        <v>484</v>
      </c>
      <c r="D14" s="382" t="s">
        <v>473</v>
      </c>
      <c r="E14" s="132" t="s">
        <v>393</v>
      </c>
      <c r="F14" s="132" t="s">
        <v>468</v>
      </c>
      <c r="G14" s="132">
        <v>2003</v>
      </c>
      <c r="H14" s="326">
        <v>15</v>
      </c>
    </row>
    <row r="15" spans="1:11" ht="43.5">
      <c r="A15" s="237">
        <v>6</v>
      </c>
      <c r="B15" s="209"/>
      <c r="C15" s="382" t="s">
        <v>485</v>
      </c>
      <c r="D15" s="382" t="s">
        <v>471</v>
      </c>
      <c r="E15" s="132" t="s">
        <v>393</v>
      </c>
      <c r="F15" s="132" t="s">
        <v>468</v>
      </c>
      <c r="G15" s="132">
        <v>2003</v>
      </c>
      <c r="H15" s="326">
        <v>15</v>
      </c>
    </row>
    <row r="16" spans="1:11" ht="43.5">
      <c r="A16" s="237">
        <v>7</v>
      </c>
      <c r="B16" s="209"/>
      <c r="C16" s="382" t="s">
        <v>486</v>
      </c>
      <c r="D16" s="382" t="s">
        <v>471</v>
      </c>
      <c r="E16" s="132" t="s">
        <v>393</v>
      </c>
      <c r="F16" s="132" t="s">
        <v>468</v>
      </c>
      <c r="G16" s="132">
        <v>2003</v>
      </c>
      <c r="H16" s="326">
        <v>15</v>
      </c>
    </row>
    <row r="17" spans="1:8" ht="43.5">
      <c r="A17" s="237">
        <v>8</v>
      </c>
      <c r="B17" s="213"/>
      <c r="C17" s="382" t="s">
        <v>487</v>
      </c>
      <c r="D17" s="382" t="s">
        <v>472</v>
      </c>
      <c r="E17" s="132" t="s">
        <v>393</v>
      </c>
      <c r="F17" s="132" t="s">
        <v>468</v>
      </c>
      <c r="G17" s="132">
        <v>2003</v>
      </c>
      <c r="H17" s="326">
        <v>15</v>
      </c>
    </row>
    <row r="18" spans="1:8" s="187" customFormat="1" ht="43.5">
      <c r="A18" s="237">
        <v>9</v>
      </c>
      <c r="B18" s="213"/>
      <c r="C18" s="382" t="s">
        <v>488</v>
      </c>
      <c r="D18" s="382" t="s">
        <v>473</v>
      </c>
      <c r="E18" s="132" t="s">
        <v>393</v>
      </c>
      <c r="F18" s="132" t="s">
        <v>468</v>
      </c>
      <c r="G18" s="132">
        <v>2003</v>
      </c>
      <c r="H18" s="326">
        <v>15</v>
      </c>
    </row>
    <row r="19" spans="1:8" s="187" customFormat="1" ht="43.5">
      <c r="A19" s="237">
        <v>10</v>
      </c>
      <c r="B19" s="213"/>
      <c r="C19" s="382" t="s">
        <v>489</v>
      </c>
      <c r="D19" s="382" t="s">
        <v>473</v>
      </c>
      <c r="E19" s="132" t="s">
        <v>393</v>
      </c>
      <c r="F19" s="132" t="s">
        <v>468</v>
      </c>
      <c r="G19" s="132">
        <v>2003</v>
      </c>
      <c r="H19" s="326">
        <v>15</v>
      </c>
    </row>
    <row r="20" spans="1:8" s="187" customFormat="1" ht="43.5">
      <c r="A20" s="237">
        <v>11</v>
      </c>
      <c r="B20" s="213"/>
      <c r="C20" s="382" t="s">
        <v>490</v>
      </c>
      <c r="D20" s="382" t="s">
        <v>473</v>
      </c>
      <c r="E20" s="132" t="s">
        <v>393</v>
      </c>
      <c r="F20" s="132" t="s">
        <v>468</v>
      </c>
      <c r="G20" s="132">
        <v>2003</v>
      </c>
      <c r="H20" s="326">
        <v>15</v>
      </c>
    </row>
    <row r="21" spans="1:8" s="187" customFormat="1" ht="43.5">
      <c r="A21" s="237">
        <v>12</v>
      </c>
      <c r="B21" s="213"/>
      <c r="C21" s="382" t="s">
        <v>491</v>
      </c>
      <c r="D21" s="382" t="s">
        <v>473</v>
      </c>
      <c r="E21" s="132" t="s">
        <v>393</v>
      </c>
      <c r="F21" s="132" t="s">
        <v>468</v>
      </c>
      <c r="G21" s="132">
        <v>2003</v>
      </c>
      <c r="H21" s="326">
        <v>15</v>
      </c>
    </row>
    <row r="22" spans="1:8" s="187" customFormat="1" ht="43.5">
      <c r="A22" s="237">
        <v>13</v>
      </c>
      <c r="B22" s="213"/>
      <c r="C22" s="382" t="s">
        <v>492</v>
      </c>
      <c r="D22" s="382" t="s">
        <v>471</v>
      </c>
      <c r="E22" s="132" t="s">
        <v>393</v>
      </c>
      <c r="F22" s="132" t="s">
        <v>468</v>
      </c>
      <c r="G22" s="132">
        <v>2003</v>
      </c>
      <c r="H22" s="326">
        <v>15</v>
      </c>
    </row>
    <row r="23" spans="1:8" s="187" customFormat="1" ht="43.5">
      <c r="A23" s="237">
        <v>14</v>
      </c>
      <c r="B23" s="213"/>
      <c r="C23" s="382" t="s">
        <v>493</v>
      </c>
      <c r="D23" s="382" t="s">
        <v>472</v>
      </c>
      <c r="E23" s="132" t="s">
        <v>393</v>
      </c>
      <c r="F23" s="132" t="s">
        <v>468</v>
      </c>
      <c r="G23" s="132">
        <v>2003</v>
      </c>
      <c r="H23" s="326">
        <v>15</v>
      </c>
    </row>
    <row r="24" spans="1:8" s="187" customFormat="1" ht="43.5">
      <c r="A24" s="237">
        <v>15</v>
      </c>
      <c r="B24" s="213"/>
      <c r="C24" s="382" t="s">
        <v>494</v>
      </c>
      <c r="D24" s="382" t="s">
        <v>471</v>
      </c>
      <c r="E24" s="132" t="s">
        <v>393</v>
      </c>
      <c r="F24" s="132" t="s">
        <v>468</v>
      </c>
      <c r="G24" s="132">
        <v>2003</v>
      </c>
      <c r="H24" s="326">
        <v>15</v>
      </c>
    </row>
    <row r="25" spans="1:8" s="187" customFormat="1" ht="43.5">
      <c r="A25" s="237">
        <v>16</v>
      </c>
      <c r="B25" s="213"/>
      <c r="C25" s="382" t="s">
        <v>495</v>
      </c>
      <c r="D25" s="382" t="s">
        <v>473</v>
      </c>
      <c r="E25" s="132" t="s">
        <v>393</v>
      </c>
      <c r="F25" s="132" t="s">
        <v>468</v>
      </c>
      <c r="G25" s="132">
        <v>2003</v>
      </c>
      <c r="H25" s="326">
        <v>15</v>
      </c>
    </row>
    <row r="26" spans="1:8" s="187" customFormat="1" ht="43.5">
      <c r="A26" s="237">
        <v>17</v>
      </c>
      <c r="B26" s="213"/>
      <c r="C26" s="382" t="s">
        <v>496</v>
      </c>
      <c r="D26" s="382" t="s">
        <v>471</v>
      </c>
      <c r="E26" s="132" t="s">
        <v>393</v>
      </c>
      <c r="F26" s="132" t="s">
        <v>468</v>
      </c>
      <c r="G26" s="132">
        <v>2003</v>
      </c>
      <c r="H26" s="326">
        <v>15</v>
      </c>
    </row>
    <row r="27" spans="1:8" s="187" customFormat="1" ht="43.5">
      <c r="A27" s="237">
        <v>18</v>
      </c>
      <c r="B27" s="213"/>
      <c r="C27" s="382" t="s">
        <v>497</v>
      </c>
      <c r="D27" s="382" t="s">
        <v>473</v>
      </c>
      <c r="E27" s="132" t="s">
        <v>393</v>
      </c>
      <c r="F27" s="132" t="s">
        <v>468</v>
      </c>
      <c r="G27" s="132">
        <v>2003</v>
      </c>
      <c r="H27" s="326">
        <v>15</v>
      </c>
    </row>
    <row r="28" spans="1:8" s="187" customFormat="1" ht="43.5">
      <c r="A28" s="237">
        <v>19</v>
      </c>
      <c r="B28" s="213"/>
      <c r="C28" s="382" t="s">
        <v>479</v>
      </c>
      <c r="D28" s="382" t="s">
        <v>471</v>
      </c>
      <c r="E28" s="132" t="s">
        <v>393</v>
      </c>
      <c r="F28" s="132" t="s">
        <v>468</v>
      </c>
      <c r="G28" s="132">
        <v>2003</v>
      </c>
      <c r="H28" s="326">
        <v>15</v>
      </c>
    </row>
    <row r="29" spans="1:8" ht="43.5">
      <c r="A29" s="237">
        <v>20</v>
      </c>
      <c r="B29" s="212"/>
      <c r="C29" s="512" t="s">
        <v>478</v>
      </c>
      <c r="D29" s="382" t="s">
        <v>472</v>
      </c>
      <c r="E29" s="132" t="s">
        <v>393</v>
      </c>
      <c r="F29" s="132" t="s">
        <v>468</v>
      </c>
      <c r="G29" s="132">
        <v>2003</v>
      </c>
      <c r="H29" s="326">
        <v>15</v>
      </c>
    </row>
    <row r="30" spans="1:8" s="187" customFormat="1" ht="43.5">
      <c r="A30" s="516">
        <v>21</v>
      </c>
      <c r="B30" s="517"/>
      <c r="C30" s="518" t="s">
        <v>477</v>
      </c>
      <c r="D30" s="409" t="s">
        <v>476</v>
      </c>
      <c r="E30" s="489" t="s">
        <v>460</v>
      </c>
      <c r="F30" s="489" t="s">
        <v>459</v>
      </c>
      <c r="G30" s="489">
        <v>2003</v>
      </c>
      <c r="H30" s="519">
        <v>5</v>
      </c>
    </row>
    <row r="31" spans="1:8" s="61" customFormat="1" ht="58.5" thickBot="1">
      <c r="A31" s="514">
        <v>22</v>
      </c>
      <c r="B31" s="513" t="s">
        <v>475</v>
      </c>
      <c r="C31" s="247" t="s">
        <v>504</v>
      </c>
      <c r="D31" s="247" t="s">
        <v>474</v>
      </c>
      <c r="E31" s="248" t="s">
        <v>393</v>
      </c>
      <c r="F31" s="139" t="s">
        <v>468</v>
      </c>
      <c r="G31" s="248">
        <v>2012</v>
      </c>
      <c r="H31" s="515">
        <v>15</v>
      </c>
    </row>
    <row r="32" spans="1:8" ht="15" thickBot="1">
      <c r="A32" s="490"/>
      <c r="B32" s="249"/>
      <c r="C32" s="220"/>
      <c r="D32" s="220"/>
      <c r="E32" s="220"/>
      <c r="F32" s="220"/>
      <c r="G32" s="491" t="str">
        <f>"Total "&amp;LEFT(A7,3)</f>
        <v>Total I13</v>
      </c>
      <c r="H32" s="492">
        <f>SUM(H10:H31)</f>
        <v>302.5</v>
      </c>
    </row>
    <row r="34" spans="1:8" ht="53.25" customHeight="1">
      <c r="A34" s="539"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34" s="539"/>
      <c r="C34" s="539"/>
      <c r="D34" s="539"/>
      <c r="E34" s="539"/>
      <c r="F34" s="539"/>
      <c r="G34" s="539"/>
      <c r="H34" s="539"/>
    </row>
  </sheetData>
  <mergeCells count="3">
    <mergeCell ref="A7:H7"/>
    <mergeCell ref="A6:H6"/>
    <mergeCell ref="A34:H34"/>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41"/>
  <sheetViews>
    <sheetView workbookViewId="0">
      <selection activeCell="K10" sqref="K10"/>
    </sheetView>
  </sheetViews>
  <sheetFormatPr defaultRowHeight="14.5"/>
  <cols>
    <col min="1" max="1" width="5.1796875" customWidth="1"/>
    <col min="2" max="2" width="10.54296875" customWidth="1"/>
    <col min="3" max="3" width="43.1796875" customWidth="1"/>
    <col min="4" max="4" width="24" customWidth="1"/>
    <col min="5" max="5" width="14.26953125" customWidth="1"/>
    <col min="6" max="6" width="11.81640625" style="187" customWidth="1"/>
    <col min="7" max="7" width="10" customWidth="1"/>
    <col min="8" max="8" width="9.7265625" customWidth="1"/>
    <col min="10" max="10" width="10.453125" customWidth="1"/>
  </cols>
  <sheetData>
    <row r="1" spans="1:11" ht="15.5">
      <c r="A1" s="262" t="str">
        <f>'Date initiale'!C3</f>
        <v>Universitatea de Arhitectură și Urbanism "Ion Mincu" București</v>
      </c>
      <c r="B1" s="262"/>
      <c r="C1" s="262"/>
      <c r="D1" s="17"/>
      <c r="E1" s="17"/>
      <c r="F1" s="17"/>
    </row>
    <row r="2" spans="1:11" ht="15.5">
      <c r="A2" s="262" t="str">
        <f>'Date initiale'!B4&amp;" "&amp;'Date initiale'!C4</f>
        <v>Facultatea ARHITECTURA</v>
      </c>
      <c r="B2" s="262"/>
      <c r="C2" s="262"/>
      <c r="D2" s="17"/>
      <c r="E2" s="17"/>
      <c r="F2" s="17"/>
    </row>
    <row r="3" spans="1:11" ht="15.5">
      <c r="A3" s="262" t="str">
        <f>'Date initiale'!B5&amp;" "&amp;'Date initiale'!C5</f>
        <v>Departamentul Proiectare Urbana si Dezvoltare Teritoriala</v>
      </c>
      <c r="B3" s="262"/>
      <c r="C3" s="262"/>
      <c r="D3" s="17"/>
      <c r="E3" s="17"/>
      <c r="F3" s="17"/>
    </row>
    <row r="4" spans="1:11" ht="15.5">
      <c r="A4" s="263" t="str">
        <f>'Date initiale'!C6&amp;", "&amp;'Date initiale'!C7</f>
        <v>Muresanu, Florin, Conferențiar universitar, pozitia 11</v>
      </c>
      <c r="B4" s="263"/>
      <c r="C4" s="263"/>
      <c r="D4" s="17"/>
      <c r="E4" s="17"/>
      <c r="F4" s="17"/>
    </row>
    <row r="5" spans="1:11" s="187" customFormat="1" ht="15.5">
      <c r="A5" s="263"/>
      <c r="B5" s="263"/>
      <c r="C5" s="263"/>
      <c r="D5" s="17"/>
      <c r="E5" s="17"/>
      <c r="F5" s="17"/>
    </row>
    <row r="6" spans="1:11" ht="15.5">
      <c r="A6" s="537" t="s">
        <v>110</v>
      </c>
      <c r="B6" s="537"/>
      <c r="C6" s="537"/>
      <c r="D6" s="537"/>
      <c r="E6" s="537"/>
      <c r="F6" s="537"/>
      <c r="G6" s="537"/>
      <c r="H6" s="537"/>
    </row>
    <row r="7" spans="1:11" ht="54" customHeight="1">
      <c r="A7" s="540" t="str">
        <f>'Descriere indicatori'!B19&amp;"a. "&amp;'Descriere indicatori'!C19</f>
        <v xml:space="preserve">I14a. Proiect de amenajarea teritoriului şi peisaj la nivel macro-teritorial: naţional, transfrontalier, interjudeţean/ la nivel mezzo-teritorial: judeţean, periurban, metropolitan/ strategii de dezvoltare, studii de fundamentare, planuri de management şi mobilitate) avizate** </v>
      </c>
      <c r="B7" s="540"/>
      <c r="C7" s="540"/>
      <c r="D7" s="540"/>
      <c r="E7" s="540"/>
      <c r="F7" s="540"/>
      <c r="G7" s="540"/>
      <c r="H7" s="540"/>
    </row>
    <row r="8" spans="1:11" s="187" customFormat="1" ht="16" thickBot="1">
      <c r="A8" s="58"/>
      <c r="B8" s="58"/>
      <c r="C8" s="58"/>
      <c r="D8" s="58"/>
      <c r="E8" s="58"/>
      <c r="F8" s="70"/>
      <c r="G8" s="70"/>
      <c r="H8" s="70"/>
    </row>
    <row r="9" spans="1:11" ht="44" thickBot="1">
      <c r="A9" s="193" t="s">
        <v>55</v>
      </c>
      <c r="B9" s="222" t="s">
        <v>72</v>
      </c>
      <c r="C9" s="238" t="s">
        <v>70</v>
      </c>
      <c r="D9" s="238" t="s">
        <v>71</v>
      </c>
      <c r="E9" s="222" t="s">
        <v>140</v>
      </c>
      <c r="F9" s="222" t="s">
        <v>138</v>
      </c>
      <c r="G9" s="238" t="s">
        <v>87</v>
      </c>
      <c r="H9" s="239" t="s">
        <v>147</v>
      </c>
      <c r="J9" s="268" t="s">
        <v>108</v>
      </c>
    </row>
    <row r="10" spans="1:11">
      <c r="A10" s="254">
        <v>1</v>
      </c>
      <c r="B10" s="255"/>
      <c r="C10" s="255"/>
      <c r="D10" s="255"/>
      <c r="E10" s="255"/>
      <c r="F10" s="255"/>
      <c r="G10" s="255"/>
      <c r="H10" s="256"/>
      <c r="J10" s="269" t="s">
        <v>165</v>
      </c>
      <c r="K10" s="376" t="s">
        <v>258</v>
      </c>
    </row>
    <row r="11" spans="1:11">
      <c r="A11" s="236">
        <f>A10+1</f>
        <v>2</v>
      </c>
      <c r="B11" s="252"/>
      <c r="C11" s="226"/>
      <c r="D11" s="226"/>
      <c r="E11" s="253"/>
      <c r="F11" s="253"/>
      <c r="G11" s="226"/>
      <c r="H11" s="211"/>
      <c r="J11" s="56"/>
    </row>
    <row r="12" spans="1:11">
      <c r="A12" s="236">
        <f t="shared" ref="A12:A19" si="0">A11+1</f>
        <v>3</v>
      </c>
      <c r="B12" s="209"/>
      <c r="C12" s="132"/>
      <c r="D12" s="132"/>
      <c r="E12" s="132"/>
      <c r="F12" s="132"/>
      <c r="G12" s="132"/>
      <c r="H12" s="211"/>
    </row>
    <row r="13" spans="1:11">
      <c r="A13" s="236">
        <f t="shared" si="0"/>
        <v>4</v>
      </c>
      <c r="B13" s="132"/>
      <c r="C13" s="132"/>
      <c r="D13" s="132"/>
      <c r="E13" s="132"/>
      <c r="F13" s="132"/>
      <c r="G13" s="132"/>
      <c r="H13" s="211"/>
    </row>
    <row r="14" spans="1:11" s="187" customFormat="1">
      <c r="A14" s="236">
        <f t="shared" si="0"/>
        <v>5</v>
      </c>
      <c r="B14" s="209"/>
      <c r="C14" s="132"/>
      <c r="D14" s="132"/>
      <c r="E14" s="132"/>
      <c r="F14" s="132"/>
      <c r="G14" s="132"/>
      <c r="H14" s="211"/>
    </row>
    <row r="15" spans="1:11" s="187" customFormat="1">
      <c r="A15" s="236">
        <f t="shared" si="0"/>
        <v>6</v>
      </c>
      <c r="B15" s="132"/>
      <c r="C15" s="132"/>
      <c r="D15" s="132"/>
      <c r="E15" s="132"/>
      <c r="F15" s="132"/>
      <c r="G15" s="132"/>
      <c r="H15" s="211"/>
    </row>
    <row r="16" spans="1:11" s="187" customFormat="1">
      <c r="A16" s="236">
        <f t="shared" si="0"/>
        <v>7</v>
      </c>
      <c r="B16" s="209"/>
      <c r="C16" s="132"/>
      <c r="D16" s="132"/>
      <c r="E16" s="132"/>
      <c r="F16" s="132"/>
      <c r="G16" s="132"/>
      <c r="H16" s="211"/>
    </row>
    <row r="17" spans="1:8" s="187" customFormat="1">
      <c r="A17" s="236">
        <f t="shared" si="0"/>
        <v>8</v>
      </c>
      <c r="B17" s="132"/>
      <c r="C17" s="132"/>
      <c r="D17" s="132"/>
      <c r="E17" s="132"/>
      <c r="F17" s="132"/>
      <c r="G17" s="132"/>
      <c r="H17" s="211"/>
    </row>
    <row r="18" spans="1:8" s="187" customFormat="1">
      <c r="A18" s="236">
        <f t="shared" si="0"/>
        <v>9</v>
      </c>
      <c r="B18" s="209"/>
      <c r="C18" s="132"/>
      <c r="D18" s="132"/>
      <c r="E18" s="132"/>
      <c r="F18" s="132"/>
      <c r="G18" s="132"/>
      <c r="H18" s="211"/>
    </row>
    <row r="19" spans="1:8" s="187" customFormat="1" ht="15" thickBot="1">
      <c r="A19" s="257">
        <f t="shared" si="0"/>
        <v>10</v>
      </c>
      <c r="B19" s="139"/>
      <c r="C19" s="139"/>
      <c r="D19" s="139"/>
      <c r="E19" s="139"/>
      <c r="F19" s="139"/>
      <c r="G19" s="139"/>
      <c r="H19" s="218"/>
    </row>
    <row r="20" spans="1:8" s="187" customFormat="1" ht="15" thickBot="1">
      <c r="A20" s="355"/>
      <c r="B20" s="249"/>
      <c r="C20" s="220"/>
      <c r="D20" s="220"/>
      <c r="E20" s="220"/>
      <c r="F20" s="220"/>
      <c r="G20" s="161" t="str">
        <f>"Total "&amp;LEFT(A7,4)</f>
        <v>Total I14a</v>
      </c>
      <c r="H20" s="162">
        <f>SUM(H10:H19)</f>
        <v>0</v>
      </c>
    </row>
    <row r="21" spans="1:8" s="187" customFormat="1"/>
    <row r="22" spans="1:8" s="187" customFormat="1" ht="53.25" customHeight="1">
      <c r="A22" s="539"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539"/>
      <c r="C22" s="539"/>
      <c r="D22" s="539"/>
      <c r="E22" s="539"/>
      <c r="F22" s="539"/>
      <c r="G22" s="539"/>
      <c r="H22" s="539"/>
    </row>
    <row r="40" spans="1:9" ht="15" thickBot="1"/>
    <row r="41" spans="1:9" s="187" customFormat="1" ht="54" customHeight="1" thickBot="1">
      <c r="A41" s="221" t="s">
        <v>69</v>
      </c>
      <c r="B41" s="222" t="s">
        <v>72</v>
      </c>
      <c r="C41" s="238" t="s">
        <v>70</v>
      </c>
      <c r="D41" s="238" t="s">
        <v>71</v>
      </c>
      <c r="E41" s="222" t="s">
        <v>139</v>
      </c>
      <c r="F41" s="222" t="s">
        <v>139</v>
      </c>
      <c r="G41" s="222" t="s">
        <v>138</v>
      </c>
      <c r="H41" s="238" t="s">
        <v>87</v>
      </c>
      <c r="I41" s="239" t="s">
        <v>78</v>
      </c>
    </row>
  </sheetData>
  <mergeCells count="3">
    <mergeCell ref="A7:H7"/>
    <mergeCell ref="A22:H22"/>
    <mergeCell ref="A6:H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2"/>
  <sheetViews>
    <sheetView workbookViewId="0">
      <selection activeCell="C10" sqref="C10"/>
    </sheetView>
  </sheetViews>
  <sheetFormatPr defaultRowHeight="14.5"/>
  <cols>
    <col min="1" max="1" width="5.1796875" customWidth="1"/>
    <col min="2" max="2" width="10.54296875" customWidth="1"/>
    <col min="3" max="3" width="43.1796875" customWidth="1"/>
    <col min="4" max="4" width="24" customWidth="1"/>
    <col min="5" max="5" width="14.26953125" customWidth="1"/>
    <col min="6" max="6" width="11.81640625" style="187" customWidth="1"/>
    <col min="7" max="7" width="10" customWidth="1"/>
    <col min="8" max="8" width="9.7265625" customWidth="1"/>
  </cols>
  <sheetData>
    <row r="1" spans="1:11" ht="15.5">
      <c r="A1" s="265" t="str">
        <f>'Date initiale'!C3</f>
        <v>Universitatea de Arhitectură și Urbanism "Ion Mincu" București</v>
      </c>
      <c r="B1" s="265"/>
      <c r="C1" s="265"/>
      <c r="D1" s="46"/>
      <c r="E1" s="46"/>
      <c r="F1" s="46"/>
      <c r="G1" s="46"/>
      <c r="H1" s="46"/>
    </row>
    <row r="2" spans="1:11" ht="15.5">
      <c r="A2" s="265" t="str">
        <f>'Date initiale'!B4&amp;" "&amp;'Date initiale'!C4</f>
        <v>Facultatea ARHITECTURA</v>
      </c>
      <c r="B2" s="265"/>
      <c r="C2" s="265"/>
      <c r="D2" s="46"/>
      <c r="E2" s="46"/>
      <c r="F2" s="46"/>
      <c r="G2" s="46"/>
      <c r="H2" s="46"/>
    </row>
    <row r="3" spans="1:11" ht="15.5">
      <c r="A3" s="265" t="str">
        <f>'Date initiale'!B5&amp;" "&amp;'Date initiale'!C5</f>
        <v>Departamentul Proiectare Urbana si Dezvoltare Teritoriala</v>
      </c>
      <c r="B3" s="265"/>
      <c r="C3" s="265"/>
      <c r="D3" s="46"/>
      <c r="E3" s="46"/>
      <c r="F3" s="46"/>
      <c r="G3" s="46"/>
      <c r="H3" s="46"/>
    </row>
    <row r="4" spans="1:11" ht="15.5">
      <c r="A4" s="266" t="str">
        <f>'Date initiale'!C6&amp;", "&amp;'Date initiale'!C7</f>
        <v>Muresanu, Florin, Conferențiar universitar, pozitia 11</v>
      </c>
      <c r="B4" s="266"/>
      <c r="C4" s="266"/>
      <c r="D4" s="46"/>
      <c r="E4" s="46"/>
      <c r="F4" s="46"/>
      <c r="G4" s="46"/>
      <c r="H4" s="46"/>
    </row>
    <row r="5" spans="1:11" s="187" customFormat="1" ht="15.5">
      <c r="A5" s="266"/>
      <c r="B5" s="266"/>
      <c r="C5" s="266"/>
      <c r="D5" s="46"/>
      <c r="E5" s="46"/>
      <c r="F5" s="46"/>
      <c r="G5" s="46"/>
      <c r="H5" s="46"/>
    </row>
    <row r="6" spans="1:11" ht="15.5">
      <c r="A6" s="544" t="s">
        <v>110</v>
      </c>
      <c r="B6" s="544"/>
      <c r="C6" s="544"/>
      <c r="D6" s="544"/>
      <c r="E6" s="544"/>
      <c r="F6" s="544"/>
      <c r="G6" s="544"/>
      <c r="H6" s="544"/>
    </row>
    <row r="7" spans="1:11" ht="36.75" customHeight="1">
      <c r="A7" s="540" t="str">
        <f>'Descriere indicatori'!B19&amp;"b. "&amp;'Descriere indicatori'!C20</f>
        <v xml:space="preserve">I14b. Proiect urbanistic şi peisagistic la nivelul Planurilor Generale / Zonale ale Localităţilor (inclusiv studii de fundamentare, de inserţie, de oportunitate) avizate** </v>
      </c>
      <c r="B7" s="540"/>
      <c r="C7" s="540"/>
      <c r="D7" s="540"/>
      <c r="E7" s="540"/>
      <c r="F7" s="540"/>
      <c r="G7" s="540"/>
      <c r="H7" s="540"/>
    </row>
    <row r="8" spans="1:11" ht="19.5" customHeight="1" thickBot="1">
      <c r="A8" s="59"/>
      <c r="B8" s="59"/>
      <c r="C8" s="59"/>
      <c r="D8" s="59"/>
      <c r="E8" s="59"/>
      <c r="F8" s="59"/>
      <c r="G8" s="59"/>
      <c r="H8" s="59"/>
    </row>
    <row r="9" spans="1:11" ht="44" thickBot="1">
      <c r="A9" s="157" t="s">
        <v>55</v>
      </c>
      <c r="B9" s="222" t="s">
        <v>72</v>
      </c>
      <c r="C9" s="238" t="s">
        <v>70</v>
      </c>
      <c r="D9" s="238" t="s">
        <v>71</v>
      </c>
      <c r="E9" s="222" t="s">
        <v>140</v>
      </c>
      <c r="F9" s="222" t="s">
        <v>138</v>
      </c>
      <c r="G9" s="238" t="s">
        <v>87</v>
      </c>
      <c r="H9" s="239" t="s">
        <v>147</v>
      </c>
      <c r="J9" s="268" t="s">
        <v>108</v>
      </c>
    </row>
    <row r="10" spans="1:11" ht="30.5" customHeight="1">
      <c r="A10" s="258">
        <v>1</v>
      </c>
      <c r="B10" s="486" t="s">
        <v>432</v>
      </c>
      <c r="C10" s="395" t="s">
        <v>431</v>
      </c>
      <c r="D10" s="127" t="s">
        <v>430</v>
      </c>
      <c r="E10" s="485"/>
      <c r="F10" s="203" t="s">
        <v>273</v>
      </c>
      <c r="G10" s="203">
        <v>2014</v>
      </c>
      <c r="H10" s="337">
        <v>2</v>
      </c>
      <c r="J10" s="269" t="s">
        <v>166</v>
      </c>
      <c r="K10" s="376" t="s">
        <v>258</v>
      </c>
    </row>
    <row r="11" spans="1:11" s="187" customFormat="1">
      <c r="A11" s="208">
        <f>A10+1</f>
        <v>2</v>
      </c>
      <c r="B11" s="209"/>
      <c r="C11" s="246"/>
      <c r="D11" s="132"/>
      <c r="E11" s="132"/>
      <c r="F11" s="132"/>
      <c r="G11" s="219"/>
      <c r="H11" s="322"/>
    </row>
    <row r="12" spans="1:11" s="187" customFormat="1">
      <c r="A12" s="208">
        <f t="shared" ref="A12:A19" si="0">A11+1</f>
        <v>3</v>
      </c>
      <c r="B12" s="209"/>
      <c r="C12" s="259"/>
      <c r="D12" s="132"/>
      <c r="E12" s="260"/>
      <c r="F12" s="260"/>
      <c r="G12" s="260"/>
      <c r="H12" s="322"/>
    </row>
    <row r="13" spans="1:11" s="187" customFormat="1">
      <c r="A13" s="208">
        <f t="shared" si="0"/>
        <v>4</v>
      </c>
      <c r="B13" s="209"/>
      <c r="C13" s="246"/>
      <c r="D13" s="132"/>
      <c r="E13" s="132"/>
      <c r="F13" s="132"/>
      <c r="G13" s="219"/>
      <c r="H13" s="322"/>
    </row>
    <row r="14" spans="1:11" s="187" customFormat="1">
      <c r="A14" s="208">
        <f t="shared" si="0"/>
        <v>5</v>
      </c>
      <c r="B14" s="209"/>
      <c r="C14" s="259"/>
      <c r="D14" s="132"/>
      <c r="E14" s="260"/>
      <c r="F14" s="260"/>
      <c r="G14" s="260"/>
      <c r="H14" s="322"/>
    </row>
    <row r="15" spans="1:11" s="187" customFormat="1">
      <c r="A15" s="208">
        <f t="shared" si="0"/>
        <v>6</v>
      </c>
      <c r="B15" s="209"/>
      <c r="C15" s="259"/>
      <c r="D15" s="132"/>
      <c r="E15" s="260"/>
      <c r="F15" s="260"/>
      <c r="G15" s="260"/>
      <c r="H15" s="322"/>
    </row>
    <row r="16" spans="1:11">
      <c r="A16" s="208">
        <f t="shared" si="0"/>
        <v>7</v>
      </c>
      <c r="B16" s="209"/>
      <c r="C16" s="246"/>
      <c r="D16" s="132"/>
      <c r="E16" s="132"/>
      <c r="F16" s="132"/>
      <c r="G16" s="219"/>
      <c r="H16" s="322"/>
    </row>
    <row r="17" spans="1:8">
      <c r="A17" s="208">
        <f t="shared" si="0"/>
        <v>8</v>
      </c>
      <c r="B17" s="209"/>
      <c r="C17" s="259"/>
      <c r="D17" s="132"/>
      <c r="E17" s="260"/>
      <c r="F17" s="260"/>
      <c r="G17" s="260"/>
      <c r="H17" s="322"/>
    </row>
    <row r="18" spans="1:8">
      <c r="A18" s="208">
        <f t="shared" si="0"/>
        <v>9</v>
      </c>
      <c r="B18" s="209"/>
      <c r="C18" s="259"/>
      <c r="D18" s="132"/>
      <c r="E18" s="260"/>
      <c r="F18" s="260"/>
      <c r="G18" s="260"/>
      <c r="H18" s="322"/>
    </row>
    <row r="19" spans="1:8" ht="15" thickBot="1">
      <c r="A19" s="215">
        <f t="shared" si="0"/>
        <v>10</v>
      </c>
      <c r="B19" s="139"/>
      <c r="C19" s="261"/>
      <c r="D19" s="139"/>
      <c r="E19" s="139"/>
      <c r="F19" s="139"/>
      <c r="G19" s="139"/>
      <c r="H19" s="335"/>
    </row>
    <row r="20" spans="1:8" ht="16" thickBot="1">
      <c r="A20" s="356"/>
      <c r="G20" s="161" t="str">
        <f>"Total "&amp;LEFT(A7,4)</f>
        <v>Total I14b</v>
      </c>
      <c r="H20" s="280">
        <f>SUM(H10:H19)</f>
        <v>2</v>
      </c>
    </row>
    <row r="22" spans="1:8" ht="53.25" customHeight="1">
      <c r="A22" s="539"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539"/>
      <c r="C22" s="539"/>
      <c r="D22" s="539"/>
      <c r="E22" s="539"/>
      <c r="F22" s="539"/>
      <c r="G22" s="539"/>
      <c r="H22" s="539"/>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42"/>
  <sheetViews>
    <sheetView topLeftCell="A7" workbookViewId="0">
      <selection activeCell="A20" sqref="A20"/>
    </sheetView>
  </sheetViews>
  <sheetFormatPr defaultColWidth="9.1796875" defaultRowHeight="14.5"/>
  <cols>
    <col min="1" max="1" width="5.1796875" style="187" customWidth="1"/>
    <col min="2" max="2" width="10.54296875" style="187" customWidth="1"/>
    <col min="3" max="3" width="50" style="187" customWidth="1"/>
    <col min="4" max="4" width="34.453125" style="187" customWidth="1"/>
    <col min="5" max="5" width="14.26953125" style="187" customWidth="1"/>
    <col min="6" max="6" width="11.81640625" style="187" customWidth="1"/>
    <col min="7" max="7" width="10" style="187" customWidth="1"/>
    <col min="8" max="8" width="9.7265625" style="187" customWidth="1"/>
    <col min="9" max="9" width="9.1796875" style="187"/>
    <col min="10" max="10" width="10.26953125" style="187" customWidth="1"/>
    <col min="11" max="16384" width="9.1796875" style="187"/>
  </cols>
  <sheetData>
    <row r="1" spans="1:11" ht="15.5">
      <c r="A1" s="262" t="str">
        <f>'Date initiale'!C3</f>
        <v>Universitatea de Arhitectură și Urbanism "Ion Mincu" București</v>
      </c>
      <c r="B1" s="262"/>
      <c r="C1" s="262"/>
      <c r="D1" s="17"/>
      <c r="E1" s="17"/>
      <c r="F1" s="17"/>
    </row>
    <row r="2" spans="1:11" ht="15.5">
      <c r="A2" s="262" t="str">
        <f>'Date initiale'!B4&amp;" "&amp;'Date initiale'!C4</f>
        <v>Facultatea ARHITECTURA</v>
      </c>
      <c r="B2" s="262"/>
      <c r="C2" s="262"/>
      <c r="D2" s="17"/>
      <c r="E2" s="17"/>
      <c r="F2" s="17"/>
    </row>
    <row r="3" spans="1:11" ht="15.5">
      <c r="A3" s="262" t="str">
        <f>'Date initiale'!B5&amp;" "&amp;'Date initiale'!C5</f>
        <v>Departamentul Proiectare Urbana si Dezvoltare Teritoriala</v>
      </c>
      <c r="B3" s="262"/>
      <c r="C3" s="262"/>
      <c r="D3" s="17"/>
      <c r="E3" s="17"/>
      <c r="F3" s="17"/>
    </row>
    <row r="4" spans="1:11" ht="15.5">
      <c r="A4" s="263" t="str">
        <f>'Date initiale'!C6&amp;", "&amp;'Date initiale'!C7</f>
        <v>Muresanu, Florin, Conferențiar universitar, pozitia 11</v>
      </c>
      <c r="B4" s="263"/>
      <c r="C4" s="263"/>
      <c r="D4" s="17"/>
      <c r="E4" s="17"/>
      <c r="F4" s="17"/>
    </row>
    <row r="5" spans="1:11" ht="15.5">
      <c r="A5" s="263"/>
      <c r="B5" s="263"/>
      <c r="C5" s="263"/>
      <c r="D5" s="17"/>
      <c r="E5" s="17"/>
      <c r="F5" s="17"/>
    </row>
    <row r="6" spans="1:11" ht="15.5">
      <c r="A6" s="537" t="s">
        <v>110</v>
      </c>
      <c r="B6" s="537"/>
      <c r="C6" s="537"/>
      <c r="D6" s="537"/>
      <c r="E6" s="537"/>
      <c r="F6" s="537"/>
      <c r="G6" s="537"/>
      <c r="H6" s="537"/>
    </row>
    <row r="7" spans="1:11" ht="52.5" customHeight="1">
      <c r="A7" s="540" t="str">
        <f>'Descriere indicatori'!B19&amp;"c. "&amp;'Descriere indicatori'!C21</f>
        <v xml:space="preserve">I14c. Studii de cercetare, granturi şi proiecte de cercetare internaţionale/ naţionale/locale (MEN, CNCS, CEEX, MDRL), realizate prin centrele de cercetare ale universităţii/alte centre universitare şi/academice)** </v>
      </c>
      <c r="B7" s="540"/>
      <c r="C7" s="540"/>
      <c r="D7" s="540"/>
      <c r="E7" s="540"/>
      <c r="F7" s="540"/>
      <c r="G7" s="540"/>
      <c r="H7" s="540"/>
    </row>
    <row r="8" spans="1:11" ht="16" thickBot="1">
      <c r="A8" s="58"/>
      <c r="B8" s="58"/>
      <c r="C8" s="58"/>
      <c r="D8" s="58"/>
      <c r="E8" s="58"/>
      <c r="F8" s="70"/>
      <c r="G8" s="70"/>
      <c r="H8" s="70"/>
    </row>
    <row r="9" spans="1:11" ht="44" thickBot="1">
      <c r="A9" s="193" t="s">
        <v>55</v>
      </c>
      <c r="B9" s="222" t="s">
        <v>72</v>
      </c>
      <c r="C9" s="238" t="s">
        <v>141</v>
      </c>
      <c r="D9" s="238" t="s">
        <v>71</v>
      </c>
      <c r="E9" s="222" t="s">
        <v>140</v>
      </c>
      <c r="F9" s="222" t="s">
        <v>138</v>
      </c>
      <c r="G9" s="238" t="s">
        <v>87</v>
      </c>
      <c r="H9" s="239" t="s">
        <v>147</v>
      </c>
      <c r="J9" s="268" t="s">
        <v>108</v>
      </c>
    </row>
    <row r="10" spans="1:11" ht="58">
      <c r="A10" s="384">
        <v>1</v>
      </c>
      <c r="B10" s="381" t="s">
        <v>277</v>
      </c>
      <c r="C10" s="381" t="s">
        <v>272</v>
      </c>
      <c r="D10" s="381" t="s">
        <v>399</v>
      </c>
      <c r="E10" s="385"/>
      <c r="F10" s="457" t="s">
        <v>273</v>
      </c>
      <c r="G10" s="389">
        <v>2004</v>
      </c>
      <c r="H10" s="390">
        <v>3</v>
      </c>
      <c r="J10" s="269" t="s">
        <v>167</v>
      </c>
      <c r="K10" s="376" t="s">
        <v>258</v>
      </c>
    </row>
    <row r="11" spans="1:11" ht="87">
      <c r="A11" s="386">
        <f>A10+1</f>
        <v>2</v>
      </c>
      <c r="B11" s="388" t="s">
        <v>282</v>
      </c>
      <c r="C11" s="382" t="s">
        <v>274</v>
      </c>
      <c r="D11" s="382" t="s">
        <v>398</v>
      </c>
      <c r="E11" s="387"/>
      <c r="F11" s="387" t="s">
        <v>273</v>
      </c>
      <c r="G11" s="391">
        <v>2005</v>
      </c>
      <c r="H11" s="392">
        <v>2.5</v>
      </c>
    </row>
    <row r="12" spans="1:11" ht="58">
      <c r="A12" s="386">
        <f t="shared" ref="A12:A20" si="0">A11+1</f>
        <v>3</v>
      </c>
      <c r="B12" s="388" t="s">
        <v>278</v>
      </c>
      <c r="C12" s="382" t="s">
        <v>275</v>
      </c>
      <c r="D12" s="382" t="s">
        <v>400</v>
      </c>
      <c r="E12" s="382"/>
      <c r="F12" s="387" t="s">
        <v>273</v>
      </c>
      <c r="G12" s="95">
        <v>2005</v>
      </c>
      <c r="H12" s="392">
        <v>3</v>
      </c>
    </row>
    <row r="13" spans="1:11" ht="58">
      <c r="A13" s="386">
        <f t="shared" si="0"/>
        <v>4</v>
      </c>
      <c r="B13" s="382" t="s">
        <v>279</v>
      </c>
      <c r="C13" s="382" t="s">
        <v>276</v>
      </c>
      <c r="D13" s="382" t="s">
        <v>400</v>
      </c>
      <c r="E13" s="382"/>
      <c r="F13" s="387" t="s">
        <v>273</v>
      </c>
      <c r="G13" s="95">
        <v>2006</v>
      </c>
      <c r="H13" s="392">
        <v>3.75</v>
      </c>
    </row>
    <row r="14" spans="1:11" ht="58">
      <c r="A14" s="386">
        <f t="shared" si="0"/>
        <v>5</v>
      </c>
      <c r="B14" s="388" t="s">
        <v>279</v>
      </c>
      <c r="C14" s="382" t="s">
        <v>280</v>
      </c>
      <c r="D14" s="382" t="s">
        <v>400</v>
      </c>
      <c r="E14" s="382"/>
      <c r="F14" s="387" t="s">
        <v>273</v>
      </c>
      <c r="G14" s="95">
        <v>2006</v>
      </c>
      <c r="H14" s="392">
        <v>3.75</v>
      </c>
    </row>
    <row r="15" spans="1:11" ht="29">
      <c r="A15" s="386">
        <f t="shared" si="0"/>
        <v>6</v>
      </c>
      <c r="B15" s="382" t="s">
        <v>283</v>
      </c>
      <c r="C15" s="382" t="s">
        <v>281</v>
      </c>
      <c r="D15" s="382"/>
      <c r="E15" s="382"/>
      <c r="F15" s="387" t="s">
        <v>273</v>
      </c>
      <c r="G15" s="95">
        <v>2006</v>
      </c>
      <c r="H15" s="392">
        <v>3</v>
      </c>
    </row>
    <row r="16" spans="1:11" ht="101.5">
      <c r="A16" s="386">
        <v>7</v>
      </c>
      <c r="B16" s="388" t="s">
        <v>277</v>
      </c>
      <c r="C16" s="382" t="s">
        <v>397</v>
      </c>
      <c r="D16" s="382" t="s">
        <v>399</v>
      </c>
      <c r="E16" s="382"/>
      <c r="F16" s="387" t="s">
        <v>273</v>
      </c>
      <c r="G16" s="95">
        <v>2005</v>
      </c>
      <c r="H16" s="392">
        <v>3</v>
      </c>
    </row>
    <row r="17" spans="1:8" ht="87">
      <c r="A17" s="386">
        <v>8</v>
      </c>
      <c r="B17" s="388" t="s">
        <v>277</v>
      </c>
      <c r="C17" s="382" t="s">
        <v>284</v>
      </c>
      <c r="D17" s="382" t="s">
        <v>399</v>
      </c>
      <c r="E17" s="382"/>
      <c r="F17" s="387" t="s">
        <v>273</v>
      </c>
      <c r="G17" s="95">
        <v>2006</v>
      </c>
      <c r="H17" s="392">
        <v>3</v>
      </c>
    </row>
    <row r="18" spans="1:8" ht="72.5">
      <c r="A18" s="386">
        <v>9</v>
      </c>
      <c r="B18" s="382" t="s">
        <v>286</v>
      </c>
      <c r="C18" s="382" t="s">
        <v>285</v>
      </c>
      <c r="D18" s="382" t="s">
        <v>400</v>
      </c>
      <c r="E18" s="382"/>
      <c r="F18" s="387" t="s">
        <v>273</v>
      </c>
      <c r="G18" s="95">
        <v>2006</v>
      </c>
      <c r="H18" s="392">
        <v>5</v>
      </c>
    </row>
    <row r="19" spans="1:8" ht="43.5">
      <c r="A19" s="386">
        <f t="shared" si="0"/>
        <v>10</v>
      </c>
      <c r="B19" s="388" t="s">
        <v>467</v>
      </c>
      <c r="C19" s="382" t="s">
        <v>287</v>
      </c>
      <c r="D19" s="382" t="s">
        <v>399</v>
      </c>
      <c r="E19" s="382"/>
      <c r="F19" s="408" t="s">
        <v>450</v>
      </c>
      <c r="G19" s="95">
        <v>2007</v>
      </c>
      <c r="H19" s="392">
        <v>7.5</v>
      </c>
    </row>
    <row r="20" spans="1:8" ht="29.5" thickBot="1">
      <c r="A20" s="386">
        <f t="shared" si="0"/>
        <v>11</v>
      </c>
      <c r="B20" s="383" t="s">
        <v>444</v>
      </c>
      <c r="C20" s="383" t="s">
        <v>445</v>
      </c>
      <c r="D20" s="383" t="s">
        <v>446</v>
      </c>
      <c r="E20" s="383"/>
      <c r="F20" s="383" t="s">
        <v>447</v>
      </c>
      <c r="G20" s="393">
        <v>2007</v>
      </c>
      <c r="H20" s="394">
        <v>15</v>
      </c>
    </row>
    <row r="21" spans="1:8" ht="15" thickBot="1">
      <c r="A21" s="355"/>
      <c r="B21" s="249"/>
      <c r="C21" s="220"/>
      <c r="D21" s="220"/>
      <c r="E21" s="220"/>
      <c r="F21" s="498" t="s">
        <v>157</v>
      </c>
      <c r="G21" s="161" t="str">
        <f>"Total "&amp;LEFT(A7,4)</f>
        <v>Total I14c</v>
      </c>
      <c r="H21" s="162">
        <f>SUM(H10:H20)</f>
        <v>52.5</v>
      </c>
    </row>
    <row r="23" spans="1:8" ht="53.25" customHeight="1">
      <c r="A23" s="539"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3" s="539"/>
      <c r="C23" s="539"/>
      <c r="D23" s="539"/>
      <c r="E23" s="539"/>
      <c r="F23" s="539"/>
      <c r="G23" s="539"/>
      <c r="H23" s="539"/>
    </row>
    <row r="41" spans="1:9" ht="15" thickBot="1"/>
    <row r="42" spans="1:9" ht="54" customHeight="1" thickBot="1">
      <c r="A42" s="221" t="s">
        <v>69</v>
      </c>
      <c r="B42" s="222" t="s">
        <v>72</v>
      </c>
      <c r="C42" s="238" t="s">
        <v>70</v>
      </c>
      <c r="D42" s="238" t="s">
        <v>71</v>
      </c>
      <c r="E42" s="222" t="s">
        <v>139</v>
      </c>
      <c r="F42" s="222" t="s">
        <v>139</v>
      </c>
      <c r="G42" s="222" t="s">
        <v>138</v>
      </c>
      <c r="H42" s="238" t="s">
        <v>87</v>
      </c>
      <c r="I42" s="239" t="s">
        <v>78</v>
      </c>
    </row>
  </sheetData>
  <mergeCells count="3">
    <mergeCell ref="A6:H6"/>
    <mergeCell ref="A7:H7"/>
    <mergeCell ref="A23:H23"/>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40"/>
  <sheetViews>
    <sheetView topLeftCell="A7" workbookViewId="0">
      <selection activeCell="C14" sqref="C14"/>
    </sheetView>
  </sheetViews>
  <sheetFormatPr defaultColWidth="9.1796875" defaultRowHeight="14.5"/>
  <cols>
    <col min="1" max="1" width="5.1796875" style="187" customWidth="1"/>
    <col min="2" max="2" width="10.54296875" style="187" customWidth="1"/>
    <col min="3" max="3" width="43.1796875" style="187" customWidth="1"/>
    <col min="4" max="4" width="24" style="187" customWidth="1"/>
    <col min="5" max="5" width="14.26953125" style="187" customWidth="1"/>
    <col min="6" max="6" width="11.81640625" style="187" customWidth="1"/>
    <col min="7" max="7" width="10" style="187" customWidth="1"/>
    <col min="8" max="8" width="9.7265625" style="187" customWidth="1"/>
    <col min="9" max="9" width="9.1796875" style="187"/>
    <col min="10" max="10" width="10.26953125" style="187" customWidth="1"/>
    <col min="11" max="16384" width="9.1796875" style="187"/>
  </cols>
  <sheetData>
    <row r="1" spans="1:11" ht="15.5">
      <c r="A1" s="262" t="str">
        <f>'Date initiale'!C3</f>
        <v>Universitatea de Arhitectură și Urbanism "Ion Mincu" București</v>
      </c>
      <c r="B1" s="262"/>
      <c r="C1" s="262"/>
      <c r="D1" s="372"/>
      <c r="E1" s="372"/>
      <c r="F1" s="372"/>
    </row>
    <row r="2" spans="1:11" ht="15.5">
      <c r="A2" s="262" t="str">
        <f>'Date initiale'!B4&amp;" "&amp;'Date initiale'!C4</f>
        <v>Facultatea ARHITECTURA</v>
      </c>
      <c r="B2" s="262"/>
      <c r="C2" s="262"/>
      <c r="D2" s="372"/>
      <c r="E2" s="372"/>
      <c r="F2" s="372"/>
    </row>
    <row r="3" spans="1:11" ht="15.5">
      <c r="A3" s="262" t="str">
        <f>'Date initiale'!B5&amp;" "&amp;'Date initiale'!C5</f>
        <v>Departamentul Proiectare Urbana si Dezvoltare Teritoriala</v>
      </c>
      <c r="B3" s="262"/>
      <c r="C3" s="262"/>
      <c r="D3" s="372"/>
      <c r="E3" s="372"/>
      <c r="F3" s="372"/>
    </row>
    <row r="4" spans="1:11" ht="15.5">
      <c r="A4" s="371" t="str">
        <f>'Date initiale'!C6&amp;", "&amp;'Date initiale'!C7</f>
        <v>Muresanu, Florin, Conferențiar universitar, pozitia 11</v>
      </c>
      <c r="B4" s="371"/>
      <c r="C4" s="371"/>
      <c r="D4" s="372"/>
      <c r="E4" s="372"/>
      <c r="F4" s="372"/>
    </row>
    <row r="5" spans="1:11" ht="15.5">
      <c r="A5" s="371"/>
      <c r="B5" s="371"/>
      <c r="C5" s="371"/>
      <c r="D5" s="372"/>
      <c r="E5" s="372"/>
      <c r="F5" s="372"/>
    </row>
    <row r="6" spans="1:11" ht="15.5">
      <c r="A6" s="537" t="s">
        <v>110</v>
      </c>
      <c r="B6" s="537"/>
      <c r="C6" s="537"/>
      <c r="D6" s="537"/>
      <c r="E6" s="537"/>
      <c r="F6" s="537"/>
      <c r="G6" s="537"/>
      <c r="H6" s="537"/>
    </row>
    <row r="7" spans="1:11" ht="52.5" customHeight="1">
      <c r="A7" s="540" t="str">
        <f>'Descriere indicatori'!B22&amp;". "&amp;'Descriere indicatori'!C22</f>
        <v>I15. Contribuții la activitatea Centrului de cercetare - proiectare al Universității prin atragerea și realizarea de proiecte de urbanism, arhitectură, restaurare, design, proiecte de specialitate, studii cu componentă notabilă de cercetare și complexitate****</v>
      </c>
      <c r="B7" s="540"/>
      <c r="C7" s="540"/>
      <c r="D7" s="540"/>
      <c r="E7" s="540"/>
      <c r="F7" s="540"/>
      <c r="G7" s="540"/>
      <c r="H7" s="540"/>
    </row>
    <row r="8" spans="1:11" ht="16" thickBot="1">
      <c r="A8" s="58"/>
      <c r="B8" s="58"/>
      <c r="C8" s="58"/>
      <c r="D8" s="58"/>
      <c r="E8" s="58"/>
      <c r="F8" s="70"/>
      <c r="G8" s="70"/>
      <c r="H8" s="70"/>
    </row>
    <row r="9" spans="1:11" ht="44" thickBot="1">
      <c r="A9" s="193" t="s">
        <v>55</v>
      </c>
      <c r="B9" s="222" t="s">
        <v>72</v>
      </c>
      <c r="C9" s="238" t="s">
        <v>141</v>
      </c>
      <c r="D9" s="238" t="s">
        <v>71</v>
      </c>
      <c r="E9" s="222" t="s">
        <v>140</v>
      </c>
      <c r="F9" s="222" t="s">
        <v>138</v>
      </c>
      <c r="G9" s="238" t="s">
        <v>87</v>
      </c>
      <c r="H9" s="239" t="s">
        <v>147</v>
      </c>
      <c r="J9" s="268" t="s">
        <v>108</v>
      </c>
    </row>
    <row r="10" spans="1:11" ht="72.5">
      <c r="A10" s="487">
        <v>1</v>
      </c>
      <c r="B10" s="381" t="s">
        <v>277</v>
      </c>
      <c r="C10" s="381" t="s">
        <v>272</v>
      </c>
      <c r="D10" s="381" t="s">
        <v>399</v>
      </c>
      <c r="E10" s="255"/>
      <c r="F10" s="457" t="s">
        <v>273</v>
      </c>
      <c r="G10" s="389">
        <v>2004</v>
      </c>
      <c r="H10" s="390">
        <v>3</v>
      </c>
      <c r="J10" s="269">
        <v>20</v>
      </c>
      <c r="K10" s="376" t="s">
        <v>258</v>
      </c>
    </row>
    <row r="11" spans="1:11" ht="101.5">
      <c r="A11" s="488">
        <f>A10+1</f>
        <v>2</v>
      </c>
      <c r="B11" s="388" t="s">
        <v>282</v>
      </c>
      <c r="C11" s="382" t="s">
        <v>274</v>
      </c>
      <c r="D11" s="382" t="s">
        <v>398</v>
      </c>
      <c r="E11" s="253"/>
      <c r="F11" s="387" t="s">
        <v>273</v>
      </c>
      <c r="G11" s="391">
        <v>2005</v>
      </c>
      <c r="H11" s="392">
        <v>2.5</v>
      </c>
    </row>
    <row r="12" spans="1:11" ht="87.5" thickBot="1">
      <c r="A12" s="488">
        <f t="shared" ref="A12:A18" si="0">A11+1</f>
        <v>3</v>
      </c>
      <c r="B12" s="388" t="s">
        <v>278</v>
      </c>
      <c r="C12" s="382" t="s">
        <v>275</v>
      </c>
      <c r="D12" s="382" t="s">
        <v>400</v>
      </c>
      <c r="E12" s="132"/>
      <c r="F12" s="387" t="s">
        <v>273</v>
      </c>
      <c r="G12" s="95">
        <v>2005</v>
      </c>
      <c r="H12" s="392">
        <v>3</v>
      </c>
    </row>
    <row r="13" spans="1:11" ht="29">
      <c r="A13" s="488">
        <f t="shared" si="0"/>
        <v>4</v>
      </c>
      <c r="B13" s="381" t="s">
        <v>283</v>
      </c>
      <c r="C13" s="382" t="s">
        <v>281</v>
      </c>
      <c r="D13" s="382"/>
      <c r="E13" s="132"/>
      <c r="F13" s="387" t="s">
        <v>273</v>
      </c>
      <c r="G13" s="95">
        <v>2006</v>
      </c>
      <c r="H13" s="392">
        <v>3</v>
      </c>
    </row>
    <row r="14" spans="1:11" ht="116">
      <c r="A14" s="488">
        <f t="shared" si="0"/>
        <v>5</v>
      </c>
      <c r="B14" s="388" t="s">
        <v>277</v>
      </c>
      <c r="C14" s="382" t="s">
        <v>397</v>
      </c>
      <c r="D14" s="382" t="s">
        <v>399</v>
      </c>
      <c r="E14" s="132"/>
      <c r="F14" s="387" t="s">
        <v>273</v>
      </c>
      <c r="G14" s="95">
        <v>2005</v>
      </c>
      <c r="H14" s="392">
        <v>3</v>
      </c>
    </row>
    <row r="15" spans="1:11" ht="102" thickBot="1">
      <c r="A15" s="488">
        <f t="shared" si="0"/>
        <v>6</v>
      </c>
      <c r="B15" s="388" t="s">
        <v>277</v>
      </c>
      <c r="C15" s="382" t="s">
        <v>284</v>
      </c>
      <c r="D15" s="382" t="s">
        <v>399</v>
      </c>
      <c r="E15" s="132"/>
      <c r="F15" s="387" t="s">
        <v>273</v>
      </c>
      <c r="G15" s="95">
        <v>2006</v>
      </c>
      <c r="H15" s="392">
        <v>3</v>
      </c>
    </row>
    <row r="16" spans="1:11" ht="87">
      <c r="A16" s="488">
        <f t="shared" si="0"/>
        <v>7</v>
      </c>
      <c r="B16" s="381" t="s">
        <v>286</v>
      </c>
      <c r="C16" s="382" t="s">
        <v>285</v>
      </c>
      <c r="D16" s="382" t="s">
        <v>400</v>
      </c>
      <c r="E16" s="132"/>
      <c r="F16" s="387" t="s">
        <v>273</v>
      </c>
      <c r="G16" s="95">
        <v>2006</v>
      </c>
      <c r="H16" s="392">
        <v>5</v>
      </c>
    </row>
    <row r="17" spans="1:8" ht="58">
      <c r="A17" s="488">
        <f t="shared" si="0"/>
        <v>8</v>
      </c>
      <c r="B17" s="408"/>
      <c r="C17" s="382" t="s">
        <v>287</v>
      </c>
      <c r="D17" s="382" t="s">
        <v>399</v>
      </c>
      <c r="E17" s="489"/>
      <c r="F17" s="408" t="s">
        <v>450</v>
      </c>
      <c r="G17" s="95">
        <v>2007</v>
      </c>
      <c r="H17" s="392">
        <v>2.5</v>
      </c>
    </row>
    <row r="18" spans="1:8" ht="29.5" thickBot="1">
      <c r="A18" s="488">
        <f t="shared" si="0"/>
        <v>9</v>
      </c>
      <c r="B18" s="497" t="s">
        <v>433</v>
      </c>
      <c r="C18" s="493" t="s">
        <v>431</v>
      </c>
      <c r="D18" s="493" t="s">
        <v>430</v>
      </c>
      <c r="E18" s="494"/>
      <c r="F18" s="495" t="s">
        <v>273</v>
      </c>
      <c r="G18" s="495">
        <v>2014</v>
      </c>
      <c r="H18" s="496">
        <v>2</v>
      </c>
    </row>
    <row r="19" spans="1:8" ht="15" thickBot="1">
      <c r="A19" s="490"/>
      <c r="B19" s="249"/>
      <c r="C19" s="220"/>
      <c r="D19" s="220"/>
      <c r="E19" s="220"/>
      <c r="F19" s="220"/>
      <c r="G19" s="491" t="str">
        <f>"Total "&amp;LEFT(A7,4)</f>
        <v>Total I15.</v>
      </c>
      <c r="H19" s="492">
        <f>SUM(H10:H18)</f>
        <v>27</v>
      </c>
    </row>
    <row r="21" spans="1:8" ht="53.25" customHeight="1">
      <c r="A21" s="539" t="str">
        <f>'Descriere indicatori'!B45</f>
        <v>**** Valoarea punctajului variază între 30-50pct/n în funcție de complexitate, importanța la nivel local/național/internațional a proiectului precum și de valoarea sa contractuală. Punctajul obținut este independent de punctajele obținute la rubricile I12-I14</v>
      </c>
      <c r="B21" s="539"/>
      <c r="C21" s="539"/>
      <c r="D21" s="539"/>
      <c r="E21" s="539"/>
      <c r="F21" s="539"/>
      <c r="G21" s="539"/>
      <c r="H21" s="539"/>
    </row>
    <row r="39" spans="1:9" ht="15" thickBot="1"/>
    <row r="40" spans="1:9" ht="54" customHeight="1" thickBot="1">
      <c r="A40" s="221" t="s">
        <v>69</v>
      </c>
      <c r="B40" s="222" t="s">
        <v>72</v>
      </c>
      <c r="C40" s="238" t="s">
        <v>70</v>
      </c>
      <c r="D40" s="238" t="s">
        <v>71</v>
      </c>
      <c r="E40" s="222" t="s">
        <v>139</v>
      </c>
      <c r="F40" s="222" t="s">
        <v>139</v>
      </c>
      <c r="G40" s="222" t="s">
        <v>138</v>
      </c>
      <c r="H40" s="238" t="s">
        <v>87</v>
      </c>
      <c r="I40" s="239" t="s">
        <v>78</v>
      </c>
    </row>
  </sheetData>
  <mergeCells count="3">
    <mergeCell ref="A6:H6"/>
    <mergeCell ref="A7:H7"/>
    <mergeCell ref="A21:H21"/>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H31"/>
  <sheetViews>
    <sheetView workbookViewId="0">
      <selection activeCell="B10" sqref="B10"/>
    </sheetView>
  </sheetViews>
  <sheetFormatPr defaultRowHeight="14.5"/>
  <cols>
    <col min="1" max="1" width="5.1796875" customWidth="1"/>
    <col min="2" max="2" width="103.1796875" customWidth="1"/>
    <col min="3" max="3" width="10.54296875" customWidth="1"/>
    <col min="4" max="4" width="9.7265625" customWidth="1"/>
    <col min="6" max="6" width="11.26953125" customWidth="1"/>
  </cols>
  <sheetData>
    <row r="1" spans="1:8" ht="15.5">
      <c r="A1" s="262" t="str">
        <f>'Date initiale'!C3</f>
        <v>Universitatea de Arhitectură și Urbanism "Ion Mincu" București</v>
      </c>
      <c r="B1" s="262"/>
      <c r="C1" s="262"/>
      <c r="D1" s="17"/>
      <c r="E1" s="42"/>
    </row>
    <row r="2" spans="1:8" ht="15.5">
      <c r="A2" s="262" t="str">
        <f>'Date initiale'!B4&amp;" "&amp;'Date initiale'!C4</f>
        <v>Facultatea ARHITECTURA</v>
      </c>
      <c r="B2" s="262"/>
      <c r="C2" s="262"/>
      <c r="D2" s="2"/>
      <c r="E2" s="42"/>
    </row>
    <row r="3" spans="1:8" ht="15.5">
      <c r="A3" s="262" t="str">
        <f>'Date initiale'!B5&amp;" "&amp;'Date initiale'!C5</f>
        <v>Departamentul Proiectare Urbana si Dezvoltare Teritoriala</v>
      </c>
      <c r="B3" s="262"/>
      <c r="C3" s="262"/>
      <c r="D3" s="17"/>
      <c r="E3" s="42"/>
    </row>
    <row r="4" spans="1:8">
      <c r="A4" s="121" t="str">
        <f>'Date initiale'!C6&amp;", "&amp;'Date initiale'!C7</f>
        <v>Muresanu, Florin, Conferențiar universitar, pozitia 11</v>
      </c>
      <c r="B4" s="121"/>
      <c r="C4" s="121"/>
    </row>
    <row r="5" spans="1:8" s="187" customFormat="1">
      <c r="A5" s="121"/>
      <c r="B5" s="121"/>
      <c r="C5" s="121"/>
    </row>
    <row r="6" spans="1:8" ht="15.5">
      <c r="A6" s="545" t="s">
        <v>110</v>
      </c>
      <c r="B6" s="545"/>
      <c r="C6" s="545"/>
      <c r="D6" s="545"/>
    </row>
    <row r="7" spans="1:8" s="187" customFormat="1" ht="90.75" customHeight="1">
      <c r="A7" s="540" t="str">
        <f>'Descriere indicatori'!B23&amp;". "&amp;'Descriere indicatori'!C23</f>
        <v>I16. 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v>
      </c>
      <c r="B7" s="540"/>
      <c r="C7" s="540"/>
      <c r="D7" s="540"/>
      <c r="E7" s="188"/>
      <c r="F7" s="188"/>
      <c r="G7" s="188"/>
      <c r="H7" s="188"/>
    </row>
    <row r="8" spans="1:8" ht="18.75" customHeight="1" thickBot="1">
      <c r="A8" s="68"/>
      <c r="B8" s="68"/>
      <c r="C8" s="68"/>
      <c r="D8" s="68"/>
    </row>
    <row r="9" spans="1:8" ht="45.75" customHeight="1" thickBot="1">
      <c r="A9" s="193" t="s">
        <v>55</v>
      </c>
      <c r="B9" s="222" t="s">
        <v>77</v>
      </c>
      <c r="C9" s="222" t="s">
        <v>87</v>
      </c>
      <c r="D9" s="223" t="s">
        <v>147</v>
      </c>
      <c r="E9" s="33"/>
      <c r="F9" s="268" t="s">
        <v>108</v>
      </c>
    </row>
    <row r="10" spans="1:8" ht="29">
      <c r="A10" s="254">
        <v>1</v>
      </c>
      <c r="B10" s="274" t="s">
        <v>417</v>
      </c>
      <c r="C10" s="275">
        <v>2003</v>
      </c>
      <c r="D10" s="340">
        <v>10</v>
      </c>
      <c r="F10" s="269" t="s">
        <v>168</v>
      </c>
      <c r="G10" s="376" t="s">
        <v>259</v>
      </c>
    </row>
    <row r="11" spans="1:8">
      <c r="A11" s="236">
        <f>A10+1</f>
        <v>2</v>
      </c>
      <c r="B11" s="272"/>
      <c r="C11" s="226"/>
      <c r="D11" s="336"/>
    </row>
    <row r="12" spans="1:8" s="187" customFormat="1">
      <c r="A12" s="236">
        <f t="shared" ref="A12:A19" si="0">A11+1</f>
        <v>3</v>
      </c>
      <c r="B12" s="246"/>
      <c r="C12" s="132"/>
      <c r="D12" s="322"/>
    </row>
    <row r="13" spans="1:8" s="187" customFormat="1">
      <c r="A13" s="236">
        <f t="shared" si="0"/>
        <v>4</v>
      </c>
      <c r="B13" s="273"/>
      <c r="C13" s="132"/>
      <c r="D13" s="322"/>
    </row>
    <row r="14" spans="1:8" s="187" customFormat="1">
      <c r="A14" s="236">
        <f t="shared" si="0"/>
        <v>5</v>
      </c>
      <c r="B14" s="273"/>
      <c r="C14" s="132"/>
      <c r="D14" s="322"/>
    </row>
    <row r="15" spans="1:8">
      <c r="A15" s="236">
        <f t="shared" si="0"/>
        <v>6</v>
      </c>
      <c r="B15" s="246"/>
      <c r="C15" s="132"/>
      <c r="D15" s="322"/>
    </row>
    <row r="16" spans="1:8">
      <c r="A16" s="236">
        <f t="shared" si="0"/>
        <v>7</v>
      </c>
      <c r="B16" s="273"/>
      <c r="C16" s="132"/>
      <c r="D16" s="322"/>
    </row>
    <row r="17" spans="1:4">
      <c r="A17" s="236">
        <f t="shared" si="0"/>
        <v>8</v>
      </c>
      <c r="B17" s="273"/>
      <c r="C17" s="132"/>
      <c r="D17" s="322"/>
    </row>
    <row r="18" spans="1:4">
      <c r="A18" s="236">
        <f t="shared" si="0"/>
        <v>9</v>
      </c>
      <c r="B18" s="273"/>
      <c r="C18" s="132"/>
      <c r="D18" s="322"/>
    </row>
    <row r="19" spans="1:4" ht="15" thickBot="1">
      <c r="A19" s="257">
        <f t="shared" si="0"/>
        <v>10</v>
      </c>
      <c r="B19" s="276"/>
      <c r="C19" s="139"/>
      <c r="D19" s="335"/>
    </row>
    <row r="20" spans="1:4" ht="15" thickBot="1">
      <c r="A20" s="354"/>
      <c r="B20" s="219"/>
      <c r="C20" s="161" t="str">
        <f>"Total "&amp;LEFT(A7,3)</f>
        <v>Total I16</v>
      </c>
      <c r="D20" s="277">
        <f>SUM(D10:D19)</f>
        <v>10</v>
      </c>
    </row>
    <row r="21" spans="1:4" ht="15.5">
      <c r="A21" s="36"/>
      <c r="B21" s="25"/>
      <c r="C21" s="25"/>
      <c r="D21" s="25"/>
    </row>
    <row r="22" spans="1:4">
      <c r="A22" s="22"/>
      <c r="B22" s="22"/>
      <c r="C22" s="22"/>
      <c r="D22" s="22"/>
    </row>
    <row r="26" spans="1:4">
      <c r="A26" s="22"/>
      <c r="B26" s="18"/>
    </row>
    <row r="27" spans="1:4">
      <c r="A27" s="22"/>
      <c r="B27" s="18"/>
    </row>
    <row r="28" spans="1:4">
      <c r="A28" s="22"/>
    </row>
    <row r="29" spans="1:4">
      <c r="A29" s="22"/>
    </row>
    <row r="30" spans="1:4">
      <c r="A30" s="22"/>
    </row>
    <row r="31" spans="1:4">
      <c r="A31" s="22"/>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0"/>
  <sheetViews>
    <sheetView workbookViewId="0">
      <selection activeCell="G10" sqref="G10"/>
    </sheetView>
  </sheetViews>
  <sheetFormatPr defaultRowHeight="14.5"/>
  <cols>
    <col min="1" max="1" width="5.1796875" customWidth="1"/>
    <col min="2" max="2" width="103.1796875" customWidth="1"/>
    <col min="3" max="3" width="10.54296875" customWidth="1"/>
    <col min="4" max="4" width="9.7265625" customWidth="1"/>
    <col min="6" max="6" width="10.453125" customWidth="1"/>
  </cols>
  <sheetData>
    <row r="1" spans="1:11" ht="15.5">
      <c r="A1" s="262" t="str">
        <f>'Date initiale'!C3</f>
        <v>Universitatea de Arhitectură și Urbanism "Ion Mincu" București</v>
      </c>
      <c r="B1" s="262"/>
      <c r="C1" s="262"/>
      <c r="D1" s="17"/>
    </row>
    <row r="2" spans="1:11" ht="15.5">
      <c r="A2" s="262" t="str">
        <f>'Date initiale'!B4&amp;" "&amp;'Date initiale'!C4</f>
        <v>Facultatea ARHITECTURA</v>
      </c>
      <c r="B2" s="262"/>
      <c r="C2" s="262"/>
      <c r="D2" s="2"/>
    </row>
    <row r="3" spans="1:11" ht="15.5">
      <c r="A3" s="262" t="str">
        <f>'Date initiale'!B5&amp;" "&amp;'Date initiale'!C5</f>
        <v>Departamentul Proiectare Urbana si Dezvoltare Teritoriala</v>
      </c>
      <c r="B3" s="262"/>
      <c r="C3" s="262"/>
      <c r="D3" s="17"/>
    </row>
    <row r="4" spans="1:11">
      <c r="A4" s="121" t="str">
        <f>'Date initiale'!C6&amp;", "&amp;'Date initiale'!C7</f>
        <v>Muresanu, Florin, Conferențiar universitar, pozitia 11</v>
      </c>
      <c r="B4" s="121"/>
      <c r="C4" s="121"/>
    </row>
    <row r="5" spans="1:11" s="187" customFormat="1">
      <c r="A5" s="121"/>
      <c r="B5" s="121"/>
      <c r="C5" s="121"/>
    </row>
    <row r="6" spans="1:11">
      <c r="A6" s="546" t="s">
        <v>110</v>
      </c>
      <c r="B6" s="546"/>
      <c r="C6" s="546"/>
      <c r="D6" s="546"/>
    </row>
    <row r="7" spans="1:11" s="187" customFormat="1" ht="40.5" customHeight="1">
      <c r="A7" s="547" t="str">
        <f>'Descriere indicatori'!B24&amp;". "&amp;'Descriere indicatori'!C24</f>
        <v xml:space="preserve">I17. Premii / mențiuni / nominalizări / selecţionări obţinute pentru concursuri naţionale de proiecte (organizate potrivit regulamentului UNESCO-UIA, girate de OAR/UAR/RUR, concursuri RUR - Registrul Urbaniştilor din România) </v>
      </c>
      <c r="B7" s="547"/>
      <c r="C7" s="547"/>
      <c r="D7" s="547"/>
    </row>
    <row r="8" spans="1:11" ht="15" thickBot="1"/>
    <row r="9" spans="1:11" ht="48.75" customHeight="1" thickBot="1">
      <c r="A9" s="193" t="s">
        <v>55</v>
      </c>
      <c r="B9" s="158" t="s">
        <v>77</v>
      </c>
      <c r="C9" s="158" t="s">
        <v>87</v>
      </c>
      <c r="D9" s="287" t="s">
        <v>147</v>
      </c>
      <c r="F9" s="268" t="s">
        <v>108</v>
      </c>
    </row>
    <row r="10" spans="1:11">
      <c r="A10" s="310">
        <v>1</v>
      </c>
      <c r="B10" s="304"/>
      <c r="C10" s="164"/>
      <c r="D10" s="341"/>
      <c r="F10" s="269" t="s">
        <v>169</v>
      </c>
      <c r="G10" s="376" t="s">
        <v>260</v>
      </c>
      <c r="K10" s="22"/>
    </row>
    <row r="11" spans="1:11" s="187" customFormat="1">
      <c r="A11" s="311">
        <f>A10+1</f>
        <v>2</v>
      </c>
      <c r="B11" s="293"/>
      <c r="C11" s="41"/>
      <c r="D11" s="334"/>
      <c r="K11" s="22"/>
    </row>
    <row r="12" spans="1:11" s="187" customFormat="1">
      <c r="A12" s="311">
        <f t="shared" ref="A12:A19" si="0">A11+1</f>
        <v>3</v>
      </c>
      <c r="B12" s="293"/>
      <c r="C12" s="41"/>
      <c r="D12" s="334"/>
      <c r="K12" s="22"/>
    </row>
    <row r="13" spans="1:11" s="187" customFormat="1">
      <c r="A13" s="311">
        <f t="shared" si="0"/>
        <v>4</v>
      </c>
      <c r="B13" s="293"/>
      <c r="C13" s="41"/>
      <c r="D13" s="334"/>
      <c r="K13" s="22"/>
    </row>
    <row r="14" spans="1:11" s="187" customFormat="1">
      <c r="A14" s="311">
        <f t="shared" si="0"/>
        <v>5</v>
      </c>
      <c r="B14" s="293"/>
      <c r="C14" s="41"/>
      <c r="D14" s="334"/>
      <c r="K14" s="22"/>
    </row>
    <row r="15" spans="1:11" s="187" customFormat="1">
      <c r="A15" s="311">
        <f t="shared" si="0"/>
        <v>6</v>
      </c>
      <c r="B15" s="293"/>
      <c r="C15" s="41"/>
      <c r="D15" s="334"/>
      <c r="K15" s="22"/>
    </row>
    <row r="16" spans="1:11" s="187" customFormat="1">
      <c r="A16" s="311">
        <f t="shared" si="0"/>
        <v>7</v>
      </c>
      <c r="B16" s="293"/>
      <c r="C16" s="41"/>
      <c r="D16" s="334"/>
      <c r="K16" s="22"/>
    </row>
    <row r="17" spans="1:11" s="187" customFormat="1">
      <c r="A17" s="311">
        <f t="shared" si="0"/>
        <v>8</v>
      </c>
      <c r="B17" s="293"/>
      <c r="C17" s="41"/>
      <c r="D17" s="334"/>
      <c r="K17" s="22"/>
    </row>
    <row r="18" spans="1:11" s="187" customFormat="1">
      <c r="A18" s="311">
        <f t="shared" si="0"/>
        <v>9</v>
      </c>
      <c r="B18" s="293"/>
      <c r="C18" s="41"/>
      <c r="D18" s="334"/>
      <c r="K18" s="22"/>
    </row>
    <row r="19" spans="1:11" ht="15" thickBot="1">
      <c r="A19" s="312">
        <f t="shared" si="0"/>
        <v>10</v>
      </c>
      <c r="B19" s="306"/>
      <c r="C19" s="154"/>
      <c r="D19" s="339"/>
      <c r="K19" s="22"/>
    </row>
    <row r="20" spans="1:11" ht="15" thickBot="1">
      <c r="A20" s="350"/>
      <c r="B20" s="121"/>
      <c r="C20" s="123" t="str">
        <f>"Total "&amp;LEFT(A7,3)</f>
        <v>Total I17</v>
      </c>
      <c r="D20" s="124">
        <f>SUM(D10:D19)</f>
        <v>0</v>
      </c>
      <c r="K20" s="56"/>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31"/>
  <sheetViews>
    <sheetView workbookViewId="0">
      <selection activeCell="G10" sqref="G10"/>
    </sheetView>
  </sheetViews>
  <sheetFormatPr defaultRowHeight="14.5"/>
  <cols>
    <col min="1" max="1" width="5.1796875" customWidth="1"/>
    <col min="2" max="2" width="103.1796875" customWidth="1"/>
    <col min="3" max="3" width="10.54296875" customWidth="1"/>
    <col min="4" max="4" width="9.7265625" customWidth="1"/>
  </cols>
  <sheetData>
    <row r="1" spans="1:11" ht="15.5">
      <c r="A1" s="262" t="str">
        <f>'Date initiale'!C3</f>
        <v>Universitatea de Arhitectură și Urbanism "Ion Mincu" București</v>
      </c>
      <c r="B1" s="262"/>
      <c r="C1" s="262"/>
      <c r="D1" s="17"/>
      <c r="E1" s="42"/>
    </row>
    <row r="2" spans="1:11" ht="15.5">
      <c r="A2" s="262" t="str">
        <f>'Date initiale'!B4&amp;" "&amp;'Date initiale'!C4</f>
        <v>Facultatea ARHITECTURA</v>
      </c>
      <c r="B2" s="262"/>
      <c r="C2" s="262"/>
      <c r="D2" s="42"/>
      <c r="E2" s="42"/>
    </row>
    <row r="3" spans="1:11" ht="15.5">
      <c r="A3" s="262" t="str">
        <f>'Date initiale'!B5&amp;" "&amp;'Date initiale'!C5</f>
        <v>Departamentul Proiectare Urbana si Dezvoltare Teritoriala</v>
      </c>
      <c r="B3" s="262"/>
      <c r="C3" s="262"/>
      <c r="D3" s="17"/>
      <c r="E3" s="42"/>
    </row>
    <row r="4" spans="1:11">
      <c r="A4" s="121" t="str">
        <f>'Date initiale'!C6&amp;", "&amp;'Date initiale'!C7</f>
        <v>Muresanu, Florin, Conferențiar universitar, pozitia 11</v>
      </c>
      <c r="B4" s="121"/>
      <c r="C4" s="121"/>
    </row>
    <row r="5" spans="1:11" s="187" customFormat="1">
      <c r="A5" s="121"/>
      <c r="B5" s="121"/>
      <c r="C5" s="121"/>
    </row>
    <row r="6" spans="1:11" ht="34.5" customHeight="1">
      <c r="A6" s="545" t="s">
        <v>110</v>
      </c>
      <c r="B6" s="545"/>
      <c r="C6" s="545"/>
      <c r="D6" s="545"/>
    </row>
    <row r="7" spans="1:11" s="187" customFormat="1" ht="34.5" customHeight="1">
      <c r="A7" s="547" t="str">
        <f>'Descriere indicatori'!B25&amp;". "&amp;'Descriere indicatori'!C25</f>
        <v xml:space="preserve">I18. Premii / mențiuni / nominalizări la Bienala, Anuală de Arhitectură Bucureşti ori premii / nominalizări la alte concursuri şi licitaţii publice câştigate la nivel naţional, regional şi/sau local de arhitectură, urbanism, peisagistică şi design*** </v>
      </c>
      <c r="B7" s="547"/>
      <c r="C7" s="547"/>
      <c r="D7" s="547"/>
    </row>
    <row r="8" spans="1:11" ht="16.5" customHeight="1" thickBot="1">
      <c r="A8" s="59"/>
      <c r="B8" s="59"/>
      <c r="C8" s="59"/>
      <c r="D8" s="59"/>
    </row>
    <row r="9" spans="1:11" ht="42.75" customHeight="1" thickBot="1">
      <c r="A9" s="193" t="s">
        <v>55</v>
      </c>
      <c r="B9" s="158" t="s">
        <v>77</v>
      </c>
      <c r="C9" s="158" t="s">
        <v>87</v>
      </c>
      <c r="D9" s="287" t="s">
        <v>78</v>
      </c>
      <c r="E9" s="33"/>
      <c r="F9" s="268" t="s">
        <v>108</v>
      </c>
    </row>
    <row r="10" spans="1:11">
      <c r="A10" s="163">
        <v>1</v>
      </c>
      <c r="B10" s="313"/>
      <c r="C10" s="164"/>
      <c r="D10" s="329"/>
      <c r="E10" s="33"/>
      <c r="F10" s="269" t="s">
        <v>170</v>
      </c>
      <c r="G10" s="376" t="s">
        <v>261</v>
      </c>
      <c r="K10" s="22"/>
    </row>
    <row r="11" spans="1:11">
      <c r="A11" s="165">
        <f>A10+1</f>
        <v>2</v>
      </c>
      <c r="B11" s="293"/>
      <c r="C11" s="41"/>
      <c r="D11" s="322"/>
      <c r="K11" s="22"/>
    </row>
    <row r="12" spans="1:11">
      <c r="A12" s="165">
        <f t="shared" ref="A12:A19" si="0">A11+1</f>
        <v>3</v>
      </c>
      <c r="B12" s="293"/>
      <c r="C12" s="41"/>
      <c r="D12" s="322"/>
      <c r="K12" s="56"/>
    </row>
    <row r="13" spans="1:11">
      <c r="A13" s="165">
        <f t="shared" si="0"/>
        <v>4</v>
      </c>
      <c r="B13" s="293"/>
      <c r="C13" s="41"/>
      <c r="D13" s="322"/>
    </row>
    <row r="14" spans="1:11">
      <c r="A14" s="165">
        <f t="shared" si="0"/>
        <v>5</v>
      </c>
      <c r="B14" s="293"/>
      <c r="C14" s="41"/>
      <c r="D14" s="322"/>
    </row>
    <row r="15" spans="1:11">
      <c r="A15" s="165">
        <f t="shared" si="0"/>
        <v>6</v>
      </c>
      <c r="B15" s="293"/>
      <c r="C15" s="41"/>
      <c r="D15" s="322"/>
    </row>
    <row r="16" spans="1:11">
      <c r="A16" s="165">
        <f t="shared" si="0"/>
        <v>7</v>
      </c>
      <c r="B16" s="293"/>
      <c r="C16" s="41"/>
      <c r="D16" s="322"/>
    </row>
    <row r="17" spans="1:8" s="37" customFormat="1">
      <c r="A17" s="165">
        <f t="shared" si="0"/>
        <v>8</v>
      </c>
      <c r="B17" s="293"/>
      <c r="C17" s="41"/>
      <c r="D17" s="322"/>
    </row>
    <row r="18" spans="1:8">
      <c r="A18" s="165">
        <f t="shared" si="0"/>
        <v>9</v>
      </c>
      <c r="B18" s="293"/>
      <c r="C18" s="41"/>
      <c r="D18" s="322"/>
    </row>
    <row r="19" spans="1:8" ht="15" thickBot="1">
      <c r="A19" s="305">
        <f t="shared" si="0"/>
        <v>10</v>
      </c>
      <c r="B19" s="306"/>
      <c r="C19" s="154"/>
      <c r="D19" s="335"/>
    </row>
    <row r="20" spans="1:8" s="22" customFormat="1" ht="15" thickBot="1">
      <c r="A20" s="353"/>
      <c r="B20" s="314"/>
      <c r="C20" s="123" t="str">
        <f>"Total "&amp;LEFT(A7,3)</f>
        <v>Total I18</v>
      </c>
      <c r="D20" s="315">
        <f>SUM(D10:D19)</f>
        <v>0</v>
      </c>
    </row>
    <row r="21" spans="1:8">
      <c r="B21" s="18"/>
    </row>
    <row r="22" spans="1:8" ht="53.25" customHeight="1">
      <c r="A22" s="539" t="str">
        <f>'Descriere indicatori'!B44</f>
        <v>***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v>
      </c>
      <c r="B22" s="539"/>
      <c r="C22" s="539"/>
      <c r="D22" s="539"/>
      <c r="E22" s="271"/>
      <c r="F22" s="271"/>
      <c r="G22" s="271"/>
      <c r="H22" s="271"/>
    </row>
    <row r="23" spans="1:8">
      <c r="B23" s="18"/>
    </row>
    <row r="24" spans="1:8">
      <c r="B24" s="18"/>
    </row>
    <row r="25" spans="1:8">
      <c r="B25" s="18"/>
    </row>
    <row r="26" spans="1:8">
      <c r="B26" s="18"/>
    </row>
    <row r="27" spans="1:8">
      <c r="B27" s="18"/>
    </row>
    <row r="28" spans="1:8">
      <c r="B28" s="18"/>
    </row>
    <row r="29" spans="1:8">
      <c r="B29" s="18"/>
    </row>
    <row r="30" spans="1:8">
      <c r="B30" s="18"/>
    </row>
    <row r="31" spans="1:8">
      <c r="B31" s="18"/>
    </row>
  </sheetData>
  <mergeCells count="3">
    <mergeCell ref="A6:D6"/>
    <mergeCell ref="A7:D7"/>
    <mergeCell ref="A22:D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0"/>
  <sheetViews>
    <sheetView workbookViewId="0">
      <selection activeCell="B15" sqref="B15"/>
    </sheetView>
  </sheetViews>
  <sheetFormatPr defaultRowHeight="14.5"/>
  <cols>
    <col min="1" max="1" width="5.1796875" customWidth="1"/>
    <col min="2" max="2" width="27.1796875" customWidth="1"/>
    <col min="3" max="3" width="75.7265625" customWidth="1"/>
    <col min="4" max="4" width="13.7265625" style="187" customWidth="1"/>
    <col min="5" max="5" width="9.7265625" customWidth="1"/>
    <col min="7" max="7" width="14.1796875" customWidth="1"/>
  </cols>
  <sheetData>
    <row r="1" spans="1:11">
      <c r="A1" s="471" t="s">
        <v>416</v>
      </c>
      <c r="B1" s="264"/>
      <c r="D1" s="264"/>
    </row>
    <row r="2" spans="1:11" ht="15.5">
      <c r="A2" s="262" t="str">
        <f>'Date initiale'!B4&amp;" "&amp;'Date initiale'!C4</f>
        <v>Facultatea ARHITECTURA</v>
      </c>
      <c r="B2" s="262"/>
      <c r="C2" s="17"/>
      <c r="D2" s="262"/>
      <c r="E2" s="17"/>
    </row>
    <row r="3" spans="1:11" ht="15.5">
      <c r="A3" s="262" t="str">
        <f>'Date initiale'!B5&amp;" "&amp;'Date initiale'!C5</f>
        <v>Departamentul Proiectare Urbana si Dezvoltare Teritoriala</v>
      </c>
      <c r="B3" s="262"/>
      <c r="C3" s="17"/>
      <c r="D3" s="262"/>
      <c r="E3" s="17"/>
    </row>
    <row r="4" spans="1:11" ht="15.5">
      <c r="A4" s="538" t="str">
        <f>'Date initiale'!C6&amp;", "&amp;'Date initiale'!C7</f>
        <v>Muresanu, Florin, Conferențiar universitar, pozitia 11</v>
      </c>
      <c r="B4" s="538"/>
      <c r="C4" s="548"/>
      <c r="D4" s="548"/>
      <c r="E4" s="548"/>
    </row>
    <row r="5" spans="1:11" s="187" customFormat="1" ht="15.5">
      <c r="A5" s="263"/>
      <c r="B5" s="263"/>
      <c r="C5" s="17"/>
      <c r="D5" s="263"/>
      <c r="E5" s="17"/>
    </row>
    <row r="6" spans="1:11" ht="15.5">
      <c r="A6" s="543" t="s">
        <v>110</v>
      </c>
      <c r="B6" s="543"/>
      <c r="C6" s="543"/>
      <c r="D6" s="543"/>
      <c r="E6" s="543"/>
    </row>
    <row r="7" spans="1:11" ht="67.5" customHeight="1">
      <c r="A7" s="547" t="str">
        <f>'Descriere indicatori'!B26&amp;". "&amp;'Descriere indicatori'!C26</f>
        <v xml:space="preserve">I19. 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v>
      </c>
      <c r="B7" s="547"/>
      <c r="C7" s="547"/>
      <c r="D7" s="547"/>
      <c r="E7" s="547"/>
      <c r="F7" s="40"/>
      <c r="G7" s="40"/>
      <c r="H7" s="40"/>
      <c r="I7" s="40"/>
    </row>
    <row r="8" spans="1:11" s="22" customFormat="1" ht="20.25" customHeight="1" thickBot="1">
      <c r="A8" s="59"/>
      <c r="B8" s="59"/>
      <c r="C8" s="59"/>
      <c r="D8" s="59"/>
      <c r="E8" s="59"/>
      <c r="F8" s="66"/>
      <c r="G8" s="66"/>
      <c r="H8" s="66"/>
      <c r="I8" s="66"/>
    </row>
    <row r="9" spans="1:11" ht="29.5" thickBot="1">
      <c r="A9" s="157" t="s">
        <v>55</v>
      </c>
      <c r="B9" s="222" t="s">
        <v>150</v>
      </c>
      <c r="C9" s="222" t="s">
        <v>82</v>
      </c>
      <c r="D9" s="222" t="s">
        <v>81</v>
      </c>
      <c r="E9" s="239" t="s">
        <v>147</v>
      </c>
      <c r="G9" s="268" t="s">
        <v>108</v>
      </c>
      <c r="K9" s="22"/>
    </row>
    <row r="10" spans="1:11" s="187" customFormat="1" ht="43.5">
      <c r="A10" s="284">
        <v>1</v>
      </c>
      <c r="B10" s="499" t="s">
        <v>405</v>
      </c>
      <c r="C10" s="463" t="s">
        <v>406</v>
      </c>
      <c r="D10" s="455" t="s">
        <v>407</v>
      </c>
      <c r="E10" s="462">
        <v>5</v>
      </c>
      <c r="G10" s="269" t="s">
        <v>171</v>
      </c>
      <c r="H10" s="376" t="s">
        <v>262</v>
      </c>
      <c r="K10" s="22"/>
    </row>
    <row r="11" spans="1:11" s="187" customFormat="1" ht="58">
      <c r="A11" s="208">
        <f>A10+1</f>
        <v>2</v>
      </c>
      <c r="B11" s="382" t="s">
        <v>291</v>
      </c>
      <c r="C11" s="461" t="s">
        <v>292</v>
      </c>
      <c r="D11" s="132" t="s">
        <v>290</v>
      </c>
      <c r="E11" s="322">
        <v>5</v>
      </c>
      <c r="K11" s="22"/>
    </row>
    <row r="12" spans="1:11" s="187" customFormat="1" ht="43.5">
      <c r="A12" s="208">
        <f t="shared" ref="A12:A19" si="0">A11+1</f>
        <v>3</v>
      </c>
      <c r="B12" s="382" t="s">
        <v>465</v>
      </c>
      <c r="C12" s="461" t="s">
        <v>466</v>
      </c>
      <c r="D12" s="132" t="s">
        <v>464</v>
      </c>
      <c r="E12" s="322">
        <v>5</v>
      </c>
      <c r="K12" s="22"/>
    </row>
    <row r="13" spans="1:11" s="187" customFormat="1" ht="32" customHeight="1">
      <c r="A13" s="208">
        <f t="shared" si="0"/>
        <v>4</v>
      </c>
      <c r="B13" s="382" t="s">
        <v>402</v>
      </c>
      <c r="C13" s="461" t="s">
        <v>517</v>
      </c>
      <c r="D13" s="132" t="s">
        <v>409</v>
      </c>
      <c r="E13" s="322">
        <v>5</v>
      </c>
      <c r="K13" s="22"/>
    </row>
    <row r="14" spans="1:11" ht="31" customHeight="1">
      <c r="A14" s="208">
        <f t="shared" si="0"/>
        <v>5</v>
      </c>
      <c r="B14" s="382" t="s">
        <v>402</v>
      </c>
      <c r="C14" s="461" t="s">
        <v>516</v>
      </c>
      <c r="D14" s="132" t="s">
        <v>408</v>
      </c>
      <c r="E14" s="322">
        <v>5</v>
      </c>
      <c r="K14" s="22"/>
    </row>
    <row r="15" spans="1:11" s="187" customFormat="1" ht="29">
      <c r="A15" s="208">
        <f t="shared" si="0"/>
        <v>6</v>
      </c>
      <c r="B15" s="382" t="s">
        <v>413</v>
      </c>
      <c r="C15" s="461" t="s">
        <v>414</v>
      </c>
      <c r="D15" s="132" t="s">
        <v>415</v>
      </c>
      <c r="E15" s="322">
        <v>5</v>
      </c>
      <c r="K15" s="22"/>
    </row>
    <row r="16" spans="1:11" s="187" customFormat="1">
      <c r="A16" s="208">
        <f t="shared" si="0"/>
        <v>7</v>
      </c>
      <c r="B16" s="382"/>
      <c r="C16" s="461"/>
      <c r="D16" s="132"/>
      <c r="E16" s="322"/>
      <c r="K16" s="22"/>
    </row>
    <row r="17" spans="1:11" s="187" customFormat="1">
      <c r="A17" s="208">
        <f t="shared" si="0"/>
        <v>8</v>
      </c>
      <c r="B17" s="382"/>
      <c r="C17" s="461"/>
      <c r="D17" s="132"/>
      <c r="E17" s="322"/>
      <c r="K17" s="22"/>
    </row>
    <row r="18" spans="1:11" s="187" customFormat="1">
      <c r="A18" s="208">
        <f t="shared" si="0"/>
        <v>9</v>
      </c>
      <c r="B18" s="382"/>
      <c r="C18" s="461"/>
      <c r="D18" s="132"/>
      <c r="E18" s="322"/>
      <c r="K18" s="22"/>
    </row>
    <row r="19" spans="1:11" s="187" customFormat="1" ht="15" thickBot="1">
      <c r="A19" s="215">
        <f t="shared" si="0"/>
        <v>10</v>
      </c>
      <c r="B19" s="383"/>
      <c r="C19" s="500"/>
      <c r="D19" s="139"/>
      <c r="E19" s="335"/>
      <c r="K19" s="22"/>
    </row>
    <row r="20" spans="1:11" ht="15" thickBot="1">
      <c r="A20" s="352"/>
      <c r="B20" s="220"/>
      <c r="C20" s="283"/>
      <c r="D20" s="161" t="str">
        <f>"Total "&amp;LEFT(A7,3)</f>
        <v>Total I19</v>
      </c>
      <c r="E20" s="162">
        <f>SUM(E10:E19)</f>
        <v>30</v>
      </c>
      <c r="K20" s="57"/>
    </row>
  </sheetData>
  <mergeCells count="3">
    <mergeCell ref="A4:E4"/>
    <mergeCell ref="A7:E7"/>
    <mergeCell ref="A6:E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H25"/>
  <sheetViews>
    <sheetView workbookViewId="0">
      <selection activeCell="E12" sqref="E12"/>
    </sheetView>
  </sheetViews>
  <sheetFormatPr defaultRowHeight="14.5"/>
  <cols>
    <col min="1" max="1" width="5.1796875" customWidth="1"/>
    <col min="2" max="2" width="86.26953125" customWidth="1"/>
    <col min="3" max="3" width="17.1796875" style="187" customWidth="1"/>
    <col min="4" max="4" width="15.1796875" bestFit="1" customWidth="1"/>
    <col min="5" max="5" width="9.7265625" customWidth="1"/>
    <col min="7" max="7" width="13.453125" customWidth="1"/>
  </cols>
  <sheetData>
    <row r="1" spans="1:8" ht="15.5">
      <c r="A1" s="262" t="str">
        <f>'Date initiale'!C3</f>
        <v>Universitatea de Arhitectură și Urbanism "Ion Mincu" București</v>
      </c>
      <c r="B1" s="262"/>
      <c r="C1" s="262"/>
      <c r="D1" s="262"/>
      <c r="E1" s="17"/>
    </row>
    <row r="2" spans="1:8" ht="15.5">
      <c r="A2" s="262" t="str">
        <f>'Date initiale'!B4&amp;" "&amp;'Date initiale'!C4</f>
        <v>Facultatea ARHITECTURA</v>
      </c>
      <c r="B2" s="262"/>
      <c r="C2" s="262"/>
      <c r="D2" s="262"/>
      <c r="E2" s="17"/>
    </row>
    <row r="3" spans="1:8" ht="15.5">
      <c r="A3" s="262" t="str">
        <f>'Date initiale'!B5&amp;" "&amp;'Date initiale'!C5</f>
        <v>Departamentul Proiectare Urbana si Dezvoltare Teritoriala</v>
      </c>
      <c r="B3" s="262"/>
      <c r="C3" s="262"/>
      <c r="D3" s="262"/>
      <c r="E3" s="17"/>
    </row>
    <row r="4" spans="1:8">
      <c r="A4" s="121" t="str">
        <f>'Date initiale'!C6&amp;", "&amp;'Date initiale'!C7</f>
        <v>Muresanu, Florin, Conferențiar universitar, pozitia 11</v>
      </c>
      <c r="B4" s="121"/>
      <c r="C4" s="121"/>
      <c r="D4" s="121"/>
    </row>
    <row r="5" spans="1:8" s="187" customFormat="1">
      <c r="A5" s="121"/>
      <c r="B5" s="121"/>
      <c r="C5" s="121"/>
      <c r="D5" s="121"/>
    </row>
    <row r="6" spans="1:8" ht="15.5">
      <c r="A6" s="549" t="s">
        <v>110</v>
      </c>
      <c r="B6" s="550"/>
      <c r="C6" s="550"/>
      <c r="D6" s="550"/>
      <c r="E6" s="551"/>
    </row>
    <row r="7" spans="1:8" s="187" customFormat="1" ht="15.5">
      <c r="A7" s="547" t="str">
        <f>'Descriere indicatori'!B27&amp;". "&amp;'Descriere indicatori'!C27</f>
        <v xml:space="preserve">I20. Expoziţii profesionale în domeniu organizate la nivel internaţional / naţional sau local în calitate de autor, coautor, curator </v>
      </c>
      <c r="B7" s="547"/>
      <c r="C7" s="547"/>
      <c r="D7" s="547"/>
      <c r="E7" s="547"/>
      <c r="F7" s="282"/>
    </row>
    <row r="8" spans="1:8" s="187" customFormat="1" ht="32.25" customHeight="1" thickBot="1">
      <c r="A8" s="58"/>
      <c r="B8" s="58"/>
      <c r="C8" s="58"/>
      <c r="D8" s="58"/>
      <c r="E8" s="58"/>
    </row>
    <row r="9" spans="1:8" ht="29.5" thickBot="1">
      <c r="A9" s="157" t="s">
        <v>55</v>
      </c>
      <c r="B9" s="286" t="s">
        <v>152</v>
      </c>
      <c r="C9" s="158" t="s">
        <v>151</v>
      </c>
      <c r="D9" s="158" t="s">
        <v>87</v>
      </c>
      <c r="E9" s="287" t="s">
        <v>147</v>
      </c>
      <c r="G9" s="268" t="s">
        <v>108</v>
      </c>
    </row>
    <row r="10" spans="1:8" ht="29">
      <c r="A10" s="291">
        <v>1</v>
      </c>
      <c r="B10" s="469" t="s">
        <v>391</v>
      </c>
      <c r="C10" s="443" t="s">
        <v>273</v>
      </c>
      <c r="D10" s="470" t="s">
        <v>390</v>
      </c>
      <c r="E10" s="444">
        <v>5</v>
      </c>
      <c r="G10" s="269" t="s">
        <v>170</v>
      </c>
      <c r="H10" s="376" t="s">
        <v>263</v>
      </c>
    </row>
    <row r="11" spans="1:8" ht="29">
      <c r="A11" s="292">
        <f>A10+1</f>
        <v>2</v>
      </c>
      <c r="B11" s="442" t="s">
        <v>392</v>
      </c>
      <c r="C11" s="437" t="s">
        <v>273</v>
      </c>
      <c r="D11" s="438" t="s">
        <v>350</v>
      </c>
      <c r="E11" s="445">
        <v>5</v>
      </c>
      <c r="G11" s="269" t="s">
        <v>172</v>
      </c>
    </row>
    <row r="12" spans="1:8">
      <c r="A12" s="292">
        <f t="shared" ref="A12:A19" si="0">A11+1</f>
        <v>3</v>
      </c>
      <c r="B12" s="442"/>
      <c r="C12" s="437"/>
      <c r="D12" s="438"/>
      <c r="E12" s="445"/>
      <c r="G12" s="269" t="s">
        <v>173</v>
      </c>
    </row>
    <row r="13" spans="1:8">
      <c r="A13" s="292">
        <f t="shared" si="0"/>
        <v>4</v>
      </c>
      <c r="B13" s="442"/>
      <c r="C13" s="437"/>
      <c r="D13" s="438"/>
      <c r="E13" s="445"/>
    </row>
    <row r="14" spans="1:8">
      <c r="A14" s="292">
        <f t="shared" si="0"/>
        <v>5</v>
      </c>
      <c r="B14" s="293"/>
      <c r="C14" s="13"/>
      <c r="D14" s="13"/>
      <c r="E14" s="342"/>
    </row>
    <row r="15" spans="1:8">
      <c r="A15" s="292">
        <f t="shared" si="0"/>
        <v>6</v>
      </c>
      <c r="B15" s="293"/>
      <c r="C15" s="13"/>
      <c r="D15" s="13"/>
      <c r="E15" s="342"/>
    </row>
    <row r="16" spans="1:8">
      <c r="A16" s="292">
        <f t="shared" si="0"/>
        <v>7</v>
      </c>
      <c r="B16" s="293"/>
      <c r="C16" s="41"/>
      <c r="D16" s="41"/>
      <c r="E16" s="342"/>
    </row>
    <row r="17" spans="1:5">
      <c r="A17" s="292">
        <f t="shared" si="0"/>
        <v>8</v>
      </c>
      <c r="B17" s="293"/>
      <c r="C17" s="41"/>
      <c r="D17" s="41"/>
      <c r="E17" s="322"/>
    </row>
    <row r="18" spans="1:5" s="56" customFormat="1">
      <c r="A18" s="292">
        <f t="shared" si="0"/>
        <v>9</v>
      </c>
      <c r="B18" s="295"/>
      <c r="C18" s="182"/>
      <c r="D18" s="182"/>
      <c r="E18" s="343"/>
    </row>
    <row r="19" spans="1:5" s="56" customFormat="1" ht="15" thickBot="1">
      <c r="A19" s="297">
        <f t="shared" si="0"/>
        <v>10</v>
      </c>
      <c r="B19" s="298"/>
      <c r="C19" s="299"/>
      <c r="D19" s="299"/>
      <c r="E19" s="344"/>
    </row>
    <row r="20" spans="1:5" ht="15" thickBot="1">
      <c r="A20" s="351"/>
      <c r="B20" s="289"/>
      <c r="C20" s="290"/>
      <c r="D20" s="161" t="str">
        <f>"Total "&amp;LEFT(A7,3)</f>
        <v>Total I20</v>
      </c>
      <c r="E20" s="124">
        <f>SUM(E10:E19)</f>
        <v>10</v>
      </c>
    </row>
    <row r="21" spans="1:5">
      <c r="B21" s="18"/>
    </row>
    <row r="22" spans="1:5">
      <c r="B22" s="22"/>
    </row>
    <row r="23" spans="1:5">
      <c r="B23" s="22"/>
    </row>
    <row r="24" spans="1:5">
      <c r="B24" s="22"/>
    </row>
    <row r="25" spans="1:5">
      <c r="B25" s="18"/>
    </row>
  </sheetData>
  <mergeCells count="2">
    <mergeCell ref="A6:E6"/>
    <mergeCell ref="A7:E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D47"/>
  <sheetViews>
    <sheetView showGridLines="0" showRowColHeaders="0" tabSelected="1" zoomScale="130" zoomScaleNormal="130" workbookViewId="0">
      <selection activeCell="D47" sqref="A1:D47"/>
    </sheetView>
  </sheetViews>
  <sheetFormatPr defaultRowHeight="14.5"/>
  <cols>
    <col min="1" max="1" width="4.26953125" style="187" customWidth="1"/>
    <col min="2" max="2" width="8.7265625" customWidth="1"/>
    <col min="3" max="3" width="72" customWidth="1"/>
    <col min="4" max="4" width="7.7265625" customWidth="1"/>
  </cols>
  <sheetData>
    <row r="1" spans="2:4">
      <c r="B1" s="524" t="s">
        <v>102</v>
      </c>
      <c r="C1" s="524"/>
      <c r="D1" s="524"/>
    </row>
    <row r="2" spans="2:4" s="187" customFormat="1">
      <c r="B2" s="366" t="str">
        <f>"Facultatea de "&amp;'Date initiale'!C4</f>
        <v>Facultatea de ARHITECTURA</v>
      </c>
      <c r="C2" s="366"/>
      <c r="D2" s="366"/>
    </row>
    <row r="3" spans="2:4">
      <c r="B3" s="524" t="str">
        <f>"Departamentul "&amp;'Date initiale'!C5</f>
        <v>Departamentul Proiectare Urbana si Dezvoltare Teritoriala</v>
      </c>
      <c r="C3" s="524"/>
      <c r="D3" s="524"/>
    </row>
    <row r="4" spans="2:4">
      <c r="B4" s="366" t="str">
        <f>"Nume și prenume: "&amp;'Date initiale'!C6</f>
        <v>Nume și prenume: Muresanu, Florin</v>
      </c>
      <c r="C4" s="366"/>
      <c r="D4" s="366"/>
    </row>
    <row r="5" spans="2:4" s="187" customFormat="1">
      <c r="B5" s="366" t="str">
        <f>"Post: "&amp;'Date initiale'!C7</f>
        <v>Post: Conferențiar universitar, pozitia 11</v>
      </c>
      <c r="C5" s="366"/>
      <c r="D5" s="366"/>
    </row>
    <row r="6" spans="2:4">
      <c r="B6" s="366" t="str">
        <f>"Standard de referință: "&amp;'Date initiale'!C8</f>
        <v>Standard de referință: Conferențiar universitar</v>
      </c>
      <c r="C6" s="366"/>
      <c r="D6" s="366"/>
    </row>
    <row r="7" spans="2:4">
      <c r="B7" s="187"/>
      <c r="C7" s="187"/>
      <c r="D7" s="187"/>
    </row>
    <row r="8" spans="2:4" s="187" customFormat="1" ht="15.5">
      <c r="B8" s="527" t="s">
        <v>178</v>
      </c>
      <c r="C8" s="527"/>
      <c r="D8" s="527"/>
    </row>
    <row r="9" spans="2:4" ht="34.5" customHeight="1">
      <c r="B9" s="525" t="s">
        <v>186</v>
      </c>
      <c r="C9" s="526"/>
      <c r="D9" s="526"/>
    </row>
    <row r="10" spans="2:4" ht="29">
      <c r="B10" s="90" t="s">
        <v>63</v>
      </c>
      <c r="C10" s="90" t="s">
        <v>177</v>
      </c>
      <c r="D10" s="90" t="s">
        <v>147</v>
      </c>
    </row>
    <row r="11" spans="2:4">
      <c r="B11" s="91" t="s">
        <v>19</v>
      </c>
      <c r="C11" s="11" t="s">
        <v>20</v>
      </c>
      <c r="D11" s="100">
        <f>'I1'!I20</f>
        <v>20</v>
      </c>
    </row>
    <row r="12" spans="2:4" ht="15" customHeight="1">
      <c r="B12" s="92" t="s">
        <v>21</v>
      </c>
      <c r="C12" s="11" t="s">
        <v>22</v>
      </c>
      <c r="D12" s="101">
        <f>'I2'!I20</f>
        <v>0</v>
      </c>
    </row>
    <row r="13" spans="2:4">
      <c r="B13" s="92" t="s">
        <v>23</v>
      </c>
      <c r="C13" s="31" t="s">
        <v>24</v>
      </c>
      <c r="D13" s="101">
        <f>'I3'!I20</f>
        <v>30</v>
      </c>
    </row>
    <row r="14" spans="2:4">
      <c r="B14" s="92" t="s">
        <v>26</v>
      </c>
      <c r="C14" s="11" t="s">
        <v>199</v>
      </c>
      <c r="D14" s="101">
        <f>'I4'!I20</f>
        <v>0</v>
      </c>
    </row>
    <row r="15" spans="2:4" ht="43.5">
      <c r="B15" s="92" t="s">
        <v>28</v>
      </c>
      <c r="C15" s="74" t="s">
        <v>200</v>
      </c>
      <c r="D15" s="101">
        <f>'I5'!I20</f>
        <v>20</v>
      </c>
    </row>
    <row r="16" spans="2:4" ht="15" customHeight="1">
      <c r="B16" s="92" t="s">
        <v>29</v>
      </c>
      <c r="C16" s="15" t="s">
        <v>201</v>
      </c>
      <c r="D16" s="101">
        <f>'I6'!I20</f>
        <v>0</v>
      </c>
    </row>
    <row r="17" spans="2:4" ht="15" customHeight="1">
      <c r="B17" s="92" t="s">
        <v>30</v>
      </c>
      <c r="C17" s="15" t="s">
        <v>203</v>
      </c>
      <c r="D17" s="101">
        <f>'I7'!I20</f>
        <v>5</v>
      </c>
    </row>
    <row r="18" spans="2:4" ht="29">
      <c r="B18" s="92" t="s">
        <v>31</v>
      </c>
      <c r="C18" s="15" t="s">
        <v>204</v>
      </c>
      <c r="D18" s="101">
        <f>'I8'!I20</f>
        <v>0</v>
      </c>
    </row>
    <row r="19" spans="2:4" ht="29">
      <c r="B19" s="92" t="s">
        <v>33</v>
      </c>
      <c r="C19" s="11" t="s">
        <v>205</v>
      </c>
      <c r="D19" s="101">
        <f>'I9'!I20</f>
        <v>21</v>
      </c>
    </row>
    <row r="20" spans="2:4" ht="29">
      <c r="B20" s="92" t="s">
        <v>34</v>
      </c>
      <c r="C20" s="73" t="s">
        <v>207</v>
      </c>
      <c r="D20" s="101">
        <f>'I10'!I20</f>
        <v>0</v>
      </c>
    </row>
    <row r="21" spans="2:4" ht="43.5">
      <c r="B21" s="93" t="s">
        <v>36</v>
      </c>
      <c r="C21" s="15" t="s">
        <v>209</v>
      </c>
      <c r="D21" s="101">
        <f>I11a!I20</f>
        <v>75</v>
      </c>
    </row>
    <row r="22" spans="2:4" ht="60" customHeight="1">
      <c r="B22" s="94"/>
      <c r="C22" s="15" t="s">
        <v>211</v>
      </c>
      <c r="D22" s="101">
        <f>I11b!H20</f>
        <v>0</v>
      </c>
    </row>
    <row r="23" spans="2:4" ht="29">
      <c r="B23" s="91"/>
      <c r="C23" s="35" t="s">
        <v>213</v>
      </c>
      <c r="D23" s="101">
        <f>I11c!G33</f>
        <v>98</v>
      </c>
    </row>
    <row r="24" spans="2:4" ht="72.5">
      <c r="B24" s="92" t="s">
        <v>40</v>
      </c>
      <c r="C24" s="15" t="s">
        <v>215</v>
      </c>
      <c r="D24" s="101">
        <f>'I12'!H20</f>
        <v>90</v>
      </c>
    </row>
    <row r="25" spans="2:4" ht="48" customHeight="1">
      <c r="B25" s="92" t="s">
        <v>60</v>
      </c>
      <c r="C25" s="15" t="s">
        <v>217</v>
      </c>
      <c r="D25" s="101">
        <f>'I13'!H32</f>
        <v>302.5</v>
      </c>
    </row>
    <row r="26" spans="2:4" ht="58">
      <c r="B26" s="93" t="s">
        <v>61</v>
      </c>
      <c r="C26" s="11" t="s">
        <v>219</v>
      </c>
      <c r="D26" s="101">
        <f>I14a!H20</f>
        <v>0</v>
      </c>
    </row>
    <row r="27" spans="2:4" ht="30" customHeight="1">
      <c r="B27" s="91"/>
      <c r="C27" s="11" t="s">
        <v>221</v>
      </c>
      <c r="D27" s="101">
        <f>I14b!H20</f>
        <v>2</v>
      </c>
    </row>
    <row r="28" spans="2:4" ht="43.5">
      <c r="B28" s="92" t="s">
        <v>61</v>
      </c>
      <c r="C28" s="11" t="s">
        <v>62</v>
      </c>
      <c r="D28" s="101">
        <f>I14c!H21</f>
        <v>52.5</v>
      </c>
    </row>
    <row r="29" spans="2:4" s="187" customFormat="1" ht="58">
      <c r="B29" s="370" t="s">
        <v>0</v>
      </c>
      <c r="C29" s="11" t="s">
        <v>224</v>
      </c>
      <c r="D29" s="102">
        <f>'I15'!H19</f>
        <v>27</v>
      </c>
    </row>
    <row r="30" spans="2:4" ht="101.5">
      <c r="B30" s="95" t="s">
        <v>64</v>
      </c>
      <c r="C30" s="81" t="s">
        <v>226</v>
      </c>
      <c r="D30" s="102">
        <f>'I16'!D20</f>
        <v>10</v>
      </c>
    </row>
    <row r="31" spans="2:4" ht="43.5">
      <c r="B31" s="95" t="s">
        <v>66</v>
      </c>
      <c r="C31" s="67" t="s">
        <v>229</v>
      </c>
      <c r="D31" s="101">
        <f>'I17'!D20</f>
        <v>0</v>
      </c>
    </row>
    <row r="32" spans="2:4" ht="45" customHeight="1">
      <c r="B32" s="91" t="s">
        <v>68</v>
      </c>
      <c r="C32" s="15" t="s">
        <v>231</v>
      </c>
      <c r="D32" s="100">
        <f>'I18'!D20</f>
        <v>0</v>
      </c>
    </row>
    <row r="33" spans="2:4" ht="75" customHeight="1">
      <c r="B33" s="92" t="s">
        <v>42</v>
      </c>
      <c r="C33" s="85" t="s">
        <v>233</v>
      </c>
      <c r="D33" s="101">
        <f>'I19'!E20</f>
        <v>30</v>
      </c>
    </row>
    <row r="34" spans="2:4" ht="29">
      <c r="B34" s="96" t="s">
        <v>44</v>
      </c>
      <c r="C34" s="84" t="s">
        <v>234</v>
      </c>
      <c r="D34" s="101">
        <f>'I20'!E20</f>
        <v>10</v>
      </c>
    </row>
    <row r="35" spans="2:4">
      <c r="B35" s="92" t="s">
        <v>45</v>
      </c>
      <c r="C35" s="76" t="s">
        <v>236</v>
      </c>
      <c r="D35" s="101">
        <f>'I21'!D20</f>
        <v>20</v>
      </c>
    </row>
    <row r="36" spans="2:4" ht="87">
      <c r="B36" s="92" t="s">
        <v>47</v>
      </c>
      <c r="C36" s="75" t="s">
        <v>271</v>
      </c>
      <c r="D36" s="101">
        <f>'I22'!D20</f>
        <v>5</v>
      </c>
    </row>
    <row r="37" spans="2:4" ht="43.5">
      <c r="B37" s="92" t="s">
        <v>48</v>
      </c>
      <c r="C37" s="74" t="s">
        <v>237</v>
      </c>
      <c r="D37" s="101">
        <f>'I23'!D35</f>
        <v>65</v>
      </c>
    </row>
    <row r="38" spans="2:4">
      <c r="B38" s="92" t="s">
        <v>239</v>
      </c>
      <c r="C38" s="74" t="s">
        <v>49</v>
      </c>
      <c r="D38" s="101">
        <f>'I24'!F20</f>
        <v>0</v>
      </c>
    </row>
    <row r="39" spans="2:4">
      <c r="B39" s="187"/>
      <c r="C39" s="187"/>
      <c r="D39" s="187"/>
    </row>
    <row r="40" spans="2:4">
      <c r="B40" s="278" t="s">
        <v>2</v>
      </c>
      <c r="C40" s="1" t="s">
        <v>104</v>
      </c>
      <c r="D40" s="187"/>
    </row>
    <row r="41" spans="2:4">
      <c r="B41" s="19" t="s">
        <v>5</v>
      </c>
      <c r="C41" s="13" t="s">
        <v>242</v>
      </c>
      <c r="D41" s="103">
        <f>SUM(D11:D20)+SUM(D33:D38)</f>
        <v>226</v>
      </c>
    </row>
    <row r="42" spans="2:4">
      <c r="B42" s="19" t="s">
        <v>6</v>
      </c>
      <c r="C42" s="13" t="s">
        <v>243</v>
      </c>
      <c r="D42" s="103">
        <f>SUM(D24:D33)</f>
        <v>514</v>
      </c>
    </row>
    <row r="43" spans="2:4" ht="15" thickBot="1">
      <c r="B43" s="97" t="s">
        <v>7</v>
      </c>
      <c r="C43" s="14" t="s">
        <v>9</v>
      </c>
      <c r="D43" s="104">
        <f>SUM(D21:D23)</f>
        <v>173</v>
      </c>
    </row>
    <row r="44" spans="2:4" ht="15.5" thickTop="1" thickBot="1">
      <c r="B44" s="98" t="s">
        <v>8</v>
      </c>
      <c r="C44" s="99" t="s">
        <v>244</v>
      </c>
      <c r="D44" s="105">
        <f>D41+D42+D43</f>
        <v>913</v>
      </c>
    </row>
    <row r="45" spans="2:4" ht="15" thickTop="1">
      <c r="B45" s="187"/>
      <c r="C45" s="187"/>
      <c r="D45" s="187"/>
    </row>
    <row r="46" spans="2:4">
      <c r="B46" s="279" t="s">
        <v>148</v>
      </c>
      <c r="C46" s="187" t="s">
        <v>149</v>
      </c>
      <c r="D46" s="187"/>
    </row>
    <row r="47" spans="2:4">
      <c r="B47" s="308" t="str">
        <f>'Date initiale'!C9</f>
        <v xml:space="preserve">19.06.2017 </v>
      </c>
      <c r="C47" s="187"/>
      <c r="D47" s="187"/>
    </row>
  </sheetData>
  <sheetProtection algorithmName="SHA-512" hashValue="exfAyRIr5CFMXMz255AbYNL/Udn1ouz05kj5ijbGwzE4k1+h4UOZlYU1FoHN1ja5M/TSw3PKNBQbSAQ9Eyls9g==" saltValue="MY0HTLOctMYSlSTDnbdFnQ==" spinCount="100000" sheet="1" objects="1" scenarios="1"/>
  <mergeCells count="4">
    <mergeCell ref="B1:D1"/>
    <mergeCell ref="B3:D3"/>
    <mergeCell ref="B9:D9"/>
    <mergeCell ref="B8:D8"/>
  </mergeCells>
  <printOptions horizontalCentered="1"/>
  <pageMargins left="0.59055118110236227" right="0.59055118110236227" top="0.6692913385826772" bottom="0.6692913385826772" header="0.31496062992125984" footer="0.31496062992125984"/>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J20"/>
  <sheetViews>
    <sheetView workbookViewId="0">
      <selection activeCell="B10" sqref="B10"/>
    </sheetView>
  </sheetViews>
  <sheetFormatPr defaultRowHeight="14.5"/>
  <cols>
    <col min="1" max="1" width="5.1796875" customWidth="1"/>
    <col min="2" max="2" width="104.26953125" customWidth="1"/>
    <col min="3" max="3" width="10.54296875" customWidth="1"/>
    <col min="4" max="4" width="9.7265625" customWidth="1"/>
  </cols>
  <sheetData>
    <row r="1" spans="1:10">
      <c r="A1" s="264" t="str">
        <f>'Date initiale'!C3</f>
        <v>Universitatea de Arhitectură și Urbanism "Ion Mincu" București</v>
      </c>
      <c r="B1" s="264"/>
    </row>
    <row r="2" spans="1:10">
      <c r="A2" s="264" t="str">
        <f>'Date initiale'!B4&amp;" "&amp;'Date initiale'!C4</f>
        <v>Facultatea ARHITECTURA</v>
      </c>
      <c r="B2" s="264"/>
    </row>
    <row r="3" spans="1:10">
      <c r="A3" s="264" t="str">
        <f>'Date initiale'!B5&amp;" "&amp;'Date initiale'!C5</f>
        <v>Departamentul Proiectare Urbana si Dezvoltare Teritoriala</v>
      </c>
      <c r="B3" s="264"/>
    </row>
    <row r="4" spans="1:10">
      <c r="A4" s="121" t="str">
        <f>'Date initiale'!C6&amp;", "&amp;'Date initiale'!C7</f>
        <v>Muresanu, Florin, Conferențiar universitar, pozitia 11</v>
      </c>
      <c r="B4" s="121"/>
    </row>
    <row r="5" spans="1:10" s="187" customFormat="1">
      <c r="A5" s="121"/>
      <c r="B5" s="121"/>
    </row>
    <row r="6" spans="1:10" ht="15.5">
      <c r="A6" s="543" t="s">
        <v>110</v>
      </c>
      <c r="B6" s="543"/>
      <c r="C6" s="543"/>
      <c r="D6" s="543"/>
    </row>
    <row r="7" spans="1:10" ht="24" customHeight="1">
      <c r="A7" s="547" t="str">
        <f>'Descriere indicatori'!B28&amp;". "&amp;'Descriere indicatori'!C28</f>
        <v xml:space="preserve">I21. Organizator / curator expoziţii la nivel internaţional/naţional </v>
      </c>
      <c r="B7" s="547"/>
      <c r="C7" s="547"/>
      <c r="D7" s="547"/>
    </row>
    <row r="8" spans="1:10" ht="15" thickBot="1"/>
    <row r="9" spans="1:10" ht="29.5" thickBot="1">
      <c r="A9" s="157" t="s">
        <v>55</v>
      </c>
      <c r="B9" s="286" t="s">
        <v>152</v>
      </c>
      <c r="C9" s="158" t="s">
        <v>87</v>
      </c>
      <c r="D9" s="287" t="s">
        <v>147</v>
      </c>
      <c r="F9" s="268" t="s">
        <v>108</v>
      </c>
      <c r="J9" s="14"/>
    </row>
    <row r="10" spans="1:10" ht="29">
      <c r="A10" s="291">
        <v>1</v>
      </c>
      <c r="B10" s="509" t="s">
        <v>458</v>
      </c>
      <c r="C10" s="468">
        <v>2007</v>
      </c>
      <c r="D10" s="504">
        <v>5</v>
      </c>
      <c r="F10" s="269" t="s">
        <v>170</v>
      </c>
      <c r="G10" s="376" t="s">
        <v>263</v>
      </c>
      <c r="J10" s="270"/>
    </row>
    <row r="11" spans="1:10">
      <c r="A11" s="292">
        <f>A10+1</f>
        <v>2</v>
      </c>
      <c r="B11" s="288" t="s">
        <v>443</v>
      </c>
      <c r="C11" s="41">
        <v>2007</v>
      </c>
      <c r="D11" s="505">
        <v>5</v>
      </c>
      <c r="J11" s="56"/>
    </row>
    <row r="12" spans="1:10" ht="29">
      <c r="A12" s="507">
        <f t="shared" ref="A12:A19" si="0">A11+1</f>
        <v>3</v>
      </c>
      <c r="B12" s="501" t="s">
        <v>448</v>
      </c>
      <c r="C12" s="503">
        <v>2007</v>
      </c>
      <c r="D12" s="506">
        <v>5</v>
      </c>
    </row>
    <row r="13" spans="1:10" ht="29">
      <c r="A13" s="507">
        <f t="shared" si="0"/>
        <v>4</v>
      </c>
      <c r="B13" s="502" t="s">
        <v>449</v>
      </c>
      <c r="C13" s="41">
        <v>2014</v>
      </c>
      <c r="D13" s="505">
        <v>5</v>
      </c>
    </row>
    <row r="14" spans="1:10">
      <c r="A14" s="292">
        <f t="shared" si="0"/>
        <v>5</v>
      </c>
      <c r="B14" s="293"/>
      <c r="C14" s="41"/>
      <c r="D14" s="294"/>
    </row>
    <row r="15" spans="1:10">
      <c r="A15" s="292">
        <f t="shared" si="0"/>
        <v>6</v>
      </c>
      <c r="B15" s="293"/>
      <c r="C15" s="41"/>
      <c r="D15" s="294"/>
    </row>
    <row r="16" spans="1:10">
      <c r="A16" s="292">
        <f t="shared" si="0"/>
        <v>7</v>
      </c>
      <c r="B16" s="293"/>
      <c r="C16" s="41"/>
      <c r="D16" s="294"/>
    </row>
    <row r="17" spans="1:4">
      <c r="A17" s="292">
        <f t="shared" si="0"/>
        <v>8</v>
      </c>
      <c r="B17" s="293"/>
      <c r="C17" s="41"/>
      <c r="D17" s="149"/>
    </row>
    <row r="18" spans="1:4">
      <c r="A18" s="292">
        <f t="shared" si="0"/>
        <v>9</v>
      </c>
      <c r="B18" s="295"/>
      <c r="C18" s="182"/>
      <c r="D18" s="296"/>
    </row>
    <row r="19" spans="1:4" ht="15" thickBot="1">
      <c r="A19" s="297">
        <f t="shared" si="0"/>
        <v>10</v>
      </c>
      <c r="B19" s="298"/>
      <c r="C19" s="299"/>
      <c r="D19" s="300"/>
    </row>
    <row r="20" spans="1:4" ht="15" thickBot="1">
      <c r="A20" s="351"/>
      <c r="B20" s="289"/>
      <c r="C20" s="161" t="str">
        <f>"Total "&amp;LEFT(A7,3)</f>
        <v>Total I21</v>
      </c>
      <c r="D20" s="124">
        <f>SUM(D10:D19)</f>
        <v>20</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G65"/>
  <sheetViews>
    <sheetView workbookViewId="0">
      <selection activeCell="B11" sqref="B11"/>
    </sheetView>
  </sheetViews>
  <sheetFormatPr defaultRowHeight="14.5"/>
  <cols>
    <col min="1" max="1" width="5.1796875" customWidth="1"/>
    <col min="2" max="2" width="98.26953125" customWidth="1"/>
    <col min="3" max="3" width="15.7265625" customWidth="1"/>
    <col min="4" max="4" width="9.7265625" customWidth="1"/>
  </cols>
  <sheetData>
    <row r="1" spans="1:7" ht="15.5">
      <c r="A1" s="262" t="str">
        <f>'Date initiale'!C3</f>
        <v>Universitatea de Arhitectură și Urbanism "Ion Mincu" București</v>
      </c>
      <c r="B1" s="262"/>
      <c r="C1" s="262"/>
      <c r="D1" s="17"/>
    </row>
    <row r="2" spans="1:7" ht="15.5">
      <c r="A2" s="262" t="str">
        <f>'Date initiale'!B4&amp;" "&amp;'Date initiale'!C4</f>
        <v>Facultatea ARHITECTURA</v>
      </c>
      <c r="B2" s="262"/>
      <c r="C2" s="262"/>
      <c r="D2" s="17"/>
    </row>
    <row r="3" spans="1:7" ht="15.5">
      <c r="A3" s="262" t="str">
        <f>'Date initiale'!B5&amp;" "&amp;'Date initiale'!C5</f>
        <v>Departamentul Proiectare Urbana si Dezvoltare Teritoriala</v>
      </c>
      <c r="B3" s="262"/>
      <c r="C3" s="262"/>
      <c r="D3" s="17"/>
    </row>
    <row r="4" spans="1:7">
      <c r="A4" s="121" t="str">
        <f>'Date initiale'!C6&amp;", "&amp;'Date initiale'!C7</f>
        <v>Muresanu, Florin, Conferențiar universitar, pozitia 11</v>
      </c>
      <c r="B4" s="121"/>
      <c r="C4" s="121"/>
    </row>
    <row r="5" spans="1:7" s="187" customFormat="1">
      <c r="A5" s="121"/>
      <c r="B5" s="121"/>
      <c r="C5" s="121"/>
    </row>
    <row r="6" spans="1:7" ht="15.5">
      <c r="A6" s="545" t="s">
        <v>110</v>
      </c>
      <c r="B6" s="545"/>
      <c r="C6" s="545"/>
      <c r="D6" s="545"/>
    </row>
    <row r="7" spans="1:7" s="187" customFormat="1" ht="66.75" customHeight="1">
      <c r="A7" s="547" t="str">
        <f>'Descriere indicatori'!B29&amp;". "&amp;'Descriere indicatori'!C29</f>
        <v xml:space="preserve">I22. 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v>
      </c>
      <c r="B7" s="547"/>
      <c r="C7" s="547"/>
      <c r="D7" s="547"/>
    </row>
    <row r="8" spans="1:7" ht="16" thickBot="1">
      <c r="A8" s="59"/>
      <c r="B8" s="59"/>
      <c r="C8" s="59"/>
      <c r="D8" s="59"/>
    </row>
    <row r="9" spans="1:7" ht="29.5" thickBot="1">
      <c r="A9" s="157" t="s">
        <v>55</v>
      </c>
      <c r="B9" s="302" t="s">
        <v>158</v>
      </c>
      <c r="C9" s="302" t="s">
        <v>81</v>
      </c>
      <c r="D9" s="303" t="s">
        <v>147</v>
      </c>
      <c r="F9" s="268" t="s">
        <v>108</v>
      </c>
    </row>
    <row r="10" spans="1:7" ht="29">
      <c r="A10" s="163">
        <v>1</v>
      </c>
      <c r="B10" s="304" t="s">
        <v>505</v>
      </c>
      <c r="C10" s="467">
        <v>11.2018</v>
      </c>
      <c r="D10" s="329">
        <v>5</v>
      </c>
      <c r="E10" s="46"/>
      <c r="F10" s="269" t="s">
        <v>174</v>
      </c>
      <c r="G10" s="376" t="s">
        <v>265</v>
      </c>
    </row>
    <row r="11" spans="1:7" ht="15.5">
      <c r="A11" s="165">
        <f>A10+1</f>
        <v>2</v>
      </c>
      <c r="B11" s="289"/>
      <c r="C11" s="41"/>
      <c r="D11" s="322"/>
      <c r="E11" s="46"/>
      <c r="F11" s="269" t="s">
        <v>170</v>
      </c>
    </row>
    <row r="12" spans="1:7" ht="15.5">
      <c r="A12" s="165">
        <f t="shared" ref="A12:A19" si="0">A11+1</f>
        <v>3</v>
      </c>
      <c r="B12" s="293"/>
      <c r="C12" s="301"/>
      <c r="D12" s="345"/>
      <c r="E12" s="46"/>
      <c r="F12" s="269" t="s">
        <v>170</v>
      </c>
    </row>
    <row r="13" spans="1:7" ht="15.5">
      <c r="A13" s="165">
        <f t="shared" si="0"/>
        <v>4</v>
      </c>
      <c r="B13" s="293"/>
      <c r="C13" s="41"/>
      <c r="D13" s="345"/>
      <c r="E13" s="46"/>
      <c r="F13" s="269">
        <v>20</v>
      </c>
    </row>
    <row r="14" spans="1:7" ht="15.5">
      <c r="A14" s="165">
        <f t="shared" si="0"/>
        <v>5</v>
      </c>
      <c r="B14" s="293"/>
      <c r="C14" s="41"/>
      <c r="D14" s="345"/>
      <c r="E14" s="46"/>
    </row>
    <row r="15" spans="1:7" ht="15.5">
      <c r="A15" s="165">
        <f t="shared" si="0"/>
        <v>6</v>
      </c>
      <c r="B15" s="293"/>
      <c r="C15" s="41"/>
      <c r="D15" s="345"/>
      <c r="E15" s="46"/>
    </row>
    <row r="16" spans="1:7" ht="15.5">
      <c r="A16" s="165">
        <f t="shared" si="0"/>
        <v>7</v>
      </c>
      <c r="B16" s="293"/>
      <c r="C16" s="41"/>
      <c r="D16" s="345"/>
      <c r="E16" s="46"/>
    </row>
    <row r="17" spans="1:5" ht="15.5">
      <c r="A17" s="165">
        <f t="shared" si="0"/>
        <v>8</v>
      </c>
      <c r="B17" s="293"/>
      <c r="C17" s="41"/>
      <c r="D17" s="345"/>
      <c r="E17" s="46"/>
    </row>
    <row r="18" spans="1:5" ht="15.5">
      <c r="A18" s="165">
        <f t="shared" si="0"/>
        <v>9</v>
      </c>
      <c r="B18" s="293"/>
      <c r="C18" s="41"/>
      <c r="D18" s="345"/>
      <c r="E18" s="46"/>
    </row>
    <row r="19" spans="1:5" ht="16" thickBot="1">
      <c r="A19" s="305">
        <f t="shared" si="0"/>
        <v>10</v>
      </c>
      <c r="B19" s="306"/>
      <c r="C19" s="154"/>
      <c r="D19" s="346"/>
      <c r="E19" s="46"/>
    </row>
    <row r="20" spans="1:5" ht="16" thickBot="1">
      <c r="A20" s="351"/>
      <c r="B20" s="289"/>
      <c r="C20" s="123" t="str">
        <f>"Total "&amp;LEFT(A7,3)</f>
        <v>Total I22</v>
      </c>
      <c r="D20" s="124">
        <f>SUM(D10:D19)</f>
        <v>5</v>
      </c>
      <c r="E20" s="46"/>
    </row>
    <row r="21" spans="1:5" ht="15.5">
      <c r="A21" s="46"/>
      <c r="B21" s="47"/>
      <c r="C21" s="46"/>
      <c r="D21" s="46"/>
      <c r="E21" s="46"/>
    </row>
    <row r="22" spans="1:5" ht="15.5">
      <c r="A22" s="46"/>
      <c r="B22" s="47"/>
      <c r="C22" s="46"/>
      <c r="D22" s="46"/>
      <c r="E22" s="46"/>
    </row>
    <row r="23" spans="1:5" ht="15.5">
      <c r="A23" s="46"/>
      <c r="B23" s="47"/>
      <c r="C23" s="46"/>
      <c r="D23" s="46"/>
      <c r="E23" s="46"/>
    </row>
    <row r="24" spans="1:5" ht="15.5">
      <c r="A24" s="46"/>
      <c r="B24" s="47"/>
      <c r="C24" s="46"/>
      <c r="D24" s="46"/>
      <c r="E24" s="46"/>
    </row>
    <row r="25" spans="1:5" ht="15.5">
      <c r="A25" s="46"/>
      <c r="B25" s="47"/>
      <c r="C25" s="46"/>
      <c r="D25" s="46"/>
      <c r="E25" s="46"/>
    </row>
    <row r="26" spans="1:5" ht="15.5">
      <c r="A26" s="46"/>
      <c r="B26" s="47"/>
      <c r="C26" s="46"/>
      <c r="D26" s="46"/>
      <c r="E26" s="46"/>
    </row>
    <row r="27" spans="1:5" ht="15.5">
      <c r="A27" s="46"/>
      <c r="B27" s="48"/>
      <c r="C27" s="46"/>
      <c r="D27" s="46"/>
      <c r="E27" s="46"/>
    </row>
    <row r="28" spans="1:5" ht="15.5">
      <c r="A28" s="46"/>
      <c r="B28" s="47"/>
      <c r="C28" s="46"/>
      <c r="D28" s="46"/>
      <c r="E28" s="46"/>
    </row>
    <row r="29" spans="1:5" ht="15.5">
      <c r="A29" s="46"/>
      <c r="B29" s="47"/>
      <c r="C29" s="46"/>
      <c r="D29" s="46"/>
      <c r="E29" s="46"/>
    </row>
    <row r="30" spans="1:5" ht="15.5">
      <c r="A30" s="46"/>
      <c r="B30" s="49"/>
      <c r="C30" s="46"/>
      <c r="D30" s="46"/>
      <c r="E30" s="46"/>
    </row>
    <row r="31" spans="1:5" ht="15.5">
      <c r="A31" s="46"/>
      <c r="B31" s="36"/>
      <c r="C31" s="46"/>
      <c r="D31" s="46"/>
      <c r="E31" s="46"/>
    </row>
    <row r="32" spans="1:5" ht="15.5">
      <c r="A32" s="46"/>
      <c r="B32" s="36"/>
      <c r="C32" s="46"/>
      <c r="D32" s="46"/>
      <c r="E32" s="46"/>
    </row>
    <row r="33" spans="1:5" ht="15.5">
      <c r="A33" s="46"/>
      <c r="B33" s="46"/>
      <c r="C33" s="46"/>
      <c r="D33" s="46"/>
      <c r="E33" s="46"/>
    </row>
    <row r="34" spans="1:5" ht="15.5">
      <c r="A34" s="46"/>
      <c r="B34" s="46"/>
      <c r="C34" s="46"/>
      <c r="D34" s="46"/>
      <c r="E34" s="46"/>
    </row>
    <row r="35" spans="1:5" ht="15.5">
      <c r="A35" s="46"/>
      <c r="B35" s="46"/>
      <c r="C35" s="46"/>
      <c r="D35" s="46"/>
      <c r="E35" s="46"/>
    </row>
    <row r="36" spans="1:5" ht="15.5">
      <c r="A36" s="46"/>
      <c r="B36" s="46"/>
      <c r="C36" s="46"/>
      <c r="D36" s="46"/>
      <c r="E36" s="46"/>
    </row>
    <row r="37" spans="1:5" ht="15.5">
      <c r="A37" s="46"/>
      <c r="B37" s="46"/>
      <c r="C37" s="46"/>
      <c r="D37" s="46"/>
      <c r="E37" s="46"/>
    </row>
    <row r="38" spans="1:5" ht="15.5">
      <c r="A38" s="46"/>
      <c r="B38" s="46"/>
      <c r="C38" s="46"/>
      <c r="D38" s="46"/>
      <c r="E38" s="46"/>
    </row>
    <row r="39" spans="1:5" ht="15.5">
      <c r="A39" s="46"/>
      <c r="B39" s="46"/>
      <c r="C39" s="46"/>
      <c r="D39" s="46"/>
      <c r="E39" s="46"/>
    </row>
    <row r="40" spans="1:5" ht="15.5">
      <c r="A40" s="46"/>
      <c r="B40" s="46"/>
      <c r="C40" s="46"/>
      <c r="D40" s="46"/>
      <c r="E40" s="46"/>
    </row>
    <row r="41" spans="1:5" ht="15.5">
      <c r="A41" s="46"/>
      <c r="B41" s="46"/>
      <c r="C41" s="46"/>
      <c r="D41" s="46"/>
      <c r="E41" s="46"/>
    </row>
    <row r="42" spans="1:5" ht="15.5">
      <c r="A42" s="46"/>
      <c r="B42" s="46"/>
      <c r="C42" s="46"/>
      <c r="D42" s="46"/>
      <c r="E42" s="46"/>
    </row>
    <row r="43" spans="1:5" ht="15.5">
      <c r="A43" s="46"/>
      <c r="B43" s="46"/>
      <c r="C43" s="46"/>
      <c r="D43" s="46"/>
      <c r="E43" s="46"/>
    </row>
    <row r="44" spans="1:5" ht="15.5">
      <c r="A44" s="46"/>
      <c r="B44" s="46"/>
      <c r="C44" s="46"/>
      <c r="D44" s="46"/>
      <c r="E44" s="46"/>
    </row>
    <row r="45" spans="1:5" ht="15.5">
      <c r="A45" s="46"/>
      <c r="B45" s="46"/>
      <c r="C45" s="46"/>
      <c r="D45" s="46"/>
      <c r="E45" s="46"/>
    </row>
    <row r="46" spans="1:5" ht="15.5">
      <c r="A46" s="46"/>
      <c r="B46" s="46"/>
      <c r="C46" s="46"/>
      <c r="D46" s="46"/>
      <c r="E46" s="46"/>
    </row>
    <row r="47" spans="1:5" ht="15.5">
      <c r="A47" s="46"/>
      <c r="B47" s="46"/>
      <c r="C47" s="46"/>
      <c r="D47" s="46"/>
      <c r="E47" s="46"/>
    </row>
    <row r="48" spans="1:5" ht="15.5">
      <c r="A48" s="46"/>
      <c r="B48" s="46"/>
      <c r="C48" s="46"/>
      <c r="D48" s="46"/>
      <c r="E48" s="46"/>
    </row>
    <row r="49" spans="1:5" ht="15.5">
      <c r="A49" s="46"/>
      <c r="B49" s="46"/>
      <c r="C49" s="46"/>
      <c r="D49" s="46"/>
      <c r="E49" s="46"/>
    </row>
    <row r="50" spans="1:5" ht="15.5">
      <c r="A50" s="46"/>
      <c r="B50" s="46"/>
      <c r="C50" s="46"/>
      <c r="D50" s="46"/>
      <c r="E50" s="46"/>
    </row>
    <row r="51" spans="1:5" ht="15.5">
      <c r="A51" s="46"/>
      <c r="B51" s="46"/>
      <c r="C51" s="46"/>
      <c r="D51" s="46"/>
      <c r="E51" s="46"/>
    </row>
    <row r="52" spans="1:5" ht="15.5">
      <c r="A52" s="46"/>
      <c r="B52" s="46"/>
      <c r="C52" s="46"/>
      <c r="D52" s="46"/>
      <c r="E52" s="46"/>
    </row>
    <row r="53" spans="1:5" ht="15.5">
      <c r="A53" s="46"/>
      <c r="B53" s="46"/>
      <c r="C53" s="46"/>
      <c r="D53" s="46"/>
      <c r="E53" s="46"/>
    </row>
    <row r="54" spans="1:5" ht="15.5">
      <c r="A54" s="46"/>
      <c r="B54" s="46"/>
      <c r="C54" s="46"/>
      <c r="D54" s="46"/>
      <c r="E54" s="46"/>
    </row>
    <row r="55" spans="1:5" ht="15.5">
      <c r="A55" s="46"/>
      <c r="B55" s="46"/>
      <c r="C55" s="46"/>
      <c r="D55" s="46"/>
      <c r="E55" s="46"/>
    </row>
    <row r="56" spans="1:5" ht="15.5">
      <c r="A56" s="46"/>
      <c r="B56" s="46"/>
      <c r="C56" s="46"/>
      <c r="D56" s="46"/>
      <c r="E56" s="46"/>
    </row>
    <row r="57" spans="1:5" ht="15.5">
      <c r="A57" s="46"/>
      <c r="B57" s="46"/>
      <c r="C57" s="46"/>
      <c r="D57" s="46"/>
      <c r="E57" s="46"/>
    </row>
    <row r="58" spans="1:5" ht="15.5">
      <c r="A58" s="46"/>
      <c r="B58" s="46"/>
      <c r="C58" s="46"/>
      <c r="D58" s="46"/>
      <c r="E58" s="46"/>
    </row>
    <row r="59" spans="1:5" ht="15.5">
      <c r="A59" s="46"/>
      <c r="B59" s="46"/>
      <c r="C59" s="46"/>
      <c r="D59" s="46"/>
      <c r="E59" s="46"/>
    </row>
    <row r="60" spans="1:5" ht="15.5">
      <c r="A60" s="46"/>
      <c r="B60" s="46"/>
      <c r="C60" s="46"/>
      <c r="D60" s="46"/>
      <c r="E60" s="46"/>
    </row>
    <row r="61" spans="1:5" ht="15.5">
      <c r="A61" s="46"/>
      <c r="B61" s="46"/>
      <c r="C61" s="46"/>
      <c r="D61" s="46"/>
      <c r="E61" s="46"/>
    </row>
    <row r="62" spans="1:5" ht="15.5">
      <c r="A62" s="46"/>
      <c r="B62" s="46"/>
      <c r="C62" s="46"/>
      <c r="D62" s="46"/>
      <c r="E62" s="46"/>
    </row>
    <row r="63" spans="1:5" ht="15.5">
      <c r="A63" s="46"/>
      <c r="B63" s="46"/>
      <c r="C63" s="46"/>
      <c r="D63" s="46"/>
      <c r="E63" s="46"/>
    </row>
    <row r="64" spans="1:5" ht="15.5">
      <c r="A64" s="46"/>
      <c r="B64" s="46"/>
      <c r="C64" s="46"/>
      <c r="D64" s="46"/>
      <c r="E64" s="46"/>
    </row>
    <row r="65" spans="1:5" ht="15.5">
      <c r="A65" s="46"/>
      <c r="B65" s="46"/>
      <c r="C65" s="46"/>
      <c r="D65" s="46"/>
      <c r="E65" s="46"/>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G35"/>
  <sheetViews>
    <sheetView topLeftCell="A7" workbookViewId="0">
      <selection activeCell="B21" sqref="B21"/>
    </sheetView>
  </sheetViews>
  <sheetFormatPr defaultRowHeight="14.5"/>
  <cols>
    <col min="1" max="1" width="5.1796875" customWidth="1"/>
    <col min="2" max="2" width="98.26953125" customWidth="1"/>
    <col min="3" max="3" width="16.54296875" customWidth="1"/>
    <col min="4" max="4" width="9.7265625" customWidth="1"/>
  </cols>
  <sheetData>
    <row r="1" spans="1:7" ht="15.5">
      <c r="A1" s="262" t="str">
        <f>'Date initiale'!C3</f>
        <v>Universitatea de Arhitectură și Urbanism "Ion Mincu" București</v>
      </c>
      <c r="B1" s="262"/>
      <c r="C1" s="262"/>
      <c r="D1" s="42"/>
    </row>
    <row r="2" spans="1:7" ht="15.5">
      <c r="A2" s="262" t="str">
        <f>'Date initiale'!B4&amp;" "&amp;'Date initiale'!C4</f>
        <v>Facultatea ARHITECTURA</v>
      </c>
      <c r="B2" s="262"/>
      <c r="C2" s="262"/>
      <c r="D2" s="17"/>
    </row>
    <row r="3" spans="1:7" ht="15.5">
      <c r="A3" s="262" t="str">
        <f>'Date initiale'!B5&amp;" "&amp;'Date initiale'!C5</f>
        <v>Departamentul Proiectare Urbana si Dezvoltare Teritoriala</v>
      </c>
      <c r="B3" s="262"/>
      <c r="C3" s="262"/>
      <c r="D3" s="17"/>
    </row>
    <row r="4" spans="1:7">
      <c r="A4" s="121" t="str">
        <f>'Date initiale'!C6&amp;", "&amp;'Date initiale'!C7</f>
        <v>Muresanu, Florin, Conferențiar universitar, pozitia 11</v>
      </c>
      <c r="B4" s="121"/>
      <c r="C4" s="121"/>
    </row>
    <row r="5" spans="1:7" s="187" customFormat="1">
      <c r="A5" s="121"/>
      <c r="B5" s="121"/>
      <c r="C5" s="121"/>
    </row>
    <row r="6" spans="1:7" ht="15.5">
      <c r="A6" s="543" t="s">
        <v>110</v>
      </c>
      <c r="B6" s="543"/>
      <c r="C6" s="543"/>
      <c r="D6" s="543"/>
    </row>
    <row r="7" spans="1:7" ht="39.75" customHeight="1">
      <c r="A7" s="547" t="str">
        <f>'Descriere indicatori'!B30&amp;". "&amp;'Descriere indicatori'!C30</f>
        <v xml:space="preserve">I23. Organizator sau coordonator, congrese internaţionale / naţionale, manifestări profesionale cu caracter extracurricular, concursuri de proiecte studenţeşti în străinătate şi / în ţară, workshop-uri şi masterclass, în străinătate / în ţară </v>
      </c>
      <c r="B7" s="547"/>
      <c r="C7" s="547"/>
      <c r="D7" s="547"/>
    </row>
    <row r="8" spans="1:7" ht="15.75" customHeight="1" thickBot="1">
      <c r="A8" s="59"/>
      <c r="B8" s="59"/>
      <c r="C8" s="59"/>
      <c r="D8" s="59"/>
    </row>
    <row r="9" spans="1:7" ht="29.5" thickBot="1">
      <c r="A9" s="157" t="s">
        <v>55</v>
      </c>
      <c r="B9" s="158" t="s">
        <v>159</v>
      </c>
      <c r="C9" s="158" t="s">
        <v>81</v>
      </c>
      <c r="D9" s="287" t="s">
        <v>147</v>
      </c>
      <c r="F9" s="268" t="s">
        <v>108</v>
      </c>
    </row>
    <row r="10" spans="1:7" s="187" customFormat="1" ht="29">
      <c r="A10" s="472">
        <v>1</v>
      </c>
      <c r="B10" s="473" t="s">
        <v>351</v>
      </c>
      <c r="C10" s="474">
        <v>12.2005</v>
      </c>
      <c r="D10" s="475">
        <v>3</v>
      </c>
      <c r="F10" s="269" t="s">
        <v>170</v>
      </c>
      <c r="G10" s="376" t="s">
        <v>262</v>
      </c>
    </row>
    <row r="11" spans="1:7" s="187" customFormat="1" ht="29">
      <c r="A11" s="476">
        <f>A10+1</f>
        <v>2</v>
      </c>
      <c r="B11" s="477" t="s">
        <v>352</v>
      </c>
      <c r="C11" s="478" t="s">
        <v>510</v>
      </c>
      <c r="D11" s="479">
        <v>3</v>
      </c>
      <c r="F11" s="269" t="s">
        <v>172</v>
      </c>
    </row>
    <row r="12" spans="1:7" ht="29">
      <c r="A12" s="476">
        <f t="shared" ref="A12:A34" si="0">A11+1</f>
        <v>3</v>
      </c>
      <c r="B12" s="477" t="s">
        <v>353</v>
      </c>
      <c r="C12" s="478">
        <v>10.2006</v>
      </c>
      <c r="D12" s="479">
        <v>3</v>
      </c>
      <c r="F12" s="269" t="s">
        <v>173</v>
      </c>
    </row>
    <row r="13" spans="1:7" s="187" customFormat="1" ht="29">
      <c r="A13" s="476">
        <f t="shared" si="0"/>
        <v>4</v>
      </c>
      <c r="B13" s="477" t="s">
        <v>354</v>
      </c>
      <c r="C13" s="478" t="s">
        <v>453</v>
      </c>
      <c r="D13" s="479">
        <v>3</v>
      </c>
    </row>
    <row r="14" spans="1:7" s="187" customFormat="1">
      <c r="A14" s="476">
        <f t="shared" si="0"/>
        <v>5</v>
      </c>
      <c r="B14" s="477" t="s">
        <v>454</v>
      </c>
      <c r="C14" s="478" t="s">
        <v>455</v>
      </c>
      <c r="D14" s="479">
        <v>3</v>
      </c>
    </row>
    <row r="15" spans="1:7" s="187" customFormat="1" ht="29">
      <c r="A15" s="476">
        <f t="shared" si="0"/>
        <v>6</v>
      </c>
      <c r="B15" s="477" t="s">
        <v>395</v>
      </c>
      <c r="C15" s="478" t="s">
        <v>396</v>
      </c>
      <c r="D15" s="479">
        <v>3</v>
      </c>
    </row>
    <row r="16" spans="1:7" s="187" customFormat="1" ht="32" customHeight="1">
      <c r="A16" s="476">
        <f t="shared" si="0"/>
        <v>7</v>
      </c>
      <c r="B16" s="477" t="s">
        <v>428</v>
      </c>
      <c r="C16" s="478" t="s">
        <v>429</v>
      </c>
      <c r="D16" s="479">
        <v>3</v>
      </c>
    </row>
    <row r="17" spans="1:4" s="187" customFormat="1" ht="29">
      <c r="A17" s="476">
        <f t="shared" si="0"/>
        <v>8</v>
      </c>
      <c r="B17" s="477" t="s">
        <v>359</v>
      </c>
      <c r="C17" s="478" t="s">
        <v>355</v>
      </c>
      <c r="D17" s="479">
        <v>1</v>
      </c>
    </row>
    <row r="18" spans="1:4" s="187" customFormat="1" ht="29">
      <c r="A18" s="476">
        <f t="shared" si="0"/>
        <v>9</v>
      </c>
      <c r="B18" s="477" t="s">
        <v>437</v>
      </c>
      <c r="C18" s="478" t="s">
        <v>387</v>
      </c>
      <c r="D18" s="479">
        <v>3</v>
      </c>
    </row>
    <row r="19" spans="1:4" s="187" customFormat="1" ht="29">
      <c r="A19" s="476">
        <f t="shared" si="0"/>
        <v>10</v>
      </c>
      <c r="B19" s="477" t="s">
        <v>438</v>
      </c>
      <c r="C19" s="478" t="s">
        <v>388</v>
      </c>
      <c r="D19" s="479">
        <v>3</v>
      </c>
    </row>
    <row r="20" spans="1:4" s="187" customFormat="1" ht="43.5">
      <c r="A20" s="476">
        <f t="shared" si="0"/>
        <v>11</v>
      </c>
      <c r="B20" s="477" t="s">
        <v>356</v>
      </c>
      <c r="C20" s="478" t="s">
        <v>357</v>
      </c>
      <c r="D20" s="479">
        <v>1</v>
      </c>
    </row>
    <row r="21" spans="1:4" s="187" customFormat="1" ht="29">
      <c r="A21" s="476">
        <f t="shared" si="0"/>
        <v>12</v>
      </c>
      <c r="B21" s="477" t="s">
        <v>439</v>
      </c>
      <c r="C21" s="478" t="s">
        <v>389</v>
      </c>
      <c r="D21" s="479">
        <v>3</v>
      </c>
    </row>
    <row r="22" spans="1:4" s="187" customFormat="1" ht="29">
      <c r="A22" s="476">
        <f t="shared" si="0"/>
        <v>13</v>
      </c>
      <c r="B22" s="477" t="s">
        <v>427</v>
      </c>
      <c r="C22" s="478" t="s">
        <v>358</v>
      </c>
      <c r="D22" s="479">
        <v>3</v>
      </c>
    </row>
    <row r="23" spans="1:4" s="187" customFormat="1" ht="29">
      <c r="A23" s="476">
        <f t="shared" si="0"/>
        <v>14</v>
      </c>
      <c r="B23" s="477" t="s">
        <v>457</v>
      </c>
      <c r="C23" s="478" t="s">
        <v>456</v>
      </c>
      <c r="D23" s="479">
        <v>1</v>
      </c>
    </row>
    <row r="24" spans="1:4" s="187" customFormat="1" ht="29">
      <c r="A24" s="476">
        <f t="shared" si="0"/>
        <v>15</v>
      </c>
      <c r="B24" s="477" t="s">
        <v>426</v>
      </c>
      <c r="C24" s="478" t="s">
        <v>360</v>
      </c>
      <c r="D24" s="479">
        <v>1</v>
      </c>
    </row>
    <row r="25" spans="1:4" ht="29">
      <c r="A25" s="476">
        <f t="shared" si="0"/>
        <v>16</v>
      </c>
      <c r="B25" s="480" t="s">
        <v>425</v>
      </c>
      <c r="C25" s="481" t="s">
        <v>424</v>
      </c>
      <c r="D25" s="482">
        <v>1</v>
      </c>
    </row>
    <row r="26" spans="1:4" s="187" customFormat="1" ht="29">
      <c r="A26" s="476">
        <f t="shared" si="0"/>
        <v>17</v>
      </c>
      <c r="B26" s="480" t="s">
        <v>419</v>
      </c>
      <c r="C26" s="481" t="s">
        <v>423</v>
      </c>
      <c r="D26" s="482">
        <v>3</v>
      </c>
    </row>
    <row r="27" spans="1:4" s="187" customFormat="1" ht="29">
      <c r="A27" s="476">
        <f t="shared" si="0"/>
        <v>18</v>
      </c>
      <c r="B27" s="480" t="s">
        <v>422</v>
      </c>
      <c r="C27" s="478" t="s">
        <v>410</v>
      </c>
      <c r="D27" s="479">
        <v>3</v>
      </c>
    </row>
    <row r="28" spans="1:4" s="187" customFormat="1" ht="29">
      <c r="A28" s="476">
        <f t="shared" si="0"/>
        <v>19</v>
      </c>
      <c r="B28" s="480" t="s">
        <v>419</v>
      </c>
      <c r="C28" s="481" t="s">
        <v>421</v>
      </c>
      <c r="D28" s="482">
        <v>3</v>
      </c>
    </row>
    <row r="29" spans="1:4" s="187" customFormat="1" ht="29">
      <c r="A29" s="476">
        <f t="shared" si="0"/>
        <v>20</v>
      </c>
      <c r="B29" s="480" t="s">
        <v>434</v>
      </c>
      <c r="C29" s="481" t="s">
        <v>412</v>
      </c>
      <c r="D29" s="482">
        <v>3</v>
      </c>
    </row>
    <row r="30" spans="1:4" s="187" customFormat="1" ht="29">
      <c r="A30" s="476">
        <f t="shared" si="0"/>
        <v>21</v>
      </c>
      <c r="B30" s="480" t="s">
        <v>419</v>
      </c>
      <c r="C30" s="481" t="s">
        <v>420</v>
      </c>
      <c r="D30" s="482">
        <v>3</v>
      </c>
    </row>
    <row r="31" spans="1:4" s="187" customFormat="1">
      <c r="A31" s="476">
        <f t="shared" si="0"/>
        <v>22</v>
      </c>
      <c r="B31" s="480" t="s">
        <v>463</v>
      </c>
      <c r="C31" s="481" t="s">
        <v>420</v>
      </c>
      <c r="D31" s="482">
        <v>3</v>
      </c>
    </row>
    <row r="32" spans="1:4" s="187" customFormat="1" ht="43.5">
      <c r="A32" s="476">
        <f t="shared" si="0"/>
        <v>23</v>
      </c>
      <c r="B32" s="480" t="s">
        <v>418</v>
      </c>
      <c r="C32" s="481" t="s">
        <v>415</v>
      </c>
      <c r="D32" s="482">
        <v>3</v>
      </c>
    </row>
    <row r="33" spans="1:4" s="187" customFormat="1" ht="29">
      <c r="A33" s="476">
        <f t="shared" si="0"/>
        <v>24</v>
      </c>
      <c r="B33" s="480" t="s">
        <v>435</v>
      </c>
      <c r="C33" s="481" t="s">
        <v>451</v>
      </c>
      <c r="D33" s="482">
        <v>3</v>
      </c>
    </row>
    <row r="34" spans="1:4" s="187" customFormat="1" ht="29.5" thickBot="1">
      <c r="A34" s="476">
        <f t="shared" si="0"/>
        <v>25</v>
      </c>
      <c r="B34" s="483" t="s">
        <v>436</v>
      </c>
      <c r="C34" s="508" t="s">
        <v>452</v>
      </c>
      <c r="D34" s="484">
        <v>3</v>
      </c>
    </row>
    <row r="35" spans="1:4" ht="15" thickBot="1">
      <c r="A35" s="464"/>
      <c r="B35" s="121"/>
      <c r="C35" s="465" t="str">
        <f>"Total "&amp;LEFT(A7,3)</f>
        <v>Total I23</v>
      </c>
      <c r="D35" s="466">
        <f>SUM(D10:D34)</f>
        <v>65</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I20"/>
  <sheetViews>
    <sheetView workbookViewId="0">
      <selection activeCell="M14" sqref="M14"/>
    </sheetView>
  </sheetViews>
  <sheetFormatPr defaultRowHeight="14.5"/>
  <cols>
    <col min="1" max="1" width="5.1796875" customWidth="1"/>
    <col min="2" max="2" width="27.54296875" customWidth="1"/>
    <col min="3" max="3" width="46.81640625" style="187" customWidth="1"/>
    <col min="4" max="4" width="30" style="187" customWidth="1"/>
    <col min="5" max="5" width="10.54296875" customWidth="1"/>
    <col min="6" max="6" width="9.7265625" customWidth="1"/>
  </cols>
  <sheetData>
    <row r="1" spans="1:9">
      <c r="A1" s="264" t="str">
        <f>'Date initiale'!C3</f>
        <v>Universitatea de Arhitectură și Urbanism "Ion Mincu" București</v>
      </c>
      <c r="B1" s="264"/>
      <c r="C1" s="264"/>
      <c r="D1" s="264"/>
      <c r="E1" s="264"/>
    </row>
    <row r="2" spans="1:9">
      <c r="A2" s="264" t="str">
        <f>'Date initiale'!B4&amp;" "&amp;'Date initiale'!C4</f>
        <v>Facultatea ARHITECTURA</v>
      </c>
      <c r="B2" s="264"/>
      <c r="C2" s="264"/>
      <c r="D2" s="264"/>
      <c r="E2" s="264"/>
    </row>
    <row r="3" spans="1:9">
      <c r="A3" s="264" t="str">
        <f>'Date initiale'!B5&amp;" "&amp;'Date initiale'!C5</f>
        <v>Departamentul Proiectare Urbana si Dezvoltare Teritoriala</v>
      </c>
      <c r="B3" s="264"/>
      <c r="C3" s="264"/>
      <c r="D3" s="264"/>
      <c r="E3" s="264"/>
    </row>
    <row r="4" spans="1:9">
      <c r="A4" s="121" t="str">
        <f>'Date initiale'!C6&amp;", "&amp;'Date initiale'!C7</f>
        <v>Muresanu, Florin, Conferențiar universitar, pozitia 11</v>
      </c>
      <c r="B4" s="121"/>
      <c r="C4" s="121"/>
      <c r="D4" s="121"/>
      <c r="E4" s="121"/>
    </row>
    <row r="5" spans="1:9" s="187" customFormat="1">
      <c r="A5" s="121"/>
      <c r="B5" s="121"/>
      <c r="C5" s="121"/>
      <c r="D5" s="121"/>
      <c r="E5" s="121"/>
    </row>
    <row r="6" spans="1:9" ht="15.5">
      <c r="A6" s="281" t="s">
        <v>110</v>
      </c>
    </row>
    <row r="7" spans="1:9" ht="15.5">
      <c r="A7" s="547" t="str">
        <f>'Descriere indicatori'!B31&amp;". "&amp;'Descriere indicatori'!C31</f>
        <v xml:space="preserve">I24. Îndrumare de doctorat sau în co-tutelă la nivel internaţional/naţional </v>
      </c>
      <c r="B7" s="547"/>
      <c r="C7" s="547"/>
      <c r="D7" s="547"/>
      <c r="E7" s="547"/>
      <c r="F7" s="547"/>
    </row>
    <row r="8" spans="1:9" ht="15" thickBot="1"/>
    <row r="9" spans="1:9" ht="29.5" thickBot="1">
      <c r="A9" s="157" t="s">
        <v>55</v>
      </c>
      <c r="B9" s="158" t="s">
        <v>153</v>
      </c>
      <c r="C9" s="158" t="s">
        <v>155</v>
      </c>
      <c r="D9" s="158" t="s">
        <v>154</v>
      </c>
      <c r="E9" s="158" t="s">
        <v>81</v>
      </c>
      <c r="F9" s="287" t="s">
        <v>147</v>
      </c>
      <c r="H9" s="268" t="s">
        <v>108</v>
      </c>
    </row>
    <row r="10" spans="1:9">
      <c r="A10" s="163">
        <v>1</v>
      </c>
      <c r="B10" s="304"/>
      <c r="C10" s="304"/>
      <c r="D10" s="304"/>
      <c r="E10" s="164"/>
      <c r="F10" s="347"/>
      <c r="H10" s="269" t="s">
        <v>266</v>
      </c>
      <c r="I10" s="376" t="s">
        <v>267</v>
      </c>
    </row>
    <row r="11" spans="1:9">
      <c r="A11" s="165">
        <f>A10+1</f>
        <v>2</v>
      </c>
      <c r="B11" s="293"/>
      <c r="C11" s="293"/>
      <c r="D11" s="293"/>
      <c r="E11" s="41"/>
      <c r="F11" s="348"/>
      <c r="H11" s="187"/>
      <c r="I11" s="376" t="s">
        <v>268</v>
      </c>
    </row>
    <row r="12" spans="1:9">
      <c r="A12" s="165">
        <f t="shared" ref="A12:A19" si="0">A11+1</f>
        <v>3</v>
      </c>
      <c r="B12" s="293"/>
      <c r="C12" s="293"/>
      <c r="D12" s="293"/>
      <c r="E12" s="41"/>
      <c r="F12" s="348"/>
    </row>
    <row r="13" spans="1:9">
      <c r="A13" s="165">
        <f t="shared" si="0"/>
        <v>4</v>
      </c>
      <c r="B13" s="293"/>
      <c r="C13" s="293"/>
      <c r="D13" s="293"/>
      <c r="E13" s="41"/>
      <c r="F13" s="348"/>
    </row>
    <row r="14" spans="1:9">
      <c r="A14" s="165">
        <f t="shared" si="0"/>
        <v>5</v>
      </c>
      <c r="B14" s="293"/>
      <c r="C14" s="293"/>
      <c r="D14" s="293"/>
      <c r="E14" s="41"/>
      <c r="F14" s="348"/>
    </row>
    <row r="15" spans="1:9">
      <c r="A15" s="165">
        <f t="shared" si="0"/>
        <v>6</v>
      </c>
      <c r="B15" s="293"/>
      <c r="C15" s="293"/>
      <c r="D15" s="293"/>
      <c r="E15" s="41"/>
      <c r="F15" s="348"/>
    </row>
    <row r="16" spans="1:9">
      <c r="A16" s="165">
        <f t="shared" si="0"/>
        <v>7</v>
      </c>
      <c r="B16" s="293"/>
      <c r="C16" s="293"/>
      <c r="D16" s="293"/>
      <c r="E16" s="41"/>
      <c r="F16" s="348"/>
    </row>
    <row r="17" spans="1:6">
      <c r="A17" s="165">
        <f t="shared" si="0"/>
        <v>8</v>
      </c>
      <c r="B17" s="293"/>
      <c r="C17" s="293"/>
      <c r="D17" s="293"/>
      <c r="E17" s="41"/>
      <c r="F17" s="348"/>
    </row>
    <row r="18" spans="1:6">
      <c r="A18" s="165">
        <f t="shared" si="0"/>
        <v>9</v>
      </c>
      <c r="B18" s="293"/>
      <c r="C18" s="293"/>
      <c r="D18" s="293"/>
      <c r="E18" s="41"/>
      <c r="F18" s="348"/>
    </row>
    <row r="19" spans="1:6" ht="15" thickBot="1">
      <c r="A19" s="305">
        <f t="shared" si="0"/>
        <v>10</v>
      </c>
      <c r="B19" s="306"/>
      <c r="C19" s="306"/>
      <c r="D19" s="306"/>
      <c r="E19" s="154"/>
      <c r="F19" s="349"/>
    </row>
    <row r="20" spans="1:6" ht="15" thickBot="1">
      <c r="A20" s="350"/>
      <c r="B20" s="121"/>
      <c r="C20" s="121"/>
      <c r="D20" s="121"/>
      <c r="E20" s="123" t="str">
        <f>"Total "&amp;LEFT(A7,3)</f>
        <v>Total I24</v>
      </c>
      <c r="F20" s="307">
        <f>SUM(F10:F19)</f>
        <v>0</v>
      </c>
    </row>
  </sheetData>
  <mergeCells count="1">
    <mergeCell ref="A7:F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5"/>
  <sheetViews>
    <sheetView workbookViewId="0">
      <selection activeCell="A16" sqref="A16"/>
    </sheetView>
  </sheetViews>
  <sheetFormatPr defaultRowHeight="14.5"/>
  <sheetData>
    <row r="1" spans="1:28">
      <c r="A1" t="s">
        <v>106</v>
      </c>
      <c r="AA1" s="309" t="s">
        <v>156</v>
      </c>
      <c r="AB1" t="s">
        <v>157</v>
      </c>
    </row>
    <row r="2" spans="1:28">
      <c r="A2" t="s">
        <v>107</v>
      </c>
    </row>
    <row r="6" spans="1:28">
      <c r="A6" t="s">
        <v>142</v>
      </c>
    </row>
    <row r="7" spans="1:28">
      <c r="A7" t="s">
        <v>143</v>
      </c>
    </row>
    <row r="8" spans="1:28">
      <c r="A8" t="s">
        <v>144</v>
      </c>
    </row>
    <row r="9" spans="1:28">
      <c r="A9" t="s">
        <v>145</v>
      </c>
    </row>
    <row r="10" spans="1:28">
      <c r="A10" t="s">
        <v>146</v>
      </c>
    </row>
    <row r="13" spans="1:28">
      <c r="A13" t="s">
        <v>51</v>
      </c>
    </row>
    <row r="14" spans="1:28">
      <c r="A14" t="s">
        <v>182</v>
      </c>
    </row>
    <row r="15" spans="1:28">
      <c r="A15" t="s">
        <v>183</v>
      </c>
    </row>
  </sheetData>
  <phoneticPr fontId="13"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E62"/>
  <sheetViews>
    <sheetView showGridLines="0" showRowColHeaders="0" topLeftCell="A28" zoomScale="115" zoomScaleNormal="115" workbookViewId="0">
      <selection activeCell="C21" sqref="C21"/>
    </sheetView>
  </sheetViews>
  <sheetFormatPr defaultRowHeight="14.5"/>
  <cols>
    <col min="1" max="1" width="3.81640625" style="187" customWidth="1"/>
    <col min="2" max="2" width="9.1796875" customWidth="1"/>
    <col min="3" max="3" width="55" customWidth="1"/>
    <col min="4" max="4" width="9.453125" style="72" customWidth="1"/>
    <col min="5" max="5" width="14.26953125" customWidth="1"/>
  </cols>
  <sheetData>
    <row r="1" spans="2:5">
      <c r="B1" s="86" t="s">
        <v>187</v>
      </c>
      <c r="D1"/>
    </row>
    <row r="2" spans="2:5">
      <c r="B2" s="86"/>
      <c r="D2"/>
    </row>
    <row r="3" spans="2:5" ht="43.5">
      <c r="B3" s="71" t="s">
        <v>63</v>
      </c>
      <c r="C3" s="12" t="s">
        <v>17</v>
      </c>
      <c r="D3" s="71" t="s">
        <v>18</v>
      </c>
      <c r="E3" s="12" t="s">
        <v>97</v>
      </c>
    </row>
    <row r="4" spans="2:5" ht="29">
      <c r="B4" s="77" t="s">
        <v>112</v>
      </c>
      <c r="C4" s="11" t="s">
        <v>20</v>
      </c>
      <c r="D4" s="77" t="s">
        <v>196</v>
      </c>
      <c r="E4" s="74" t="s">
        <v>98</v>
      </c>
    </row>
    <row r="5" spans="2:5">
      <c r="B5" s="77" t="s">
        <v>113</v>
      </c>
      <c r="C5" s="11" t="s">
        <v>22</v>
      </c>
      <c r="D5" s="77" t="s">
        <v>197</v>
      </c>
      <c r="E5" s="74" t="s">
        <v>16</v>
      </c>
    </row>
    <row r="6" spans="2:5" ht="29">
      <c r="B6" s="77" t="s">
        <v>114</v>
      </c>
      <c r="C6" s="31" t="s">
        <v>24</v>
      </c>
      <c r="D6" s="77" t="s">
        <v>198</v>
      </c>
      <c r="E6" s="74" t="s">
        <v>25</v>
      </c>
    </row>
    <row r="7" spans="2:5">
      <c r="B7" s="77" t="s">
        <v>115</v>
      </c>
      <c r="C7" s="11" t="s">
        <v>199</v>
      </c>
      <c r="D7" s="77" t="s">
        <v>198</v>
      </c>
      <c r="E7" s="74" t="s">
        <v>27</v>
      </c>
    </row>
    <row r="8" spans="2:5" s="55" customFormat="1" ht="58">
      <c r="B8" s="77" t="s">
        <v>116</v>
      </c>
      <c r="C8" s="74" t="s">
        <v>200</v>
      </c>
      <c r="D8" s="77" t="s">
        <v>198</v>
      </c>
      <c r="E8" s="74" t="s">
        <v>27</v>
      </c>
    </row>
    <row r="9" spans="2:5" ht="30" customHeight="1">
      <c r="B9" s="77" t="s">
        <v>117</v>
      </c>
      <c r="C9" s="15" t="s">
        <v>201</v>
      </c>
      <c r="D9" s="77" t="s">
        <v>202</v>
      </c>
      <c r="E9" s="74" t="s">
        <v>27</v>
      </c>
    </row>
    <row r="10" spans="2:5" ht="30" customHeight="1">
      <c r="B10" s="77" t="s">
        <v>118</v>
      </c>
      <c r="C10" s="15" t="s">
        <v>203</v>
      </c>
      <c r="D10" s="77" t="s">
        <v>202</v>
      </c>
      <c r="E10" s="74" t="s">
        <v>27</v>
      </c>
    </row>
    <row r="11" spans="2:5" ht="29">
      <c r="B11" s="77" t="s">
        <v>119</v>
      </c>
      <c r="C11" s="15" t="s">
        <v>204</v>
      </c>
      <c r="D11" s="77" t="s">
        <v>198</v>
      </c>
      <c r="E11" s="74" t="s">
        <v>32</v>
      </c>
    </row>
    <row r="12" spans="2:5" ht="29">
      <c r="B12" s="77" t="s">
        <v>120</v>
      </c>
      <c r="C12" s="11" t="s">
        <v>205</v>
      </c>
      <c r="D12" s="77" t="s">
        <v>206</v>
      </c>
      <c r="E12" s="74" t="s">
        <v>32</v>
      </c>
    </row>
    <row r="13" spans="2:5" ht="62.25" customHeight="1">
      <c r="B13" s="77" t="s">
        <v>121</v>
      </c>
      <c r="C13" s="73" t="s">
        <v>207</v>
      </c>
      <c r="D13" s="77" t="s">
        <v>208</v>
      </c>
      <c r="E13" s="74" t="s">
        <v>35</v>
      </c>
    </row>
    <row r="14" spans="2:5" ht="58">
      <c r="B14" s="78" t="s">
        <v>122</v>
      </c>
      <c r="C14" s="15" t="s">
        <v>209</v>
      </c>
      <c r="D14" s="77" t="s">
        <v>210</v>
      </c>
      <c r="E14" s="74" t="s">
        <v>37</v>
      </c>
    </row>
    <row r="15" spans="2:5" ht="76.5" customHeight="1">
      <c r="B15" s="79"/>
      <c r="C15" s="15" t="s">
        <v>211</v>
      </c>
      <c r="D15" s="77" t="s">
        <v>212</v>
      </c>
      <c r="E15" s="74" t="s">
        <v>38</v>
      </c>
    </row>
    <row r="16" spans="2:5" ht="29">
      <c r="B16" s="80"/>
      <c r="C16" s="35" t="s">
        <v>213</v>
      </c>
      <c r="D16" s="77" t="s">
        <v>214</v>
      </c>
      <c r="E16" s="74" t="s">
        <v>39</v>
      </c>
    </row>
    <row r="17" spans="2:5" ht="90" customHeight="1">
      <c r="B17" s="77" t="s">
        <v>123</v>
      </c>
      <c r="C17" s="15" t="s">
        <v>215</v>
      </c>
      <c r="D17" s="77" t="s">
        <v>216</v>
      </c>
      <c r="E17" s="74" t="s">
        <v>59</v>
      </c>
    </row>
    <row r="18" spans="2:5" ht="61.5" customHeight="1">
      <c r="B18" s="77" t="s">
        <v>124</v>
      </c>
      <c r="C18" s="15" t="s">
        <v>217</v>
      </c>
      <c r="D18" s="77" t="s">
        <v>218</v>
      </c>
      <c r="E18" s="74" t="s">
        <v>59</v>
      </c>
    </row>
    <row r="19" spans="2:5" ht="75" customHeight="1">
      <c r="B19" s="533" t="s">
        <v>125</v>
      </c>
      <c r="C19" s="11" t="s">
        <v>219</v>
      </c>
      <c r="D19" s="77" t="s">
        <v>220</v>
      </c>
      <c r="E19" s="74" t="s">
        <v>59</v>
      </c>
    </row>
    <row r="20" spans="2:5" ht="43.5">
      <c r="B20" s="534"/>
      <c r="C20" s="11" t="s">
        <v>221</v>
      </c>
      <c r="D20" s="77" t="s">
        <v>222</v>
      </c>
      <c r="E20" s="74" t="s">
        <v>59</v>
      </c>
    </row>
    <row r="21" spans="2:5" ht="58">
      <c r="B21" s="235"/>
      <c r="C21" s="11" t="s">
        <v>62</v>
      </c>
      <c r="D21" s="77" t="s">
        <v>223</v>
      </c>
      <c r="E21" s="74" t="s">
        <v>59</v>
      </c>
    </row>
    <row r="22" spans="2:5" s="187" customFormat="1" ht="72.5">
      <c r="B22" s="77" t="s">
        <v>0</v>
      </c>
      <c r="C22" s="11" t="s">
        <v>224</v>
      </c>
      <c r="D22" s="77" t="s">
        <v>225</v>
      </c>
      <c r="E22" s="74" t="s">
        <v>59</v>
      </c>
    </row>
    <row r="23" spans="2:5" ht="135.75" customHeight="1">
      <c r="B23" s="83" t="s">
        <v>126</v>
      </c>
      <c r="C23" s="81" t="s">
        <v>226</v>
      </c>
      <c r="D23" s="82" t="s">
        <v>227</v>
      </c>
      <c r="E23" s="81" t="s">
        <v>228</v>
      </c>
    </row>
    <row r="24" spans="2:5" ht="58">
      <c r="B24" s="80" t="s">
        <v>127</v>
      </c>
      <c r="C24" s="67" t="s">
        <v>229</v>
      </c>
      <c r="D24" s="80" t="s">
        <v>230</v>
      </c>
      <c r="E24" s="76" t="s">
        <v>65</v>
      </c>
    </row>
    <row r="25" spans="2:5" ht="58">
      <c r="B25" s="77" t="s">
        <v>128</v>
      </c>
      <c r="C25" s="15" t="s">
        <v>231</v>
      </c>
      <c r="D25" s="77" t="s">
        <v>232</v>
      </c>
      <c r="E25" s="74" t="s">
        <v>67</v>
      </c>
    </row>
    <row r="26" spans="2:5" ht="106.5" customHeight="1">
      <c r="B26" s="77" t="s">
        <v>129</v>
      </c>
      <c r="C26" s="85" t="s">
        <v>233</v>
      </c>
      <c r="D26" s="77" t="s">
        <v>99</v>
      </c>
      <c r="E26" s="74" t="s">
        <v>41</v>
      </c>
    </row>
    <row r="27" spans="2:5" ht="43.5">
      <c r="B27" s="77" t="s">
        <v>130</v>
      </c>
      <c r="C27" s="84" t="s">
        <v>234</v>
      </c>
      <c r="D27" s="77" t="s">
        <v>235</v>
      </c>
      <c r="E27" s="74" t="s">
        <v>43</v>
      </c>
    </row>
    <row r="28" spans="2:5" ht="29">
      <c r="B28" s="77" t="s">
        <v>131</v>
      </c>
      <c r="C28" s="76" t="s">
        <v>236</v>
      </c>
      <c r="D28" s="77" t="s">
        <v>232</v>
      </c>
      <c r="E28" s="74" t="s">
        <v>43</v>
      </c>
    </row>
    <row r="29" spans="2:5" ht="107.25" customHeight="1">
      <c r="B29" s="77" t="s">
        <v>132</v>
      </c>
      <c r="C29" s="75" t="s">
        <v>264</v>
      </c>
      <c r="D29" s="77" t="s">
        <v>100</v>
      </c>
      <c r="E29" s="74" t="s">
        <v>46</v>
      </c>
    </row>
    <row r="30" spans="2:5" ht="58">
      <c r="B30" s="77" t="s">
        <v>133</v>
      </c>
      <c r="C30" s="74" t="s">
        <v>237</v>
      </c>
      <c r="D30" s="77" t="s">
        <v>238</v>
      </c>
      <c r="E30" s="74" t="s">
        <v>41</v>
      </c>
    </row>
    <row r="31" spans="2:5" ht="58">
      <c r="B31" s="77" t="s">
        <v>239</v>
      </c>
      <c r="C31" s="74" t="s">
        <v>49</v>
      </c>
      <c r="D31" s="77" t="s">
        <v>240</v>
      </c>
      <c r="E31" s="74" t="s">
        <v>241</v>
      </c>
    </row>
    <row r="33" spans="2:5" s="187" customFormat="1">
      <c r="B33" s="536" t="s">
        <v>193</v>
      </c>
      <c r="C33" s="532"/>
      <c r="D33" s="532"/>
      <c r="E33" s="532"/>
    </row>
    <row r="34" spans="2:5" s="187" customFormat="1">
      <c r="B34" s="532"/>
      <c r="C34" s="532"/>
      <c r="D34" s="532"/>
      <c r="E34" s="532"/>
    </row>
    <row r="35" spans="2:5" s="187" customFormat="1">
      <c r="B35" s="532"/>
      <c r="C35" s="532"/>
      <c r="D35" s="532"/>
      <c r="E35" s="532"/>
    </row>
    <row r="36" spans="2:5" s="187" customFormat="1">
      <c r="B36" s="532"/>
      <c r="C36" s="532"/>
      <c r="D36" s="532"/>
      <c r="E36" s="532"/>
    </row>
    <row r="37" spans="2:5" s="187" customFormat="1">
      <c r="B37" s="532"/>
      <c r="C37" s="532"/>
      <c r="D37" s="532"/>
      <c r="E37" s="532"/>
    </row>
    <row r="38" spans="2:5" s="187" customFormat="1">
      <c r="B38" s="532"/>
      <c r="C38" s="532"/>
      <c r="D38" s="532"/>
      <c r="E38" s="532"/>
    </row>
    <row r="39" spans="2:5" s="187" customFormat="1">
      <c r="B39" s="532"/>
      <c r="C39" s="532"/>
      <c r="D39" s="532"/>
      <c r="E39" s="532"/>
    </row>
    <row r="40" spans="2:5" s="187" customFormat="1" ht="128.25" customHeight="1">
      <c r="B40" s="532"/>
      <c r="C40" s="532"/>
      <c r="D40" s="532"/>
      <c r="E40" s="532"/>
    </row>
    <row r="41" spans="2:5" s="187" customFormat="1">
      <c r="B41" s="535" t="s">
        <v>191</v>
      </c>
      <c r="C41" s="535"/>
      <c r="D41" s="535"/>
      <c r="E41" s="535"/>
    </row>
    <row r="42" spans="2:5" ht="48.75" customHeight="1">
      <c r="B42" s="530" t="s">
        <v>50</v>
      </c>
      <c r="C42" s="530"/>
      <c r="D42" s="530"/>
      <c r="E42" s="530"/>
    </row>
    <row r="43" spans="2:5" ht="64.5" customHeight="1">
      <c r="B43" s="530" t="s">
        <v>188</v>
      </c>
      <c r="C43" s="530"/>
      <c r="D43" s="530"/>
      <c r="E43" s="530"/>
    </row>
    <row r="44" spans="2:5" ht="59.25" customHeight="1">
      <c r="B44" s="530" t="s">
        <v>189</v>
      </c>
      <c r="C44" s="530"/>
      <c r="D44" s="530"/>
      <c r="E44" s="530"/>
    </row>
    <row r="45" spans="2:5" s="187" customFormat="1" ht="46.5" customHeight="1">
      <c r="B45" s="530" t="s">
        <v>190</v>
      </c>
      <c r="C45" s="530"/>
      <c r="D45" s="530"/>
      <c r="E45" s="530"/>
    </row>
    <row r="46" spans="2:5" ht="32.25" customHeight="1">
      <c r="B46" s="532" t="s">
        <v>192</v>
      </c>
      <c r="C46" s="532"/>
      <c r="D46" s="532"/>
      <c r="E46" s="532"/>
    </row>
    <row r="47" spans="2:5">
      <c r="B47" s="531" t="s">
        <v>179</v>
      </c>
      <c r="C47" s="532"/>
      <c r="D47" s="532"/>
      <c r="E47" s="532"/>
    </row>
    <row r="48" spans="2:5">
      <c r="B48" s="532"/>
      <c r="C48" s="532"/>
      <c r="D48" s="532"/>
      <c r="E48" s="532"/>
    </row>
    <row r="49" spans="2:5">
      <c r="B49" s="532"/>
      <c r="C49" s="532"/>
      <c r="D49" s="532"/>
      <c r="E49" s="532"/>
    </row>
    <row r="50" spans="2:5">
      <c r="B50" s="532"/>
      <c r="C50" s="532"/>
      <c r="D50" s="532"/>
      <c r="E50" s="532"/>
    </row>
    <row r="51" spans="2:5">
      <c r="B51" s="532"/>
      <c r="C51" s="532"/>
      <c r="D51" s="532"/>
      <c r="E51" s="532"/>
    </row>
    <row r="52" spans="2:5">
      <c r="B52" s="532"/>
      <c r="C52" s="532"/>
      <c r="D52" s="532"/>
      <c r="E52" s="532"/>
    </row>
    <row r="53" spans="2:5">
      <c r="B53" s="532"/>
      <c r="C53" s="532"/>
      <c r="D53" s="532"/>
      <c r="E53" s="532"/>
    </row>
    <row r="54" spans="2:5" ht="114" customHeight="1">
      <c r="B54" s="532"/>
      <c r="C54" s="532"/>
      <c r="D54" s="532"/>
      <c r="E54" s="532"/>
    </row>
    <row r="56" spans="2:5">
      <c r="B56" s="376" t="s">
        <v>194</v>
      </c>
    </row>
    <row r="57" spans="2:5" ht="63" customHeight="1">
      <c r="B57" s="528" t="s">
        <v>195</v>
      </c>
      <c r="C57" s="529"/>
      <c r="D57" s="529"/>
      <c r="E57" s="529"/>
    </row>
    <row r="62" spans="2:5" ht="86.25" customHeight="1"/>
  </sheetData>
  <sheetProtection algorithmName="SHA-512" hashValue="ga5TvO0oQvWCZMU+6AccswLuRS+hzz5Vw4oJoA5hb1BVsUfRmElyDnQMQgJQYjG+HmpZ1MLUScKajnLS9pGUqA==" saltValue="8tm6U7u5zxhqnzK78M1Ucg==" spinCount="100000" sheet="1" objects="1" scenarios="1"/>
  <mergeCells count="10">
    <mergeCell ref="B19:B20"/>
    <mergeCell ref="B45:E45"/>
    <mergeCell ref="B46:E46"/>
    <mergeCell ref="B41:E41"/>
    <mergeCell ref="B33:E40"/>
    <mergeCell ref="B57:E57"/>
    <mergeCell ref="B43:E43"/>
    <mergeCell ref="B47:E54"/>
    <mergeCell ref="B42:E42"/>
    <mergeCell ref="B44:E44"/>
  </mergeCells>
  <phoneticPr fontId="0" type="noConversion"/>
  <pageMargins left="0.59055118110236227" right="0.59055118110236227" top="0.78740157480314965" bottom="0.78740157480314965"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H18"/>
  <sheetViews>
    <sheetView showGridLines="0" showRowColHeaders="0" workbookViewId="0">
      <selection activeCell="D18" sqref="D18"/>
    </sheetView>
  </sheetViews>
  <sheetFormatPr defaultRowHeight="14.5"/>
  <cols>
    <col min="2" max="2" width="46.54296875" customWidth="1"/>
    <col min="3" max="4" width="14.26953125" customWidth="1"/>
  </cols>
  <sheetData>
    <row r="1" spans="1:8">
      <c r="A1" s="86" t="s">
        <v>103</v>
      </c>
    </row>
    <row r="3" spans="1:8" ht="64.5" customHeight="1">
      <c r="A3" s="88" t="s">
        <v>2</v>
      </c>
      <c r="B3" s="87" t="s">
        <v>1</v>
      </c>
      <c r="C3" s="89" t="s">
        <v>3</v>
      </c>
      <c r="D3" s="89" t="s">
        <v>4</v>
      </c>
      <c r="E3" s="1"/>
      <c r="F3" s="1"/>
      <c r="G3" s="1"/>
      <c r="H3" s="1"/>
    </row>
    <row r="4" spans="1:8">
      <c r="A4" s="19" t="s">
        <v>5</v>
      </c>
      <c r="B4" s="13" t="s">
        <v>242</v>
      </c>
      <c r="C4" s="19" t="s">
        <v>10</v>
      </c>
      <c r="D4" s="19" t="s">
        <v>13</v>
      </c>
    </row>
    <row r="5" spans="1:8">
      <c r="A5" s="19" t="s">
        <v>6</v>
      </c>
      <c r="B5" s="13" t="s">
        <v>243</v>
      </c>
      <c r="C5" s="19" t="s">
        <v>10</v>
      </c>
      <c r="D5" s="19" t="s">
        <v>13</v>
      </c>
    </row>
    <row r="6" spans="1:8">
      <c r="A6" s="19" t="s">
        <v>7</v>
      </c>
      <c r="B6" s="13" t="s">
        <v>9</v>
      </c>
      <c r="C6" s="19" t="s">
        <v>11</v>
      </c>
      <c r="D6" s="19" t="s">
        <v>14</v>
      </c>
    </row>
    <row r="7" spans="1:8">
      <c r="A7" s="378" t="s">
        <v>8</v>
      </c>
      <c r="B7" s="377" t="s">
        <v>244</v>
      </c>
      <c r="C7" s="378" t="s">
        <v>12</v>
      </c>
      <c r="D7" s="378" t="s">
        <v>15</v>
      </c>
    </row>
    <row r="11" spans="1:8" ht="13.5" customHeight="1"/>
    <row r="12" spans="1:8" hidden="1"/>
    <row r="13" spans="1:8" hidden="1"/>
    <row r="14" spans="1:8" hidden="1"/>
    <row r="15" spans="1:8" hidden="1"/>
    <row r="16" spans="1:8" hidden="1"/>
    <row r="18" ht="20.25" customHeight="1"/>
  </sheetData>
  <phoneticPr fontId="0" type="noConversion"/>
  <pageMargins left="0.78740157480314965" right="0.59055118110236227" top="0.78740157480314965" bottom="0.78740157480314965"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AE22"/>
  <sheetViews>
    <sheetView workbookViewId="0">
      <selection activeCell="E11" sqref="E11"/>
    </sheetView>
  </sheetViews>
  <sheetFormatPr defaultRowHeight="14.5"/>
  <cols>
    <col min="1" max="1" width="5.1796875" customWidth="1"/>
    <col min="2" max="2" width="22.1796875" customWidth="1"/>
    <col min="3" max="3" width="37.81640625" customWidth="1"/>
    <col min="4" max="4" width="21.453125" customWidth="1"/>
    <col min="5" max="5" width="16" customWidth="1"/>
    <col min="6" max="6" width="6.81640625" customWidth="1"/>
    <col min="7" max="7" width="10" customWidth="1"/>
    <col min="8" max="8" width="11.1796875" bestFit="1" customWidth="1"/>
    <col min="9" max="9" width="9.453125" customWidth="1"/>
  </cols>
  <sheetData>
    <row r="1" spans="1:31" ht="15.5">
      <c r="A1" s="262" t="str">
        <f>'Date initiale'!C3</f>
        <v>Universitatea de Arhitectură și Urbanism "Ion Mincu" București</v>
      </c>
      <c r="B1" s="262"/>
      <c r="C1" s="262"/>
      <c r="D1" s="2"/>
      <c r="E1" s="2"/>
      <c r="F1" s="3"/>
      <c r="G1" s="3"/>
      <c r="H1" s="3"/>
      <c r="I1" s="3"/>
    </row>
    <row r="2" spans="1:31" ht="15.5">
      <c r="A2" s="262" t="str">
        <f>'Date initiale'!B4&amp;" "&amp;'Date initiale'!C4</f>
        <v>Facultatea ARHITECTURA</v>
      </c>
      <c r="B2" s="262"/>
      <c r="C2" s="262"/>
      <c r="D2" s="2"/>
      <c r="E2" s="2"/>
      <c r="F2" s="3"/>
      <c r="G2" s="3"/>
      <c r="H2" s="3"/>
      <c r="I2" s="3"/>
    </row>
    <row r="3" spans="1:31" ht="15.5">
      <c r="A3" s="262" t="str">
        <f>'Date initiale'!B5&amp;" "&amp;'Date initiale'!C5</f>
        <v>Departamentul Proiectare Urbana si Dezvoltare Teritoriala</v>
      </c>
      <c r="B3" s="262"/>
      <c r="C3" s="262"/>
      <c r="D3" s="2"/>
      <c r="E3" s="2"/>
      <c r="F3" s="2"/>
      <c r="G3" s="2"/>
      <c r="H3" s="2"/>
      <c r="I3" s="2"/>
    </row>
    <row r="4" spans="1:31" ht="15.5">
      <c r="A4" s="538" t="str">
        <f>'Date initiale'!C6&amp;", "&amp;'Date initiale'!C7</f>
        <v>Muresanu, Florin, Conferențiar universitar, pozitia 11</v>
      </c>
      <c r="B4" s="538"/>
      <c r="C4" s="538"/>
      <c r="D4" s="2"/>
      <c r="E4" s="2"/>
      <c r="F4" s="3"/>
      <c r="G4" s="3"/>
      <c r="H4" s="3"/>
      <c r="I4" s="3"/>
    </row>
    <row r="5" spans="1:31" s="187" customFormat="1" ht="15.5">
      <c r="A5" s="263"/>
      <c r="B5" s="263"/>
      <c r="C5" s="263"/>
      <c r="D5" s="2"/>
      <c r="E5" s="2"/>
      <c r="F5" s="3"/>
      <c r="G5" s="3"/>
      <c r="H5" s="3"/>
      <c r="I5" s="3"/>
    </row>
    <row r="6" spans="1:31" ht="15.5">
      <c r="A6" s="537" t="s">
        <v>110</v>
      </c>
      <c r="B6" s="537"/>
      <c r="C6" s="537"/>
      <c r="D6" s="537"/>
      <c r="E6" s="537"/>
      <c r="F6" s="537"/>
      <c r="G6" s="537"/>
      <c r="H6" s="537"/>
      <c r="I6" s="537"/>
    </row>
    <row r="7" spans="1:31" ht="15.5">
      <c r="A7" s="537" t="str">
        <f>'Descriere indicatori'!B4&amp;". "&amp;'Descriere indicatori'!C4</f>
        <v xml:space="preserve">I1. Cărţi de autor/capitole publicate la edituri cu prestigiu internaţional* </v>
      </c>
      <c r="B7" s="537"/>
      <c r="C7" s="537"/>
      <c r="D7" s="537"/>
      <c r="E7" s="537"/>
      <c r="F7" s="537"/>
      <c r="G7" s="537"/>
      <c r="H7" s="537"/>
      <c r="I7" s="537"/>
    </row>
    <row r="8" spans="1:31" ht="16" thickBot="1">
      <c r="A8" s="38"/>
      <c r="B8" s="38"/>
      <c r="C8" s="38"/>
      <c r="D8" s="38"/>
      <c r="E8" s="38"/>
      <c r="F8" s="38"/>
      <c r="G8" s="38"/>
      <c r="H8" s="38"/>
      <c r="I8" s="38"/>
    </row>
    <row r="9" spans="1:31" s="6" customFormat="1" ht="58.5" thickBot="1">
      <c r="A9" s="193" t="s">
        <v>55</v>
      </c>
      <c r="B9" s="194" t="s">
        <v>83</v>
      </c>
      <c r="C9" s="194" t="s">
        <v>175</v>
      </c>
      <c r="D9" s="194" t="s">
        <v>85</v>
      </c>
      <c r="E9" s="194" t="s">
        <v>86</v>
      </c>
      <c r="F9" s="195" t="s">
        <v>87</v>
      </c>
      <c r="G9" s="194" t="s">
        <v>88</v>
      </c>
      <c r="H9" s="194" t="s">
        <v>89</v>
      </c>
      <c r="I9" s="196" t="s">
        <v>90</v>
      </c>
      <c r="J9" s="4"/>
      <c r="K9" s="268" t="s">
        <v>108</v>
      </c>
      <c r="L9" s="5"/>
      <c r="M9" s="5"/>
      <c r="N9" s="5"/>
      <c r="O9" s="5"/>
      <c r="P9" s="5"/>
      <c r="Q9" s="5"/>
      <c r="R9" s="5"/>
      <c r="S9" s="5"/>
      <c r="T9" s="5"/>
      <c r="U9" s="5"/>
      <c r="V9" s="5"/>
      <c r="W9" s="5"/>
      <c r="X9" s="5"/>
      <c r="Y9" s="5"/>
      <c r="Z9" s="5"/>
      <c r="AA9" s="5"/>
      <c r="AB9" s="5"/>
      <c r="AC9" s="5"/>
      <c r="AD9" s="5"/>
      <c r="AE9" s="5"/>
    </row>
    <row r="10" spans="1:31" s="6" customFormat="1" ht="43.5">
      <c r="A10" s="106">
        <v>1</v>
      </c>
      <c r="B10" s="382" t="s">
        <v>288</v>
      </c>
      <c r="C10" s="107" t="s">
        <v>361</v>
      </c>
      <c r="D10" s="446" t="s">
        <v>362</v>
      </c>
      <c r="E10" s="447" t="s">
        <v>373</v>
      </c>
      <c r="F10" s="448">
        <v>2012</v>
      </c>
      <c r="G10" s="448">
        <v>286</v>
      </c>
      <c r="H10" s="448" t="s">
        <v>363</v>
      </c>
      <c r="I10" s="449">
        <v>10</v>
      </c>
      <c r="J10" s="8"/>
      <c r="K10" s="269" t="s">
        <v>109</v>
      </c>
      <c r="L10" s="379" t="s">
        <v>245</v>
      </c>
      <c r="M10" s="9"/>
      <c r="N10" s="9"/>
      <c r="O10" s="9"/>
      <c r="P10" s="9"/>
      <c r="Q10" s="9"/>
      <c r="R10" s="9"/>
      <c r="S10" s="9"/>
      <c r="T10" s="9"/>
      <c r="U10" s="10"/>
      <c r="V10" s="10"/>
      <c r="W10" s="10"/>
      <c r="X10" s="10"/>
      <c r="Y10" s="10"/>
      <c r="Z10" s="10"/>
      <c r="AA10" s="10"/>
      <c r="AB10" s="10"/>
      <c r="AC10" s="10"/>
      <c r="AD10" s="10"/>
      <c r="AE10" s="10"/>
    </row>
    <row r="11" spans="1:31" s="6" customFormat="1" ht="58">
      <c r="A11" s="110">
        <f>A10+1</f>
        <v>2</v>
      </c>
      <c r="B11" s="382" t="s">
        <v>301</v>
      </c>
      <c r="C11" s="112" t="s">
        <v>364</v>
      </c>
      <c r="D11" s="450" t="s">
        <v>370</v>
      </c>
      <c r="E11" s="451" t="s">
        <v>371</v>
      </c>
      <c r="F11" s="452">
        <v>2013</v>
      </c>
      <c r="G11" s="440">
        <v>286</v>
      </c>
      <c r="H11" s="440" t="s">
        <v>365</v>
      </c>
      <c r="I11" s="453">
        <v>10</v>
      </c>
      <c r="J11" s="8"/>
      <c r="K11" s="267"/>
      <c r="L11" s="9"/>
      <c r="M11" s="9"/>
      <c r="N11" s="9"/>
      <c r="O11" s="9"/>
      <c r="P11" s="9"/>
      <c r="Q11" s="9"/>
      <c r="R11" s="9"/>
      <c r="S11" s="9"/>
      <c r="T11" s="9"/>
      <c r="U11" s="10"/>
      <c r="V11" s="10"/>
      <c r="W11" s="10"/>
      <c r="X11" s="10"/>
      <c r="Y11" s="10"/>
      <c r="Z11" s="10"/>
      <c r="AA11" s="10"/>
      <c r="AB11" s="10"/>
      <c r="AC11" s="10"/>
      <c r="AD11" s="10"/>
      <c r="AE11" s="10"/>
    </row>
    <row r="12" spans="1:31" s="6" customFormat="1" ht="15.5">
      <c r="A12" s="110">
        <f t="shared" ref="A12:A19" si="0">A11+1</f>
        <v>3</v>
      </c>
      <c r="B12" s="382"/>
      <c r="C12" s="112"/>
      <c r="D12" s="450"/>
      <c r="E12" s="451"/>
      <c r="F12" s="452"/>
      <c r="G12" s="440"/>
      <c r="H12" s="440"/>
      <c r="I12" s="453"/>
      <c r="J12" s="8"/>
      <c r="K12" s="9"/>
      <c r="L12" s="9"/>
      <c r="M12" s="9"/>
      <c r="N12" s="9"/>
      <c r="O12" s="9"/>
      <c r="P12" s="9"/>
      <c r="Q12" s="9"/>
      <c r="R12" s="9"/>
      <c r="S12" s="9"/>
      <c r="T12" s="9"/>
      <c r="U12" s="10"/>
      <c r="V12" s="10"/>
      <c r="W12" s="10"/>
      <c r="X12" s="10"/>
      <c r="Y12" s="10"/>
      <c r="Z12" s="10"/>
      <c r="AA12" s="10"/>
      <c r="AB12" s="10"/>
      <c r="AC12" s="10"/>
      <c r="AD12" s="10"/>
      <c r="AE12" s="10"/>
    </row>
    <row r="13" spans="1:31" s="6" customFormat="1" ht="15.5">
      <c r="A13" s="110">
        <f t="shared" si="0"/>
        <v>4</v>
      </c>
      <c r="B13" s="382"/>
      <c r="C13" s="112"/>
      <c r="D13" s="450"/>
      <c r="E13" s="451"/>
      <c r="F13" s="452"/>
      <c r="G13" s="440"/>
      <c r="H13" s="440"/>
      <c r="I13" s="453"/>
      <c r="J13" s="8"/>
      <c r="K13" s="9"/>
      <c r="L13" s="9"/>
      <c r="M13" s="9"/>
      <c r="N13" s="9"/>
      <c r="O13" s="9"/>
      <c r="P13" s="9"/>
      <c r="Q13" s="9"/>
      <c r="R13" s="9"/>
      <c r="S13" s="9"/>
      <c r="T13" s="9"/>
      <c r="U13" s="10"/>
      <c r="V13" s="10"/>
      <c r="W13" s="10"/>
      <c r="X13" s="10"/>
      <c r="Y13" s="10"/>
      <c r="Z13" s="10"/>
      <c r="AA13" s="10"/>
      <c r="AB13" s="10"/>
      <c r="AC13" s="10"/>
      <c r="AD13" s="10"/>
      <c r="AE13" s="10"/>
    </row>
    <row r="14" spans="1:31" s="6" customFormat="1" ht="15.5">
      <c r="A14" s="110">
        <f t="shared" si="0"/>
        <v>5</v>
      </c>
      <c r="B14" s="112"/>
      <c r="C14" s="112"/>
      <c r="D14" s="112"/>
      <c r="E14" s="113"/>
      <c r="F14" s="114"/>
      <c r="G14" s="115"/>
      <c r="H14" s="115"/>
      <c r="I14" s="316"/>
      <c r="J14" s="8"/>
      <c r="K14" s="9"/>
      <c r="L14" s="9"/>
      <c r="M14" s="9"/>
      <c r="N14" s="9"/>
      <c r="O14" s="9"/>
      <c r="P14" s="9"/>
      <c r="Q14" s="9"/>
      <c r="R14" s="9"/>
      <c r="S14" s="9"/>
      <c r="T14" s="9"/>
      <c r="U14" s="10"/>
      <c r="V14" s="10"/>
      <c r="W14" s="10"/>
      <c r="X14" s="10"/>
      <c r="Y14" s="10"/>
      <c r="Z14" s="10"/>
      <c r="AA14" s="10"/>
      <c r="AB14" s="10"/>
      <c r="AC14" s="10"/>
      <c r="AD14" s="10"/>
      <c r="AE14" s="10"/>
    </row>
    <row r="15" spans="1:31" s="6" customFormat="1" ht="15.5">
      <c r="A15" s="110">
        <f t="shared" si="0"/>
        <v>6</v>
      </c>
      <c r="B15" s="112"/>
      <c r="C15" s="112"/>
      <c r="D15" s="112"/>
      <c r="E15" s="113"/>
      <c r="F15" s="114"/>
      <c r="G15" s="115"/>
      <c r="H15" s="115"/>
      <c r="I15" s="316"/>
      <c r="J15" s="8"/>
      <c r="K15" s="9"/>
      <c r="L15" s="9"/>
      <c r="M15" s="9"/>
      <c r="N15" s="9"/>
      <c r="O15" s="9"/>
      <c r="P15" s="9"/>
      <c r="Q15" s="9"/>
      <c r="R15" s="9"/>
      <c r="S15" s="9"/>
      <c r="T15" s="9"/>
      <c r="U15" s="10"/>
      <c r="V15" s="10"/>
      <c r="W15" s="10"/>
      <c r="X15" s="10"/>
      <c r="Y15" s="10"/>
      <c r="Z15" s="10"/>
      <c r="AA15" s="10"/>
      <c r="AB15" s="10"/>
      <c r="AC15" s="10"/>
      <c r="AD15" s="10"/>
      <c r="AE15" s="10"/>
    </row>
    <row r="16" spans="1:31" s="6" customFormat="1" ht="15.5">
      <c r="A16" s="110">
        <f t="shared" si="0"/>
        <v>7</v>
      </c>
      <c r="B16" s="111"/>
      <c r="C16" s="112"/>
      <c r="D16" s="111"/>
      <c r="E16" s="113"/>
      <c r="F16" s="114"/>
      <c r="G16" s="115"/>
      <c r="H16" s="115"/>
      <c r="I16" s="316"/>
      <c r="J16" s="8"/>
      <c r="K16" s="9"/>
      <c r="L16" s="9"/>
      <c r="M16" s="9"/>
      <c r="N16" s="9"/>
      <c r="O16" s="9"/>
      <c r="P16" s="9"/>
      <c r="Q16" s="9"/>
      <c r="R16" s="9"/>
      <c r="S16" s="9"/>
      <c r="T16" s="9"/>
      <c r="U16" s="10"/>
      <c r="V16" s="10"/>
      <c r="W16" s="10"/>
      <c r="X16" s="10"/>
      <c r="Y16" s="10"/>
      <c r="Z16" s="10"/>
      <c r="AA16" s="10"/>
      <c r="AB16" s="10"/>
      <c r="AC16" s="10"/>
      <c r="AD16" s="10"/>
      <c r="AE16" s="10"/>
    </row>
    <row r="17" spans="1:31" s="6" customFormat="1" ht="15.5">
      <c r="A17" s="110">
        <f t="shared" si="0"/>
        <v>8</v>
      </c>
      <c r="B17" s="112"/>
      <c r="C17" s="112"/>
      <c r="D17" s="112"/>
      <c r="E17" s="113"/>
      <c r="F17" s="114"/>
      <c r="G17" s="115"/>
      <c r="H17" s="115"/>
      <c r="I17" s="316"/>
      <c r="J17" s="8"/>
      <c r="K17" s="9"/>
      <c r="L17" s="9"/>
      <c r="M17" s="9"/>
      <c r="N17" s="9"/>
      <c r="O17" s="9"/>
      <c r="P17" s="9"/>
      <c r="Q17" s="9"/>
      <c r="R17" s="9"/>
      <c r="S17" s="9"/>
      <c r="T17" s="9"/>
      <c r="U17" s="10"/>
      <c r="V17" s="10"/>
      <c r="W17" s="10"/>
      <c r="X17" s="10"/>
      <c r="Y17" s="10"/>
      <c r="Z17" s="10"/>
      <c r="AA17" s="10"/>
      <c r="AB17" s="10"/>
      <c r="AC17" s="10"/>
      <c r="AD17" s="10"/>
      <c r="AE17" s="10"/>
    </row>
    <row r="18" spans="1:31" s="6" customFormat="1" ht="15.5">
      <c r="A18" s="110">
        <f t="shared" si="0"/>
        <v>9</v>
      </c>
      <c r="B18" s="111"/>
      <c r="C18" s="112"/>
      <c r="D18" s="111"/>
      <c r="E18" s="113"/>
      <c r="F18" s="114"/>
      <c r="G18" s="115"/>
      <c r="H18" s="115"/>
      <c r="I18" s="316"/>
      <c r="J18" s="8"/>
      <c r="K18" s="9"/>
      <c r="L18" s="9"/>
      <c r="M18" s="9"/>
      <c r="N18" s="9"/>
      <c r="O18" s="9"/>
      <c r="P18" s="9"/>
      <c r="Q18" s="9"/>
      <c r="R18" s="9"/>
      <c r="S18" s="9"/>
      <c r="T18" s="9"/>
      <c r="U18" s="10"/>
      <c r="V18" s="10"/>
      <c r="W18" s="10"/>
      <c r="X18" s="10"/>
      <c r="Y18" s="10"/>
      <c r="Z18" s="10"/>
      <c r="AA18" s="10"/>
      <c r="AB18" s="10"/>
      <c r="AC18" s="10"/>
      <c r="AD18" s="10"/>
      <c r="AE18" s="10"/>
    </row>
    <row r="19" spans="1:31" s="6" customFormat="1" ht="16" thickBot="1">
      <c r="A19" s="122">
        <f t="shared" si="0"/>
        <v>10</v>
      </c>
      <c r="B19" s="117"/>
      <c r="C19" s="117"/>
      <c r="D19" s="117"/>
      <c r="E19" s="118"/>
      <c r="F19" s="119"/>
      <c r="G19" s="120"/>
      <c r="H19" s="120"/>
      <c r="I19" s="317"/>
      <c r="J19" s="8"/>
      <c r="K19" s="9"/>
      <c r="L19" s="9"/>
      <c r="M19" s="9"/>
      <c r="N19" s="9"/>
      <c r="O19" s="9"/>
      <c r="P19" s="9"/>
      <c r="Q19" s="9"/>
      <c r="R19" s="9"/>
      <c r="S19" s="9"/>
      <c r="T19" s="9"/>
      <c r="U19" s="10"/>
      <c r="V19" s="10"/>
      <c r="W19" s="10"/>
      <c r="X19" s="10"/>
      <c r="Y19" s="10"/>
      <c r="Z19" s="10"/>
      <c r="AA19" s="10"/>
      <c r="AB19" s="10"/>
      <c r="AC19" s="10"/>
      <c r="AD19" s="10"/>
      <c r="AE19" s="10"/>
    </row>
    <row r="20" spans="1:31" ht="15" thickBot="1">
      <c r="A20" s="350"/>
      <c r="B20" s="121"/>
      <c r="C20" s="121"/>
      <c r="D20" s="121"/>
      <c r="E20" s="121"/>
      <c r="F20" s="121"/>
      <c r="G20" s="121"/>
      <c r="H20" s="123" t="str">
        <f>"Total "&amp;LEFT(A7,2)</f>
        <v>Total I1</v>
      </c>
      <c r="I20" s="124">
        <f>SUM(I10:I19)</f>
        <v>20</v>
      </c>
    </row>
    <row r="22" spans="1:31" ht="33.75" customHeight="1">
      <c r="A22" s="539"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39"/>
      <c r="C22" s="539"/>
      <c r="D22" s="539"/>
      <c r="E22" s="539"/>
      <c r="F22" s="539"/>
      <c r="G22" s="539"/>
      <c r="H22" s="539"/>
      <c r="I22" s="539"/>
    </row>
  </sheetData>
  <mergeCells count="4">
    <mergeCell ref="A6:I6"/>
    <mergeCell ref="A7:I7"/>
    <mergeCell ref="A4:C4"/>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AE25"/>
  <sheetViews>
    <sheetView workbookViewId="0">
      <selection activeCell="L10" sqref="L10"/>
    </sheetView>
  </sheetViews>
  <sheetFormatPr defaultRowHeight="14.5"/>
  <cols>
    <col min="1" max="1" width="5.1796875" customWidth="1"/>
    <col min="2" max="2" width="22.1796875" customWidth="1"/>
    <col min="3" max="3" width="27.1796875" customWidth="1"/>
    <col min="4" max="4" width="21.453125" customWidth="1"/>
    <col min="5" max="5" width="16" customWidth="1"/>
    <col min="6" max="6" width="6.81640625" customWidth="1"/>
    <col min="7" max="7" width="10" customWidth="1"/>
    <col min="8" max="8" width="10.54296875" customWidth="1"/>
    <col min="9" max="9" width="9.7265625" customWidth="1"/>
  </cols>
  <sheetData>
    <row r="1" spans="1:31" ht="15.5">
      <c r="A1" s="262" t="str">
        <f>'Date initiale'!C3</f>
        <v>Universitatea de Arhitectură și Urbanism "Ion Mincu" București</v>
      </c>
      <c r="B1" s="262"/>
      <c r="C1" s="262"/>
      <c r="D1" s="2"/>
      <c r="E1" s="2"/>
      <c r="F1" s="3"/>
      <c r="G1" s="3"/>
      <c r="H1" s="3"/>
      <c r="I1" s="3"/>
    </row>
    <row r="2" spans="1:31" ht="15.5">
      <c r="A2" s="262" t="str">
        <f>'Date initiale'!B4&amp;" "&amp;'Date initiale'!C4</f>
        <v>Facultatea ARHITECTURA</v>
      </c>
      <c r="B2" s="262"/>
      <c r="C2" s="262"/>
      <c r="D2" s="2"/>
      <c r="E2" s="2"/>
      <c r="F2" s="3"/>
      <c r="G2" s="3"/>
      <c r="H2" s="3"/>
      <c r="I2" s="3"/>
    </row>
    <row r="3" spans="1:31" ht="15.5">
      <c r="A3" s="262" t="str">
        <f>'Date initiale'!B5&amp;" "&amp;'Date initiale'!C5</f>
        <v>Departamentul Proiectare Urbana si Dezvoltare Teritoriala</v>
      </c>
      <c r="B3" s="262"/>
      <c r="C3" s="262"/>
      <c r="D3" s="2"/>
      <c r="E3" s="2"/>
      <c r="F3" s="2"/>
      <c r="G3" s="2"/>
      <c r="H3" s="2"/>
      <c r="I3" s="2"/>
    </row>
    <row r="4" spans="1:31" ht="15.5">
      <c r="A4" s="538" t="str">
        <f>'Date initiale'!C6&amp;", "&amp;'Date initiale'!C7</f>
        <v>Muresanu, Florin, Conferențiar universitar, pozitia 11</v>
      </c>
      <c r="B4" s="538"/>
      <c r="C4" s="538"/>
      <c r="D4" s="2"/>
      <c r="E4" s="2"/>
      <c r="F4" s="3"/>
      <c r="G4" s="3"/>
      <c r="H4" s="3"/>
      <c r="I4" s="3"/>
    </row>
    <row r="5" spans="1:31" s="187" customFormat="1" ht="15.5">
      <c r="A5" s="263"/>
      <c r="B5" s="263"/>
      <c r="C5" s="263"/>
      <c r="D5" s="2"/>
      <c r="E5" s="2"/>
      <c r="F5" s="3"/>
      <c r="G5" s="3"/>
      <c r="H5" s="3"/>
      <c r="I5" s="3"/>
    </row>
    <row r="6" spans="1:31" ht="15.5">
      <c r="A6" s="537" t="s">
        <v>110</v>
      </c>
      <c r="B6" s="537"/>
      <c r="C6" s="537"/>
      <c r="D6" s="537"/>
      <c r="E6" s="537"/>
      <c r="F6" s="537"/>
      <c r="G6" s="537"/>
      <c r="H6" s="537"/>
      <c r="I6" s="537"/>
    </row>
    <row r="7" spans="1:31" ht="15.5">
      <c r="A7" s="537" t="str">
        <f>'Descriere indicatori'!B5&amp;". "&amp;'Descriere indicatori'!C5</f>
        <v xml:space="preserve">I2. Cărţi de autor publicate la edituri cu prestigiu naţional* </v>
      </c>
      <c r="B7" s="537"/>
      <c r="C7" s="537"/>
      <c r="D7" s="537"/>
      <c r="E7" s="537"/>
      <c r="F7" s="537"/>
      <c r="G7" s="537"/>
      <c r="H7" s="537"/>
      <c r="I7" s="537"/>
    </row>
    <row r="8" spans="1:31" ht="16" thickBot="1">
      <c r="A8" s="38"/>
      <c r="B8" s="38"/>
      <c r="C8" s="38"/>
      <c r="D8" s="38"/>
      <c r="E8" s="38"/>
      <c r="F8" s="38"/>
      <c r="G8" s="38"/>
      <c r="H8" s="38"/>
      <c r="I8" s="38"/>
    </row>
    <row r="9" spans="1:31" s="6" customFormat="1" ht="58.5" thickBot="1">
      <c r="A9" s="197" t="s">
        <v>55</v>
      </c>
      <c r="B9" s="198" t="s">
        <v>83</v>
      </c>
      <c r="C9" s="198" t="s">
        <v>84</v>
      </c>
      <c r="D9" s="198" t="s">
        <v>85</v>
      </c>
      <c r="E9" s="198" t="s">
        <v>86</v>
      </c>
      <c r="F9" s="199" t="s">
        <v>87</v>
      </c>
      <c r="G9" s="198" t="s">
        <v>88</v>
      </c>
      <c r="H9" s="198" t="s">
        <v>89</v>
      </c>
      <c r="I9" s="200" t="s">
        <v>90</v>
      </c>
      <c r="J9" s="4"/>
      <c r="K9" s="268" t="s">
        <v>108</v>
      </c>
      <c r="L9" s="5"/>
      <c r="M9" s="5"/>
      <c r="N9" s="5"/>
      <c r="O9" s="5"/>
      <c r="P9" s="5"/>
      <c r="Q9" s="5"/>
      <c r="R9" s="5"/>
      <c r="S9" s="5"/>
      <c r="T9" s="5"/>
      <c r="U9" s="5"/>
      <c r="V9" s="5"/>
      <c r="W9" s="5"/>
      <c r="X9" s="5"/>
      <c r="Y9" s="5"/>
      <c r="Z9" s="5"/>
      <c r="AA9" s="5"/>
      <c r="AB9" s="5"/>
      <c r="AC9" s="5"/>
      <c r="AD9" s="5"/>
      <c r="AE9" s="5"/>
    </row>
    <row r="10" spans="1:31" s="6" customFormat="1" ht="15.5">
      <c r="A10" s="125">
        <v>1</v>
      </c>
      <c r="B10" s="126"/>
      <c r="C10" s="127"/>
      <c r="D10" s="126"/>
      <c r="E10" s="128"/>
      <c r="F10" s="129"/>
      <c r="G10" s="126"/>
      <c r="H10" s="126"/>
      <c r="I10" s="318"/>
      <c r="J10" s="7"/>
      <c r="K10" s="269">
        <v>15</v>
      </c>
      <c r="L10" s="7" t="s">
        <v>246</v>
      </c>
      <c r="M10" s="7"/>
      <c r="N10" s="7"/>
      <c r="O10" s="7"/>
      <c r="P10" s="7"/>
      <c r="Q10" s="7"/>
      <c r="R10" s="7"/>
      <c r="S10" s="7"/>
      <c r="T10" s="7"/>
      <c r="U10" s="7"/>
      <c r="V10" s="7"/>
      <c r="W10" s="7"/>
      <c r="X10" s="7"/>
      <c r="Y10" s="7"/>
      <c r="Z10" s="7"/>
      <c r="AA10" s="7"/>
      <c r="AB10" s="7"/>
      <c r="AC10" s="7"/>
      <c r="AD10" s="7"/>
      <c r="AE10" s="7"/>
    </row>
    <row r="11" spans="1:31" s="6" customFormat="1" ht="15.5">
      <c r="A11" s="130">
        <f>A10+1</f>
        <v>2</v>
      </c>
      <c r="B11" s="131"/>
      <c r="C11" s="132"/>
      <c r="D11" s="131"/>
      <c r="E11" s="132"/>
      <c r="F11" s="133"/>
      <c r="G11" s="131"/>
      <c r="H11" s="131"/>
      <c r="I11" s="319"/>
      <c r="J11" s="7"/>
      <c r="K11" s="56"/>
      <c r="L11" s="7"/>
      <c r="M11" s="7"/>
      <c r="N11" s="7"/>
      <c r="O11" s="7"/>
      <c r="P11" s="7"/>
      <c r="Q11" s="7"/>
      <c r="R11" s="7"/>
      <c r="S11" s="7"/>
      <c r="T11" s="7"/>
      <c r="U11" s="7"/>
      <c r="V11" s="7"/>
      <c r="W11" s="7"/>
      <c r="X11" s="7"/>
      <c r="Y11" s="7"/>
      <c r="Z11" s="7"/>
      <c r="AA11" s="7"/>
      <c r="AB11" s="7"/>
      <c r="AC11" s="7"/>
      <c r="AD11" s="7"/>
      <c r="AE11" s="7"/>
    </row>
    <row r="12" spans="1:31" s="6" customFormat="1" ht="15.5">
      <c r="A12" s="130">
        <f t="shared" ref="A12:A19" si="0">A11+1</f>
        <v>3</v>
      </c>
      <c r="B12" s="132"/>
      <c r="C12" s="132"/>
      <c r="D12" s="131"/>
      <c r="E12" s="132"/>
      <c r="F12" s="133"/>
      <c r="G12" s="134"/>
      <c r="H12" s="131"/>
      <c r="I12" s="319"/>
      <c r="J12" s="7"/>
      <c r="K12" s="7"/>
      <c r="L12" s="7"/>
      <c r="M12" s="7"/>
      <c r="N12" s="7"/>
      <c r="O12" s="7"/>
      <c r="P12" s="7"/>
      <c r="Q12" s="7"/>
      <c r="R12" s="7"/>
      <c r="S12" s="7"/>
      <c r="T12" s="7"/>
      <c r="U12" s="7"/>
      <c r="V12" s="7"/>
      <c r="W12" s="7"/>
      <c r="X12" s="7"/>
      <c r="Y12" s="7"/>
      <c r="Z12" s="7"/>
      <c r="AA12" s="7"/>
      <c r="AB12" s="7"/>
      <c r="AC12" s="7"/>
      <c r="AD12" s="7"/>
      <c r="AE12" s="7"/>
    </row>
    <row r="13" spans="1:31" s="6" customFormat="1" ht="15.5">
      <c r="A13" s="130">
        <f t="shared" si="0"/>
        <v>4</v>
      </c>
      <c r="B13" s="132"/>
      <c r="C13" s="132"/>
      <c r="D13" s="131"/>
      <c r="E13" s="132"/>
      <c r="F13" s="133"/>
      <c r="G13" s="134"/>
      <c r="H13" s="134"/>
      <c r="I13" s="319"/>
      <c r="J13" s="7"/>
      <c r="K13" s="7"/>
      <c r="L13" s="7"/>
      <c r="M13" s="7"/>
      <c r="N13" s="7"/>
      <c r="O13" s="7"/>
      <c r="P13" s="7"/>
      <c r="Q13" s="7"/>
      <c r="R13" s="7"/>
      <c r="S13" s="7"/>
      <c r="T13" s="7"/>
      <c r="U13" s="7"/>
      <c r="V13" s="7"/>
      <c r="W13" s="7"/>
      <c r="X13" s="7"/>
      <c r="Y13" s="7"/>
      <c r="Z13" s="7"/>
      <c r="AA13" s="7"/>
      <c r="AB13" s="7"/>
      <c r="AC13" s="7"/>
      <c r="AD13" s="7"/>
      <c r="AE13" s="7"/>
    </row>
    <row r="14" spans="1:31" s="6" customFormat="1" ht="15.5">
      <c r="A14" s="130">
        <f t="shared" si="0"/>
        <v>5</v>
      </c>
      <c r="B14" s="131"/>
      <c r="C14" s="132"/>
      <c r="D14" s="131"/>
      <c r="E14" s="132"/>
      <c r="F14" s="133"/>
      <c r="G14" s="131"/>
      <c r="H14" s="131"/>
      <c r="I14" s="319"/>
      <c r="J14" s="7"/>
      <c r="K14" s="7"/>
      <c r="L14" s="7"/>
      <c r="M14" s="7"/>
      <c r="N14" s="7"/>
      <c r="O14" s="7"/>
      <c r="P14" s="7"/>
      <c r="Q14" s="7"/>
      <c r="R14" s="7"/>
      <c r="S14" s="7"/>
      <c r="T14" s="7"/>
      <c r="U14" s="7"/>
      <c r="V14" s="7"/>
      <c r="W14" s="7"/>
      <c r="X14" s="7"/>
      <c r="Y14" s="7"/>
      <c r="Z14" s="7"/>
      <c r="AA14" s="7"/>
      <c r="AB14" s="7"/>
      <c r="AC14" s="7"/>
      <c r="AD14" s="7"/>
      <c r="AE14" s="7"/>
    </row>
    <row r="15" spans="1:31" s="6" customFormat="1" ht="15.5">
      <c r="A15" s="130">
        <f t="shared" si="0"/>
        <v>6</v>
      </c>
      <c r="B15" s="132"/>
      <c r="C15" s="132"/>
      <c r="D15" s="131"/>
      <c r="E15" s="132"/>
      <c r="F15" s="133"/>
      <c r="G15" s="134"/>
      <c r="H15" s="131"/>
      <c r="I15" s="319"/>
      <c r="J15" s="7"/>
      <c r="K15" s="7"/>
      <c r="L15" s="7"/>
      <c r="M15" s="7"/>
      <c r="N15" s="7"/>
      <c r="O15" s="7"/>
      <c r="P15" s="7"/>
      <c r="Q15" s="7"/>
      <c r="R15" s="7"/>
      <c r="S15" s="7"/>
      <c r="T15" s="7"/>
      <c r="U15" s="7"/>
      <c r="V15" s="7"/>
      <c r="W15" s="7"/>
      <c r="X15" s="7"/>
      <c r="Y15" s="7"/>
      <c r="Z15" s="7"/>
      <c r="AA15" s="7"/>
      <c r="AB15" s="7"/>
      <c r="AC15" s="7"/>
      <c r="AD15" s="7"/>
      <c r="AE15" s="7"/>
    </row>
    <row r="16" spans="1:31" s="6" customFormat="1" ht="15.5">
      <c r="A16" s="130">
        <f t="shared" si="0"/>
        <v>7</v>
      </c>
      <c r="B16" s="132"/>
      <c r="C16" s="132"/>
      <c r="D16" s="131"/>
      <c r="E16" s="132"/>
      <c r="F16" s="133"/>
      <c r="G16" s="134"/>
      <c r="H16" s="134"/>
      <c r="I16" s="319"/>
      <c r="J16" s="7"/>
      <c r="K16" s="7"/>
      <c r="L16" s="7"/>
      <c r="M16" s="7"/>
      <c r="N16" s="7"/>
      <c r="O16" s="7"/>
      <c r="P16" s="7"/>
      <c r="Q16" s="7"/>
      <c r="R16" s="7"/>
      <c r="S16" s="7"/>
      <c r="T16" s="7"/>
      <c r="U16" s="7"/>
      <c r="V16" s="7"/>
      <c r="W16" s="7"/>
      <c r="X16" s="7"/>
      <c r="Y16" s="7"/>
      <c r="Z16" s="7"/>
      <c r="AA16" s="7"/>
      <c r="AB16" s="7"/>
      <c r="AC16" s="7"/>
      <c r="AD16" s="7"/>
      <c r="AE16" s="7"/>
    </row>
    <row r="17" spans="1:31" s="6" customFormat="1" ht="15.5">
      <c r="A17" s="130">
        <f t="shared" si="0"/>
        <v>8</v>
      </c>
      <c r="B17" s="135"/>
      <c r="C17" s="132"/>
      <c r="D17" s="135"/>
      <c r="E17" s="136"/>
      <c r="F17" s="133"/>
      <c r="G17" s="134"/>
      <c r="H17" s="134"/>
      <c r="I17" s="319"/>
      <c r="J17" s="7"/>
      <c r="K17" s="7"/>
      <c r="L17" s="7"/>
      <c r="M17" s="7"/>
      <c r="N17" s="7"/>
      <c r="O17" s="7"/>
      <c r="P17" s="7"/>
      <c r="Q17" s="7"/>
      <c r="R17" s="7"/>
      <c r="S17" s="7"/>
      <c r="T17" s="7"/>
      <c r="U17" s="7"/>
      <c r="V17" s="7"/>
      <c r="W17" s="7"/>
      <c r="X17" s="7"/>
      <c r="Y17" s="7"/>
      <c r="Z17" s="7"/>
      <c r="AA17" s="7"/>
      <c r="AB17" s="7"/>
      <c r="AC17" s="7"/>
      <c r="AD17" s="7"/>
      <c r="AE17" s="7"/>
    </row>
    <row r="18" spans="1:31" s="6" customFormat="1" ht="15.5">
      <c r="A18" s="130">
        <f t="shared" si="0"/>
        <v>9</v>
      </c>
      <c r="B18" s="135"/>
      <c r="C18" s="132"/>
      <c r="D18" s="135"/>
      <c r="E18" s="136"/>
      <c r="F18" s="133"/>
      <c r="G18" s="134"/>
      <c r="H18" s="134"/>
      <c r="I18" s="319"/>
      <c r="J18" s="7"/>
      <c r="K18" s="7"/>
      <c r="L18" s="7"/>
      <c r="M18" s="7"/>
      <c r="N18" s="7"/>
      <c r="O18" s="7"/>
      <c r="P18" s="7"/>
      <c r="Q18" s="7"/>
      <c r="R18" s="7"/>
      <c r="S18" s="7"/>
      <c r="T18" s="7"/>
      <c r="U18" s="7"/>
      <c r="V18" s="7"/>
      <c r="W18" s="7"/>
      <c r="X18" s="7"/>
      <c r="Y18" s="7"/>
      <c r="Z18" s="7"/>
      <c r="AA18" s="7"/>
      <c r="AB18" s="7"/>
      <c r="AC18" s="7"/>
      <c r="AD18" s="7"/>
      <c r="AE18" s="7"/>
    </row>
    <row r="19" spans="1:31" s="6" customFormat="1" ht="16" thickBot="1">
      <c r="A19" s="137">
        <f t="shared" si="0"/>
        <v>10</v>
      </c>
      <c r="B19" s="138"/>
      <c r="C19" s="139"/>
      <c r="D19" s="138"/>
      <c r="E19" s="139"/>
      <c r="F19" s="140"/>
      <c r="G19" s="140"/>
      <c r="H19" s="140"/>
      <c r="I19" s="320"/>
      <c r="J19" s="8"/>
      <c r="K19" s="9"/>
      <c r="L19" s="9"/>
      <c r="M19" s="9"/>
      <c r="N19" s="9"/>
      <c r="O19" s="9"/>
      <c r="P19" s="9"/>
      <c r="Q19" s="9"/>
      <c r="R19" s="9"/>
      <c r="S19" s="9"/>
      <c r="T19" s="9"/>
      <c r="U19" s="10"/>
      <c r="V19" s="10"/>
      <c r="W19" s="10"/>
      <c r="X19" s="10"/>
      <c r="Y19" s="10"/>
      <c r="Z19" s="10"/>
      <c r="AA19" s="10"/>
      <c r="AB19" s="10"/>
      <c r="AC19" s="10"/>
      <c r="AD19" s="10"/>
      <c r="AE19" s="10"/>
    </row>
    <row r="20" spans="1:31" s="6" customFormat="1" ht="16" thickBot="1">
      <c r="A20" s="362"/>
      <c r="B20" s="141"/>
      <c r="C20" s="141"/>
      <c r="D20" s="141"/>
      <c r="E20" s="141"/>
      <c r="F20" s="141"/>
      <c r="G20" s="141"/>
      <c r="H20" s="123" t="str">
        <f>"Total "&amp;LEFT(A7,2)</f>
        <v>Total I2</v>
      </c>
      <c r="I20" s="145">
        <f>SUM(I10:I19)</f>
        <v>0</v>
      </c>
      <c r="J20" s="9"/>
      <c r="K20" s="9"/>
      <c r="L20" s="10"/>
      <c r="M20" s="10"/>
      <c r="N20" s="10"/>
      <c r="O20" s="10"/>
      <c r="P20" s="10"/>
      <c r="Q20" s="10"/>
      <c r="R20" s="10"/>
      <c r="S20" s="10"/>
      <c r="T20" s="10"/>
      <c r="U20" s="10"/>
      <c r="V20" s="10"/>
    </row>
    <row r="21" spans="1:31" s="6" customFormat="1" ht="15.5">
      <c r="A21" s="8"/>
      <c r="B21" s="9"/>
      <c r="C21" s="9"/>
      <c r="D21" s="9"/>
      <c r="E21" s="9"/>
      <c r="F21" s="9"/>
      <c r="G21" s="9"/>
      <c r="H21" s="9"/>
      <c r="I21" s="9"/>
      <c r="J21" s="9"/>
      <c r="K21" s="9"/>
      <c r="L21" s="10"/>
      <c r="M21" s="10"/>
      <c r="N21" s="10"/>
      <c r="O21" s="10"/>
      <c r="P21" s="10"/>
      <c r="Q21" s="10"/>
      <c r="R21" s="10"/>
      <c r="S21" s="10"/>
      <c r="T21" s="10"/>
      <c r="U21" s="10"/>
      <c r="V21" s="10"/>
    </row>
    <row r="22" spans="1:31" s="6" customFormat="1" ht="33.75" customHeight="1">
      <c r="A22" s="539"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39"/>
      <c r="C22" s="539"/>
      <c r="D22" s="539"/>
      <c r="E22" s="539"/>
      <c r="F22" s="539"/>
      <c r="G22" s="539"/>
      <c r="H22" s="539"/>
      <c r="I22" s="539"/>
      <c r="J22" s="9"/>
      <c r="K22" s="9"/>
      <c r="L22" s="10"/>
      <c r="M22" s="10"/>
      <c r="N22" s="10"/>
      <c r="O22" s="10"/>
      <c r="P22" s="10"/>
      <c r="Q22" s="10"/>
      <c r="R22" s="10"/>
      <c r="S22" s="10"/>
      <c r="T22" s="10"/>
      <c r="U22" s="10"/>
      <c r="V22" s="10"/>
    </row>
    <row r="23" spans="1:31" s="6" customFormat="1" ht="15.5">
      <c r="A23" s="8"/>
      <c r="B23" s="9"/>
      <c r="C23" s="9"/>
      <c r="D23" s="9"/>
      <c r="E23" s="9"/>
      <c r="F23" s="9"/>
      <c r="G23" s="9"/>
      <c r="H23" s="9"/>
      <c r="I23" s="9"/>
      <c r="J23" s="9"/>
      <c r="K23" s="9"/>
      <c r="L23" s="10"/>
      <c r="M23" s="10"/>
      <c r="N23" s="10"/>
      <c r="O23" s="10"/>
      <c r="P23" s="10"/>
      <c r="Q23" s="10"/>
      <c r="R23" s="10"/>
      <c r="S23" s="10"/>
      <c r="T23" s="10"/>
      <c r="U23" s="10"/>
      <c r="V23" s="10"/>
    </row>
    <row r="24" spans="1:31" s="6" customFormat="1" ht="15.5">
      <c r="A24" s="8"/>
      <c r="B24" s="9"/>
      <c r="C24" s="9"/>
      <c r="D24" s="9"/>
      <c r="E24" s="9"/>
      <c r="F24" s="9"/>
      <c r="G24" s="9"/>
      <c r="H24" s="9"/>
      <c r="I24" s="9"/>
      <c r="J24" s="9"/>
      <c r="K24" s="9"/>
      <c r="L24" s="10"/>
      <c r="M24" s="10"/>
      <c r="N24" s="10"/>
      <c r="O24" s="10"/>
      <c r="P24" s="10"/>
      <c r="Q24" s="10"/>
      <c r="R24" s="10"/>
      <c r="S24" s="10"/>
      <c r="T24" s="10"/>
      <c r="U24" s="10"/>
      <c r="V24" s="10"/>
    </row>
    <row r="25" spans="1:31" s="6" customFormat="1" ht="15.5">
      <c r="A25" s="8"/>
      <c r="B25" s="9"/>
      <c r="C25" s="9"/>
      <c r="D25" s="9"/>
      <c r="E25" s="9"/>
      <c r="F25" s="9"/>
      <c r="G25" s="9"/>
      <c r="H25" s="9"/>
      <c r="I25" s="9"/>
      <c r="J25" s="9"/>
      <c r="K25" s="9"/>
      <c r="L25" s="10"/>
      <c r="M25" s="10"/>
      <c r="N25" s="10"/>
      <c r="O25" s="10"/>
      <c r="P25" s="10"/>
      <c r="Q25" s="10"/>
      <c r="R25" s="10"/>
      <c r="S25" s="10"/>
      <c r="T25" s="10"/>
      <c r="U25" s="10"/>
      <c r="V25" s="10"/>
    </row>
  </sheetData>
  <mergeCells count="4">
    <mergeCell ref="A4:C4"/>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2"/>
  <sheetViews>
    <sheetView workbookViewId="0">
      <selection activeCell="C10" sqref="C10"/>
    </sheetView>
  </sheetViews>
  <sheetFormatPr defaultRowHeight="14.5"/>
  <cols>
    <col min="1" max="1" width="5.1796875" customWidth="1"/>
    <col min="2" max="2" width="22.1796875" customWidth="1"/>
    <col min="3" max="3" width="39.26953125" customWidth="1"/>
    <col min="4" max="4" width="21.453125" customWidth="1"/>
    <col min="5" max="5" width="16" customWidth="1"/>
    <col min="6" max="6" width="6.81640625" customWidth="1"/>
    <col min="7" max="7" width="10" customWidth="1"/>
    <col min="8" max="8" width="10.54296875" customWidth="1"/>
    <col min="9" max="9" width="9.7265625" customWidth="1"/>
  </cols>
  <sheetData>
    <row r="1" spans="1:12">
      <c r="A1" s="262" t="str">
        <f>'Date initiale'!C3</f>
        <v>Universitatea de Arhitectură și Urbanism "Ion Mincu" București</v>
      </c>
      <c r="B1" s="262"/>
      <c r="C1" s="262"/>
    </row>
    <row r="2" spans="1:12">
      <c r="A2" s="262" t="str">
        <f>'Date initiale'!B4&amp;" "&amp;'Date initiale'!C4</f>
        <v>Facultatea ARHITECTURA</v>
      </c>
      <c r="B2" s="262"/>
      <c r="C2" s="262"/>
    </row>
    <row r="3" spans="1:12">
      <c r="A3" s="262" t="str">
        <f>'Date initiale'!B5&amp;" "&amp;'Date initiale'!C5</f>
        <v>Departamentul Proiectare Urbana si Dezvoltare Teritoriala</v>
      </c>
      <c r="B3" s="262"/>
      <c r="C3" s="262"/>
    </row>
    <row r="4" spans="1:12">
      <c r="A4" s="121" t="str">
        <f>'Date initiale'!C6&amp;", "&amp;'Date initiale'!C7</f>
        <v>Muresanu, Florin, Conferențiar universitar, pozitia 11</v>
      </c>
      <c r="B4" s="121"/>
      <c r="C4" s="121"/>
    </row>
    <row r="5" spans="1:12" s="187" customFormat="1">
      <c r="A5" s="121"/>
      <c r="B5" s="121"/>
      <c r="C5" s="121"/>
    </row>
    <row r="6" spans="1:12" ht="15.5">
      <c r="A6" s="537" t="s">
        <v>110</v>
      </c>
      <c r="B6" s="537"/>
      <c r="C6" s="537"/>
      <c r="D6" s="537"/>
      <c r="E6" s="537"/>
      <c r="F6" s="537"/>
      <c r="G6" s="537"/>
      <c r="H6" s="537"/>
      <c r="I6" s="537"/>
    </row>
    <row r="7" spans="1:12" ht="15.5">
      <c r="A7" s="537" t="str">
        <f>'Descriere indicatori'!B6&amp;". "&amp;'Descriere indicatori'!C6</f>
        <v xml:space="preserve">I3. Capitole de autor cuprinse în cărţi publicate la edituri cu prestigiu naţional* </v>
      </c>
      <c r="B7" s="537"/>
      <c r="C7" s="537"/>
      <c r="D7" s="537"/>
      <c r="E7" s="537"/>
      <c r="F7" s="537"/>
      <c r="G7" s="537"/>
      <c r="H7" s="537"/>
      <c r="I7" s="537"/>
    </row>
    <row r="8" spans="1:12" ht="16" thickBot="1">
      <c r="A8" s="38"/>
      <c r="B8" s="38"/>
      <c r="C8" s="38"/>
      <c r="D8" s="38"/>
      <c r="E8" s="38"/>
      <c r="F8" s="38"/>
      <c r="G8" s="38"/>
      <c r="H8" s="38"/>
      <c r="I8" s="38"/>
    </row>
    <row r="9" spans="1:12" ht="58.5" thickBot="1">
      <c r="A9" s="193" t="s">
        <v>55</v>
      </c>
      <c r="B9" s="194" t="s">
        <v>83</v>
      </c>
      <c r="C9" s="194" t="s">
        <v>175</v>
      </c>
      <c r="D9" s="194" t="s">
        <v>85</v>
      </c>
      <c r="E9" s="194" t="s">
        <v>86</v>
      </c>
      <c r="F9" s="195" t="s">
        <v>87</v>
      </c>
      <c r="G9" s="194" t="s">
        <v>88</v>
      </c>
      <c r="H9" s="194" t="s">
        <v>89</v>
      </c>
      <c r="I9" s="196" t="s">
        <v>90</v>
      </c>
      <c r="K9" s="268" t="s">
        <v>108</v>
      </c>
    </row>
    <row r="10" spans="1:12" ht="58.5" thickBot="1">
      <c r="A10" s="189">
        <v>1</v>
      </c>
      <c r="B10" s="382" t="s">
        <v>288</v>
      </c>
      <c r="C10" s="432" t="s">
        <v>342</v>
      </c>
      <c r="D10" s="432" t="s">
        <v>341</v>
      </c>
      <c r="E10" s="433" t="s">
        <v>348</v>
      </c>
      <c r="F10" s="434">
        <v>2008</v>
      </c>
      <c r="G10" s="435">
        <v>304</v>
      </c>
      <c r="H10" s="434" t="s">
        <v>343</v>
      </c>
      <c r="I10" s="436">
        <v>10</v>
      </c>
      <c r="K10" s="269">
        <v>10</v>
      </c>
      <c r="L10" s="376" t="s">
        <v>247</v>
      </c>
    </row>
    <row r="11" spans="1:12" ht="58.5" thickBot="1">
      <c r="A11" s="110">
        <f>A10+1</f>
        <v>2</v>
      </c>
      <c r="B11" s="382" t="s">
        <v>288</v>
      </c>
      <c r="C11" s="437" t="s">
        <v>344</v>
      </c>
      <c r="D11" s="432" t="s">
        <v>341</v>
      </c>
      <c r="E11" s="438" t="s">
        <v>349</v>
      </c>
      <c r="F11" s="438">
        <v>2008</v>
      </c>
      <c r="G11" s="438">
        <v>140</v>
      </c>
      <c r="H11" s="438" t="s">
        <v>345</v>
      </c>
      <c r="I11" s="392">
        <v>10</v>
      </c>
      <c r="K11" s="56"/>
    </row>
    <row r="12" spans="1:12" ht="72.5">
      <c r="A12" s="150">
        <f t="shared" ref="A12:A19" si="0">A11+1</f>
        <v>3</v>
      </c>
      <c r="B12" s="382" t="s">
        <v>288</v>
      </c>
      <c r="C12" s="439" t="s">
        <v>346</v>
      </c>
      <c r="D12" s="432" t="s">
        <v>341</v>
      </c>
      <c r="E12" s="438" t="s">
        <v>349</v>
      </c>
      <c r="F12" s="440">
        <v>2008</v>
      </c>
      <c r="G12" s="440">
        <v>140</v>
      </c>
      <c r="H12" s="440" t="s">
        <v>347</v>
      </c>
      <c r="I12" s="441">
        <v>10</v>
      </c>
    </row>
    <row r="13" spans="1:12">
      <c r="A13" s="150">
        <f t="shared" si="0"/>
        <v>4</v>
      </c>
      <c r="B13" s="144"/>
      <c r="C13" s="41"/>
      <c r="D13" s="41"/>
      <c r="E13" s="41"/>
      <c r="F13" s="114"/>
      <c r="G13" s="114"/>
      <c r="H13" s="114"/>
      <c r="I13" s="316"/>
    </row>
    <row r="14" spans="1:12" s="187" customFormat="1">
      <c r="A14" s="150">
        <f t="shared" si="0"/>
        <v>5</v>
      </c>
      <c r="B14" s="113"/>
      <c r="C14" s="41"/>
      <c r="D14" s="41"/>
      <c r="E14" s="41"/>
      <c r="F14" s="114"/>
      <c r="G14" s="114"/>
      <c r="H14" s="114"/>
      <c r="I14" s="323"/>
    </row>
    <row r="15" spans="1:12" s="187" customFormat="1">
      <c r="A15" s="150">
        <f t="shared" si="0"/>
        <v>6</v>
      </c>
      <c r="B15" s="144"/>
      <c r="C15" s="41"/>
      <c r="D15" s="41"/>
      <c r="E15" s="113"/>
      <c r="F15" s="114"/>
      <c r="G15" s="114"/>
      <c r="H15" s="114"/>
      <c r="I15" s="316"/>
    </row>
    <row r="16" spans="1:12">
      <c r="A16" s="150">
        <f t="shared" si="0"/>
        <v>7</v>
      </c>
      <c r="B16" s="113"/>
      <c r="C16" s="41"/>
      <c r="D16" s="41"/>
      <c r="E16" s="41"/>
      <c r="F16" s="114"/>
      <c r="G16" s="114"/>
      <c r="H16" s="114"/>
      <c r="I16" s="323"/>
    </row>
    <row r="17" spans="1:9">
      <c r="A17" s="150">
        <f t="shared" si="0"/>
        <v>8</v>
      </c>
      <c r="B17" s="144"/>
      <c r="C17" s="41"/>
      <c r="D17" s="41"/>
      <c r="E17" s="113"/>
      <c r="F17" s="114"/>
      <c r="G17" s="114"/>
      <c r="H17" s="114"/>
      <c r="I17" s="316"/>
    </row>
    <row r="18" spans="1:9">
      <c r="A18" s="150">
        <f t="shared" si="0"/>
        <v>9</v>
      </c>
      <c r="B18" s="143"/>
      <c r="C18" s="151"/>
      <c r="D18" s="142"/>
      <c r="E18" s="146"/>
      <c r="F18" s="115"/>
      <c r="G18" s="115"/>
      <c r="H18" s="115"/>
      <c r="I18" s="316"/>
    </row>
    <row r="19" spans="1:9" ht="15" thickBot="1">
      <c r="A19" s="152">
        <f t="shared" si="0"/>
        <v>10</v>
      </c>
      <c r="B19" s="153"/>
      <c r="C19" s="154"/>
      <c r="D19" s="154"/>
      <c r="E19" s="154"/>
      <c r="F19" s="119"/>
      <c r="G19" s="119"/>
      <c r="H19" s="119"/>
      <c r="I19" s="317"/>
    </row>
    <row r="20" spans="1:9" ht="15" thickBot="1">
      <c r="A20" s="350"/>
      <c r="B20" s="121"/>
      <c r="C20" s="121"/>
      <c r="D20" s="121"/>
      <c r="E20" s="121"/>
      <c r="F20" s="121"/>
      <c r="G20" s="121"/>
      <c r="H20" s="123" t="str">
        <f>"Total "&amp;LEFT(A7,2)</f>
        <v>Total I3</v>
      </c>
      <c r="I20" s="124">
        <f>SUM(I10:I19)</f>
        <v>30</v>
      </c>
    </row>
    <row r="22" spans="1:9" ht="33.75" customHeight="1">
      <c r="A22" s="539"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39"/>
      <c r="C22" s="539"/>
      <c r="D22" s="539"/>
      <c r="E22" s="539"/>
      <c r="F22" s="539"/>
      <c r="G22" s="539"/>
      <c r="H22" s="539"/>
      <c r="I22" s="539"/>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2"/>
  <sheetViews>
    <sheetView workbookViewId="0">
      <selection activeCell="A22" sqref="A22:I22"/>
    </sheetView>
  </sheetViews>
  <sheetFormatPr defaultRowHeight="14.5"/>
  <cols>
    <col min="1" max="1" width="5.1796875" customWidth="1"/>
    <col min="2" max="2" width="22.1796875" customWidth="1"/>
    <col min="3" max="3" width="27.1796875" customWidth="1"/>
    <col min="4" max="4" width="21.453125" customWidth="1"/>
    <col min="5" max="5" width="16" customWidth="1"/>
    <col min="6" max="6" width="6.81640625" customWidth="1"/>
    <col min="7" max="7" width="10.54296875" customWidth="1"/>
    <col min="8" max="8" width="10" customWidth="1"/>
    <col min="9" max="9" width="9.7265625" customWidth="1"/>
  </cols>
  <sheetData>
    <row r="1" spans="1:12">
      <c r="A1" s="262" t="str">
        <f>'Date initiale'!C3</f>
        <v>Universitatea de Arhitectură și Urbanism "Ion Mincu" București</v>
      </c>
      <c r="B1" s="262"/>
      <c r="C1" s="262"/>
    </row>
    <row r="2" spans="1:12">
      <c r="A2" s="262" t="str">
        <f>'Date initiale'!B4&amp;" "&amp;'Date initiale'!C4</f>
        <v>Facultatea ARHITECTURA</v>
      </c>
      <c r="B2" s="262"/>
      <c r="C2" s="262"/>
    </row>
    <row r="3" spans="1:12">
      <c r="A3" s="262" t="str">
        <f>'Date initiale'!B5&amp;" "&amp;'Date initiale'!C5</f>
        <v>Departamentul Proiectare Urbana si Dezvoltare Teritoriala</v>
      </c>
      <c r="B3" s="262"/>
      <c r="C3" s="262"/>
    </row>
    <row r="4" spans="1:12">
      <c r="A4" s="121" t="str">
        <f>'Date initiale'!C6&amp;", "&amp;'Date initiale'!C7</f>
        <v>Muresanu, Florin, Conferențiar universitar, pozitia 11</v>
      </c>
      <c r="B4" s="121"/>
      <c r="C4" s="121"/>
    </row>
    <row r="5" spans="1:12" s="187" customFormat="1">
      <c r="A5" s="121"/>
      <c r="B5" s="121"/>
      <c r="C5" s="121"/>
    </row>
    <row r="6" spans="1:12" ht="15.5">
      <c r="A6" s="537" t="s">
        <v>110</v>
      </c>
      <c r="B6" s="537"/>
      <c r="C6" s="537"/>
      <c r="D6" s="537"/>
      <c r="E6" s="537"/>
      <c r="F6" s="537"/>
      <c r="G6" s="537"/>
      <c r="H6" s="537"/>
      <c r="I6" s="537"/>
    </row>
    <row r="7" spans="1:12" ht="15.5">
      <c r="A7" s="537" t="str">
        <f>'Descriere indicatori'!B7&amp;". "&amp;'Descriere indicatori'!C7</f>
        <v xml:space="preserve">I4. Articole in extenso în reviste ştiinţifice de specialitate* </v>
      </c>
      <c r="B7" s="537"/>
      <c r="C7" s="537"/>
      <c r="D7" s="537"/>
      <c r="E7" s="537"/>
      <c r="F7" s="537"/>
      <c r="G7" s="537"/>
      <c r="H7" s="537"/>
      <c r="I7" s="537"/>
    </row>
    <row r="8" spans="1:12" ht="15" thickBot="1">
      <c r="A8" s="155"/>
      <c r="B8" s="155"/>
      <c r="C8" s="155"/>
      <c r="D8" s="155"/>
      <c r="E8" s="155"/>
      <c r="F8" s="155"/>
      <c r="G8" s="155"/>
      <c r="H8" s="155"/>
      <c r="I8" s="155"/>
    </row>
    <row r="9" spans="1:12" ht="29.5" thickBot="1">
      <c r="A9" s="193" t="s">
        <v>55</v>
      </c>
      <c r="B9" s="158" t="s">
        <v>83</v>
      </c>
      <c r="C9" s="158" t="s">
        <v>56</v>
      </c>
      <c r="D9" s="158" t="s">
        <v>57</v>
      </c>
      <c r="E9" s="158" t="s">
        <v>80</v>
      </c>
      <c r="F9" s="159" t="s">
        <v>87</v>
      </c>
      <c r="G9" s="158" t="s">
        <v>58</v>
      </c>
      <c r="H9" s="158" t="s">
        <v>111</v>
      </c>
      <c r="I9" s="160" t="s">
        <v>90</v>
      </c>
      <c r="K9" s="268" t="s">
        <v>108</v>
      </c>
    </row>
    <row r="10" spans="1:12">
      <c r="A10" s="106">
        <v>1</v>
      </c>
      <c r="B10" s="107"/>
      <c r="C10" s="107"/>
      <c r="D10" s="107"/>
      <c r="E10" s="108"/>
      <c r="F10" s="109"/>
      <c r="G10" s="109"/>
      <c r="H10" s="109"/>
      <c r="I10" s="324"/>
      <c r="K10" s="269">
        <v>10</v>
      </c>
      <c r="L10" s="376" t="s">
        <v>248</v>
      </c>
    </row>
    <row r="11" spans="1:12">
      <c r="A11" s="110">
        <f>A10+1</f>
        <v>2</v>
      </c>
      <c r="B11" s="111"/>
      <c r="C11" s="112"/>
      <c r="D11" s="111"/>
      <c r="E11" s="113"/>
      <c r="F11" s="114"/>
      <c r="G11" s="115"/>
      <c r="H11" s="115"/>
      <c r="I11" s="319"/>
      <c r="K11" s="56"/>
    </row>
    <row r="12" spans="1:12">
      <c r="A12" s="110">
        <f t="shared" ref="A12:A17" si="0">A11+1</f>
        <v>3</v>
      </c>
      <c r="B12" s="112"/>
      <c r="C12" s="112"/>
      <c r="D12" s="112"/>
      <c r="E12" s="113"/>
      <c r="F12" s="114"/>
      <c r="G12" s="115"/>
      <c r="H12" s="115"/>
      <c r="I12" s="319"/>
    </row>
    <row r="13" spans="1:12">
      <c r="A13" s="110">
        <f t="shared" si="0"/>
        <v>4</v>
      </c>
      <c r="B13" s="112"/>
      <c r="C13" s="112"/>
      <c r="D13" s="112"/>
      <c r="E13" s="113"/>
      <c r="F13" s="114"/>
      <c r="G13" s="114"/>
      <c r="H13" s="114"/>
      <c r="I13" s="319"/>
    </row>
    <row r="14" spans="1:12">
      <c r="A14" s="110">
        <f t="shared" si="0"/>
        <v>5</v>
      </c>
      <c r="B14" s="112"/>
      <c r="C14" s="112"/>
      <c r="D14" s="112"/>
      <c r="E14" s="113"/>
      <c r="F14" s="114"/>
      <c r="G14" s="114"/>
      <c r="H14" s="114"/>
      <c r="I14" s="319"/>
    </row>
    <row r="15" spans="1:12">
      <c r="A15" s="110">
        <f t="shared" si="0"/>
        <v>6</v>
      </c>
      <c r="B15" s="112"/>
      <c r="C15" s="112"/>
      <c r="D15" s="112"/>
      <c r="E15" s="113"/>
      <c r="F15" s="114"/>
      <c r="G15" s="114"/>
      <c r="H15" s="114"/>
      <c r="I15" s="319"/>
    </row>
    <row r="16" spans="1:12">
      <c r="A16" s="110">
        <f t="shared" si="0"/>
        <v>7</v>
      </c>
      <c r="B16" s="112"/>
      <c r="C16" s="112"/>
      <c r="D16" s="112"/>
      <c r="E16" s="113"/>
      <c r="F16" s="114"/>
      <c r="G16" s="114"/>
      <c r="H16" s="114"/>
      <c r="I16" s="319"/>
    </row>
    <row r="17" spans="1:9">
      <c r="A17" s="110">
        <f t="shared" si="0"/>
        <v>8</v>
      </c>
      <c r="B17" s="112"/>
      <c r="C17" s="112"/>
      <c r="D17" s="112"/>
      <c r="E17" s="113"/>
      <c r="F17" s="114"/>
      <c r="G17" s="114"/>
      <c r="H17" s="114"/>
      <c r="I17" s="319"/>
    </row>
    <row r="18" spans="1:9">
      <c r="A18" s="110">
        <f>A17+1</f>
        <v>9</v>
      </c>
      <c r="B18" s="112"/>
      <c r="C18" s="112"/>
      <c r="D18" s="112"/>
      <c r="E18" s="113"/>
      <c r="F18" s="114"/>
      <c r="G18" s="114"/>
      <c r="H18" s="114"/>
      <c r="I18" s="319"/>
    </row>
    <row r="19" spans="1:9" ht="15" thickBot="1">
      <c r="A19" s="116">
        <f>A18+1</f>
        <v>10</v>
      </c>
      <c r="B19" s="117"/>
      <c r="C19" s="117"/>
      <c r="D19" s="117"/>
      <c r="E19" s="118"/>
      <c r="F19" s="119"/>
      <c r="G19" s="119"/>
      <c r="H19" s="119"/>
      <c r="I19" s="320"/>
    </row>
    <row r="20" spans="1:9" ht="15" thickBot="1">
      <c r="A20" s="360"/>
      <c r="B20" s="121"/>
      <c r="C20" s="121"/>
      <c r="D20" s="121"/>
      <c r="E20" s="121"/>
      <c r="F20" s="121"/>
      <c r="G20" s="121"/>
      <c r="H20" s="123" t="str">
        <f>"Total "&amp;LEFT(A7,2)</f>
        <v>Total I4</v>
      </c>
      <c r="I20" s="162">
        <f>SUM(I10:I19)</f>
        <v>0</v>
      </c>
    </row>
    <row r="22" spans="1:9" ht="33.75" customHeight="1">
      <c r="A22" s="539"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39"/>
      <c r="C22" s="539"/>
      <c r="D22" s="539"/>
      <c r="E22" s="539"/>
      <c r="F22" s="539"/>
      <c r="G22" s="539"/>
      <c r="H22" s="539"/>
      <c r="I22" s="539"/>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34</vt:i4>
      </vt:variant>
      <vt:variant>
        <vt:lpstr>Named Ranges</vt:lpstr>
      </vt:variant>
      <vt:variant>
        <vt:i4>34</vt:i4>
      </vt:variant>
    </vt:vector>
  </HeadingPairs>
  <TitlesOfParts>
    <vt:vector size="68" baseType="lpstr">
      <vt:lpstr>INSTRUCTIUNI</vt:lpstr>
      <vt:lpstr>Date initiale</vt:lpstr>
      <vt:lpstr>Fisa verificare</vt:lpstr>
      <vt:lpstr>Descriere indicatori</vt:lpstr>
      <vt:lpstr>Punctaj necesar</vt:lpstr>
      <vt:lpstr>I1</vt:lpstr>
      <vt:lpstr>I2</vt:lpstr>
      <vt:lpstr>I3</vt:lpstr>
      <vt:lpstr>I4</vt:lpstr>
      <vt:lpstr>I5</vt:lpstr>
      <vt:lpstr>I6</vt:lpstr>
      <vt:lpstr>I7</vt:lpstr>
      <vt:lpstr>I8</vt:lpstr>
      <vt:lpstr>I9</vt:lpstr>
      <vt:lpstr>I10</vt:lpstr>
      <vt:lpstr>I11a</vt:lpstr>
      <vt:lpstr>I11b</vt:lpstr>
      <vt:lpstr>I11c</vt:lpstr>
      <vt:lpstr>I12</vt:lpstr>
      <vt:lpstr>I13</vt:lpstr>
      <vt:lpstr>I14a</vt:lpstr>
      <vt:lpstr>I14b</vt:lpstr>
      <vt:lpstr>I14c</vt:lpstr>
      <vt:lpstr>I15</vt:lpstr>
      <vt:lpstr>I16</vt:lpstr>
      <vt:lpstr>I17</vt:lpstr>
      <vt:lpstr>I18</vt:lpstr>
      <vt:lpstr>I19</vt:lpstr>
      <vt:lpstr>I20</vt:lpstr>
      <vt:lpstr>I21</vt:lpstr>
      <vt:lpstr>I22</vt:lpstr>
      <vt:lpstr>I23</vt:lpstr>
      <vt:lpstr>I24</vt:lpstr>
      <vt:lpstr>liste</vt:lpstr>
      <vt:lpstr>'Date initiale'!Print_Area</vt:lpstr>
      <vt:lpstr>'Descriere indicatori'!Print_Area</vt:lpstr>
      <vt:lpstr>'Fisa verificare'!Print_Area</vt:lpstr>
      <vt:lpstr>'I1'!Print_Area</vt:lpstr>
      <vt:lpstr>'I10'!Print_Area</vt:lpstr>
      <vt:lpstr>I11a!Print_Area</vt:lpstr>
      <vt:lpstr>I11b!Print_Area</vt:lpstr>
      <vt:lpstr>I11c!Print_Area</vt:lpstr>
      <vt:lpstr>'I12'!Print_Area</vt:lpstr>
      <vt:lpstr>'I13'!Print_Area</vt:lpstr>
      <vt:lpstr>I14a!Print_Area</vt:lpstr>
      <vt:lpstr>I14b!Print_Area</vt:lpstr>
      <vt:lpstr>I14c!Print_Area</vt:lpstr>
      <vt:lpstr>'I15'!Print_Area</vt:lpstr>
      <vt:lpstr>'I16'!Print_Area</vt:lpstr>
      <vt:lpstr>'I17'!Print_Area</vt:lpstr>
      <vt:lpstr>'I18'!Print_Area</vt:lpstr>
      <vt:lpstr>'I19'!Print_Area</vt:lpstr>
      <vt:lpstr>'I2'!Print_Area</vt:lpstr>
      <vt:lpstr>'I20'!Print_Area</vt:lpstr>
      <vt:lpstr>'I21'!Print_Area</vt:lpstr>
      <vt:lpstr>'I22'!Print_Area</vt:lpstr>
      <vt:lpstr>'I23'!Print_Area</vt:lpstr>
      <vt:lpstr>'I24'!Print_Area</vt:lpstr>
      <vt:lpstr>'I3'!Print_Area</vt:lpstr>
      <vt:lpstr>'I4'!Print_Area</vt:lpstr>
      <vt:lpstr>'I5'!Print_Area</vt:lpstr>
      <vt:lpstr>'I6'!Print_Area</vt:lpstr>
      <vt:lpstr>'I7'!Print_Area</vt:lpstr>
      <vt:lpstr>'I8'!Print_Area</vt:lpstr>
      <vt:lpstr>'I9'!Print_Area</vt:lpstr>
      <vt:lpstr>'Punctaj necesar'!Print_Area</vt:lpstr>
      <vt:lpstr>'Descriere indicatori'!Print_Titles</vt:lpstr>
      <vt:lpstr>'Fisa verificare'!Print_Titles</vt:lpstr>
    </vt:vector>
  </TitlesOfParts>
  <Company>UAUIM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Fișa de verificare punctaj</dc:title>
  <dc:creator>Radu Pană</dc:creator>
  <dc:description>versiune 1.0/mai 2016</dc:description>
  <cp:lastModifiedBy>Windows User</cp:lastModifiedBy>
  <cp:lastPrinted>2019-06-20T21:28:48Z</cp:lastPrinted>
  <dcterms:created xsi:type="dcterms:W3CDTF">2013-01-10T17:13:12Z</dcterms:created>
  <dcterms:modified xsi:type="dcterms:W3CDTF">2019-06-20T21:28:56Z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umber">
    <vt:lpwstr>1.0</vt:lpwstr>
  </property>
</Properties>
</file>