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ragos\Desktop\site uauim\"/>
    </mc:Choice>
  </mc:AlternateContent>
  <bookViews>
    <workbookView xWindow="-120" yWindow="-120" windowWidth="19440" windowHeight="11160" tabRatio="928" firstSheet="2"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I11a!$A$1:$I$22</definedName>
    <definedName name="_xlnm.Print_Area" localSheetId="16">I11b!$A$1:$H$20</definedName>
    <definedName name="_xlnm.Print_Area" localSheetId="17">I11c!$A$1:$G$20</definedName>
    <definedName name="_xlnm.Print_Area" localSheetId="18">'I12'!$A$1:$H$22</definedName>
    <definedName name="_xlnm.Print_Area" localSheetId="19">'I13'!$A$1:$H$56</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'I18'!$A$1:$D$32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'I3'!$A$1:$I$29</definedName>
    <definedName name="_xlnm.Print_Area" localSheetId="8">'I4'!$A$1:$I$22</definedName>
    <definedName name="_xlnm.Print_Area" localSheetId="9">'I5'!$A$1:$I$22</definedName>
    <definedName name="_xlnm.Print_Area" localSheetId="10">'I6'!$A$1:$I$20</definedName>
    <definedName name="_xlnm.Print_Area" localSheetId="11">'I7'!$A$1:$I$46</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3" i="16" l="1"/>
  <c r="H54" i="16"/>
  <c r="A56" i="16"/>
  <c r="I44" i="10" l="1"/>
  <c r="I27" i="6" l="1"/>
  <c r="A1" i="14"/>
  <c r="D30" i="20"/>
  <c r="A23" i="13" l="1"/>
  <c r="A22" i="37"/>
  <c r="A7" i="37"/>
  <c r="G20" i="37" s="1"/>
  <c r="H20" i="37"/>
  <c r="D29" i="36" s="1"/>
  <c r="A11" i="37"/>
  <c r="A12" i="37" s="1"/>
  <c r="A13" i="37" s="1"/>
  <c r="A14" i="37" s="1"/>
  <c r="A15" i="37" s="1"/>
  <c r="A16" i="37" s="1"/>
  <c r="A17" i="37" s="1"/>
  <c r="A18" i="37" s="1"/>
  <c r="A19" i="37" s="1"/>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0" i="25"/>
  <c r="D37" i="36" s="1"/>
  <c r="A11" i="25"/>
  <c r="A12" i="25" s="1"/>
  <c r="A13" i="25" s="1"/>
  <c r="A14" i="25" s="1"/>
  <c r="A15" i="25" s="1"/>
  <c r="A16" i="25" s="1"/>
  <c r="A17" i="25" s="1"/>
  <c r="A18" i="25" s="1"/>
  <c r="A19" i="25" s="1"/>
  <c r="A7" i="25"/>
  <c r="C20" i="25" s="1"/>
  <c r="D20" i="23"/>
  <c r="A11" i="24"/>
  <c r="A12" i="24" s="1"/>
  <c r="A13" i="24" s="1"/>
  <c r="A14" i="24" s="1"/>
  <c r="A15" i="24" s="1"/>
  <c r="A16" i="24" s="1"/>
  <c r="A17" i="24" s="1"/>
  <c r="A18" i="24" s="1"/>
  <c r="A19" i="24" s="1"/>
  <c r="A7" i="24"/>
  <c r="C20" i="24" s="1"/>
  <c r="A11" i="23"/>
  <c r="A12" i="23" s="1"/>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32" i="20"/>
  <c r="A11" i="20"/>
  <c r="A12" i="20" s="1"/>
  <c r="A13" i="20" s="1"/>
  <c r="A14" i="20" s="1"/>
  <c r="A15" i="20" s="1"/>
  <c r="A16" i="20" s="1"/>
  <c r="A17" i="20" s="1"/>
  <c r="A18" i="20" s="1"/>
  <c r="A7" i="20"/>
  <c r="C3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46" i="10"/>
  <c r="A22" i="8"/>
  <c r="A22" i="7"/>
  <c r="A29"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D26" i="36" s="1"/>
  <c r="A11" i="17"/>
  <c r="A12" i="17" s="1"/>
  <c r="A13" i="17" s="1"/>
  <c r="A14" i="17" s="1"/>
  <c r="A15" i="17" s="1"/>
  <c r="A16" i="17" s="1"/>
  <c r="A17" i="17" s="1"/>
  <c r="A18" i="17" s="1"/>
  <c r="A19" i="17" s="1"/>
  <c r="A7" i="16"/>
  <c r="G54" i="16" s="1"/>
  <c r="A22" i="15"/>
  <c r="A11" i="15"/>
  <c r="A12" i="15" s="1"/>
  <c r="A13" i="15" s="1"/>
  <c r="A16" i="15" s="1"/>
  <c r="A17" i="15" s="1"/>
  <c r="A18" i="15" s="1"/>
  <c r="A19" i="15" s="1"/>
  <c r="A7" i="15"/>
  <c r="G20" i="15" s="1"/>
  <c r="A11" i="28"/>
  <c r="A12" i="28" s="1"/>
  <c r="A13" i="28" s="1"/>
  <c r="A14" i="28" s="1"/>
  <c r="A15" i="28" s="1"/>
  <c r="A16" i="28" s="1"/>
  <c r="A17" i="28" s="1"/>
  <c r="A18" i="28" s="1"/>
  <c r="A19" i="28" s="1"/>
  <c r="A7" i="28"/>
  <c r="F20" i="28" s="1"/>
  <c r="A11" i="29"/>
  <c r="A12" i="29"/>
  <c r="A13" i="29" s="1"/>
  <c r="A14" i="29" s="1"/>
  <c r="A15" i="29" s="1"/>
  <c r="A16" i="29" s="1"/>
  <c r="A17" i="29" s="1"/>
  <c r="A18" i="29" s="1"/>
  <c r="A19" i="29" s="1"/>
  <c r="A7" i="29"/>
  <c r="G20" i="29" s="1"/>
  <c r="A11" i="14"/>
  <c r="A12" i="14" s="1"/>
  <c r="A13" i="14" s="1"/>
  <c r="A14" i="14" s="1"/>
  <c r="A15" i="14" s="1"/>
  <c r="A16" i="14" s="1"/>
  <c r="A17" i="14" s="1"/>
  <c r="A7" i="14"/>
  <c r="H22" i="14" s="1"/>
  <c r="A11" i="13"/>
  <c r="A12" i="13" s="1"/>
  <c r="A13" i="13" s="1"/>
  <c r="A14" i="13" s="1"/>
  <c r="A15" i="13" s="1"/>
  <c r="A16" i="13" s="1"/>
  <c r="A17" i="13" s="1"/>
  <c r="A18" i="13" s="1"/>
  <c r="A19" i="13" s="1"/>
  <c r="A7" i="13"/>
  <c r="H20" i="13" s="1"/>
  <c r="A11" i="6"/>
  <c r="A12" i="6" s="1"/>
  <c r="A13" i="6" s="1"/>
  <c r="A14" i="6" s="1"/>
  <c r="A15" i="6" s="1"/>
  <c r="A16" i="6" s="1"/>
  <c r="A17" i="6" s="1"/>
  <c r="I20" i="12"/>
  <c r="D19" i="36" s="1"/>
  <c r="A11" i="12"/>
  <c r="A12" i="12" s="1"/>
  <c r="A13" i="12" s="1"/>
  <c r="A14" i="12" s="1"/>
  <c r="A15" i="12" s="1"/>
  <c r="A16" i="12" s="1"/>
  <c r="A17" i="12" s="1"/>
  <c r="A18" i="12" s="1"/>
  <c r="A19" i="12" s="1"/>
  <c r="A7" i="12"/>
  <c r="H20" i="12" s="1"/>
  <c r="A7" i="11"/>
  <c r="H20" i="11" s="1"/>
  <c r="A7" i="10"/>
  <c r="H44" i="10" s="1"/>
  <c r="A7" i="9"/>
  <c r="H20" i="9" s="1"/>
  <c r="A7" i="8"/>
  <c r="H20" i="8" s="1"/>
  <c r="A7" i="7"/>
  <c r="H20" i="7" s="1"/>
  <c r="A7" i="6"/>
  <c r="H27"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1" i="9"/>
  <c r="A12" i="9" s="1"/>
  <c r="A13" i="9" s="1"/>
  <c r="A14" i="9" s="1"/>
  <c r="A15" i="9" s="1"/>
  <c r="A16" i="9" s="1"/>
  <c r="A17" i="9" s="1"/>
  <c r="A18" i="9" s="1"/>
  <c r="A19" i="9" s="1"/>
  <c r="A11" i="8"/>
  <c r="A12" i="8" s="1"/>
  <c r="A13" i="8" s="1"/>
  <c r="A14" i="8" s="1"/>
  <c r="A15" i="8" s="1"/>
  <c r="A16" i="8" s="1"/>
  <c r="A17" i="8" s="1"/>
  <c r="A18" i="8" s="1"/>
  <c r="A19" i="8" s="1"/>
  <c r="A11" i="7"/>
  <c r="A12" i="7" s="1"/>
  <c r="A13" i="7" s="1"/>
  <c r="A14" i="7" s="1"/>
  <c r="A15" i="7" s="1"/>
  <c r="A16" i="7" s="1"/>
  <c r="A17" i="7" s="1"/>
  <c r="A18" i="7" s="1"/>
  <c r="A19" i="7" s="1"/>
  <c r="A11" i="5"/>
  <c r="A12" i="5" s="1"/>
  <c r="A13" i="5" s="1"/>
  <c r="A14" i="5" s="1"/>
  <c r="A15" i="5" s="1"/>
  <c r="A16" i="5" s="1"/>
  <c r="A17" i="5" s="1"/>
  <c r="A18" i="5" s="1"/>
  <c r="A19" i="5" s="1"/>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28"/>
  <c r="A1" i="29"/>
  <c r="A1" i="15"/>
  <c r="A1" i="16"/>
  <c r="A1" i="17"/>
  <c r="A1" i="30"/>
  <c r="A1" i="18"/>
  <c r="A1" i="19"/>
  <c r="A1" i="20"/>
  <c r="A1" i="21"/>
  <c r="A1" i="22"/>
  <c r="A1" i="23"/>
  <c r="A1" i="24"/>
  <c r="A1" i="25"/>
  <c r="A1" i="26"/>
  <c r="A1" i="4"/>
  <c r="I20" i="13"/>
  <c r="D20" i="36" s="1"/>
  <c r="G20" i="28"/>
  <c r="D23" i="36" s="1"/>
  <c r="D25" i="36"/>
  <c r="D20" i="24"/>
  <c r="D36" i="36" s="1"/>
  <c r="D32" i="36"/>
  <c r="D20" i="18"/>
  <c r="D30" i="36" s="1"/>
  <c r="H20" i="30"/>
  <c r="D27" i="36" s="1"/>
  <c r="H20" i="15"/>
  <c r="D24" i="36" s="1"/>
  <c r="H20" i="29"/>
  <c r="D22" i="36" s="1"/>
  <c r="I22" i="14"/>
  <c r="D21" i="36" s="1"/>
  <c r="I20" i="5"/>
  <c r="D12" i="36" s="1"/>
  <c r="D20" i="19"/>
  <c r="D17" i="36"/>
  <c r="D13" i="36"/>
  <c r="I20" i="4"/>
  <c r="A18" i="14" l="1"/>
  <c r="A18" i="10"/>
  <c r="A18" i="6"/>
  <c r="D43" i="36"/>
  <c r="D31" i="36"/>
  <c r="D42" i="36" s="1"/>
  <c r="D11" i="36"/>
  <c r="D35" i="36"/>
  <c r="D41" i="36" l="1"/>
  <c r="D44" i="36"/>
</calcChain>
</file>

<file path=xl/sharedStrings.xml><?xml version="1.0" encoding="utf-8"?>
<sst xmlns="http://schemas.openxmlformats.org/spreadsheetml/2006/main" count="1158" uniqueCount="572">
  <si>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</si>
  <si>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</si>
  <si>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</si>
  <si>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</si>
  <si>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</si>
  <si>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</si>
  <si>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</si>
  <si>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</si>
  <si>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</si>
  <si>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</si>
  <si>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</si>
  <si>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</si>
  <si>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</si>
  <si>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</si>
  <si>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</si>
  <si>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</si>
  <si>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</si>
  <si>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</si>
  <si>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</si>
  <si>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</si>
  <si>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</si>
  <si>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</si>
  <si>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</si>
  <si>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</si>
  <si>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</si>
  <si>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</si>
  <si>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</si>
  <si>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</si>
  <si>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</si>
  <si>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</si>
  <si>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</si>
  <si>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</si>
  <si>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</si>
  <si>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</si>
  <si>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</si>
  <si>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</si>
  <si>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</si>
  <si>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</si>
  <si>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</si>
  <si>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</si>
  <si>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</si>
  <si>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</si>
  <si>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</si>
  <si>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</si>
  <si>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</si>
  <si>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</si>
  <si>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</si>
  <si>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</si>
  <si>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</si>
  <si>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</si>
  <si>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</si>
  <si>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</si>
  <si>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</si>
  <si>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</si>
  <si>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</si>
  <si>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</si>
  <si>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</si>
  <si>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</si>
  <si>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</si>
  <si>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</si>
  <si>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</si>
  <si>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</si>
  <si>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</si>
  <si>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</si>
  <si>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</si>
  <si>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</si>
  <si>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</si>
  <si>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</si>
  <si>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</si>
  <si>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</si>
  <si>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</si>
  <si>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</si>
  <si>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</si>
  <si>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</si>
  <si>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</si>
  <si>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</si>
  <si>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</si>
  <si>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</si>
  <si>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</si>
  <si>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</si>
  <si>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</si>
  <si>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</si>
  <si>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</si>
  <si>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</si>
  <si>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</si>
  <si>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</si>
  <si>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</si>
  <si>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</si>
  <si>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</si>
  <si>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</si>
  <si>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</si>
  <si>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</si>
  <si>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</si>
  <si>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</si>
  <si>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</si>
  <si>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</si>
  <si>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</si>
  <si>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</si>
  <si>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</si>
  <si>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</si>
  <si>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</si>
  <si>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</si>
  <si>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</si>
  <si>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</si>
  <si>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</si>
  <si>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</si>
  <si>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</si>
  <si>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</si>
  <si>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</si>
  <si>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</si>
  <si>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</si>
  <si>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</si>
  <si>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</si>
  <si>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</si>
  <si>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</si>
  <si>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</si>
  <si>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</si>
  <si>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</si>
  <si>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</si>
  <si>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</si>
  <si>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</si>
  <si>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</si>
  <si>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</si>
  <si>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</si>
  <si>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</si>
  <si>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</si>
  <si>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</si>
  <si>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</si>
  <si>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</si>
  <si>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</si>
  <si>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</si>
  <si>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</si>
  <si>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</si>
  <si>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</si>
  <si>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</si>
  <si>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</si>
  <si>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</si>
  <si>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</si>
  <si>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</si>
  <si>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</si>
  <si>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</si>
  <si>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</si>
  <si>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</si>
  <si>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</si>
  <si>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</si>
  <si>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</si>
  <si>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</si>
  <si>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</si>
  <si>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</si>
  <si>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</si>
  <si>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</si>
  <si>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</si>
  <si>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</si>
  <si>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</si>
  <si>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</si>
  <si>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</si>
  <si>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</si>
  <si>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</si>
  <si>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</si>
  <si>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</si>
  <si>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</si>
  <si>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</si>
  <si>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</si>
  <si>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</si>
  <si>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</si>
  <si>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</si>
  <si>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</si>
  <si>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</si>
  <si>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</si>
  <si>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</si>
  <si>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</si>
  <si>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</si>
  <si>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</si>
  <si>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</si>
  <si>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</si>
  <si>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</si>
  <si>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</si>
  <si>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</si>
  <si>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</si>
  <si>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</si>
  <si>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</si>
  <si>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</si>
  <si>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</si>
  <si>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</si>
  <si>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</si>
  <si>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</si>
  <si>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</si>
  <si>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</si>
  <si>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</si>
  <si>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</si>
  <si>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</si>
  <si>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</si>
  <si>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</si>
  <si>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</si>
  <si>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</si>
  <si>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</si>
  <si>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</si>
  <si>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</si>
  <si>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</si>
  <si>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</si>
  <si>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</si>
  <si>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</si>
  <si>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</si>
  <si>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</si>
  <si>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</si>
  <si>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</si>
  <si>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</si>
  <si>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</si>
  <si>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</si>
  <si>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</si>
  <si>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</si>
  <si>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</si>
  <si>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</si>
  <si>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</si>
  <si>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</si>
  <si>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</si>
  <si>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</si>
  <si>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</si>
  <si>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</si>
  <si>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</si>
  <si>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</si>
  <si>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</si>
  <si>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</si>
  <si>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</si>
  <si>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</si>
  <si>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</si>
  <si>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</si>
  <si>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</si>
  <si>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</si>
  <si>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</si>
  <si>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</si>
  <si>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</si>
  <si>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</si>
  <si>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</si>
  <si>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</si>
  <si>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</si>
  <si>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</si>
  <si>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</si>
  <si>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</si>
  <si>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</si>
  <si>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</si>
  <si>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</si>
  <si>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</si>
  <si>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</si>
  <si>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</si>
  <si>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</si>
  <si>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</si>
  <si>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</si>
  <si>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</si>
  <si>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</si>
  <si>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</si>
  <si>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</si>
  <si>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</si>
  <si>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</si>
  <si>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</si>
  <si>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</si>
  <si>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</si>
  <si>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</si>
  <si>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</si>
  <si>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</si>
  <si>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</si>
  <si>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</si>
  <si>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</si>
  <si>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</si>
  <si>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</si>
  <si>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</si>
  <si>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</si>
  <si>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</si>
  <si>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</si>
  <si>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</si>
  <si>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</si>
  <si>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COSR</t>
  </si>
  <si>
    <t>executat</t>
  </si>
  <si>
    <t>coautor</t>
  </si>
  <si>
    <t>A09/2004</t>
  </si>
  <si>
    <t>Amenajare exterioara Arena Nationala Bucuresti</t>
  </si>
  <si>
    <t>Casa Olimpica - sediul COSR Bucuresti</t>
  </si>
  <si>
    <t>Municipiul Bucuresti</t>
  </si>
  <si>
    <t>sef proiect</t>
  </si>
  <si>
    <t>24/2007</t>
  </si>
  <si>
    <t>Centru Tehnic al FRF - Mogosoaia</t>
  </si>
  <si>
    <t>FRF</t>
  </si>
  <si>
    <t>Bazin de inot acoperit Bucuresti</t>
  </si>
  <si>
    <t>UAUIM</t>
  </si>
  <si>
    <t>14/2008</t>
  </si>
  <si>
    <t>Piscina acoperita Timisoara</t>
  </si>
  <si>
    <t>A06/2003</t>
  </si>
  <si>
    <t>Univ Politehnica Timisoara</t>
  </si>
  <si>
    <t>autor</t>
  </si>
  <si>
    <t>Casa Fotbalului - Bucuresti</t>
  </si>
  <si>
    <t>A08/2005</t>
  </si>
  <si>
    <t>SC Carol Park Residence</t>
  </si>
  <si>
    <t>Imobil de locuinte p+17 - Bucuresti</t>
  </si>
  <si>
    <t>Ansamblu locuinte Carol Park - Bucuresti</t>
  </si>
  <si>
    <t>AI08/2006</t>
  </si>
  <si>
    <t>SC AGIRRE - Poseidon</t>
  </si>
  <si>
    <t>Extindere imobil birouri Radu-Voda - Bucuresti</t>
  </si>
  <si>
    <t>A09/2000</t>
  </si>
  <si>
    <t>Lazarovici Leonas</t>
  </si>
  <si>
    <t>A02/2005</t>
  </si>
  <si>
    <t>Favorit SA</t>
  </si>
  <si>
    <t>Remodelare Complex Favorit</t>
  </si>
  <si>
    <t>Dominic Habsburg</t>
  </si>
  <si>
    <t>Restaurare Casa de Ceai a Reginei Maria - Bran</t>
  </si>
  <si>
    <t>AI02/2003</t>
  </si>
  <si>
    <t>ASE</t>
  </si>
  <si>
    <t>A09/2005</t>
  </si>
  <si>
    <t>Premiul 1 (sectiunea arhitectura) - Casa Fotbalului la Bienala de Arhitectura Bucuresti</t>
  </si>
  <si>
    <t>Premiul 1 - casa pe str P. Istrati - Bucuresti - premiile Arhitext Design</t>
  </si>
  <si>
    <t>Nominalizare - Boutique Fiorangello - Bucuresti - Premiile Arhitext Design</t>
  </si>
  <si>
    <t>Nominalizare - Casa pe str Herastrau Bucuresti - Bienala de Arhitectura Bucuresti</t>
  </si>
  <si>
    <t>Premiul 1 - restaurare Casa pe str Nanu Muscel - Bucuresti - Anuala de Arhitectura Bucuresti</t>
  </si>
  <si>
    <t xml:space="preserve">Nominalizare - Casa pe str Romniceanu - Bucuresti - Bienala de Arhitectura Bucuresti </t>
  </si>
  <si>
    <t>Premiul 1 - Centrul Tehnic FRF - Mogosoaia - Bienala de Arhitectura Bucuresti</t>
  </si>
  <si>
    <t>Nominalizare - Centrul Tehnic FRF - Mogosoaia - Anuala de Arhitectura Bucuresti</t>
  </si>
  <si>
    <t>Medalia presedintelui OAR - Casa Fecioru - Voluntari - Anuala de Arhitectura Bucuresti</t>
  </si>
  <si>
    <t>Premiul 1 (cladiri publice) - Centrul Tehnic FRF - Mogosoaia - premiile Arhitext Design - Sibiu</t>
  </si>
  <si>
    <t>Nominalizare (restaurare) - Imobil Aleea Alexandru - Bucuresti - Anuala de Arhitectura Bucuresti</t>
  </si>
  <si>
    <t>Nominalizare - Casa de vacanta Carpinis - Bienala de Arhitectura Bucuresti</t>
  </si>
  <si>
    <t>Nominalizare - Bienala de Arhitectura Bucuresti</t>
  </si>
  <si>
    <t>Nominalizare - Bazin de inot Timisoara - premiile Arhitext Design</t>
  </si>
  <si>
    <t>Nominalizare - Extindere locuinta str Barcianu - Bucuresti - Anuala de Arhitectura Bucuresti</t>
  </si>
  <si>
    <t>Nominalizare - Locuinta individuala str Bucegi - Bucuresti - Anuala de Arhitectura Bucuresti</t>
  </si>
  <si>
    <t>Nominalizare - Bazin de inot Bucuresti - Anuala de Arhitectura Bucuresti</t>
  </si>
  <si>
    <t>Premiul 1 - Imobil de locuinte cu 3 apartamente str Cernat - Bucuresti - Anuala de Arhitectura Bucuresti</t>
  </si>
  <si>
    <t>Nominalizare (Restaurare) - Extindere imobil birouri Radu-Voda - Bucuresti - Bienala de Arhitectura Bucuresti</t>
  </si>
  <si>
    <t xml:space="preserve">Expozitia "Genova 2004" </t>
  </si>
  <si>
    <t>Bienala Venetia 2004</t>
  </si>
  <si>
    <t>"Arhitectura Contemporana in Romania" - Istambul congresul international de arhitectura XXII</t>
  </si>
  <si>
    <t>"Momente ale arhitecturii romanesti" - Viena</t>
  </si>
  <si>
    <t>Membru in juriul national de arhitectura "Bienala de Arhitectura 2014"</t>
  </si>
  <si>
    <t>2 luni</t>
  </si>
  <si>
    <t>Membru supleant in juriul concursului de arhitectura Extinderea sediului UNARTE Bucuresti 2008</t>
  </si>
  <si>
    <t xml:space="preserve">Departamentul de Proiectare de Arhitectura </t>
  </si>
  <si>
    <t>3 luni 2000</t>
  </si>
  <si>
    <t>ISA Saint-Luc de Wallonie Liege Belgia</t>
  </si>
  <si>
    <t>October High Institute for Engineering &amp;Technology Cairo - Egipt</t>
  </si>
  <si>
    <t>Membru in juriul comisiei de diplome pentru anul universitar 2015-2016</t>
  </si>
  <si>
    <t>Graphic Studio</t>
  </si>
  <si>
    <t>Serile Zeppelin 32</t>
  </si>
  <si>
    <t>16 iunie</t>
  </si>
  <si>
    <t>Lisbon School of Architecture</t>
  </si>
  <si>
    <t>Cadru didactic asociat</t>
  </si>
  <si>
    <t>Αριστοτέλειο Πανεπιστήμιο Θεσσαλονίκης</t>
  </si>
  <si>
    <t>iunie 2003</t>
  </si>
  <si>
    <t>iunie 2002</t>
  </si>
  <si>
    <t>Dezvoltare Uzina Malaxa</t>
  </si>
  <si>
    <t>Dezbatere: reconversia Halei Laminor</t>
  </si>
  <si>
    <t>Remus Harsan/Dragos Perju</t>
  </si>
  <si>
    <t>Locuinta str Romniceanu Bucuresti</t>
  </si>
  <si>
    <t>Ideal Decor</t>
  </si>
  <si>
    <t>1584-4889</t>
  </si>
  <si>
    <t>XV 136</t>
  </si>
  <si>
    <t>Locuinta individuala str Cercelus</t>
  </si>
  <si>
    <t>Bienala de Arhitectura Bucuresti 2008</t>
  </si>
  <si>
    <t>978-973-0-06122-2</t>
  </si>
  <si>
    <t>Graphic Studio (Remus Harsan/Dragos Perju)</t>
  </si>
  <si>
    <t>UAUIM (Remus Harsan/Dragos Perju/EB Popescu)</t>
  </si>
  <si>
    <t>Bazin de inot Timisoara</t>
  </si>
  <si>
    <t>Nominalizare Bienala de Arhitectura Bucuresti 2008</t>
  </si>
  <si>
    <t>70-71</t>
  </si>
  <si>
    <t>Imobil locuinte colective str Putul lui Zamfir</t>
  </si>
  <si>
    <t>18 decembrie</t>
  </si>
  <si>
    <t>Bucuresti Arhitectura - ghid adnotat</t>
  </si>
  <si>
    <t>973-0-21396-6</t>
  </si>
  <si>
    <t>Imobil Aleea Alexandru - consolidare si restaurare</t>
  </si>
  <si>
    <t>anuala de Arhitectura Bucuresti 2008</t>
  </si>
  <si>
    <t>1842-2918</t>
  </si>
  <si>
    <t>Piscina acoperita si bazin exterior Timisoara</t>
  </si>
  <si>
    <t>Casa individuala Borsa Bucuresti</t>
  </si>
  <si>
    <t>Bloc de locuinte Bucuresti</t>
  </si>
  <si>
    <t>978-606-8026-27-5</t>
  </si>
  <si>
    <t xml:space="preserve">Remus Harsan </t>
  </si>
  <si>
    <t>Linistea orizontalei</t>
  </si>
  <si>
    <t>Igloo</t>
  </si>
  <si>
    <t>1583-7688</t>
  </si>
  <si>
    <t>Casa de Ceai a Reginei Maria Domeniu Bran</t>
  </si>
  <si>
    <t>Arhitectura</t>
  </si>
  <si>
    <t>1220-3254</t>
  </si>
  <si>
    <t>2/2016 (662)</t>
  </si>
  <si>
    <t>978-606-8026-13-8</t>
  </si>
  <si>
    <t>Casa Olimpica</t>
  </si>
  <si>
    <t xml:space="preserve">Case din Romania nr 5 / Igloo / Casa B </t>
  </si>
  <si>
    <t>Locuinte colective din Romania nr 2 / Igloo / Trei apartamente surori</t>
  </si>
  <si>
    <t xml:space="preserve"> Igloo media</t>
  </si>
  <si>
    <t>Ozalid</t>
  </si>
  <si>
    <t>Arhitectura Romaneasca in detalii; Transformari / Casa de vacanta la Carpinis</t>
  </si>
  <si>
    <t>978-606-93327-2-6</t>
  </si>
  <si>
    <t>Case din Romania nr 8 / Igloo / Linistea orizontalei</t>
  </si>
  <si>
    <t>978-973-87938-9-7</t>
  </si>
  <si>
    <t>Locuinte colective din Romania nr 1 / Igloo / Ansamblu de locuinte Carol Park</t>
  </si>
  <si>
    <t>978-606-8026-13-81</t>
  </si>
  <si>
    <t xml:space="preserve">Case din Romania nr 1 / Igloo / Casa in Cotroceni </t>
  </si>
  <si>
    <t>Case din Romania nr 4 / Igloo / Casa in Carpinis</t>
  </si>
  <si>
    <t>978-606-8026-15-2</t>
  </si>
  <si>
    <t>13 birouri de arhitectura / Graphic Studio</t>
  </si>
  <si>
    <t>978-973-88404-8-5</t>
  </si>
  <si>
    <t>Ideal Décor</t>
  </si>
  <si>
    <t>978-973-0-09303-2</t>
  </si>
  <si>
    <t>Ideal Décor Book 8 / Interioare cu stil / capsula relaxarii</t>
  </si>
  <si>
    <t>Capsula relaxarii</t>
  </si>
  <si>
    <t>XIV-133</t>
  </si>
  <si>
    <t>Casa din Carpinis</t>
  </si>
  <si>
    <t xml:space="preserve">Casa de Ceai a Reginei Maria </t>
  </si>
  <si>
    <t>50 de birouri de arhitectura / Graphic Studio</t>
  </si>
  <si>
    <t>Arbore Verde &amp; Business Media Group</t>
  </si>
  <si>
    <t>978-973-0-06094-2</t>
  </si>
  <si>
    <t>Era o data o casa vagon</t>
  </si>
  <si>
    <t>(A)casa pe strada Bucegi</t>
  </si>
  <si>
    <t xml:space="preserve">Graphic Studio / Locuinta str Cocarescu / str P Cretu/Pipera </t>
  </si>
  <si>
    <t>10</t>
  </si>
  <si>
    <t>11</t>
  </si>
  <si>
    <t>51 de birouri de arhitectura / Graphic Studio</t>
  </si>
  <si>
    <t>978-973-0-09383-4</t>
  </si>
  <si>
    <t>12</t>
  </si>
  <si>
    <t>RePAD Ghidul / Casa din Carpinis</t>
  </si>
  <si>
    <t>Asociatia Rhabillage</t>
  </si>
  <si>
    <t>978-973-0-15400-9</t>
  </si>
  <si>
    <t>Arhitect Space &amp; Antonescu PR</t>
  </si>
  <si>
    <t>O parcela, trei case suprapuse</t>
  </si>
  <si>
    <t>Zeppelin</t>
  </si>
  <si>
    <t>2069-721x</t>
  </si>
  <si>
    <t>Locuinta individuala str Herastrau</t>
  </si>
  <si>
    <t>Bienala de Arhitectura Bucuresti 2004</t>
  </si>
  <si>
    <t>2004</t>
  </si>
  <si>
    <t>22-23</t>
  </si>
  <si>
    <t>Stadionul National Lia Manoliu</t>
  </si>
  <si>
    <t>Arhitectii si Bucurestiul</t>
  </si>
  <si>
    <t>4133-1234</t>
  </si>
  <si>
    <t>13</t>
  </si>
  <si>
    <t>Reamenajare casa Bucuresti</t>
  </si>
  <si>
    <t>Arhitext Design</t>
  </si>
  <si>
    <t>1224-885X</t>
  </si>
  <si>
    <t>12 (131)</t>
  </si>
  <si>
    <t>14</t>
  </si>
  <si>
    <t>Casa Fotbalului Bucuresti</t>
  </si>
  <si>
    <t>1 (143)</t>
  </si>
  <si>
    <t>15</t>
  </si>
  <si>
    <t>1224-886X</t>
  </si>
  <si>
    <t>Centru Tehnic de pregatire al FRF - Mogosoaia</t>
  </si>
  <si>
    <t>4 (158)</t>
  </si>
  <si>
    <t>16</t>
  </si>
  <si>
    <t>Despre cladire</t>
  </si>
  <si>
    <t>3 (169)</t>
  </si>
  <si>
    <t>17</t>
  </si>
  <si>
    <t>Imobil pe Aleea Alexandru</t>
  </si>
  <si>
    <t>4 (194)</t>
  </si>
  <si>
    <t>18</t>
  </si>
  <si>
    <t>3 apartamente</t>
  </si>
  <si>
    <t>De arhitectura</t>
  </si>
  <si>
    <t>1582-179X</t>
  </si>
  <si>
    <t>Arhitecturi vazute prin Igloo / Locuinta individuala</t>
  </si>
  <si>
    <t>973-0-04130-X</t>
  </si>
  <si>
    <t>Amenajare restaurant club Spago</t>
  </si>
  <si>
    <t>Anuala de Arhitectura Bucuresti 2005</t>
  </si>
  <si>
    <t>Restaurare, consolidare si extindere locuinta individuala</t>
  </si>
  <si>
    <t>88-89</t>
  </si>
  <si>
    <t>Casa Fotbalului</t>
  </si>
  <si>
    <t>Premiile bienalei de arhitectura 2004 - club A</t>
  </si>
  <si>
    <t>noiembrie</t>
  </si>
  <si>
    <t>19</t>
  </si>
  <si>
    <t>Casa Farago</t>
  </si>
  <si>
    <t>2(108)</t>
  </si>
  <si>
    <t>20</t>
  </si>
  <si>
    <t>21</t>
  </si>
  <si>
    <t>12(131)</t>
  </si>
  <si>
    <t>22</t>
  </si>
  <si>
    <t>Locuinta individuala Bucuresti</t>
  </si>
  <si>
    <t>5(195)</t>
  </si>
  <si>
    <t>23</t>
  </si>
  <si>
    <t>Imobil de locuinte Putul lui Zamfir Bucuresti</t>
  </si>
  <si>
    <t>3(169)</t>
  </si>
  <si>
    <t>24</t>
  </si>
  <si>
    <t>Restaurare, consolidare extindere imobil Bucuresti</t>
  </si>
  <si>
    <t>8(150)</t>
  </si>
  <si>
    <t>25</t>
  </si>
  <si>
    <t>Locuinta in Herastrau - Bucuresti</t>
  </si>
  <si>
    <t>4(146)</t>
  </si>
  <si>
    <t>26</t>
  </si>
  <si>
    <t>Igloo habitat si arhitectura</t>
  </si>
  <si>
    <t>31-32</t>
  </si>
  <si>
    <t>27</t>
  </si>
  <si>
    <t>In haine noi</t>
  </si>
  <si>
    <t>28</t>
  </si>
  <si>
    <t>Arhitectura fotbalului</t>
  </si>
  <si>
    <t>60-61</t>
  </si>
  <si>
    <t>29</t>
  </si>
  <si>
    <t>Deasupra cerul instelat</t>
  </si>
  <si>
    <t>67-68</t>
  </si>
  <si>
    <t>30</t>
  </si>
  <si>
    <t>Arena Nationala</t>
  </si>
  <si>
    <t>31</t>
  </si>
  <si>
    <t>In continuare casa husar</t>
  </si>
  <si>
    <t xml:space="preserve"> arhitectura</t>
  </si>
  <si>
    <t>32</t>
  </si>
  <si>
    <t>casa veche? Casa noua?</t>
  </si>
  <si>
    <t>33</t>
  </si>
  <si>
    <t>34</t>
  </si>
  <si>
    <t>locuinte colective str putul lui zamfir</t>
  </si>
  <si>
    <t>o insula urbana</t>
  </si>
  <si>
    <t>Bienala de Arhitectura Bucuresti 2002</t>
  </si>
  <si>
    <t>14-15</t>
  </si>
  <si>
    <t>973-85821-6-4</t>
  </si>
  <si>
    <t>Restaurare si extindere locuinta str Radu Voda</t>
  </si>
  <si>
    <t>Remus Harsan/Graphic Studio</t>
  </si>
  <si>
    <t>Dragos Perju</t>
  </si>
  <si>
    <t>MAC 80</t>
  </si>
  <si>
    <t xml:space="preserve"> Ion Mincu</t>
  </si>
  <si>
    <t>978-606-638-161-1</t>
  </si>
  <si>
    <t>Bucuresti, locuri reinventate</t>
  </si>
  <si>
    <t>978-606-638-181-9</t>
  </si>
  <si>
    <t>Locuinte colective Vol. 3</t>
  </si>
  <si>
    <t>978-606-8026-61-9</t>
  </si>
  <si>
    <t>Perju Dragos Constantin</t>
  </si>
  <si>
    <t>Bazele Proiectarii</t>
  </si>
  <si>
    <t>Conferentiar, pozitia 17</t>
  </si>
  <si>
    <t>iunie/2019</t>
  </si>
  <si>
    <t>Conferentiar universitar</t>
  </si>
  <si>
    <t>Restaurare si extindere imobil Piata Romana nr 7</t>
  </si>
  <si>
    <t>autorizat</t>
  </si>
  <si>
    <t>sef de proiect</t>
  </si>
  <si>
    <t>AI02/2017-43</t>
  </si>
  <si>
    <t>Restaurare imobil str Arthur Verona 2</t>
  </si>
  <si>
    <t>RMDT</t>
  </si>
  <si>
    <t>A07/2009-133</t>
  </si>
  <si>
    <t>Restaurare si extindere imobil in Carpinis, jud Brasov</t>
  </si>
  <si>
    <t>persoana privata</t>
  </si>
  <si>
    <t>A01/2004</t>
  </si>
  <si>
    <t>Remodelare imobil pe str Romniceanu, Bucuresti</t>
  </si>
  <si>
    <t>A02/2001</t>
  </si>
  <si>
    <t>Remodelare imobil pe str Const. Istrati, Bucuresti</t>
  </si>
  <si>
    <t>A09/2002</t>
  </si>
  <si>
    <t>Restaurare si extindere imobil pe str Nanu Muscel, Bucuresti</t>
  </si>
  <si>
    <t>A08/2002</t>
  </si>
  <si>
    <t>Locuinta ind. pe str Varful cu Dor, Bucuresti</t>
  </si>
  <si>
    <t>A07/2004</t>
  </si>
  <si>
    <t>Locuinta ind. pe str Octav Cocarescu, Bucuresti</t>
  </si>
  <si>
    <t>A07/2013</t>
  </si>
  <si>
    <t>Locuinta ind. In Sangeorzul de Mures, Mures</t>
  </si>
  <si>
    <t>A/2006</t>
  </si>
  <si>
    <t>Remodelare si extindere imobil str Barcianu, Bucuresti</t>
  </si>
  <si>
    <t>A02/2014-184</t>
  </si>
  <si>
    <t>Casa de vacanta la Caldarusani, Ilfov</t>
  </si>
  <si>
    <t>A13/2015-206</t>
  </si>
  <si>
    <t>Locuinta ind. Pe str Transilvaniei, Bucuresti</t>
  </si>
  <si>
    <t>A04/2007-98</t>
  </si>
  <si>
    <t>Restaurare doua vile pe str Iorga, Bucuresti</t>
  </si>
  <si>
    <t>A/2008</t>
  </si>
  <si>
    <t>Restaurare imobil pe str Negustori, Bucuresti</t>
  </si>
  <si>
    <t>A/2017</t>
  </si>
  <si>
    <t>Casa de vacanta in Skopelos, Grecia</t>
  </si>
  <si>
    <t>Cladire de birouri pe Calea Floreasca, Bucuresti</t>
  </si>
  <si>
    <t>Stadionul National, București - studiu de concept</t>
  </si>
  <si>
    <t>Primaria Bucuresti</t>
  </si>
  <si>
    <t>Cantina, Otopeni</t>
  </si>
  <si>
    <t>Clădire cu 3 apartamente – București</t>
  </si>
  <si>
    <t>Imobil rezidential pe strada Luis Blank, Bucuresti</t>
  </si>
  <si>
    <t>Imobil rezidential pe str. Putul lui Zamfir, Bucuresti</t>
  </si>
  <si>
    <t>Restaurant Sangria, str. Caderea Bastiliei, Bucuresti</t>
  </si>
  <si>
    <t>Remodelare pe str Grigore Alexandrescu, Bucuresti</t>
  </si>
  <si>
    <t>Casa pe strada Emil Pangrati, Bucuresti</t>
  </si>
  <si>
    <t>Casa pe strada Bucegi, Bucuresti</t>
  </si>
  <si>
    <t>Imobil rezidential pe str. Rasuri, Bucuresti</t>
  </si>
  <si>
    <t>Restaurare pe Aleea Alexandru, Bucuresti</t>
  </si>
  <si>
    <t>Casa pe strada Popa Savu, Bucuresti</t>
  </si>
  <si>
    <t>Casa pe strada Petre Cretu, Bucuresti</t>
  </si>
  <si>
    <t>Casa pe strada Herastrau, Bucuresti</t>
  </si>
  <si>
    <t>Casa pe strada Ludus, Bucuresti</t>
  </si>
  <si>
    <t>Casa pe strada Darmanesti, Bucuresti</t>
  </si>
  <si>
    <t>in executie</t>
  </si>
  <si>
    <t>Remodelare casa pe strada Paris, Bucuresti</t>
  </si>
  <si>
    <t>Remodelare casa pe strada Sisesti, Bucuresti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</si>
</sst>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0\ _l_e_i"/>
    <numFmt numFmtId="165" formatCode="0.0"/>
    <numFmt numFmtId="166" formatCode="#,##0.0"/>
    <numFmt numFmtId="167" formatCode="[$-418]General"/>
    <numFmt numFmtId="168" formatCode="[$-418]0.00"/>
    <numFmt numFmtId="169" formatCode="[$-418]mmm&quot;.&quot;yy"/>
    <numFmt numFmtId="170" formatCode="#,##0.00&quot; &quot;[$lei-418];[Red]&quot;-&quot;#,##0.00&quot; &quot;[$lei-418]"/>
  </numFmts>
  <fonts count="4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0"/>
      <name val="Arial"/>
      <family val="2"/>
    </font>
    <font>
      <sz val="11"/>
      <color rgb="FF000000"/>
      <name val="Arial"/>
      <family val="2"/>
      <charset val="238"/>
    </font>
    <font>
      <sz val="11"/>
      <color rgb="FF000000"/>
      <name val="Calibri"/>
      <family val="2"/>
      <charset val="238"/>
    </font>
    <font>
      <b/>
      <i/>
      <sz val="16"/>
      <color rgb="FF000000"/>
      <name val="Arial"/>
      <family val="2"/>
      <charset val="238"/>
    </font>
    <font>
      <b/>
      <i/>
      <u/>
      <sz val="11"/>
      <color rgb="FF000000"/>
      <name val="Arial"/>
      <family val="2"/>
      <charset val="238"/>
    </font>
    <font>
      <sz val="11"/>
      <name val="Calibri"/>
      <family val="2"/>
      <charset val="238"/>
    </font>
    <font>
      <sz val="11"/>
      <color rgb="FF0070C0"/>
      <name val="Calibri"/>
      <family val="2"/>
      <scheme val="minor"/>
    </font>
    <font>
      <sz val="11"/>
      <color rgb="FF0070C0"/>
      <name val="Calibri"/>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s>
  <cellStyleXfs count="7">
    <xf numFmtId="0" fontId="0" fillId="0" borderId="0"/>
    <xf numFmtId="0" fontId="34" fillId="0" borderId="0"/>
    <xf numFmtId="167" fontId="35" fillId="0" borderId="0" applyBorder="0" applyProtection="0"/>
    <xf numFmtId="0" fontId="36" fillId="0" borderId="0" applyNumberFormat="0" applyBorder="0" applyProtection="0">
      <alignment horizontal="center"/>
    </xf>
    <xf numFmtId="0" fontId="36" fillId="0" borderId="0" applyNumberFormat="0" applyBorder="0" applyProtection="0">
      <alignment horizontal="center" textRotation="90"/>
    </xf>
    <xf numFmtId="0" fontId="37" fillId="0" borderId="0" applyNumberFormat="0" applyBorder="0" applyProtection="0"/>
    <xf numFmtId="170" fontId="37" fillId="0" borderId="0" applyBorder="0" applyProtection="0"/>
  </cellStyleXfs>
  <cellXfs count="454">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6"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6"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18" fillId="0" borderId="0" xfId="0" applyFont="1"/>
    <xf numFmtId="0" fontId="14" fillId="0" borderId="9" xfId="0" applyNumberFormat="1" applyFont="1" applyBorder="1" applyAlignment="1" applyProtection="1">
      <alignment horizontal="center" vertical="center" wrapText="1"/>
      <protection locked="0"/>
    </xf>
    <xf numFmtId="0" fontId="15" fillId="0" borderId="21" xfId="0" applyFont="1" applyBorder="1"/>
    <xf numFmtId="165" fontId="15"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2" fontId="15"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18" fillId="0" borderId="2" xfId="0" applyFont="1" applyBorder="1"/>
    <xf numFmtId="0" fontId="18" fillId="0" borderId="6" xfId="0" applyFont="1" applyBorder="1"/>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1" fontId="14" fillId="0" borderId="30" xfId="0" applyNumberFormat="1" applyFont="1" applyBorder="1" applyAlignment="1">
      <alignment horizontal="center" vertical="center" wrapText="1"/>
    </xf>
    <xf numFmtId="0" fontId="14" fillId="0" borderId="31"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2"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3"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3"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4" xfId="0" applyNumberFormat="1" applyFont="1" applyBorder="1" applyAlignment="1">
      <alignment horizontal="center" vertical="center" wrapText="1"/>
    </xf>
    <xf numFmtId="2" fontId="6" fillId="0" borderId="35"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5"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8" fillId="0" borderId="9" xfId="0" applyFont="1" applyBorder="1" applyAlignment="1">
      <alignment horizontal="center"/>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6"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8"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7"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19"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8"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5" fillId="0" borderId="0" xfId="0" applyFont="1"/>
    <xf numFmtId="0" fontId="18" fillId="0" borderId="17" xfId="0" applyFont="1" applyBorder="1" applyAlignment="1">
      <alignment horizontal="center"/>
    </xf>
    <xf numFmtId="0" fontId="18" fillId="0" borderId="18" xfId="0" applyFont="1" applyBorder="1" applyAlignment="1"/>
    <xf numFmtId="0" fontId="18" fillId="0" borderId="27" xfId="0" applyFont="1" applyBorder="1" applyAlignment="1"/>
    <xf numFmtId="0" fontId="18" fillId="0" borderId="8" xfId="0" applyFont="1" applyBorder="1" applyAlignment="1">
      <alignment horizontal="center"/>
    </xf>
    <xf numFmtId="0" fontId="15" fillId="0" borderId="23" xfId="0" applyFont="1" applyBorder="1" applyAlignment="1">
      <alignment horizontal="center"/>
    </xf>
    <xf numFmtId="0" fontId="14" fillId="0" borderId="2" xfId="0" applyFont="1" applyBorder="1" applyAlignment="1">
      <alignment horizontal="left" vertical="center" wrapText="1"/>
    </xf>
    <xf numFmtId="0" fontId="15"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5" fillId="0" borderId="23" xfId="0" applyFont="1" applyFill="1" applyBorder="1" applyAlignment="1">
      <alignment horizontal="center" vertical="center" wrapText="1"/>
    </xf>
    <xf numFmtId="0" fontId="18"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5" fillId="0" borderId="35"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5" fillId="0" borderId="22" xfId="0" applyNumberFormat="1" applyFont="1" applyBorder="1" applyAlignment="1">
      <alignment horizontal="center"/>
    </xf>
    <xf numFmtId="49" fontId="0" fillId="0" borderId="0" xfId="0" applyNumberFormat="1"/>
    <xf numFmtId="0" fontId="17" fillId="0" borderId="0" xfId="0" applyFont="1"/>
    <xf numFmtId="0" fontId="18" fillId="0" borderId="1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0" xfId="0" applyFont="1" applyBorder="1" applyAlignment="1">
      <alignment horizontal="left" vertical="center" wrapText="1"/>
    </xf>
    <xf numFmtId="165" fontId="15"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5" xfId="0" applyNumberFormat="1" applyFont="1" applyBorder="1" applyAlignment="1" applyProtection="1">
      <alignment horizontal="center" vertical="center" wrapText="1"/>
      <protection hidden="1"/>
    </xf>
    <xf numFmtId="2" fontId="3" fillId="0" borderId="39"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5"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3" fillId="0" borderId="27" xfId="0" applyNumberFormat="1" applyFont="1" applyBorder="1" applyAlignment="1" applyProtection="1">
      <alignment horizontal="center" vertical="center"/>
      <protection hidden="1"/>
    </xf>
    <xf numFmtId="2" fontId="3" fillId="0" borderId="35"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5" xfId="0" applyFont="1" applyBorder="1"/>
    <xf numFmtId="2" fontId="3" fillId="0" borderId="27" xfId="0" applyNumberFormat="1" applyFont="1" applyBorder="1" applyAlignment="1">
      <alignment horizontal="center" vertical="center" wrapText="1"/>
    </xf>
    <xf numFmtId="2" fontId="3" fillId="0" borderId="39"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5"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39"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5"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5"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5"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5" xfId="0" applyNumberFormat="1" applyFont="1" applyBorder="1" applyAlignment="1">
      <alignment horizontal="center" vertical="center" wrapText="1"/>
    </xf>
    <xf numFmtId="0" fontId="18" fillId="0" borderId="40" xfId="0" applyFont="1" applyBorder="1"/>
    <xf numFmtId="0" fontId="14" fillId="0" borderId="40" xfId="0" applyFont="1" applyBorder="1"/>
    <xf numFmtId="0" fontId="0" fillId="0" borderId="40" xfId="0" applyFont="1" applyBorder="1"/>
    <xf numFmtId="0" fontId="18" fillId="0" borderId="40" xfId="0" applyFont="1" applyBorder="1" applyAlignment="1">
      <alignment horizontal="center" vertical="center" wrapText="1"/>
    </xf>
    <xf numFmtId="0" fontId="3" fillId="0" borderId="40" xfId="0" applyFont="1" applyBorder="1"/>
    <xf numFmtId="0" fontId="0" fillId="0" borderId="40" xfId="0" applyFont="1" applyFill="1" applyBorder="1" applyAlignment="1">
      <alignment horizontal="center" vertical="center" wrapText="1"/>
    </xf>
    <xf numFmtId="0" fontId="0" fillId="0" borderId="40" xfId="0" applyBorder="1"/>
    <xf numFmtId="0" fontId="3" fillId="0" borderId="40" xfId="0" applyFont="1" applyBorder="1" applyAlignment="1">
      <alignment horizontal="center" vertical="center" wrapText="1"/>
    </xf>
    <xf numFmtId="0" fontId="11" fillId="0" borderId="40" xfId="0" applyFont="1" applyFill="1" applyBorder="1" applyAlignment="1">
      <alignment horizontal="center" vertical="center"/>
    </xf>
    <xf numFmtId="0" fontId="14" fillId="0" borderId="40" xfId="0" applyFont="1" applyBorder="1" applyAlignment="1">
      <alignment horizontal="center" vertical="center"/>
    </xf>
    <xf numFmtId="0" fontId="14" fillId="0" borderId="40" xfId="0" applyNumberFormat="1" applyFont="1" applyFill="1" applyBorder="1" applyAlignment="1" applyProtection="1">
      <alignment horizontal="center" vertical="center" wrapText="1"/>
      <protection locked="0"/>
    </xf>
    <xf numFmtId="0" fontId="4" fillId="0" borderId="40" xfId="0" applyNumberFormat="1" applyFont="1" applyFill="1" applyBorder="1" applyAlignment="1" applyProtection="1">
      <alignment horizontal="center" vertical="center" wrapText="1"/>
      <protection locked="0"/>
    </xf>
    <xf numFmtId="2" fontId="3" fillId="0" borderId="40"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2"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3"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3" fillId="0" borderId="0" xfId="0" applyFont="1"/>
    <xf numFmtId="0" fontId="24" fillId="0" borderId="0" xfId="0" applyFont="1"/>
    <xf numFmtId="0" fontId="25" fillId="0" borderId="0" xfId="0" applyFont="1"/>
    <xf numFmtId="0" fontId="20" fillId="0" borderId="0" xfId="0" applyFont="1"/>
    <xf numFmtId="0" fontId="20" fillId="0" borderId="2" xfId="0" applyFont="1" applyBorder="1"/>
    <xf numFmtId="0" fontId="20"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17" fontId="3" fillId="0" borderId="2" xfId="0" applyNumberFormat="1" applyFont="1" applyBorder="1" applyAlignment="1">
      <alignment horizontal="center" vertical="center" wrapText="1"/>
    </xf>
    <xf numFmtId="17" fontId="3" fillId="0" borderId="2" xfId="0" quotePrefix="1" applyNumberFormat="1" applyFont="1" applyBorder="1" applyAlignment="1">
      <alignment horizontal="center" vertical="center" wrapText="1"/>
    </xf>
    <xf numFmtId="0" fontId="14" fillId="0" borderId="45" xfId="0" applyFont="1" applyBorder="1" applyAlignment="1">
      <alignment horizontal="center" vertical="center" wrapText="1"/>
    </xf>
    <xf numFmtId="0" fontId="14" fillId="0" borderId="3" xfId="0" applyFont="1" applyBorder="1" applyAlignment="1">
      <alignment horizontal="left" vertical="center" wrapText="1"/>
    </xf>
    <xf numFmtId="0" fontId="14" fillId="0" borderId="3" xfId="0" applyFont="1" applyBorder="1" applyAlignment="1">
      <alignment horizontal="center" vertical="center" wrapText="1"/>
    </xf>
    <xf numFmtId="2" fontId="3" fillId="0" borderId="46" xfId="0" applyNumberFormat="1" applyFont="1" applyBorder="1" applyAlignment="1">
      <alignment horizontal="center" vertical="center" wrapText="1"/>
    </xf>
    <xf numFmtId="0" fontId="1" fillId="0" borderId="18" xfId="0" applyFont="1" applyBorder="1" applyAlignment="1"/>
    <xf numFmtId="0" fontId="0" fillId="0" borderId="4" xfId="0" applyBorder="1" applyAlignment="1">
      <alignment horizontal="center" wrapText="1"/>
    </xf>
    <xf numFmtId="0" fontId="33" fillId="0" borderId="0" xfId="0" applyFont="1" applyAlignment="1">
      <alignment horizontal="left" wrapText="1"/>
    </xf>
    <xf numFmtId="0" fontId="1" fillId="0" borderId="2" xfId="0" applyFont="1" applyBorder="1"/>
    <xf numFmtId="167" fontId="35" fillId="0" borderId="47" xfId="2" applyFont="1" applyFill="1" applyBorder="1" applyAlignment="1">
      <alignment horizontal="center" vertical="center" wrapText="1"/>
    </xf>
    <xf numFmtId="168" fontId="35" fillId="0" borderId="48" xfId="2" applyNumberFormat="1" applyFont="1" applyFill="1" applyBorder="1" applyAlignment="1">
      <alignment horizontal="center" vertical="center"/>
    </xf>
    <xf numFmtId="168" fontId="35" fillId="0" borderId="47" xfId="2" applyNumberFormat="1" applyFont="1" applyFill="1" applyBorder="1" applyAlignment="1">
      <alignment horizontal="center" vertical="center"/>
    </xf>
    <xf numFmtId="168" fontId="38" fillId="0" borderId="47" xfId="2" applyNumberFormat="1" applyFont="1" applyFill="1" applyBorder="1" applyAlignment="1">
      <alignment horizontal="center" vertical="center"/>
    </xf>
    <xf numFmtId="0" fontId="0" fillId="0" borderId="45" xfId="0" applyFont="1" applyBorder="1" applyAlignment="1">
      <alignment horizontal="center" vertical="center" wrapText="1"/>
    </xf>
    <xf numFmtId="167" fontId="38" fillId="0" borderId="47" xfId="2" applyFont="1" applyFill="1" applyBorder="1" applyAlignment="1">
      <alignment horizontal="left" vertical="center" wrapText="1"/>
    </xf>
    <xf numFmtId="167" fontId="38" fillId="0" borderId="47" xfId="2" applyFont="1" applyFill="1" applyBorder="1" applyAlignment="1">
      <alignment horizontal="center" vertical="center" wrapText="1"/>
    </xf>
    <xf numFmtId="0" fontId="8" fillId="0" borderId="3" xfId="0" applyFont="1" applyBorder="1" applyAlignment="1">
      <alignment horizontal="center" vertical="center" wrapText="1"/>
    </xf>
    <xf numFmtId="2" fontId="8" fillId="0" borderId="46" xfId="0" applyNumberFormat="1" applyFont="1" applyBorder="1" applyAlignment="1">
      <alignment horizontal="center" vertical="center" wrapText="1"/>
    </xf>
    <xf numFmtId="0" fontId="39" fillId="0" borderId="8" xfId="0" applyFont="1" applyBorder="1" applyAlignment="1">
      <alignment horizontal="center" vertical="center" wrapText="1"/>
    </xf>
    <xf numFmtId="0" fontId="40" fillId="0" borderId="2" xfId="0" applyFont="1" applyBorder="1" applyAlignment="1">
      <alignment horizontal="center" vertical="center" wrapText="1"/>
    </xf>
    <xf numFmtId="2" fontId="40" fillId="0" borderId="23" xfId="0" applyNumberFormat="1" applyFont="1" applyBorder="1" applyAlignment="1">
      <alignment horizontal="center" vertical="center" wrapText="1"/>
    </xf>
    <xf numFmtId="167" fontId="35" fillId="0" borderId="47" xfId="2" applyFont="1" applyFill="1" applyBorder="1" applyAlignment="1"/>
    <xf numFmtId="167" fontId="35" fillId="0" borderId="47" xfId="2" applyFont="1" applyFill="1" applyBorder="1" applyAlignment="1">
      <alignment horizontal="center" vertical="center" wrapText="1"/>
    </xf>
    <xf numFmtId="168" fontId="35" fillId="0" borderId="47" xfId="2" applyNumberFormat="1" applyFont="1" applyFill="1" applyBorder="1" applyAlignment="1">
      <alignment horizontal="center" vertical="center" wrapText="1"/>
    </xf>
    <xf numFmtId="168" fontId="35" fillId="0" borderId="47" xfId="2" applyNumberFormat="1" applyFont="1" applyFill="1" applyBorder="1" applyAlignment="1">
      <alignment horizontal="center" vertical="center"/>
    </xf>
    <xf numFmtId="167" fontId="35" fillId="0" borderId="47" xfId="2" applyFont="1" applyFill="1" applyBorder="1" applyAlignment="1">
      <alignment horizontal="left" vertical="center" wrapText="1"/>
    </xf>
    <xf numFmtId="169" fontId="35" fillId="0" borderId="47" xfId="2" applyNumberFormat="1" applyFont="1" applyFill="1" applyBorder="1" applyAlignment="1"/>
    <xf numFmtId="167" fontId="35" fillId="0" borderId="47" xfId="2" applyFont="1" applyFill="1" applyBorder="1" applyAlignment="1"/>
    <xf numFmtId="167" fontId="35" fillId="0" borderId="47" xfId="2" applyFont="1" applyFill="1" applyBorder="1" applyAlignment="1">
      <alignment horizontal="center" vertical="center" wrapText="1"/>
    </xf>
    <xf numFmtId="168" fontId="35" fillId="0" borderId="47" xfId="2" applyNumberFormat="1" applyFont="1" applyFill="1" applyBorder="1" applyAlignment="1">
      <alignment horizontal="center" vertical="center"/>
    </xf>
    <xf numFmtId="167" fontId="35" fillId="0" borderId="47" xfId="2" applyFont="1" applyFill="1" applyBorder="1" applyAlignment="1">
      <alignment horizontal="left" vertical="center" wrapText="1"/>
    </xf>
    <xf numFmtId="167" fontId="38" fillId="0" borderId="47" xfId="2" applyFont="1" applyFill="1" applyBorder="1" applyAlignment="1"/>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2" fillId="0" borderId="0" xfId="0" applyFont="1" applyAlignment="1" applyProtection="1">
      <alignment horizontal="left" vertical="center"/>
      <protection hidden="1"/>
    </xf>
    <xf numFmtId="0" fontId="1" fillId="0" borderId="41" xfId="0" applyFont="1" applyBorder="1" applyAlignment="1">
      <alignment horizontal="center" vertical="top" wrapText="1"/>
    </xf>
    <xf numFmtId="0" fontId="0" fillId="0" borderId="41" xfId="0" applyBorder="1" applyAlignment="1">
      <alignment horizontal="center" vertical="top" wrapText="1"/>
    </xf>
    <xf numFmtId="0" fontId="21" fillId="0" borderId="0" xfId="0" applyFont="1" applyAlignment="1">
      <alignment horizontal="center" vertical="center"/>
    </xf>
    <xf numFmtId="0" fontId="29"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0" fillId="0" borderId="0" xfId="0" applyFont="1" applyFill="1" applyBorder="1" applyAlignment="1">
      <alignment horizontal="left" vertical="top"/>
    </xf>
    <xf numFmtId="0" fontId="1"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19"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cellXfs>
  <cellStyles count="7">
    <cellStyle name="Excel Built-in Normal" xfId="2"/>
    <cellStyle name="Heading" xfId="3"/>
    <cellStyle name="Heading1" xfId="4"/>
    <cellStyle name="Normal" xfId="0" builtinId="0"/>
    <cellStyle name="Normal 2" xfId="1"/>
    <cellStyle name="Result" xfId="5"/>
    <cellStyle name="Result2" xfId="6"/>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83"/>
  </cols>
  <sheetData>
    <row r="1" spans="2:12" ht="15.75">
      <c r="B1" s="381" t="s">
        <v>179</v>
      </c>
      <c r="C1" s="382"/>
      <c r="D1" s="382"/>
      <c r="E1" s="382"/>
      <c r="F1" s="382"/>
      <c r="G1" s="382"/>
      <c r="H1" s="382"/>
      <c r="I1" s="382"/>
      <c r="J1" s="382"/>
      <c r="K1" s="382"/>
    </row>
    <row r="2" spans="2:12" ht="15.75">
      <c r="B2" s="382"/>
      <c r="C2" s="382"/>
      <c r="D2" s="382"/>
      <c r="E2" s="382"/>
      <c r="F2" s="382"/>
      <c r="G2" s="382"/>
      <c r="H2" s="382"/>
      <c r="I2" s="382"/>
      <c r="J2" s="382"/>
      <c r="K2" s="382"/>
    </row>
    <row r="3" spans="2:12" ht="90" customHeight="1">
      <c r="B3" s="423" t="s">
        <v>183</v>
      </c>
      <c r="C3" s="423"/>
      <c r="D3" s="423"/>
      <c r="E3" s="423"/>
      <c r="F3" s="423"/>
      <c r="G3" s="423"/>
      <c r="H3" s="423"/>
      <c r="I3" s="423"/>
      <c r="J3" s="423"/>
      <c r="K3" s="423"/>
      <c r="L3" s="423"/>
    </row>
    <row r="4" spans="2:12" ht="135" customHeight="1">
      <c r="B4" s="424" t="s">
        <v>268</v>
      </c>
      <c r="C4" s="424"/>
      <c r="D4" s="424"/>
      <c r="E4" s="424"/>
      <c r="F4" s="424"/>
      <c r="G4" s="424"/>
      <c r="H4" s="424"/>
      <c r="I4" s="424"/>
      <c r="J4" s="424"/>
      <c r="K4" s="424"/>
      <c r="L4" s="424"/>
    </row>
    <row r="5" spans="2:12" ht="60" customHeight="1">
      <c r="B5" s="425" t="s">
        <v>269</v>
      </c>
      <c r="C5" s="425"/>
      <c r="D5" s="425"/>
      <c r="E5" s="425"/>
      <c r="F5" s="425"/>
      <c r="G5" s="425"/>
      <c r="H5" s="425"/>
      <c r="I5" s="425"/>
      <c r="J5" s="425"/>
      <c r="K5" s="425"/>
      <c r="L5" s="425"/>
    </row>
    <row r="6" spans="2:12" ht="60" customHeight="1">
      <c r="B6" s="425" t="s">
        <v>180</v>
      </c>
      <c r="C6" s="425"/>
      <c r="D6" s="425"/>
      <c r="E6" s="425"/>
      <c r="F6" s="425"/>
      <c r="G6" s="425"/>
      <c r="H6" s="425"/>
      <c r="I6" s="425"/>
      <c r="J6" s="425"/>
      <c r="K6" s="425"/>
      <c r="L6" s="425"/>
    </row>
    <row r="7" spans="2:12" ht="60" customHeight="1">
      <c r="B7" s="422" t="s">
        <v>184</v>
      </c>
      <c r="C7" s="422"/>
      <c r="D7" s="422"/>
      <c r="E7" s="422"/>
      <c r="F7" s="422"/>
      <c r="G7" s="422"/>
      <c r="H7" s="422"/>
      <c r="I7" s="422"/>
      <c r="J7" s="422"/>
      <c r="K7" s="422"/>
      <c r="L7" s="422"/>
    </row>
    <row r="8" spans="2:12" ht="15.75">
      <c r="B8" s="382"/>
      <c r="C8" s="382"/>
      <c r="D8" s="382"/>
      <c r="E8" s="382"/>
      <c r="F8" s="382"/>
      <c r="G8" s="382"/>
      <c r="H8" s="382"/>
      <c r="I8" s="382"/>
      <c r="J8" s="382"/>
      <c r="K8" s="382"/>
    </row>
    <row r="9" spans="2:12" ht="15.75">
      <c r="B9" s="382"/>
      <c r="C9" s="382"/>
      <c r="D9" s="382"/>
      <c r="E9" s="382"/>
      <c r="F9" s="382"/>
      <c r="G9" s="382"/>
      <c r="H9" s="382"/>
      <c r="I9" s="382"/>
      <c r="J9" s="382"/>
      <c r="K9" s="382"/>
    </row>
    <row r="10" spans="2:12" ht="15.75">
      <c r="B10" s="382"/>
      <c r="C10" s="382"/>
      <c r="D10" s="382"/>
      <c r="E10" s="382"/>
      <c r="F10" s="382"/>
      <c r="G10" s="382"/>
      <c r="H10" s="382"/>
      <c r="I10" s="382"/>
      <c r="J10" s="382"/>
      <c r="K10" s="382"/>
    </row>
    <row r="11" spans="2:12" ht="15.75">
      <c r="B11" s="382"/>
      <c r="C11" s="382"/>
      <c r="D11" s="382"/>
      <c r="E11" s="382"/>
      <c r="F11" s="382"/>
      <c r="G11" s="382"/>
      <c r="H11" s="382"/>
      <c r="I11" s="382"/>
      <c r="J11" s="382"/>
      <c r="K11" s="382"/>
    </row>
    <row r="12" spans="2:12" ht="15.75">
      <c r="B12" s="382"/>
      <c r="C12" s="382"/>
      <c r="D12" s="382"/>
      <c r="E12" s="382"/>
      <c r="F12" s="382"/>
      <c r="G12" s="382"/>
      <c r="H12" s="382"/>
      <c r="I12" s="382"/>
      <c r="J12" s="382"/>
      <c r="K12" s="382"/>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Proiectarii</v>
      </c>
      <c r="B3" s="265"/>
      <c r="C3" s="265"/>
    </row>
    <row r="4" spans="1:12">
      <c r="A4" s="125" t="str">
        <f>'Date initiale'!C6&amp;", "&amp;'Date initiale'!C7</f>
        <v>Perju Dragos Constantin, Conferentiar, pozitia 17</v>
      </c>
      <c r="B4" s="125"/>
      <c r="C4" s="125"/>
    </row>
    <row r="5" spans="1:12" s="187" customFormat="1">
      <c r="A5" s="125"/>
      <c r="B5" s="125"/>
      <c r="C5" s="125"/>
    </row>
    <row r="6" spans="1:12" ht="15.75">
      <c r="A6" s="439" t="s">
        <v>110</v>
      </c>
      <c r="B6" s="439"/>
      <c r="C6" s="439"/>
      <c r="D6" s="439"/>
      <c r="E6" s="439"/>
      <c r="F6" s="439"/>
      <c r="G6" s="439"/>
      <c r="H6" s="439"/>
      <c r="I6" s="439"/>
    </row>
    <row r="7" spans="1:12" ht="35.25" customHeight="1">
      <c r="A7" s="442"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42"/>
      <c r="C7" s="442"/>
      <c r="D7" s="442"/>
      <c r="E7" s="442"/>
      <c r="F7" s="442"/>
      <c r="G7" s="442"/>
      <c r="H7" s="442"/>
      <c r="I7" s="442"/>
    </row>
    <row r="8" spans="1:12" ht="15.75" thickBot="1">
      <c r="A8" s="72"/>
      <c r="B8" s="72"/>
      <c r="C8" s="72"/>
      <c r="D8" s="72"/>
      <c r="E8" s="72"/>
      <c r="F8" s="72"/>
      <c r="G8" s="72"/>
      <c r="H8" s="72"/>
      <c r="I8" s="72"/>
    </row>
    <row r="9" spans="1:12" ht="30.75" thickBot="1">
      <c r="A9" s="158" t="s">
        <v>55</v>
      </c>
      <c r="B9" s="159" t="s">
        <v>83</v>
      </c>
      <c r="C9" s="159" t="s">
        <v>52</v>
      </c>
      <c r="D9" s="159" t="s">
        <v>57</v>
      </c>
      <c r="E9" s="159" t="s">
        <v>80</v>
      </c>
      <c r="F9" s="160" t="s">
        <v>87</v>
      </c>
      <c r="G9" s="159" t="s">
        <v>58</v>
      </c>
      <c r="H9" s="159" t="s">
        <v>111</v>
      </c>
      <c r="I9" s="161" t="s">
        <v>90</v>
      </c>
      <c r="K9" s="271" t="s">
        <v>108</v>
      </c>
    </row>
    <row r="10" spans="1:12">
      <c r="A10" s="164">
        <v>1</v>
      </c>
      <c r="B10" s="165"/>
      <c r="C10" s="165"/>
      <c r="D10" s="165"/>
      <c r="E10" s="165"/>
      <c r="F10" s="149"/>
      <c r="G10" s="165"/>
      <c r="H10" s="165"/>
      <c r="I10" s="174"/>
      <c r="K10" s="272">
        <v>10</v>
      </c>
      <c r="L10" s="384" t="s">
        <v>247</v>
      </c>
    </row>
    <row r="11" spans="1:12">
      <c r="A11" s="166">
        <f>A10+1</f>
        <v>2</v>
      </c>
      <c r="B11" s="116"/>
      <c r="C11" s="42"/>
      <c r="D11" s="117"/>
      <c r="E11" s="42"/>
      <c r="F11" s="118"/>
      <c r="G11" s="118"/>
      <c r="H11" s="118"/>
      <c r="I11" s="327"/>
      <c r="K11" s="57"/>
    </row>
    <row r="12" spans="1:12">
      <c r="A12" s="167">
        <f t="shared" ref="A12:A19" si="0">A11+1</f>
        <v>3</v>
      </c>
      <c r="B12" s="168"/>
      <c r="C12" s="169"/>
      <c r="D12" s="117"/>
      <c r="E12" s="169"/>
      <c r="F12" s="157"/>
      <c r="G12" s="169"/>
      <c r="H12" s="157"/>
      <c r="I12" s="327"/>
    </row>
    <row r="13" spans="1:12">
      <c r="A13" s="170">
        <f t="shared" si="0"/>
        <v>4</v>
      </c>
      <c r="B13" s="116"/>
      <c r="C13" s="117"/>
      <c r="D13" s="117"/>
      <c r="E13" s="117"/>
      <c r="F13" s="118"/>
      <c r="G13" s="118"/>
      <c r="H13" s="118"/>
      <c r="I13" s="327"/>
    </row>
    <row r="14" spans="1:12">
      <c r="A14" s="166">
        <f t="shared" si="0"/>
        <v>5</v>
      </c>
      <c r="B14" s="116"/>
      <c r="C14" s="42"/>
      <c r="D14" s="117"/>
      <c r="E14" s="42"/>
      <c r="F14" s="118"/>
      <c r="G14" s="118"/>
      <c r="H14" s="118"/>
      <c r="I14" s="327"/>
    </row>
    <row r="15" spans="1:12">
      <c r="A15" s="170">
        <f t="shared" si="0"/>
        <v>6</v>
      </c>
      <c r="B15" s="116"/>
      <c r="C15" s="117"/>
      <c r="D15" s="117"/>
      <c r="E15" s="117"/>
      <c r="F15" s="118"/>
      <c r="G15" s="118"/>
      <c r="H15" s="118"/>
      <c r="I15" s="327"/>
    </row>
    <row r="16" spans="1:12">
      <c r="A16" s="166">
        <f t="shared" si="0"/>
        <v>7</v>
      </c>
      <c r="B16" s="116"/>
      <c r="C16" s="42"/>
      <c r="D16" s="117"/>
      <c r="E16" s="42"/>
      <c r="F16" s="118"/>
      <c r="G16" s="118"/>
      <c r="H16" s="118"/>
      <c r="I16" s="327"/>
    </row>
    <row r="17" spans="1:9">
      <c r="A17" s="167">
        <f t="shared" si="0"/>
        <v>8</v>
      </c>
      <c r="B17" s="168"/>
      <c r="C17" s="169"/>
      <c r="D17" s="117"/>
      <c r="E17" s="169"/>
      <c r="F17" s="157"/>
      <c r="G17" s="169"/>
      <c r="H17" s="157"/>
      <c r="I17" s="327"/>
    </row>
    <row r="18" spans="1:9">
      <c r="A18" s="170">
        <f t="shared" si="0"/>
        <v>9</v>
      </c>
      <c r="B18" s="116"/>
      <c r="C18" s="117"/>
      <c r="D18" s="117"/>
      <c r="E18" s="117"/>
      <c r="F18" s="118"/>
      <c r="G18" s="118"/>
      <c r="H18" s="118"/>
      <c r="I18" s="327"/>
    </row>
    <row r="19" spans="1:9" ht="15.75" thickBot="1">
      <c r="A19" s="171">
        <f t="shared" si="0"/>
        <v>10</v>
      </c>
      <c r="B19" s="121"/>
      <c r="C19" s="122"/>
      <c r="D19" s="155"/>
      <c r="E19" s="172"/>
      <c r="F19" s="172"/>
      <c r="G19" s="173"/>
      <c r="H19" s="173"/>
      <c r="I19" s="335"/>
    </row>
    <row r="20" spans="1:9" ht="16.5" thickBot="1">
      <c r="A20" s="369"/>
      <c r="H20" s="127" t="str">
        <f>"Total "&amp;LEFT(A7,2)</f>
        <v>Total I5</v>
      </c>
      <c r="I20" s="163">
        <f>SUM(I10:I19)</f>
        <v>0</v>
      </c>
    </row>
    <row r="21" spans="1:9" ht="15.75">
      <c r="A21" s="53"/>
    </row>
    <row r="22" spans="1:9"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Proiectarii</v>
      </c>
      <c r="B3" s="265"/>
      <c r="C3" s="265"/>
    </row>
    <row r="4" spans="1:12">
      <c r="A4" s="125" t="str">
        <f>'Date initiale'!C6&amp;", "&amp;'Date initiale'!C7</f>
        <v>Perju Dragos Constantin, Conferentiar, pozitia 17</v>
      </c>
      <c r="B4" s="125"/>
      <c r="C4" s="125"/>
    </row>
    <row r="5" spans="1:12" s="187" customFormat="1">
      <c r="A5" s="125"/>
      <c r="B5" s="125"/>
      <c r="C5" s="125"/>
    </row>
    <row r="6" spans="1:12" ht="15.75">
      <c r="A6" s="439" t="s">
        <v>110</v>
      </c>
      <c r="B6" s="439"/>
      <c r="C6" s="439"/>
      <c r="D6" s="439"/>
      <c r="E6" s="439"/>
      <c r="F6" s="439"/>
      <c r="G6" s="439"/>
      <c r="H6" s="439"/>
      <c r="I6" s="439"/>
    </row>
    <row r="7" spans="1:12" ht="15.75">
      <c r="A7" s="442" t="str">
        <f>'Descriere indicatori'!B9&amp;". "&amp;'Descriere indicatori'!C9</f>
        <v xml:space="preserve">I6. Articole in extenso în reviste ştiinţifice indexate ERIH şi clasificate în categoria NAT </v>
      </c>
      <c r="B7" s="442"/>
      <c r="C7" s="442"/>
      <c r="D7" s="442"/>
      <c r="E7" s="442"/>
      <c r="F7" s="442"/>
      <c r="G7" s="442"/>
      <c r="H7" s="442"/>
      <c r="I7" s="442"/>
    </row>
    <row r="8" spans="1:12" ht="15.75" thickBot="1">
      <c r="A8" s="175"/>
      <c r="B8" s="175"/>
      <c r="C8" s="175"/>
      <c r="D8" s="175"/>
      <c r="E8" s="175"/>
      <c r="F8" s="175"/>
      <c r="G8" s="175"/>
      <c r="H8" s="175"/>
      <c r="I8" s="175"/>
    </row>
    <row r="9" spans="1:12" ht="30.75" thickBot="1">
      <c r="A9" s="158" t="s">
        <v>55</v>
      </c>
      <c r="B9" s="159" t="s">
        <v>83</v>
      </c>
      <c r="C9" s="159" t="s">
        <v>52</v>
      </c>
      <c r="D9" s="159" t="s">
        <v>57</v>
      </c>
      <c r="E9" s="159" t="s">
        <v>80</v>
      </c>
      <c r="F9" s="160" t="s">
        <v>87</v>
      </c>
      <c r="G9" s="159" t="s">
        <v>58</v>
      </c>
      <c r="H9" s="159" t="s">
        <v>111</v>
      </c>
      <c r="I9" s="161" t="s">
        <v>90</v>
      </c>
      <c r="K9" s="271" t="s">
        <v>108</v>
      </c>
    </row>
    <row r="10" spans="1:12">
      <c r="A10" s="177">
        <v>1</v>
      </c>
      <c r="B10" s="111"/>
      <c r="C10" s="111"/>
      <c r="D10" s="111"/>
      <c r="E10" s="112"/>
      <c r="F10" s="113"/>
      <c r="G10" s="113"/>
      <c r="H10" s="113"/>
      <c r="I10" s="332"/>
      <c r="K10" s="272">
        <v>5</v>
      </c>
      <c r="L10" s="384" t="s">
        <v>247</v>
      </c>
    </row>
    <row r="11" spans="1:12">
      <c r="A11" s="178">
        <f>A10+1</f>
        <v>2</v>
      </c>
      <c r="B11" s="115"/>
      <c r="C11" s="116"/>
      <c r="D11" s="115"/>
      <c r="E11" s="117"/>
      <c r="F11" s="118"/>
      <c r="G11" s="119"/>
      <c r="H11" s="119"/>
      <c r="I11" s="327"/>
      <c r="K11" s="57"/>
    </row>
    <row r="12" spans="1:12">
      <c r="A12" s="178">
        <f t="shared" ref="A12:A19" si="0">A11+1</f>
        <v>3</v>
      </c>
      <c r="B12" s="116"/>
      <c r="C12" s="116"/>
      <c r="D12" s="116"/>
      <c r="E12" s="117"/>
      <c r="F12" s="118"/>
      <c r="G12" s="119"/>
      <c r="H12" s="119"/>
      <c r="I12" s="327"/>
    </row>
    <row r="13" spans="1:12">
      <c r="A13" s="178">
        <f t="shared" si="0"/>
        <v>4</v>
      </c>
      <c r="B13" s="116"/>
      <c r="C13" s="116"/>
      <c r="D13" s="116"/>
      <c r="E13" s="117"/>
      <c r="F13" s="118"/>
      <c r="G13" s="118"/>
      <c r="H13" s="118"/>
      <c r="I13" s="327"/>
    </row>
    <row r="14" spans="1:12">
      <c r="A14" s="178">
        <f t="shared" si="0"/>
        <v>5</v>
      </c>
      <c r="B14" s="116"/>
      <c r="C14" s="116"/>
      <c r="D14" s="116"/>
      <c r="E14" s="117"/>
      <c r="F14" s="118"/>
      <c r="G14" s="118"/>
      <c r="H14" s="118"/>
      <c r="I14" s="327"/>
    </row>
    <row r="15" spans="1:12">
      <c r="A15" s="178">
        <f t="shared" si="0"/>
        <v>6</v>
      </c>
      <c r="B15" s="116"/>
      <c r="C15" s="116"/>
      <c r="D15" s="116"/>
      <c r="E15" s="117"/>
      <c r="F15" s="118"/>
      <c r="G15" s="118"/>
      <c r="H15" s="118"/>
      <c r="I15" s="327"/>
    </row>
    <row r="16" spans="1:12">
      <c r="A16" s="178">
        <f t="shared" si="0"/>
        <v>7</v>
      </c>
      <c r="B16" s="116"/>
      <c r="C16" s="116"/>
      <c r="D16" s="116"/>
      <c r="E16" s="117"/>
      <c r="F16" s="118"/>
      <c r="G16" s="118"/>
      <c r="H16" s="118"/>
      <c r="I16" s="327"/>
    </row>
    <row r="17" spans="1:9">
      <c r="A17" s="178">
        <f t="shared" si="0"/>
        <v>8</v>
      </c>
      <c r="B17" s="116"/>
      <c r="C17" s="116"/>
      <c r="D17" s="116"/>
      <c r="E17" s="117"/>
      <c r="F17" s="118"/>
      <c r="G17" s="118"/>
      <c r="H17" s="118"/>
      <c r="I17" s="327"/>
    </row>
    <row r="18" spans="1:9">
      <c r="A18" s="178">
        <f t="shared" si="0"/>
        <v>9</v>
      </c>
      <c r="B18" s="116"/>
      <c r="C18" s="116"/>
      <c r="D18" s="116"/>
      <c r="E18" s="117"/>
      <c r="F18" s="118"/>
      <c r="G18" s="118"/>
      <c r="H18" s="118"/>
      <c r="I18" s="327"/>
    </row>
    <row r="19" spans="1:9" ht="15.75" thickBot="1">
      <c r="A19" s="179">
        <f t="shared" si="0"/>
        <v>10</v>
      </c>
      <c r="B19" s="121"/>
      <c r="C19" s="121"/>
      <c r="D19" s="121"/>
      <c r="E19" s="122"/>
      <c r="F19" s="123"/>
      <c r="G19" s="123"/>
      <c r="H19" s="123"/>
      <c r="I19" s="328"/>
    </row>
    <row r="20" spans="1:9" ht="15.75" thickBot="1">
      <c r="A20" s="368"/>
      <c r="B20" s="125"/>
      <c r="C20" s="125"/>
      <c r="D20" s="125"/>
      <c r="E20" s="125"/>
      <c r="F20" s="125"/>
      <c r="G20" s="125"/>
      <c r="H20" s="127" t="str">
        <f>"Total "&amp;LEFT(A7,2)</f>
        <v>Total I6</v>
      </c>
      <c r="I20" s="128">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48"/>
  <sheetViews>
    <sheetView topLeftCell="A13" workbookViewId="0">
      <selection activeCell="A43" sqref="A43"/>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65" t="str">
        <f>'Date initiale'!C3</f>
        <v>Universitatea de Arhitectură și Urbanism "Ion Mincu" București</v>
      </c>
      <c r="B1" s="265"/>
      <c r="C1" s="265"/>
      <c r="D1" s="6"/>
      <c r="E1" s="6"/>
      <c r="F1" s="6"/>
      <c r="G1" s="6"/>
      <c r="H1" s="6"/>
      <c r="I1" s="6"/>
      <c r="J1" s="6"/>
    </row>
    <row r="2" spans="1:12" ht="15.75">
      <c r="A2" s="265" t="str">
        <f>'Date initiale'!B4&amp;" "&amp;'Date initiale'!C4</f>
        <v>Facultatea ARHITECTURA</v>
      </c>
      <c r="B2" s="265"/>
      <c r="C2" s="265"/>
      <c r="D2" s="6"/>
      <c r="E2" s="6"/>
      <c r="F2" s="6"/>
      <c r="G2" s="6"/>
      <c r="H2" s="6"/>
      <c r="I2" s="6"/>
      <c r="J2" s="6"/>
    </row>
    <row r="3" spans="1:12" ht="15.75">
      <c r="A3" s="265" t="str">
        <f>'Date initiale'!B5&amp;" "&amp;'Date initiale'!C5</f>
        <v>Departamentul Bazele Proiectarii</v>
      </c>
      <c r="B3" s="265"/>
      <c r="C3" s="265"/>
      <c r="D3" s="6"/>
      <c r="E3" s="6"/>
      <c r="F3" s="6"/>
      <c r="G3" s="6"/>
      <c r="H3" s="6"/>
      <c r="I3" s="6"/>
      <c r="J3" s="6"/>
    </row>
    <row r="4" spans="1:12" ht="15.75">
      <c r="A4" s="269" t="str">
        <f>'Date initiale'!C6&amp;", "&amp;'Date initiale'!C7</f>
        <v>Perju Dragos Constantin, Conferentiar, pozitia 17</v>
      </c>
      <c r="B4" s="269"/>
      <c r="C4" s="269"/>
      <c r="D4" s="6"/>
      <c r="E4" s="6"/>
      <c r="F4" s="6"/>
      <c r="G4" s="6"/>
      <c r="H4" s="6"/>
      <c r="I4" s="6"/>
      <c r="J4" s="6"/>
    </row>
    <row r="5" spans="1:12" s="187" customFormat="1" ht="15.75">
      <c r="A5" s="269"/>
      <c r="B5" s="269"/>
      <c r="C5" s="269"/>
      <c r="D5" s="6"/>
      <c r="E5" s="6"/>
      <c r="F5" s="6"/>
      <c r="G5" s="6"/>
      <c r="H5" s="6"/>
      <c r="I5" s="6"/>
      <c r="J5" s="6"/>
    </row>
    <row r="6" spans="1:12" ht="15.75">
      <c r="A6" s="443" t="s">
        <v>110</v>
      </c>
      <c r="B6" s="443"/>
      <c r="C6" s="443"/>
      <c r="D6" s="443"/>
      <c r="E6" s="443"/>
      <c r="F6" s="443"/>
      <c r="G6" s="443"/>
      <c r="H6" s="443"/>
      <c r="I6" s="443"/>
      <c r="J6" s="6"/>
    </row>
    <row r="7" spans="1:12" ht="15.75">
      <c r="A7" s="442" t="str">
        <f>'Descriere indicatori'!B10&amp;". "&amp;'Descriere indicatori'!C10</f>
        <v xml:space="preserve">I7. Articole in extenso în reviste ştiinţifice recunoscute în domenii conexe* </v>
      </c>
      <c r="B7" s="442"/>
      <c r="C7" s="442"/>
      <c r="D7" s="442"/>
      <c r="E7" s="442"/>
      <c r="F7" s="442"/>
      <c r="G7" s="442"/>
      <c r="H7" s="442"/>
      <c r="I7" s="442"/>
      <c r="J7" s="6"/>
    </row>
    <row r="8" spans="1:12" ht="16.5" thickBot="1">
      <c r="A8" s="176"/>
      <c r="B8" s="176"/>
      <c r="C8" s="176"/>
      <c r="D8" s="176"/>
      <c r="E8" s="176"/>
      <c r="F8" s="176"/>
      <c r="G8" s="176"/>
      <c r="H8" s="176"/>
      <c r="I8" s="176"/>
      <c r="J8" s="6"/>
    </row>
    <row r="9" spans="1:12" ht="30.75" thickBot="1">
      <c r="A9" s="158" t="s">
        <v>55</v>
      </c>
      <c r="B9" s="159" t="s">
        <v>83</v>
      </c>
      <c r="C9" s="159" t="s">
        <v>52</v>
      </c>
      <c r="D9" s="159" t="s">
        <v>57</v>
      </c>
      <c r="E9" s="159" t="s">
        <v>80</v>
      </c>
      <c r="F9" s="160" t="s">
        <v>87</v>
      </c>
      <c r="G9" s="159" t="s">
        <v>58</v>
      </c>
      <c r="H9" s="159" t="s">
        <v>111</v>
      </c>
      <c r="I9" s="161" t="s">
        <v>90</v>
      </c>
      <c r="J9" s="6"/>
      <c r="K9" s="271" t="s">
        <v>108</v>
      </c>
    </row>
    <row r="10" spans="1:12" ht="30">
      <c r="A10" s="180">
        <v>1</v>
      </c>
      <c r="B10" s="181" t="s">
        <v>348</v>
      </c>
      <c r="C10" s="181" t="s">
        <v>349</v>
      </c>
      <c r="D10" s="181" t="s">
        <v>350</v>
      </c>
      <c r="E10" s="148" t="s">
        <v>351</v>
      </c>
      <c r="F10" s="149">
        <v>2018</v>
      </c>
      <c r="G10" s="113" t="s">
        <v>352</v>
      </c>
      <c r="H10" s="149">
        <v>6</v>
      </c>
      <c r="I10" s="118">
        <v>5</v>
      </c>
      <c r="J10" s="6"/>
      <c r="K10" s="272">
        <v>5</v>
      </c>
      <c r="L10" s="384" t="s">
        <v>247</v>
      </c>
    </row>
    <row r="11" spans="1:12" ht="30">
      <c r="A11" s="151">
        <f>A10+1</f>
        <v>2</v>
      </c>
      <c r="B11" s="168" t="s">
        <v>348</v>
      </c>
      <c r="C11" s="116" t="s">
        <v>400</v>
      </c>
      <c r="D11" s="116" t="s">
        <v>350</v>
      </c>
      <c r="E11" s="182" t="s">
        <v>351</v>
      </c>
      <c r="F11" s="118">
        <v>2017</v>
      </c>
      <c r="G11" s="118" t="s">
        <v>401</v>
      </c>
      <c r="H11" s="118">
        <v>12</v>
      </c>
      <c r="I11" s="118">
        <v>5</v>
      </c>
      <c r="J11" s="51"/>
      <c r="K11" s="57"/>
    </row>
    <row r="12" spans="1:12" ht="30">
      <c r="A12" s="151">
        <f t="shared" ref="A12:A18" si="0">A11+1</f>
        <v>3</v>
      </c>
      <c r="B12" s="168" t="s">
        <v>348</v>
      </c>
      <c r="C12" s="116" t="s">
        <v>376</v>
      </c>
      <c r="D12" s="168" t="s">
        <v>377</v>
      </c>
      <c r="E12" s="182" t="s">
        <v>378</v>
      </c>
      <c r="F12" s="118">
        <v>2016</v>
      </c>
      <c r="G12" s="118" t="s">
        <v>379</v>
      </c>
      <c r="H12" s="118">
        <v>6</v>
      </c>
      <c r="I12" s="118">
        <v>5</v>
      </c>
      <c r="J12" s="51"/>
    </row>
    <row r="13" spans="1:12" ht="30.75" thickBot="1">
      <c r="A13" s="151">
        <f t="shared" si="0"/>
        <v>4</v>
      </c>
      <c r="B13" s="168" t="s">
        <v>348</v>
      </c>
      <c r="C13" s="116" t="s">
        <v>402</v>
      </c>
      <c r="D13" s="168" t="s">
        <v>374</v>
      </c>
      <c r="E13" s="182" t="s">
        <v>375</v>
      </c>
      <c r="F13" s="118">
        <v>2010</v>
      </c>
      <c r="G13" s="118">
        <v>107</v>
      </c>
      <c r="H13" s="118">
        <v>2</v>
      </c>
      <c r="I13" s="118">
        <v>5</v>
      </c>
      <c r="J13" s="6"/>
    </row>
    <row r="14" spans="1:12" ht="16.5" thickBot="1">
      <c r="A14" s="151">
        <f t="shared" si="0"/>
        <v>5</v>
      </c>
      <c r="B14" s="168" t="s">
        <v>372</v>
      </c>
      <c r="C14" s="116" t="s">
        <v>373</v>
      </c>
      <c r="D14" s="168" t="s">
        <v>374</v>
      </c>
      <c r="E14" s="148" t="s">
        <v>375</v>
      </c>
      <c r="F14" s="118">
        <v>2016</v>
      </c>
      <c r="G14" s="118">
        <v>172</v>
      </c>
      <c r="H14" s="118">
        <v>9</v>
      </c>
      <c r="I14" s="118">
        <v>5</v>
      </c>
      <c r="J14" s="6"/>
    </row>
    <row r="15" spans="1:12" ht="30.75" thickBot="1">
      <c r="A15" s="151">
        <f t="shared" si="0"/>
        <v>6</v>
      </c>
      <c r="B15" s="168" t="s">
        <v>348</v>
      </c>
      <c r="C15" s="116" t="s">
        <v>381</v>
      </c>
      <c r="D15" s="168" t="s">
        <v>374</v>
      </c>
      <c r="E15" s="148" t="s">
        <v>375</v>
      </c>
      <c r="F15" s="118">
        <v>2011</v>
      </c>
      <c r="G15" s="118">
        <v>119</v>
      </c>
      <c r="H15" s="118">
        <v>9</v>
      </c>
      <c r="I15" s="118">
        <v>5</v>
      </c>
      <c r="J15" s="6"/>
    </row>
    <row r="16" spans="1:12" ht="30.75" thickBot="1">
      <c r="A16" s="151">
        <f t="shared" si="0"/>
        <v>7</v>
      </c>
      <c r="B16" s="168" t="s">
        <v>348</v>
      </c>
      <c r="C16" s="116" t="s">
        <v>403</v>
      </c>
      <c r="D16" s="168" t="s">
        <v>374</v>
      </c>
      <c r="E16" s="148" t="s">
        <v>375</v>
      </c>
      <c r="F16" s="118">
        <v>2017</v>
      </c>
      <c r="G16" s="118">
        <v>179</v>
      </c>
      <c r="H16" s="118">
        <v>7</v>
      </c>
      <c r="I16" s="118">
        <v>5</v>
      </c>
      <c r="J16" s="6"/>
    </row>
    <row r="17" spans="1:10" ht="30.75" thickBot="1">
      <c r="A17" s="151">
        <f t="shared" si="0"/>
        <v>8</v>
      </c>
      <c r="B17" s="168" t="s">
        <v>348</v>
      </c>
      <c r="C17" s="116" t="s">
        <v>407</v>
      </c>
      <c r="D17" s="168" t="s">
        <v>374</v>
      </c>
      <c r="E17" s="148" t="s">
        <v>375</v>
      </c>
      <c r="F17" s="118">
        <v>2003</v>
      </c>
      <c r="G17" s="118">
        <v>23</v>
      </c>
      <c r="H17" s="118">
        <v>8</v>
      </c>
      <c r="I17" s="118">
        <v>5</v>
      </c>
      <c r="J17" s="6"/>
    </row>
    <row r="18" spans="1:10" ht="30.75" thickBot="1">
      <c r="A18" s="151">
        <f t="shared" si="0"/>
        <v>9</v>
      </c>
      <c r="B18" s="168" t="s">
        <v>348</v>
      </c>
      <c r="C18" s="116" t="s">
        <v>338</v>
      </c>
      <c r="D18" s="168" t="s">
        <v>374</v>
      </c>
      <c r="E18" s="148" t="s">
        <v>375</v>
      </c>
      <c r="F18" s="118">
        <v>2008</v>
      </c>
      <c r="G18" s="118">
        <v>83</v>
      </c>
      <c r="H18" s="118">
        <v>13</v>
      </c>
      <c r="I18" s="118">
        <v>5</v>
      </c>
      <c r="J18" s="6"/>
    </row>
    <row r="19" spans="1:10" s="187" customFormat="1" ht="30.75" thickBot="1">
      <c r="A19" s="151" t="s">
        <v>410</v>
      </c>
      <c r="B19" s="168" t="s">
        <v>348</v>
      </c>
      <c r="C19" s="168" t="s">
        <v>408</v>
      </c>
      <c r="D19" s="168" t="s">
        <v>374</v>
      </c>
      <c r="E19" s="148" t="s">
        <v>375</v>
      </c>
      <c r="F19" s="118">
        <v>2012</v>
      </c>
      <c r="G19" s="118">
        <v>129</v>
      </c>
      <c r="H19" s="118">
        <v>9</v>
      </c>
      <c r="I19" s="118">
        <v>5</v>
      </c>
      <c r="J19" s="6"/>
    </row>
    <row r="20" spans="1:10" ht="45.75" thickBot="1">
      <c r="A20" s="151" t="s">
        <v>411</v>
      </c>
      <c r="B20" s="168" t="s">
        <v>348</v>
      </c>
      <c r="C20" s="168" t="s">
        <v>409</v>
      </c>
      <c r="D20" s="168" t="s">
        <v>377</v>
      </c>
      <c r="E20" s="148" t="s">
        <v>378</v>
      </c>
      <c r="F20" s="118">
        <v>2007</v>
      </c>
      <c r="G20" s="118">
        <v>56</v>
      </c>
      <c r="H20" s="118">
        <v>18</v>
      </c>
      <c r="I20" s="118">
        <v>15</v>
      </c>
      <c r="J20" s="6"/>
    </row>
    <row r="21" spans="1:10" s="187" customFormat="1" ht="30.75" thickBot="1">
      <c r="A21" s="151" t="s">
        <v>414</v>
      </c>
      <c r="B21" s="168" t="s">
        <v>348</v>
      </c>
      <c r="C21" s="168" t="s">
        <v>419</v>
      </c>
      <c r="D21" s="168" t="s">
        <v>420</v>
      </c>
      <c r="E21" s="148" t="s">
        <v>421</v>
      </c>
      <c r="F21" s="118">
        <v>2015</v>
      </c>
      <c r="G21" s="118">
        <v>138</v>
      </c>
      <c r="H21" s="118">
        <v>3</v>
      </c>
      <c r="I21" s="118">
        <v>5</v>
      </c>
      <c r="J21" s="6"/>
    </row>
    <row r="22" spans="1:10" s="187" customFormat="1" ht="30.75" thickBot="1">
      <c r="A22" s="151" t="s">
        <v>429</v>
      </c>
      <c r="B22" s="168" t="s">
        <v>348</v>
      </c>
      <c r="C22" s="168" t="s">
        <v>426</v>
      </c>
      <c r="D22" s="168" t="s">
        <v>427</v>
      </c>
      <c r="E22" s="148" t="s">
        <v>428</v>
      </c>
      <c r="F22" s="118">
        <v>2008</v>
      </c>
      <c r="G22" s="118">
        <v>14</v>
      </c>
      <c r="H22" s="118">
        <v>9</v>
      </c>
      <c r="I22" s="118">
        <v>5</v>
      </c>
      <c r="J22" s="6"/>
    </row>
    <row r="23" spans="1:10" s="187" customFormat="1" ht="30.75" thickBot="1">
      <c r="A23" s="151" t="s">
        <v>434</v>
      </c>
      <c r="B23" s="168" t="s">
        <v>348</v>
      </c>
      <c r="C23" s="168" t="s">
        <v>430</v>
      </c>
      <c r="D23" s="168" t="s">
        <v>431</v>
      </c>
      <c r="E23" s="148" t="s">
        <v>432</v>
      </c>
      <c r="F23" s="118">
        <v>2003</v>
      </c>
      <c r="G23" s="118" t="s">
        <v>433</v>
      </c>
      <c r="H23" s="118">
        <v>5</v>
      </c>
      <c r="I23" s="118">
        <v>5</v>
      </c>
      <c r="J23" s="6"/>
    </row>
    <row r="24" spans="1:10" s="187" customFormat="1" ht="30.75" thickBot="1">
      <c r="A24" s="151" t="s">
        <v>437</v>
      </c>
      <c r="B24" s="168" t="s">
        <v>348</v>
      </c>
      <c r="C24" s="168" t="s">
        <v>435</v>
      </c>
      <c r="D24" s="168" t="s">
        <v>431</v>
      </c>
      <c r="E24" s="148" t="s">
        <v>432</v>
      </c>
      <c r="F24" s="118">
        <v>2005</v>
      </c>
      <c r="G24" s="118" t="s">
        <v>436</v>
      </c>
      <c r="H24" s="118">
        <v>2</v>
      </c>
      <c r="I24" s="118">
        <v>5</v>
      </c>
      <c r="J24" s="6"/>
    </row>
    <row r="25" spans="1:10" s="187" customFormat="1" ht="30.75" thickBot="1">
      <c r="A25" s="151" t="s">
        <v>441</v>
      </c>
      <c r="B25" s="168" t="s">
        <v>348</v>
      </c>
      <c r="C25" s="168" t="s">
        <v>439</v>
      </c>
      <c r="D25" s="168" t="s">
        <v>431</v>
      </c>
      <c r="E25" s="148" t="s">
        <v>438</v>
      </c>
      <c r="F25" s="118">
        <v>2006</v>
      </c>
      <c r="G25" s="118" t="s">
        <v>440</v>
      </c>
      <c r="H25" s="118">
        <v>14</v>
      </c>
      <c r="I25" s="118">
        <v>5</v>
      </c>
      <c r="J25" s="6"/>
    </row>
    <row r="26" spans="1:10" s="187" customFormat="1" ht="30.75" thickBot="1">
      <c r="A26" s="151" t="s">
        <v>444</v>
      </c>
      <c r="B26" s="168" t="s">
        <v>348</v>
      </c>
      <c r="C26" s="168" t="s">
        <v>442</v>
      </c>
      <c r="D26" s="168" t="s">
        <v>431</v>
      </c>
      <c r="E26" s="148" t="s">
        <v>438</v>
      </c>
      <c r="F26" s="118">
        <v>2007</v>
      </c>
      <c r="G26" s="118" t="s">
        <v>443</v>
      </c>
      <c r="H26" s="118">
        <v>4</v>
      </c>
      <c r="I26" s="118">
        <v>5</v>
      </c>
      <c r="J26" s="6"/>
    </row>
    <row r="27" spans="1:10" s="187" customFormat="1" ht="30.75" thickBot="1">
      <c r="A27" s="151" t="s">
        <v>447</v>
      </c>
      <c r="B27" s="168" t="s">
        <v>348</v>
      </c>
      <c r="C27" s="168" t="s">
        <v>445</v>
      </c>
      <c r="D27" s="168" t="s">
        <v>431</v>
      </c>
      <c r="E27" s="148" t="s">
        <v>438</v>
      </c>
      <c r="F27" s="118">
        <v>2009</v>
      </c>
      <c r="G27" s="118" t="s">
        <v>446</v>
      </c>
      <c r="H27" s="118">
        <v>4</v>
      </c>
      <c r="I27" s="118">
        <v>5</v>
      </c>
      <c r="J27" s="6"/>
    </row>
    <row r="28" spans="1:10" s="187" customFormat="1" ht="30.75" thickBot="1">
      <c r="A28" s="151" t="s">
        <v>460</v>
      </c>
      <c r="B28" s="168" t="s">
        <v>348</v>
      </c>
      <c r="C28" s="168" t="s">
        <v>448</v>
      </c>
      <c r="D28" s="168" t="s">
        <v>449</v>
      </c>
      <c r="E28" s="148" t="s">
        <v>450</v>
      </c>
      <c r="F28" s="118">
        <v>2015</v>
      </c>
      <c r="G28" s="118">
        <v>40</v>
      </c>
      <c r="H28" s="118">
        <v>4</v>
      </c>
      <c r="I28" s="118">
        <v>5</v>
      </c>
      <c r="J28" s="6"/>
    </row>
    <row r="29" spans="1:10" s="187" customFormat="1" ht="30.75" thickBot="1">
      <c r="A29" s="151" t="s">
        <v>463</v>
      </c>
      <c r="B29" s="168" t="s">
        <v>348</v>
      </c>
      <c r="C29" s="168" t="s">
        <v>461</v>
      </c>
      <c r="D29" s="168" t="s">
        <v>431</v>
      </c>
      <c r="E29" s="148" t="s">
        <v>432</v>
      </c>
      <c r="F29" s="118">
        <v>2001</v>
      </c>
      <c r="G29" s="118" t="s">
        <v>462</v>
      </c>
      <c r="H29" s="118">
        <v>2</v>
      </c>
      <c r="I29" s="118">
        <v>5</v>
      </c>
      <c r="J29" s="6"/>
    </row>
    <row r="30" spans="1:10" s="187" customFormat="1" ht="30.75" thickBot="1">
      <c r="A30" s="151" t="s">
        <v>464</v>
      </c>
      <c r="B30" s="168" t="s">
        <v>348</v>
      </c>
      <c r="C30" s="168" t="s">
        <v>430</v>
      </c>
      <c r="D30" s="168" t="s">
        <v>431</v>
      </c>
      <c r="E30" s="148" t="s">
        <v>432</v>
      </c>
      <c r="F30" s="118">
        <v>2003</v>
      </c>
      <c r="G30" s="118" t="s">
        <v>465</v>
      </c>
      <c r="H30" s="118">
        <v>5</v>
      </c>
      <c r="I30" s="118">
        <v>5</v>
      </c>
      <c r="J30" s="6"/>
    </row>
    <row r="31" spans="1:10" s="187" customFormat="1" ht="30.75" thickBot="1">
      <c r="A31" s="151" t="s">
        <v>466</v>
      </c>
      <c r="B31" s="168" t="s">
        <v>348</v>
      </c>
      <c r="C31" s="168" t="s">
        <v>467</v>
      </c>
      <c r="D31" s="168" t="s">
        <v>431</v>
      </c>
      <c r="E31" s="148" t="s">
        <v>438</v>
      </c>
      <c r="F31" s="118">
        <v>2009</v>
      </c>
      <c r="G31" s="118" t="s">
        <v>468</v>
      </c>
      <c r="H31" s="118">
        <v>4</v>
      </c>
      <c r="I31" s="118">
        <v>5</v>
      </c>
      <c r="J31" s="6"/>
    </row>
    <row r="32" spans="1:10" s="187" customFormat="1" ht="30.75" thickBot="1">
      <c r="A32" s="151" t="s">
        <v>469</v>
      </c>
      <c r="B32" s="168" t="s">
        <v>348</v>
      </c>
      <c r="C32" s="168" t="s">
        <v>470</v>
      </c>
      <c r="D32" s="168" t="s">
        <v>431</v>
      </c>
      <c r="E32" s="148" t="s">
        <v>438</v>
      </c>
      <c r="F32" s="118">
        <v>2007</v>
      </c>
      <c r="G32" s="118" t="s">
        <v>471</v>
      </c>
      <c r="H32" s="118">
        <v>5</v>
      </c>
      <c r="I32" s="118">
        <v>5</v>
      </c>
      <c r="J32" s="6"/>
    </row>
    <row r="33" spans="1:10" s="187" customFormat="1" ht="30.75" thickBot="1">
      <c r="A33" s="151" t="s">
        <v>472</v>
      </c>
      <c r="B33" s="168" t="s">
        <v>348</v>
      </c>
      <c r="C33" s="168" t="s">
        <v>473</v>
      </c>
      <c r="D33" s="168" t="s">
        <v>431</v>
      </c>
      <c r="E33" s="148" t="s">
        <v>432</v>
      </c>
      <c r="F33" s="118">
        <v>2005</v>
      </c>
      <c r="G33" s="118" t="s">
        <v>474</v>
      </c>
      <c r="H33" s="118">
        <v>5</v>
      </c>
      <c r="I33" s="118">
        <v>5</v>
      </c>
      <c r="J33" s="6"/>
    </row>
    <row r="34" spans="1:10" s="187" customFormat="1" ht="30.75" thickBot="1">
      <c r="A34" s="151" t="s">
        <v>475</v>
      </c>
      <c r="B34" s="168" t="s">
        <v>348</v>
      </c>
      <c r="C34" s="168" t="s">
        <v>476</v>
      </c>
      <c r="D34" s="168" t="s">
        <v>431</v>
      </c>
      <c r="E34" s="148" t="s">
        <v>432</v>
      </c>
      <c r="F34" s="118">
        <v>2005</v>
      </c>
      <c r="G34" s="118" t="s">
        <v>477</v>
      </c>
      <c r="H34" s="118">
        <v>5</v>
      </c>
      <c r="I34" s="118">
        <v>5</v>
      </c>
      <c r="J34" s="6"/>
    </row>
    <row r="35" spans="1:10" s="187" customFormat="1" ht="30.75" thickBot="1">
      <c r="A35" s="151" t="s">
        <v>478</v>
      </c>
      <c r="B35" s="168" t="s">
        <v>348</v>
      </c>
      <c r="C35" s="168" t="s">
        <v>435</v>
      </c>
      <c r="D35" s="168" t="s">
        <v>479</v>
      </c>
      <c r="E35" s="148" t="s">
        <v>375</v>
      </c>
      <c r="F35" s="118">
        <v>2004</v>
      </c>
      <c r="G35" s="118" t="s">
        <v>480</v>
      </c>
      <c r="H35" s="118">
        <v>13</v>
      </c>
      <c r="I35" s="118">
        <v>5</v>
      </c>
      <c r="J35" s="6"/>
    </row>
    <row r="36" spans="1:10" s="187" customFormat="1" ht="30.75" thickBot="1">
      <c r="A36" s="151" t="s">
        <v>481</v>
      </c>
      <c r="B36" s="168" t="s">
        <v>348</v>
      </c>
      <c r="C36" s="168" t="s">
        <v>482</v>
      </c>
      <c r="D36" s="168" t="s">
        <v>479</v>
      </c>
      <c r="E36" s="148" t="s">
        <v>375</v>
      </c>
      <c r="F36" s="118">
        <v>2006</v>
      </c>
      <c r="G36" s="118">
        <v>50</v>
      </c>
      <c r="H36" s="118">
        <v>9</v>
      </c>
      <c r="I36" s="118">
        <v>5</v>
      </c>
      <c r="J36" s="6"/>
    </row>
    <row r="37" spans="1:10" s="187" customFormat="1" ht="30.75" thickBot="1">
      <c r="A37" s="151" t="s">
        <v>483</v>
      </c>
      <c r="B37" s="168" t="s">
        <v>348</v>
      </c>
      <c r="C37" s="168" t="s">
        <v>484</v>
      </c>
      <c r="D37" s="168" t="s">
        <v>479</v>
      </c>
      <c r="E37" s="148" t="s">
        <v>375</v>
      </c>
      <c r="F37" s="118">
        <v>2007</v>
      </c>
      <c r="G37" s="118" t="s">
        <v>485</v>
      </c>
      <c r="H37" s="118">
        <v>8</v>
      </c>
      <c r="I37" s="118">
        <v>5</v>
      </c>
      <c r="J37" s="6"/>
    </row>
    <row r="38" spans="1:10" s="187" customFormat="1" ht="30.75" thickBot="1">
      <c r="A38" s="151" t="s">
        <v>486</v>
      </c>
      <c r="B38" s="168" t="s">
        <v>348</v>
      </c>
      <c r="C38" s="168" t="s">
        <v>487</v>
      </c>
      <c r="D38" s="168" t="s">
        <v>479</v>
      </c>
      <c r="E38" s="148" t="s">
        <v>375</v>
      </c>
      <c r="F38" s="118">
        <v>2007</v>
      </c>
      <c r="G38" s="118" t="s">
        <v>488</v>
      </c>
      <c r="H38" s="118">
        <v>9</v>
      </c>
      <c r="I38" s="118">
        <v>5</v>
      </c>
      <c r="J38" s="6"/>
    </row>
    <row r="39" spans="1:10" s="187" customFormat="1" ht="30.75" thickBot="1">
      <c r="A39" s="151" t="s">
        <v>489</v>
      </c>
      <c r="B39" s="168" t="s">
        <v>348</v>
      </c>
      <c r="C39" s="168" t="s">
        <v>490</v>
      </c>
      <c r="D39" s="168" t="s">
        <v>479</v>
      </c>
      <c r="E39" s="148" t="s">
        <v>375</v>
      </c>
      <c r="F39" s="118">
        <v>2011</v>
      </c>
      <c r="G39" s="118">
        <v>118</v>
      </c>
      <c r="H39" s="118">
        <v>15</v>
      </c>
      <c r="I39" s="118">
        <v>5</v>
      </c>
      <c r="J39" s="6"/>
    </row>
    <row r="40" spans="1:10" s="187" customFormat="1" ht="30.75" thickBot="1">
      <c r="A40" s="151" t="s">
        <v>491</v>
      </c>
      <c r="B40" s="168" t="s">
        <v>348</v>
      </c>
      <c r="C40" s="168" t="s">
        <v>492</v>
      </c>
      <c r="D40" s="168" t="s">
        <v>493</v>
      </c>
      <c r="E40" s="148" t="s">
        <v>378</v>
      </c>
      <c r="F40" s="118">
        <v>2004</v>
      </c>
      <c r="G40" s="118">
        <v>20</v>
      </c>
      <c r="H40" s="118">
        <v>8</v>
      </c>
      <c r="I40" s="118">
        <v>5</v>
      </c>
      <c r="J40" s="6"/>
    </row>
    <row r="41" spans="1:10" s="187" customFormat="1" ht="30.75" thickBot="1">
      <c r="A41" s="151" t="s">
        <v>494</v>
      </c>
      <c r="B41" s="168" t="s">
        <v>348</v>
      </c>
      <c r="C41" s="168" t="s">
        <v>495</v>
      </c>
      <c r="D41" s="168" t="s">
        <v>493</v>
      </c>
      <c r="E41" s="148" t="s">
        <v>378</v>
      </c>
      <c r="F41" s="118">
        <v>2005</v>
      </c>
      <c r="G41" s="118">
        <v>38</v>
      </c>
      <c r="H41" s="118">
        <v>4</v>
      </c>
      <c r="I41" s="118">
        <v>5</v>
      </c>
      <c r="J41" s="6"/>
    </row>
    <row r="42" spans="1:10" s="187" customFormat="1" ht="30.75" thickBot="1">
      <c r="A42" s="151" t="s">
        <v>496</v>
      </c>
      <c r="B42" s="168" t="s">
        <v>348</v>
      </c>
      <c r="C42" s="168" t="s">
        <v>498</v>
      </c>
      <c r="D42" s="168" t="s">
        <v>493</v>
      </c>
      <c r="E42" s="148" t="s">
        <v>378</v>
      </c>
      <c r="F42" s="118">
        <v>2008</v>
      </c>
      <c r="G42" s="118">
        <v>60</v>
      </c>
      <c r="H42" s="118">
        <v>4</v>
      </c>
      <c r="I42" s="118">
        <v>5</v>
      </c>
      <c r="J42" s="6"/>
    </row>
    <row r="43" spans="1:10" s="187" customFormat="1" ht="30.75" thickBot="1">
      <c r="A43" s="151" t="s">
        <v>497</v>
      </c>
      <c r="B43" s="168" t="s">
        <v>348</v>
      </c>
      <c r="C43" s="168" t="s">
        <v>499</v>
      </c>
      <c r="D43" s="168" t="s">
        <v>493</v>
      </c>
      <c r="E43" s="148" t="s">
        <v>378</v>
      </c>
      <c r="F43" s="118">
        <v>2009</v>
      </c>
      <c r="G43" s="118">
        <v>77</v>
      </c>
      <c r="H43" s="118">
        <v>6</v>
      </c>
      <c r="I43" s="118">
        <v>5</v>
      </c>
      <c r="J43" s="6"/>
    </row>
    <row r="44" spans="1:10" ht="16.5" thickBot="1">
      <c r="A44" s="367"/>
      <c r="B44" s="125"/>
      <c r="C44" s="125"/>
      <c r="D44" s="125"/>
      <c r="E44" s="125"/>
      <c r="F44" s="125"/>
      <c r="G44" s="125"/>
      <c r="H44" s="127" t="str">
        <f>"Total "&amp;LEFT(A7,2)</f>
        <v>Total I7</v>
      </c>
      <c r="I44" s="128">
        <f>SUM(I10:I43)</f>
        <v>180</v>
      </c>
      <c r="J44" s="6"/>
    </row>
    <row r="45" spans="1:10">
      <c r="A45" s="44"/>
      <c r="B45" s="44"/>
      <c r="C45" s="44"/>
      <c r="D45" s="44"/>
      <c r="E45" s="44"/>
      <c r="F45" s="44"/>
      <c r="G45" s="44"/>
      <c r="H45" s="44"/>
      <c r="I45" s="45"/>
    </row>
    <row r="46" spans="1:10" ht="33.75" customHeight="1">
      <c r="A46"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46" s="441"/>
      <c r="C46" s="441"/>
      <c r="D46" s="441"/>
      <c r="E46" s="441"/>
      <c r="F46" s="441"/>
      <c r="G46" s="441"/>
      <c r="H46" s="441"/>
      <c r="I46" s="441"/>
    </row>
    <row r="47" spans="1:10">
      <c r="A47" s="46"/>
    </row>
    <row r="48" spans="1:10">
      <c r="A48" s="46"/>
    </row>
  </sheetData>
  <mergeCells count="3">
    <mergeCell ref="A6:I6"/>
    <mergeCell ref="A7:I7"/>
    <mergeCell ref="A46:I4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C30" sqref="C3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Proiectarii</v>
      </c>
      <c r="B3" s="265"/>
      <c r="C3" s="265"/>
    </row>
    <row r="4" spans="1:12">
      <c r="A4" s="125" t="str">
        <f>'Date initiale'!C6&amp;", "&amp;'Date initiale'!C7</f>
        <v>Perju Dragos Constantin, Conferentiar, pozitia 17</v>
      </c>
      <c r="B4" s="125"/>
      <c r="C4" s="125"/>
    </row>
    <row r="5" spans="1:12" s="187" customFormat="1">
      <c r="A5" s="125"/>
      <c r="B5" s="125"/>
      <c r="C5" s="125"/>
    </row>
    <row r="6" spans="1:12" ht="15.75">
      <c r="A6" s="439" t="s">
        <v>110</v>
      </c>
      <c r="B6" s="439"/>
      <c r="C6" s="439"/>
      <c r="D6" s="439"/>
      <c r="E6" s="439"/>
      <c r="F6" s="439"/>
      <c r="G6" s="439"/>
      <c r="H6" s="439"/>
      <c r="I6" s="439"/>
    </row>
    <row r="7" spans="1:12" ht="15.75">
      <c r="A7" s="442" t="str">
        <f>'Descriere indicatori'!B11&amp;". "&amp;'Descriere indicatori'!C11</f>
        <v xml:space="preserve">I8. Studii in extenso apărute în volume colective publicate la edituri de prestigiu internaţional* </v>
      </c>
      <c r="B7" s="442"/>
      <c r="C7" s="442"/>
      <c r="D7" s="442"/>
      <c r="E7" s="442"/>
      <c r="F7" s="442"/>
      <c r="G7" s="442"/>
      <c r="H7" s="442"/>
      <c r="I7" s="442"/>
    </row>
    <row r="8" spans="1:12" ht="15.75" thickBot="1">
      <c r="A8" s="175"/>
      <c r="B8" s="175"/>
      <c r="C8" s="175"/>
      <c r="D8" s="175"/>
      <c r="E8" s="175"/>
      <c r="F8" s="175"/>
      <c r="G8" s="175"/>
      <c r="H8" s="175"/>
      <c r="I8" s="175"/>
    </row>
    <row r="9" spans="1:12" ht="30.75" thickBot="1">
      <c r="A9" s="158" t="s">
        <v>55</v>
      </c>
      <c r="B9" s="159" t="s">
        <v>83</v>
      </c>
      <c r="C9" s="159" t="s">
        <v>52</v>
      </c>
      <c r="D9" s="159" t="s">
        <v>57</v>
      </c>
      <c r="E9" s="159" t="s">
        <v>80</v>
      </c>
      <c r="F9" s="160" t="s">
        <v>87</v>
      </c>
      <c r="G9" s="159" t="s">
        <v>58</v>
      </c>
      <c r="H9" s="159" t="s">
        <v>111</v>
      </c>
      <c r="I9" s="161" t="s">
        <v>90</v>
      </c>
      <c r="K9" s="271" t="s">
        <v>108</v>
      </c>
    </row>
    <row r="10" spans="1:12">
      <c r="A10" s="110">
        <v>1</v>
      </c>
      <c r="B10" s="168"/>
      <c r="C10" s="116"/>
      <c r="D10" s="168"/>
      <c r="E10" s="117"/>
      <c r="F10" s="118"/>
      <c r="G10" s="118"/>
      <c r="H10" s="118"/>
      <c r="I10" s="327"/>
      <c r="K10" s="272">
        <v>10</v>
      </c>
      <c r="L10" s="384" t="s">
        <v>248</v>
      </c>
    </row>
    <row r="11" spans="1:12">
      <c r="A11" s="170">
        <f>A10+1</f>
        <v>2</v>
      </c>
      <c r="B11" s="168"/>
      <c r="C11" s="116"/>
      <c r="D11" s="168"/>
      <c r="E11" s="117"/>
      <c r="F11" s="118"/>
      <c r="G11" s="118"/>
      <c r="H11" s="118"/>
      <c r="I11" s="327"/>
      <c r="K11" s="57"/>
    </row>
    <row r="12" spans="1:12">
      <c r="A12" s="170">
        <f t="shared" ref="A12:A18" si="0">A11+1</f>
        <v>3</v>
      </c>
      <c r="B12" s="116"/>
      <c r="C12" s="116"/>
      <c r="D12" s="116"/>
      <c r="E12" s="117"/>
      <c r="F12" s="118"/>
      <c r="G12" s="118"/>
      <c r="H12" s="118"/>
      <c r="I12" s="327"/>
    </row>
    <row r="13" spans="1:12">
      <c r="A13" s="170">
        <f t="shared" si="0"/>
        <v>4</v>
      </c>
      <c r="B13" s="116"/>
      <c r="C13" s="116"/>
      <c r="D13" s="116"/>
      <c r="E13" s="117"/>
      <c r="F13" s="118"/>
      <c r="G13" s="118"/>
      <c r="H13" s="118"/>
      <c r="I13" s="327"/>
    </row>
    <row r="14" spans="1:12">
      <c r="A14" s="170">
        <f t="shared" si="0"/>
        <v>5</v>
      </c>
      <c r="B14" s="116"/>
      <c r="C14" s="116"/>
      <c r="D14" s="116"/>
      <c r="E14" s="117"/>
      <c r="F14" s="118"/>
      <c r="G14" s="118"/>
      <c r="H14" s="118"/>
      <c r="I14" s="327"/>
    </row>
    <row r="15" spans="1:12">
      <c r="A15" s="170">
        <f t="shared" si="0"/>
        <v>6</v>
      </c>
      <c r="B15" s="116"/>
      <c r="C15" s="116"/>
      <c r="D15" s="116"/>
      <c r="E15" s="117"/>
      <c r="F15" s="118"/>
      <c r="G15" s="118"/>
      <c r="H15" s="118"/>
      <c r="I15" s="327"/>
    </row>
    <row r="16" spans="1:12">
      <c r="A16" s="170">
        <f t="shared" si="0"/>
        <v>7</v>
      </c>
      <c r="B16" s="116"/>
      <c r="C16" s="116"/>
      <c r="D16" s="116"/>
      <c r="E16" s="117"/>
      <c r="F16" s="118"/>
      <c r="G16" s="118"/>
      <c r="H16" s="118"/>
      <c r="I16" s="327"/>
    </row>
    <row r="17" spans="1:10">
      <c r="A17" s="170">
        <f t="shared" si="0"/>
        <v>8</v>
      </c>
      <c r="B17" s="116"/>
      <c r="C17" s="116"/>
      <c r="D17" s="116"/>
      <c r="E17" s="117"/>
      <c r="F17" s="118"/>
      <c r="G17" s="118"/>
      <c r="H17" s="118"/>
      <c r="I17" s="327"/>
    </row>
    <row r="18" spans="1:10">
      <c r="A18" s="170">
        <f t="shared" si="0"/>
        <v>9</v>
      </c>
      <c r="B18" s="116"/>
      <c r="C18" s="116"/>
      <c r="D18" s="116"/>
      <c r="E18" s="117"/>
      <c r="F18" s="118"/>
      <c r="G18" s="118"/>
      <c r="H18" s="118"/>
      <c r="I18" s="327"/>
    </row>
    <row r="19" spans="1:10" ht="15.75" thickBot="1">
      <c r="A19" s="126">
        <f>A18+1</f>
        <v>10</v>
      </c>
      <c r="B19" s="121"/>
      <c r="C19" s="121"/>
      <c r="D19" s="121"/>
      <c r="E19" s="122"/>
      <c r="F19" s="123"/>
      <c r="G19" s="123"/>
      <c r="H19" s="123"/>
      <c r="I19" s="328"/>
    </row>
    <row r="20" spans="1:10" ht="16.5" thickBot="1">
      <c r="A20" s="367"/>
      <c r="B20" s="125"/>
      <c r="C20" s="125"/>
      <c r="D20" s="125"/>
      <c r="E20" s="125"/>
      <c r="F20" s="125"/>
      <c r="G20" s="125"/>
      <c r="H20" s="127" t="str">
        <f>"Total "&amp;LEFT(A7,2)</f>
        <v>Total I8</v>
      </c>
      <c r="I20" s="128">
        <f>SUM(I11:I19)</f>
        <v>0</v>
      </c>
      <c r="J20" s="6"/>
    </row>
    <row r="22" spans="1:10"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K14" sqref="K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87" customWidth="1"/>
    <col min="8" max="8" width="10" customWidth="1"/>
    <col min="9" max="10"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Proiectarii</v>
      </c>
      <c r="B3" s="265"/>
      <c r="C3" s="265"/>
    </row>
    <row r="4" spans="1:12">
      <c r="A4" s="125" t="str">
        <f>'Date initiale'!C6&amp;", "&amp;'Date initiale'!C7</f>
        <v>Perju Dragos Constantin, Conferentiar, pozitia 17</v>
      </c>
      <c r="B4" s="125"/>
      <c r="C4" s="125"/>
    </row>
    <row r="5" spans="1:12" s="187" customFormat="1">
      <c r="A5" s="125"/>
      <c r="B5" s="125"/>
      <c r="C5" s="125"/>
    </row>
    <row r="6" spans="1:12" ht="15.75">
      <c r="A6" s="439" t="s">
        <v>110</v>
      </c>
      <c r="B6" s="439"/>
      <c r="C6" s="439"/>
      <c r="D6" s="439"/>
      <c r="E6" s="439"/>
      <c r="F6" s="439"/>
      <c r="G6" s="439"/>
      <c r="H6" s="439"/>
      <c r="I6" s="439"/>
    </row>
    <row r="7" spans="1:12" ht="15.75" customHeight="1">
      <c r="A7" s="442" t="str">
        <f>'Descriere indicatori'!B12&amp;". "&amp;'Descriere indicatori'!C12</f>
        <v xml:space="preserve">I9. Studii in extenso apărute în volume colective publicate la edituri de prestigiu naţional* </v>
      </c>
      <c r="B7" s="442"/>
      <c r="C7" s="442"/>
      <c r="D7" s="442"/>
      <c r="E7" s="442"/>
      <c r="F7" s="442"/>
      <c r="G7" s="442"/>
      <c r="H7" s="442"/>
      <c r="I7" s="442"/>
      <c r="J7" s="188"/>
    </row>
    <row r="8" spans="1:12" ht="16.5" thickBot="1">
      <c r="A8" s="186"/>
      <c r="B8" s="186"/>
      <c r="C8" s="186"/>
      <c r="D8" s="186"/>
      <c r="E8" s="186"/>
      <c r="F8" s="186"/>
      <c r="G8" s="175"/>
      <c r="H8" s="186"/>
      <c r="I8" s="186"/>
      <c r="J8" s="186"/>
    </row>
    <row r="9" spans="1:12" ht="30.75" thickBot="1">
      <c r="A9" s="158" t="s">
        <v>55</v>
      </c>
      <c r="B9" s="159" t="s">
        <v>83</v>
      </c>
      <c r="C9" s="159" t="s">
        <v>56</v>
      </c>
      <c r="D9" s="159" t="s">
        <v>57</v>
      </c>
      <c r="E9" s="159" t="s">
        <v>80</v>
      </c>
      <c r="F9" s="160" t="s">
        <v>87</v>
      </c>
      <c r="G9" s="159" t="s">
        <v>58</v>
      </c>
      <c r="H9" s="159" t="s">
        <v>111</v>
      </c>
      <c r="I9" s="161" t="s">
        <v>90</v>
      </c>
      <c r="K9" s="271" t="s">
        <v>108</v>
      </c>
    </row>
    <row r="10" spans="1:12" ht="30">
      <c r="A10" s="189">
        <v>1</v>
      </c>
      <c r="B10" s="168" t="s">
        <v>348</v>
      </c>
      <c r="C10" s="168"/>
      <c r="D10" s="168" t="s">
        <v>363</v>
      </c>
      <c r="E10" s="182" t="s">
        <v>364</v>
      </c>
      <c r="F10" s="118">
        <v>2016</v>
      </c>
      <c r="G10" s="113"/>
      <c r="H10" s="113">
        <v>5</v>
      </c>
      <c r="I10" s="332">
        <v>7</v>
      </c>
      <c r="K10" s="272">
        <v>7</v>
      </c>
      <c r="L10" s="384" t="s">
        <v>248</v>
      </c>
    </row>
    <row r="11" spans="1:12">
      <c r="A11" s="190">
        <f>A10+1</f>
        <v>2</v>
      </c>
      <c r="B11" s="168"/>
      <c r="C11" s="116"/>
      <c r="D11" s="116"/>
      <c r="E11" s="182"/>
      <c r="F11" s="118"/>
      <c r="G11" s="118"/>
      <c r="H11" s="118"/>
      <c r="I11" s="327"/>
      <c r="K11" s="57"/>
    </row>
    <row r="12" spans="1:12">
      <c r="A12" s="190">
        <f t="shared" ref="A12:A19" si="0">A11+1</f>
        <v>3</v>
      </c>
      <c r="B12" s="168"/>
      <c r="C12" s="116"/>
      <c r="D12" s="116"/>
      <c r="E12" s="182"/>
      <c r="F12" s="118"/>
      <c r="G12" s="118"/>
      <c r="H12" s="118"/>
      <c r="I12" s="327"/>
    </row>
    <row r="13" spans="1:12">
      <c r="A13" s="190">
        <f t="shared" si="0"/>
        <v>4</v>
      </c>
      <c r="B13" s="168"/>
      <c r="C13" s="116"/>
      <c r="D13" s="168"/>
      <c r="E13" s="182"/>
      <c r="F13" s="118"/>
      <c r="G13" s="118"/>
      <c r="H13" s="118"/>
      <c r="I13" s="327"/>
    </row>
    <row r="14" spans="1:12">
      <c r="A14" s="190">
        <f t="shared" si="0"/>
        <v>5</v>
      </c>
      <c r="B14" s="168"/>
      <c r="C14" s="398"/>
      <c r="D14" s="116"/>
      <c r="E14" s="398"/>
      <c r="F14" s="191"/>
      <c r="G14" s="118"/>
      <c r="H14" s="118"/>
      <c r="I14" s="327"/>
    </row>
    <row r="15" spans="1:12">
      <c r="A15" s="190">
        <f t="shared" si="0"/>
        <v>6</v>
      </c>
      <c r="B15" s="191"/>
      <c r="C15" s="191"/>
      <c r="D15" s="191"/>
      <c r="E15" s="191"/>
      <c r="F15" s="191"/>
      <c r="G15" s="118"/>
      <c r="H15" s="191"/>
      <c r="I15" s="337"/>
    </row>
    <row r="16" spans="1:12">
      <c r="A16" s="190">
        <f t="shared" si="0"/>
        <v>7</v>
      </c>
      <c r="B16" s="191"/>
      <c r="C16" s="191"/>
      <c r="D16" s="191"/>
      <c r="E16" s="191"/>
      <c r="F16" s="191"/>
      <c r="G16" s="118"/>
      <c r="H16" s="191"/>
      <c r="I16" s="337"/>
    </row>
    <row r="17" spans="1:10">
      <c r="A17" s="190">
        <f t="shared" si="0"/>
        <v>8</v>
      </c>
      <c r="B17" s="191"/>
      <c r="C17" s="191"/>
      <c r="D17" s="191"/>
      <c r="E17" s="191"/>
      <c r="F17" s="191"/>
      <c r="G17" s="118"/>
      <c r="H17" s="191"/>
      <c r="I17" s="337"/>
    </row>
    <row r="18" spans="1:10">
      <c r="A18" s="190">
        <f t="shared" si="0"/>
        <v>9</v>
      </c>
      <c r="B18" s="191"/>
      <c r="C18" s="191"/>
      <c r="D18" s="191"/>
      <c r="E18" s="191"/>
      <c r="F18" s="191"/>
      <c r="G18" s="118"/>
      <c r="H18" s="191"/>
      <c r="I18" s="337"/>
    </row>
    <row r="19" spans="1:10" ht="15.75" thickBot="1">
      <c r="A19" s="153">
        <f t="shared" si="0"/>
        <v>10</v>
      </c>
      <c r="B19" s="192"/>
      <c r="C19" s="192"/>
      <c r="D19" s="192"/>
      <c r="E19" s="192"/>
      <c r="F19" s="192"/>
      <c r="G19" s="123"/>
      <c r="H19" s="192"/>
      <c r="I19" s="338"/>
    </row>
    <row r="20" spans="1:10" s="187" customFormat="1" ht="16.5" thickBot="1">
      <c r="A20" s="367"/>
      <c r="B20" s="125"/>
      <c r="C20" s="125"/>
      <c r="D20" s="125"/>
      <c r="E20" s="125"/>
      <c r="F20" s="125"/>
      <c r="G20" s="125"/>
      <c r="H20" s="127" t="str">
        <f>"Total "&amp;LEFT(A7,2)</f>
        <v>Total I9</v>
      </c>
      <c r="I20" s="128">
        <f>SUM(I10:I19)</f>
        <v>7</v>
      </c>
      <c r="J20" s="6"/>
    </row>
    <row r="22" spans="1:10"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workbookViewId="0">
      <selection activeCell="K14" sqref="K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Proiectarii</v>
      </c>
      <c r="B3" s="265"/>
      <c r="C3" s="265"/>
    </row>
    <row r="4" spans="1:12">
      <c r="A4" s="125" t="str">
        <f>'Date initiale'!C6&amp;", "&amp;'Date initiale'!C7</f>
        <v>Perju Dragos Constantin, Conferentiar, pozitia 17</v>
      </c>
      <c r="B4" s="125"/>
      <c r="C4" s="125"/>
    </row>
    <row r="5" spans="1:12" s="187" customFormat="1">
      <c r="A5" s="125"/>
      <c r="B5" s="125"/>
      <c r="C5" s="125"/>
    </row>
    <row r="6" spans="1:12" ht="15.75">
      <c r="A6" s="439" t="s">
        <v>110</v>
      </c>
      <c r="B6" s="439"/>
      <c r="C6" s="439"/>
      <c r="D6" s="439"/>
      <c r="E6" s="439"/>
      <c r="F6" s="439"/>
      <c r="G6" s="439"/>
      <c r="H6" s="439"/>
      <c r="I6" s="439"/>
    </row>
    <row r="7" spans="1:12" ht="39" customHeight="1">
      <c r="A7" s="442" t="str">
        <f>'Descriere indicatori'!B13&amp;". "&amp;'Descriere indicatori'!C13</f>
        <v xml:space="preserve">I10. Studii in extenso apărute în volume colective publicate la edituri recunoscute în domeniu*, precum şi studiile aferente proiectelor* </v>
      </c>
      <c r="B7" s="442"/>
      <c r="C7" s="442"/>
      <c r="D7" s="442"/>
      <c r="E7" s="442"/>
      <c r="F7" s="442"/>
      <c r="G7" s="442"/>
      <c r="H7" s="442"/>
      <c r="I7" s="442"/>
    </row>
    <row r="8" spans="1:12" s="187" customFormat="1" ht="17.25" customHeight="1" thickBot="1">
      <c r="A8" s="39"/>
      <c r="B8" s="186"/>
      <c r="C8" s="186"/>
      <c r="D8" s="186"/>
      <c r="E8" s="186"/>
      <c r="F8" s="186"/>
      <c r="G8" s="186"/>
      <c r="H8" s="186"/>
      <c r="I8" s="186"/>
    </row>
    <row r="9" spans="1:12" ht="30.75" thickBot="1">
      <c r="A9" s="158" t="s">
        <v>55</v>
      </c>
      <c r="B9" s="159" t="s">
        <v>83</v>
      </c>
      <c r="C9" s="159" t="s">
        <v>56</v>
      </c>
      <c r="D9" s="159" t="s">
        <v>57</v>
      </c>
      <c r="E9" s="159" t="s">
        <v>80</v>
      </c>
      <c r="F9" s="160" t="s">
        <v>87</v>
      </c>
      <c r="G9" s="159" t="s">
        <v>58</v>
      </c>
      <c r="H9" s="159" t="s">
        <v>111</v>
      </c>
      <c r="I9" s="161" t="s">
        <v>90</v>
      </c>
      <c r="K9" s="271" t="s">
        <v>108</v>
      </c>
    </row>
    <row r="10" spans="1:12" ht="15.75">
      <c r="A10" s="189">
        <v>1</v>
      </c>
      <c r="B10" s="168"/>
      <c r="C10" s="168"/>
      <c r="D10" s="168"/>
      <c r="E10" s="182"/>
      <c r="F10" s="118"/>
      <c r="G10" s="113"/>
      <c r="H10" s="113"/>
      <c r="I10" s="332"/>
      <c r="J10" s="201"/>
      <c r="K10" s="272" t="s">
        <v>160</v>
      </c>
      <c r="L10" s="384" t="s">
        <v>249</v>
      </c>
    </row>
    <row r="11" spans="1:12" ht="15.75">
      <c r="A11" s="243">
        <f>A10+1</f>
        <v>2</v>
      </c>
      <c r="B11" s="146"/>
      <c r="C11" s="169"/>
      <c r="D11" s="117"/>
      <c r="E11" s="182"/>
      <c r="F11" s="169"/>
      <c r="G11" s="169"/>
      <c r="H11" s="169"/>
      <c r="I11" s="333"/>
      <c r="J11" s="201"/>
      <c r="K11" s="57"/>
      <c r="L11" s="384" t="s">
        <v>250</v>
      </c>
    </row>
    <row r="12" spans="1:12">
      <c r="A12" s="243">
        <f t="shared" ref="A12:A19" si="0">A11+1</f>
        <v>3</v>
      </c>
      <c r="B12" s="146"/>
      <c r="C12" s="146"/>
      <c r="D12" s="146"/>
      <c r="E12" s="42"/>
      <c r="F12" s="118"/>
      <c r="G12" s="118"/>
      <c r="H12" s="118"/>
      <c r="I12" s="327"/>
    </row>
    <row r="13" spans="1:12">
      <c r="A13" s="243">
        <f t="shared" si="0"/>
        <v>4</v>
      </c>
      <c r="B13" s="117"/>
      <c r="C13" s="117"/>
      <c r="D13" s="146"/>
      <c r="E13" s="42"/>
      <c r="F13" s="118"/>
      <c r="G13" s="118"/>
      <c r="H13" s="118"/>
      <c r="I13" s="327"/>
    </row>
    <row r="14" spans="1:12">
      <c r="A14" s="243">
        <f t="shared" si="0"/>
        <v>5</v>
      </c>
      <c r="B14" s="146"/>
      <c r="C14" s="117"/>
      <c r="D14" s="117"/>
      <c r="E14" s="182"/>
      <c r="F14" s="118"/>
      <c r="G14" s="118"/>
      <c r="H14" s="118"/>
      <c r="I14" s="327"/>
    </row>
    <row r="15" spans="1:12">
      <c r="A15" s="243">
        <f t="shared" si="0"/>
        <v>6</v>
      </c>
      <c r="B15" s="168"/>
      <c r="C15" s="168"/>
      <c r="D15" s="168"/>
      <c r="E15" s="182"/>
      <c r="F15" s="118"/>
      <c r="G15" s="118"/>
      <c r="H15" s="118"/>
      <c r="I15" s="327"/>
    </row>
    <row r="16" spans="1:12">
      <c r="A16" s="243">
        <f t="shared" si="0"/>
        <v>7</v>
      </c>
      <c r="B16" s="168"/>
      <c r="C16" s="116"/>
      <c r="D16" s="168"/>
      <c r="E16" s="182"/>
      <c r="F16" s="118"/>
      <c r="G16" s="118"/>
      <c r="H16" s="118"/>
      <c r="I16" s="327"/>
    </row>
    <row r="17" spans="1:9">
      <c r="A17" s="243">
        <f t="shared" si="0"/>
        <v>8</v>
      </c>
      <c r="B17" s="168"/>
      <c r="C17" s="116"/>
      <c r="D17" s="168"/>
      <c r="E17" s="182"/>
      <c r="F17" s="118"/>
      <c r="G17" s="118"/>
      <c r="H17" s="118"/>
      <c r="I17" s="327"/>
    </row>
    <row r="18" spans="1:9">
      <c r="A18" s="243">
        <f t="shared" si="0"/>
        <v>9</v>
      </c>
      <c r="B18" s="182"/>
      <c r="C18" s="42"/>
      <c r="D18" s="42"/>
      <c r="E18" s="42"/>
      <c r="F18" s="118"/>
      <c r="G18" s="118"/>
      <c r="H18" s="118"/>
      <c r="I18" s="327"/>
    </row>
    <row r="19" spans="1:9" ht="15.75" thickBot="1">
      <c r="A19" s="244">
        <f t="shared" si="0"/>
        <v>10</v>
      </c>
      <c r="B19" s="154"/>
      <c r="C19" s="122"/>
      <c r="D19" s="122"/>
      <c r="E19" s="184"/>
      <c r="F19" s="123"/>
      <c r="G19" s="123"/>
      <c r="H19" s="123"/>
      <c r="I19" s="328"/>
    </row>
    <row r="20" spans="1:9" ht="15.75" thickBot="1">
      <c r="A20" s="367"/>
      <c r="B20" s="245"/>
      <c r="C20" s="152"/>
      <c r="D20" s="185"/>
      <c r="E20" s="185"/>
      <c r="F20" s="185"/>
      <c r="G20" s="185"/>
      <c r="H20" s="127" t="str">
        <f>"Total "&amp;LEFT(A7,3)</f>
        <v>Total I10</v>
      </c>
      <c r="I20" s="246">
        <f>SUM(I10:I19)</f>
        <v>0</v>
      </c>
    </row>
    <row r="21" spans="1:9">
      <c r="A21" s="22"/>
      <c r="B21" s="16"/>
      <c r="C21" s="18"/>
      <c r="D21" s="22"/>
    </row>
    <row r="22" spans="1:9"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row r="23" spans="1:9" ht="48" customHeight="1">
      <c r="A23"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41"/>
      <c r="C23" s="441"/>
      <c r="D23" s="441"/>
      <c r="E23" s="441"/>
      <c r="F23" s="441"/>
      <c r="G23" s="441"/>
      <c r="H23" s="441"/>
      <c r="I23" s="441"/>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8"/>
  <sheetViews>
    <sheetView topLeftCell="A10" workbookViewId="0">
      <selection activeCell="K20" sqref="K20"/>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Proiectarii</v>
      </c>
      <c r="B3" s="265"/>
      <c r="C3" s="265"/>
    </row>
    <row r="4" spans="1:12">
      <c r="A4" s="125" t="str">
        <f>'Date initiale'!C6&amp;", "&amp;'Date initiale'!C7</f>
        <v>Perju Dragos Constantin, Conferentiar, pozitia 17</v>
      </c>
      <c r="B4" s="125"/>
      <c r="C4" s="125"/>
    </row>
    <row r="5" spans="1:12" s="187" customFormat="1">
      <c r="A5" s="125"/>
      <c r="B5" s="125"/>
      <c r="C5" s="125"/>
    </row>
    <row r="6" spans="1:12" ht="15.75">
      <c r="A6" s="439" t="s">
        <v>110</v>
      </c>
      <c r="B6" s="439"/>
      <c r="C6" s="439"/>
      <c r="D6" s="439"/>
      <c r="E6" s="439"/>
      <c r="F6" s="439"/>
      <c r="G6" s="439"/>
      <c r="H6" s="439"/>
      <c r="I6" s="439"/>
      <c r="J6" s="40"/>
    </row>
    <row r="7" spans="1:12" ht="39" customHeight="1">
      <c r="A7" s="442"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42"/>
      <c r="C7" s="442"/>
      <c r="D7" s="442"/>
      <c r="E7" s="442"/>
      <c r="F7" s="442"/>
      <c r="G7" s="442"/>
      <c r="H7" s="442"/>
      <c r="I7" s="442"/>
      <c r="J7" s="39"/>
    </row>
    <row r="8" spans="1:12" ht="19.5" customHeight="1" thickBot="1">
      <c r="A8" s="63"/>
      <c r="B8" s="63"/>
      <c r="C8" s="63"/>
      <c r="D8" s="63"/>
      <c r="E8" s="63"/>
      <c r="F8" s="63"/>
      <c r="G8" s="63"/>
      <c r="H8" s="63"/>
      <c r="I8" s="63"/>
      <c r="J8" s="39"/>
    </row>
    <row r="9" spans="1:12" ht="63" customHeight="1" thickBot="1">
      <c r="A9" s="234" t="s">
        <v>55</v>
      </c>
      <c r="B9" s="235" t="s">
        <v>83</v>
      </c>
      <c r="C9" s="236" t="s">
        <v>52</v>
      </c>
      <c r="D9" s="236" t="s">
        <v>134</v>
      </c>
      <c r="E9" s="235" t="s">
        <v>87</v>
      </c>
      <c r="F9" s="236" t="s">
        <v>53</v>
      </c>
      <c r="G9" s="236" t="s">
        <v>79</v>
      </c>
      <c r="H9" s="235" t="s">
        <v>54</v>
      </c>
      <c r="I9" s="242" t="s">
        <v>147</v>
      </c>
      <c r="J9" s="2"/>
      <c r="K9" s="271" t="s">
        <v>108</v>
      </c>
    </row>
    <row r="10" spans="1:12" ht="47.25">
      <c r="A10" s="66">
        <v>1</v>
      </c>
      <c r="B10" s="31" t="s">
        <v>356</v>
      </c>
      <c r="C10" s="52" t="s">
        <v>353</v>
      </c>
      <c r="D10" s="52" t="s">
        <v>354</v>
      </c>
      <c r="E10" s="64">
        <v>2008</v>
      </c>
      <c r="F10" s="65"/>
      <c r="G10" s="31" t="s">
        <v>355</v>
      </c>
      <c r="H10" s="31">
        <v>38</v>
      </c>
      <c r="I10" s="118">
        <v>5</v>
      </c>
      <c r="K10" s="272" t="s">
        <v>161</v>
      </c>
      <c r="L10" s="384" t="s">
        <v>251</v>
      </c>
    </row>
    <row r="11" spans="1:12" ht="47.25">
      <c r="A11" s="67">
        <f>A10+1</f>
        <v>2</v>
      </c>
      <c r="B11" s="21" t="s">
        <v>357</v>
      </c>
      <c r="C11" s="21" t="s">
        <v>358</v>
      </c>
      <c r="D11" s="52" t="s">
        <v>359</v>
      </c>
      <c r="E11" s="20">
        <v>2008</v>
      </c>
      <c r="F11" s="29"/>
      <c r="G11" s="31" t="s">
        <v>355</v>
      </c>
      <c r="H11" s="20" t="s">
        <v>360</v>
      </c>
      <c r="I11" s="118">
        <v>5</v>
      </c>
      <c r="K11" s="57"/>
    </row>
    <row r="12" spans="1:12" ht="47.25">
      <c r="A12" s="67">
        <f t="shared" ref="A12:A18" si="0">A11+1</f>
        <v>3</v>
      </c>
      <c r="B12" s="31" t="s">
        <v>356</v>
      </c>
      <c r="C12" s="21" t="s">
        <v>361</v>
      </c>
      <c r="D12" s="52" t="s">
        <v>354</v>
      </c>
      <c r="E12" s="20">
        <v>2008</v>
      </c>
      <c r="F12" s="24"/>
      <c r="G12" s="31" t="s">
        <v>355</v>
      </c>
      <c r="H12" s="20">
        <v>87</v>
      </c>
      <c r="I12" s="118">
        <v>5</v>
      </c>
    </row>
    <row r="13" spans="1:12" ht="47.25">
      <c r="A13" s="67">
        <f t="shared" si="0"/>
        <v>4</v>
      </c>
      <c r="B13" s="31" t="s">
        <v>356</v>
      </c>
      <c r="C13" s="21" t="s">
        <v>365</v>
      </c>
      <c r="D13" s="52" t="s">
        <v>366</v>
      </c>
      <c r="E13" s="21">
        <v>2008</v>
      </c>
      <c r="F13" s="24"/>
      <c r="G13" s="21" t="s">
        <v>367</v>
      </c>
      <c r="H13" s="21">
        <v>78</v>
      </c>
      <c r="I13" s="118">
        <v>5</v>
      </c>
    </row>
    <row r="14" spans="1:12" ht="47.25">
      <c r="A14" s="67">
        <f t="shared" si="0"/>
        <v>5</v>
      </c>
      <c r="B14" s="31" t="s">
        <v>356</v>
      </c>
      <c r="C14" s="21" t="s">
        <v>368</v>
      </c>
      <c r="D14" s="52" t="s">
        <v>366</v>
      </c>
      <c r="E14" s="21">
        <v>2008</v>
      </c>
      <c r="F14" s="21"/>
      <c r="G14" s="21" t="s">
        <v>367</v>
      </c>
      <c r="H14" s="21">
        <v>30</v>
      </c>
      <c r="I14" s="118">
        <v>5</v>
      </c>
    </row>
    <row r="15" spans="1:12" ht="47.25">
      <c r="A15" s="67">
        <f t="shared" si="0"/>
        <v>6</v>
      </c>
      <c r="B15" s="31" t="s">
        <v>356</v>
      </c>
      <c r="C15" s="21" t="s">
        <v>369</v>
      </c>
      <c r="D15" s="52" t="s">
        <v>366</v>
      </c>
      <c r="E15" s="21">
        <v>2008</v>
      </c>
      <c r="F15" s="20"/>
      <c r="G15" s="21" t="s">
        <v>367</v>
      </c>
      <c r="H15" s="20">
        <v>31</v>
      </c>
      <c r="I15" s="118">
        <v>5</v>
      </c>
    </row>
    <row r="16" spans="1:12" ht="47.25">
      <c r="A16" s="67">
        <f t="shared" si="0"/>
        <v>7</v>
      </c>
      <c r="B16" s="31" t="s">
        <v>356</v>
      </c>
      <c r="C16" s="21" t="s">
        <v>370</v>
      </c>
      <c r="D16" s="52" t="s">
        <v>366</v>
      </c>
      <c r="E16" s="21">
        <v>2008</v>
      </c>
      <c r="F16" s="20"/>
      <c r="G16" s="21" t="s">
        <v>367</v>
      </c>
      <c r="H16" s="20">
        <v>43</v>
      </c>
      <c r="I16" s="118">
        <v>5</v>
      </c>
    </row>
    <row r="17" spans="1:10" ht="30">
      <c r="A17" s="67">
        <f t="shared" si="0"/>
        <v>8</v>
      </c>
      <c r="B17" s="168" t="s">
        <v>348</v>
      </c>
      <c r="C17" s="168" t="s">
        <v>422</v>
      </c>
      <c r="D17" s="168" t="s">
        <v>423</v>
      </c>
      <c r="E17" s="168" t="s">
        <v>424</v>
      </c>
      <c r="F17" s="168"/>
      <c r="G17" s="118"/>
      <c r="H17" s="118" t="s">
        <v>425</v>
      </c>
      <c r="I17" s="118">
        <v>5</v>
      </c>
      <c r="J17" s="187"/>
    </row>
    <row r="18" spans="1:10" ht="47.25">
      <c r="A18" s="67">
        <f t="shared" si="0"/>
        <v>9</v>
      </c>
      <c r="B18" s="168" t="s">
        <v>348</v>
      </c>
      <c r="C18" s="21" t="s">
        <v>453</v>
      </c>
      <c r="D18" s="21" t="s">
        <v>454</v>
      </c>
      <c r="E18" s="21">
        <v>2005</v>
      </c>
      <c r="F18" s="29"/>
      <c r="G18" s="23"/>
      <c r="H18" s="21" t="s">
        <v>360</v>
      </c>
      <c r="I18" s="118">
        <v>5</v>
      </c>
      <c r="J18" s="25"/>
    </row>
    <row r="19" spans="1:10" s="187" customFormat="1" ht="48" thickBot="1">
      <c r="A19" s="68">
        <v>10</v>
      </c>
      <c r="B19" s="168" t="s">
        <v>348</v>
      </c>
      <c r="C19" s="21" t="s">
        <v>455</v>
      </c>
      <c r="D19" s="21" t="s">
        <v>454</v>
      </c>
      <c r="E19" s="21">
        <v>2005</v>
      </c>
      <c r="F19" s="29"/>
      <c r="G19" s="23"/>
      <c r="H19" s="21" t="s">
        <v>456</v>
      </c>
      <c r="I19" s="118">
        <v>5</v>
      </c>
    </row>
    <row r="20" spans="1:10" s="187" customFormat="1" ht="48" thickBot="1">
      <c r="A20" s="68">
        <v>11</v>
      </c>
      <c r="B20" s="168" t="s">
        <v>348</v>
      </c>
      <c r="C20" s="21" t="s">
        <v>457</v>
      </c>
      <c r="D20" s="21" t="s">
        <v>500</v>
      </c>
      <c r="E20" s="21">
        <v>2002</v>
      </c>
      <c r="F20" s="29"/>
      <c r="G20" s="21" t="s">
        <v>502</v>
      </c>
      <c r="H20" s="21" t="s">
        <v>501</v>
      </c>
      <c r="I20" s="118">
        <v>3</v>
      </c>
    </row>
    <row r="21" spans="1:10" ht="48" thickBot="1">
      <c r="A21" s="68">
        <v>12</v>
      </c>
      <c r="B21" s="168" t="s">
        <v>348</v>
      </c>
      <c r="C21" s="21" t="s">
        <v>503</v>
      </c>
      <c r="D21" s="21" t="s">
        <v>500</v>
      </c>
      <c r="E21" s="21">
        <v>2002</v>
      </c>
      <c r="F21" s="29"/>
      <c r="G21" s="21" t="s">
        <v>502</v>
      </c>
      <c r="H21" s="21">
        <v>16</v>
      </c>
      <c r="I21" s="118">
        <v>3</v>
      </c>
    </row>
    <row r="22" spans="1:10" ht="16.5" thickBot="1">
      <c r="A22" s="366"/>
      <c r="C22" s="22"/>
      <c r="D22" s="27"/>
      <c r="E22" s="18"/>
      <c r="H22" s="127" t="str">
        <f>"Total "&amp;LEFT(A7,4)</f>
        <v>Total I11a</v>
      </c>
      <c r="I22" s="388">
        <f>SUM(I10:I21)</f>
        <v>56</v>
      </c>
    </row>
    <row r="23" spans="1:10" ht="15.75">
      <c r="A23" s="55"/>
      <c r="C23" s="22"/>
      <c r="D23" s="28"/>
      <c r="E23" s="18"/>
    </row>
    <row r="24" spans="1:10">
      <c r="C24" s="22"/>
      <c r="D24" s="28"/>
      <c r="E24" s="18"/>
      <c r="F24" s="22"/>
      <c r="G24" s="22"/>
    </row>
    <row r="25" spans="1:10">
      <c r="C25" s="22"/>
      <c r="D25" s="27"/>
      <c r="E25" s="18"/>
      <c r="F25" s="22"/>
      <c r="G25" s="22"/>
    </row>
    <row r="26" spans="1:10">
      <c r="C26" s="22"/>
      <c r="D26" s="27"/>
      <c r="E26" s="18"/>
      <c r="F26" s="22"/>
      <c r="G26" s="22"/>
    </row>
    <row r="27" spans="1:10">
      <c r="C27" s="22"/>
      <c r="D27" s="27"/>
      <c r="E27" s="18"/>
      <c r="F27" s="22"/>
      <c r="G27" s="22"/>
    </row>
    <row r="28" spans="1:10">
      <c r="C28" s="22"/>
      <c r="D28" s="16"/>
      <c r="E28" s="18"/>
      <c r="F28" s="22"/>
      <c r="G28"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1"/>
  <sheetViews>
    <sheetView workbookViewId="0">
      <selection activeCell="M15" sqref="M15"/>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87" customWidth="1"/>
    <col min="8" max="8" width="9.7109375" customWidth="1"/>
  </cols>
  <sheetData>
    <row r="1" spans="1:11" ht="15.75">
      <c r="A1" s="265" t="str">
        <f>'Date initiale'!C3</f>
        <v>Universitatea de Arhitectură și Urbanism "Ion Mincu" București</v>
      </c>
      <c r="B1" s="265"/>
      <c r="C1" s="265"/>
      <c r="D1" s="17"/>
    </row>
    <row r="2" spans="1:11" ht="15.75">
      <c r="A2" s="265" t="str">
        <f>'Date initiale'!B4&amp;" "&amp;'Date initiale'!C4</f>
        <v>Facultatea ARHITECTURA</v>
      </c>
      <c r="B2" s="265"/>
      <c r="C2" s="265"/>
      <c r="D2" s="17"/>
    </row>
    <row r="3" spans="1:11" ht="15.75">
      <c r="A3" s="265" t="str">
        <f>'Date initiale'!B5&amp;" "&amp;'Date initiale'!C5</f>
        <v>Departamentul Bazele Proiectarii</v>
      </c>
      <c r="B3" s="265"/>
      <c r="C3" s="265"/>
      <c r="D3" s="17"/>
    </row>
    <row r="4" spans="1:11">
      <c r="A4" s="125" t="str">
        <f>'Date initiale'!C6&amp;", "&amp;'Date initiale'!C7</f>
        <v>Perju Dragos Constantin, Conferentiar, pozitia 17</v>
      </c>
      <c r="B4" s="125"/>
      <c r="C4" s="125"/>
    </row>
    <row r="5" spans="1:11" s="187" customFormat="1">
      <c r="A5" s="125"/>
      <c r="B5" s="125"/>
      <c r="C5" s="125"/>
    </row>
    <row r="6" spans="1:11" ht="15.75">
      <c r="A6" s="439" t="s">
        <v>110</v>
      </c>
      <c r="B6" s="439"/>
      <c r="C6" s="439"/>
      <c r="D6" s="439"/>
      <c r="E6" s="439"/>
      <c r="F6" s="439"/>
      <c r="G6" s="439"/>
      <c r="H6" s="439"/>
      <c r="I6" s="40"/>
      <c r="J6" s="40"/>
    </row>
    <row r="7" spans="1:11" ht="48" customHeight="1">
      <c r="A7" s="442"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42"/>
      <c r="C7" s="442"/>
      <c r="D7" s="442"/>
      <c r="E7" s="442"/>
      <c r="F7" s="442"/>
      <c r="G7" s="442"/>
      <c r="H7" s="442"/>
      <c r="I7" s="188"/>
      <c r="J7" s="188"/>
    </row>
    <row r="8" spans="1:11" ht="21.75" customHeight="1" thickBot="1">
      <c r="A8" s="61"/>
      <c r="B8" s="61"/>
      <c r="C8" s="61"/>
      <c r="D8" s="61"/>
      <c r="E8" s="61"/>
      <c r="F8" s="61"/>
      <c r="G8" s="61"/>
      <c r="H8" s="61"/>
    </row>
    <row r="9" spans="1:11" ht="30.75" thickBot="1">
      <c r="A9" s="158" t="s">
        <v>55</v>
      </c>
      <c r="B9" s="222" t="s">
        <v>83</v>
      </c>
      <c r="C9" s="222" t="s">
        <v>136</v>
      </c>
      <c r="D9" s="222" t="s">
        <v>137</v>
      </c>
      <c r="E9" s="222" t="s">
        <v>75</v>
      </c>
      <c r="F9" s="222" t="s">
        <v>76</v>
      </c>
      <c r="G9" s="237" t="s">
        <v>135</v>
      </c>
      <c r="H9" s="242" t="s">
        <v>147</v>
      </c>
      <c r="J9" s="271" t="s">
        <v>108</v>
      </c>
    </row>
    <row r="10" spans="1:11">
      <c r="A10" s="202">
        <v>1</v>
      </c>
      <c r="B10" s="131"/>
      <c r="C10" s="203"/>
      <c r="D10" s="204"/>
      <c r="E10" s="205"/>
      <c r="F10" s="206"/>
      <c r="G10" s="207"/>
      <c r="H10" s="340"/>
      <c r="J10" s="272" t="s">
        <v>252</v>
      </c>
      <c r="K10" s="384" t="s">
        <v>255</v>
      </c>
    </row>
    <row r="11" spans="1:11">
      <c r="A11" s="208">
        <f>A10+1</f>
        <v>2</v>
      </c>
      <c r="B11" s="136"/>
      <c r="C11" s="136"/>
      <c r="D11" s="136"/>
      <c r="E11" s="136"/>
      <c r="F11" s="209"/>
      <c r="G11" s="210"/>
      <c r="H11" s="333"/>
      <c r="J11" s="272" t="s">
        <v>253</v>
      </c>
    </row>
    <row r="12" spans="1:11" ht="15.75">
      <c r="A12" s="208">
        <f t="shared" ref="A12:A19" si="0">A11+1</f>
        <v>3</v>
      </c>
      <c r="B12" s="212"/>
      <c r="C12" s="212"/>
      <c r="D12" s="212"/>
      <c r="E12" s="212"/>
      <c r="F12" s="213"/>
      <c r="G12" s="214"/>
      <c r="H12" s="341"/>
      <c r="I12" s="26"/>
      <c r="J12" s="272" t="s">
        <v>254</v>
      </c>
    </row>
    <row r="13" spans="1:11" ht="15.75">
      <c r="A13" s="208">
        <f t="shared" si="0"/>
        <v>4</v>
      </c>
      <c r="B13" s="136"/>
      <c r="C13" s="136"/>
      <c r="D13" s="136"/>
      <c r="E13" s="136"/>
      <c r="F13" s="209"/>
      <c r="G13" s="210"/>
      <c r="H13" s="333"/>
      <c r="I13" s="26"/>
    </row>
    <row r="14" spans="1:11" s="187" customFormat="1">
      <c r="A14" s="208">
        <f t="shared" si="0"/>
        <v>5</v>
      </c>
      <c r="B14" s="136"/>
      <c r="C14" s="136"/>
      <c r="D14" s="136"/>
      <c r="E14" s="136"/>
      <c r="F14" s="209"/>
      <c r="G14" s="210"/>
      <c r="H14" s="333"/>
    </row>
    <row r="15" spans="1:11" s="187" customFormat="1" ht="15.75">
      <c r="A15" s="208">
        <f t="shared" si="0"/>
        <v>6</v>
      </c>
      <c r="B15" s="136"/>
      <c r="C15" s="136"/>
      <c r="D15" s="136"/>
      <c r="E15" s="136"/>
      <c r="F15" s="209"/>
      <c r="G15" s="210"/>
      <c r="H15" s="333"/>
      <c r="I15" s="26"/>
    </row>
    <row r="16" spans="1:11" s="187" customFormat="1">
      <c r="A16" s="208">
        <f t="shared" si="0"/>
        <v>7</v>
      </c>
      <c r="B16" s="136"/>
      <c r="C16" s="136"/>
      <c r="D16" s="136"/>
      <c r="E16" s="136"/>
      <c r="F16" s="209"/>
      <c r="G16" s="210"/>
      <c r="H16" s="333"/>
    </row>
    <row r="17" spans="1:9" s="187" customFormat="1" ht="15.75">
      <c r="A17" s="208">
        <f t="shared" si="0"/>
        <v>8</v>
      </c>
      <c r="B17" s="212"/>
      <c r="C17" s="212"/>
      <c r="D17" s="212"/>
      <c r="E17" s="212"/>
      <c r="F17" s="213"/>
      <c r="G17" s="214"/>
      <c r="H17" s="341"/>
      <c r="I17" s="26"/>
    </row>
    <row r="18" spans="1:9" s="187" customFormat="1" ht="15.75">
      <c r="A18" s="208">
        <f t="shared" si="0"/>
        <v>9</v>
      </c>
      <c r="B18" s="136"/>
      <c r="C18" s="136"/>
      <c r="D18" s="136"/>
      <c r="E18" s="136"/>
      <c r="F18" s="209"/>
      <c r="G18" s="210"/>
      <c r="H18" s="333"/>
      <c r="I18" s="26"/>
    </row>
    <row r="19" spans="1:9" ht="15.75" thickBot="1">
      <c r="A19" s="215">
        <f t="shared" si="0"/>
        <v>10</v>
      </c>
      <c r="B19" s="143"/>
      <c r="C19" s="143"/>
      <c r="D19" s="143"/>
      <c r="E19" s="143"/>
      <c r="F19" s="216"/>
      <c r="G19" s="217"/>
      <c r="H19" s="342"/>
    </row>
    <row r="20" spans="1:9" ht="15.75" thickBot="1">
      <c r="A20" s="365"/>
      <c r="B20" s="219"/>
      <c r="C20" s="219"/>
      <c r="D20" s="219"/>
      <c r="E20" s="219"/>
      <c r="F20" s="220"/>
      <c r="G20" s="162" t="str">
        <f>"Total "&amp;LEFT(A7,4)</f>
        <v>Total I11b</v>
      </c>
      <c r="H20" s="280">
        <f>SUM(H10:H19)</f>
        <v>0</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6"/>
  <sheetViews>
    <sheetView workbookViewId="0">
      <selection activeCell="J15" sqref="J15"/>
    </sheetView>
  </sheetViews>
  <sheetFormatPr defaultRowHeight="15"/>
  <cols>
    <col min="1" max="1" width="5.140625" customWidth="1"/>
    <col min="2" max="2" width="28.42578125" customWidth="1"/>
    <col min="3" max="3" width="35.7109375" customWidth="1"/>
    <col min="4" max="4" width="40.7109375" customWidth="1"/>
    <col min="5" max="5" width="6.85546875" customWidth="1"/>
    <col min="6" max="6" width="10.5703125" customWidth="1"/>
    <col min="7" max="7" width="9.7109375" customWidth="1"/>
  </cols>
  <sheetData>
    <row r="1" spans="1:10">
      <c r="A1" s="265" t="str">
        <f>'Date initiale'!C3</f>
        <v>Universitatea de Arhitectură și Urbanism "Ion Mincu" București</v>
      </c>
      <c r="B1" s="265"/>
      <c r="C1" s="265"/>
    </row>
    <row r="2" spans="1:10">
      <c r="A2" s="265" t="str">
        <f>'Date initiale'!B4&amp;" "&amp;'Date initiale'!C4</f>
        <v>Facultatea ARHITECTURA</v>
      </c>
      <c r="B2" s="265"/>
      <c r="C2" s="265"/>
    </row>
    <row r="3" spans="1:10">
      <c r="A3" s="265" t="str">
        <f>'Date initiale'!B5&amp;" "&amp;'Date initiale'!C5</f>
        <v>Departamentul Bazele Proiectarii</v>
      </c>
      <c r="B3" s="265"/>
      <c r="C3" s="265"/>
    </row>
    <row r="4" spans="1:10">
      <c r="A4" s="125" t="str">
        <f>'Date initiale'!C6&amp;", "&amp;'Date initiale'!C7</f>
        <v>Perju Dragos Constantin, Conferentiar, pozitia 17</v>
      </c>
      <c r="B4" s="125"/>
      <c r="C4" s="125"/>
    </row>
    <row r="5" spans="1:10" s="187" customFormat="1">
      <c r="A5" s="125"/>
      <c r="B5" s="125"/>
      <c r="C5" s="125"/>
    </row>
    <row r="6" spans="1:10" ht="15.75">
      <c r="A6" s="444" t="s">
        <v>110</v>
      </c>
      <c r="B6" s="444"/>
      <c r="C6" s="444"/>
      <c r="D6" s="444"/>
      <c r="E6" s="444"/>
      <c r="F6" s="444"/>
      <c r="G6" s="444"/>
    </row>
    <row r="7" spans="1:10" ht="15.75">
      <c r="A7" s="442" t="str">
        <f>'Descriere indicatori'!B14&amp;"c. "&amp;'Descriere indicatori'!C16</f>
        <v>I11c. Susţinere comunicare publică în cadrul conferinţelor, colocviilor, seminariilor internaţionale/naţionale</v>
      </c>
      <c r="B7" s="442"/>
      <c r="C7" s="442"/>
      <c r="D7" s="442"/>
      <c r="E7" s="442"/>
      <c r="F7" s="442"/>
      <c r="G7" s="442"/>
      <c r="H7" s="188"/>
    </row>
    <row r="8" spans="1:10" s="187" customFormat="1" ht="16.5" thickBot="1">
      <c r="A8" s="186"/>
      <c r="B8" s="186"/>
      <c r="C8" s="186"/>
      <c r="D8" s="186"/>
      <c r="E8" s="186"/>
      <c r="F8" s="186"/>
      <c r="G8" s="186"/>
      <c r="H8" s="186"/>
    </row>
    <row r="9" spans="1:10" ht="30.75" thickBot="1">
      <c r="A9" s="158" t="s">
        <v>55</v>
      </c>
      <c r="B9" s="222" t="s">
        <v>83</v>
      </c>
      <c r="C9" s="222" t="s">
        <v>73</v>
      </c>
      <c r="D9" s="222" t="s">
        <v>74</v>
      </c>
      <c r="E9" s="222" t="s">
        <v>75</v>
      </c>
      <c r="F9" s="222" t="s">
        <v>76</v>
      </c>
      <c r="G9" s="242" t="s">
        <v>147</v>
      </c>
      <c r="I9" s="271" t="s">
        <v>108</v>
      </c>
    </row>
    <row r="10" spans="1:10">
      <c r="A10" s="224">
        <v>1</v>
      </c>
      <c r="B10" s="203" t="s">
        <v>504</v>
      </c>
      <c r="C10" s="396" t="s">
        <v>338</v>
      </c>
      <c r="D10" s="225" t="s">
        <v>339</v>
      </c>
      <c r="E10" s="205">
        <v>2011</v>
      </c>
      <c r="F10" s="205" t="s">
        <v>340</v>
      </c>
      <c r="G10" s="203">
        <v>3</v>
      </c>
      <c r="I10" s="272" t="s">
        <v>162</v>
      </c>
      <c r="J10" s="384" t="s">
        <v>256</v>
      </c>
    </row>
    <row r="11" spans="1:10">
      <c r="A11" s="226">
        <f>A10+1</f>
        <v>2</v>
      </c>
      <c r="B11" s="203" t="s">
        <v>348</v>
      </c>
      <c r="C11" s="203" t="s">
        <v>346</v>
      </c>
      <c r="D11" s="203" t="s">
        <v>347</v>
      </c>
      <c r="E11" s="203">
        <v>2017</v>
      </c>
      <c r="F11" s="203" t="s">
        <v>362</v>
      </c>
      <c r="G11" s="203">
        <v>3</v>
      </c>
    </row>
    <row r="12" spans="1:10">
      <c r="A12" s="226">
        <f t="shared" ref="A12:A19" si="0">A11+1</f>
        <v>3</v>
      </c>
      <c r="B12" s="203" t="s">
        <v>348</v>
      </c>
      <c r="C12" s="203" t="s">
        <v>457</v>
      </c>
      <c r="D12" s="203" t="s">
        <v>458</v>
      </c>
      <c r="E12" s="203">
        <v>2004</v>
      </c>
      <c r="F12" s="203" t="s">
        <v>459</v>
      </c>
      <c r="G12" s="203">
        <v>3</v>
      </c>
    </row>
    <row r="13" spans="1:10">
      <c r="A13" s="226">
        <f t="shared" si="0"/>
        <v>4</v>
      </c>
      <c r="B13" s="136"/>
      <c r="C13" s="136"/>
      <c r="D13" s="136"/>
      <c r="E13" s="136"/>
      <c r="F13" s="209"/>
      <c r="G13" s="203"/>
    </row>
    <row r="14" spans="1:10">
      <c r="A14" s="226">
        <f t="shared" si="0"/>
        <v>5</v>
      </c>
      <c r="B14" s="136"/>
      <c r="C14" s="136"/>
      <c r="D14" s="136"/>
      <c r="E14" s="136"/>
      <c r="F14" s="209"/>
      <c r="G14" s="203"/>
    </row>
    <row r="15" spans="1:10">
      <c r="A15" s="226">
        <f t="shared" si="0"/>
        <v>6</v>
      </c>
      <c r="B15" s="136"/>
      <c r="C15" s="136"/>
      <c r="D15" s="136"/>
      <c r="E15" s="136"/>
      <c r="F15" s="228"/>
      <c r="G15" s="203"/>
    </row>
    <row r="16" spans="1:10">
      <c r="A16" s="226">
        <f t="shared" si="0"/>
        <v>7</v>
      </c>
      <c r="B16" s="136"/>
      <c r="C16" s="136"/>
      <c r="D16" s="136"/>
      <c r="E16" s="136"/>
      <c r="F16" s="209"/>
      <c r="G16" s="333"/>
    </row>
    <row r="17" spans="1:7">
      <c r="A17" s="226">
        <f t="shared" si="0"/>
        <v>8</v>
      </c>
      <c r="B17" s="136"/>
      <c r="C17" s="136"/>
      <c r="D17" s="136"/>
      <c r="E17" s="136"/>
      <c r="F17" s="209"/>
      <c r="G17" s="333"/>
    </row>
    <row r="18" spans="1:7">
      <c r="A18" s="226">
        <f t="shared" si="0"/>
        <v>9</v>
      </c>
      <c r="B18" s="136"/>
      <c r="C18" s="136"/>
      <c r="D18" s="136"/>
      <c r="E18" s="136"/>
      <c r="F18" s="209"/>
      <c r="G18" s="333"/>
    </row>
    <row r="19" spans="1:7" ht="15.75" thickBot="1">
      <c r="A19" s="229">
        <f t="shared" si="0"/>
        <v>10</v>
      </c>
      <c r="B19" s="143"/>
      <c r="C19" s="230"/>
      <c r="D19" s="231"/>
      <c r="E19" s="143"/>
      <c r="F19" s="232"/>
      <c r="G19" s="342"/>
    </row>
    <row r="20" spans="1:7" ht="15.75" thickBot="1">
      <c r="A20" s="360"/>
      <c r="B20" s="220"/>
      <c r="C20" s="220"/>
      <c r="D20" s="233"/>
      <c r="E20" s="220"/>
      <c r="F20" s="162" t="str">
        <f>"Total "&amp;LEFT(A7,4)</f>
        <v>Total I11c</v>
      </c>
      <c r="G20" s="163">
        <f>SUM(G10:G19)</f>
        <v>9</v>
      </c>
    </row>
    <row r="21" spans="1:7">
      <c r="D21" s="35"/>
    </row>
    <row r="22" spans="1:7">
      <c r="D22" s="35"/>
    </row>
    <row r="23" spans="1:7">
      <c r="B23" s="35"/>
      <c r="D23" s="35"/>
    </row>
    <row r="24" spans="1:7">
      <c r="B24" s="35"/>
      <c r="D24" s="35"/>
    </row>
    <row r="25" spans="1:7">
      <c r="B25" s="18"/>
      <c r="D25" s="18"/>
    </row>
    <row r="26" spans="1:7">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zoomScale="75" zoomScaleNormal="75" workbookViewId="0">
      <selection activeCell="H14" sqref="H14"/>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65" t="str">
        <f>'Date initiale'!C3</f>
        <v>Universitatea de Arhitectură și Urbanism "Ion Mincu" București</v>
      </c>
      <c r="B1" s="265"/>
      <c r="C1" s="265"/>
      <c r="D1" s="17"/>
      <c r="E1" s="17"/>
      <c r="F1" s="17"/>
    </row>
    <row r="2" spans="1:11" ht="15.75">
      <c r="A2" s="265" t="str">
        <f>'Date initiale'!B4&amp;" "&amp;'Date initiale'!C4</f>
        <v>Facultatea ARHITECTURA</v>
      </c>
      <c r="B2" s="265"/>
      <c r="C2" s="265"/>
      <c r="D2" s="17"/>
      <c r="E2" s="17"/>
      <c r="F2" s="17"/>
    </row>
    <row r="3" spans="1:11" ht="15.75">
      <c r="A3" s="265" t="str">
        <f>'Date initiale'!B5&amp;" "&amp;'Date initiale'!C5</f>
        <v>Departamentul Bazele Proiectarii</v>
      </c>
      <c r="B3" s="265"/>
      <c r="C3" s="265"/>
      <c r="D3" s="17"/>
      <c r="E3" s="17"/>
      <c r="F3" s="17"/>
    </row>
    <row r="4" spans="1:11" ht="15.75">
      <c r="A4" s="266" t="str">
        <f>'Date initiale'!C6&amp;", "&amp;'Date initiale'!C7</f>
        <v>Perju Dragos Constantin, Conferentiar, pozitia 17</v>
      </c>
      <c r="B4" s="266"/>
      <c r="C4" s="266"/>
      <c r="D4" s="17"/>
      <c r="E4" s="17"/>
      <c r="F4" s="17"/>
    </row>
    <row r="5" spans="1:11" s="187" customFormat="1" ht="15.75">
      <c r="A5" s="266"/>
      <c r="B5" s="266"/>
      <c r="C5" s="266"/>
      <c r="D5" s="17"/>
      <c r="E5" s="17"/>
      <c r="F5" s="17"/>
    </row>
    <row r="6" spans="1:11" ht="15.75">
      <c r="A6" s="439" t="s">
        <v>110</v>
      </c>
      <c r="B6" s="439"/>
      <c r="C6" s="439"/>
      <c r="D6" s="439"/>
      <c r="E6" s="439"/>
      <c r="F6" s="439"/>
      <c r="G6" s="439"/>
      <c r="H6" s="439"/>
    </row>
    <row r="7" spans="1:11" ht="50.25" customHeight="1">
      <c r="A7" s="442"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42"/>
      <c r="C7" s="442"/>
      <c r="D7" s="442"/>
      <c r="E7" s="442"/>
      <c r="F7" s="442"/>
      <c r="G7" s="442"/>
      <c r="H7" s="442"/>
      <c r="I7" s="33"/>
      <c r="K7" s="33"/>
    </row>
    <row r="8" spans="1:11" ht="16.5" thickBot="1">
      <c r="A8" s="54"/>
      <c r="B8" s="54"/>
      <c r="C8" s="54"/>
      <c r="D8" s="54"/>
      <c r="E8" s="54"/>
      <c r="F8" s="54"/>
      <c r="G8" s="54"/>
      <c r="H8" s="54"/>
    </row>
    <row r="9" spans="1:11" ht="46.5" customHeight="1" thickBot="1">
      <c r="A9" s="193" t="s">
        <v>55</v>
      </c>
      <c r="B9" s="222" t="s">
        <v>72</v>
      </c>
      <c r="C9" s="241" t="s">
        <v>70</v>
      </c>
      <c r="D9" s="241" t="s">
        <v>71</v>
      </c>
      <c r="E9" s="222" t="s">
        <v>139</v>
      </c>
      <c r="F9" s="222" t="s">
        <v>138</v>
      </c>
      <c r="G9" s="241" t="s">
        <v>87</v>
      </c>
      <c r="H9" s="242" t="s">
        <v>147</v>
      </c>
      <c r="J9" s="271" t="s">
        <v>108</v>
      </c>
    </row>
    <row r="10" spans="1:11">
      <c r="A10" s="202">
        <v>1</v>
      </c>
      <c r="B10" s="131" t="s">
        <v>274</v>
      </c>
      <c r="C10" s="131" t="s">
        <v>276</v>
      </c>
      <c r="D10" s="131" t="s">
        <v>271</v>
      </c>
      <c r="E10" s="131" t="s">
        <v>272</v>
      </c>
      <c r="F10" s="131" t="s">
        <v>273</v>
      </c>
      <c r="G10" s="131">
        <v>2008</v>
      </c>
      <c r="H10" s="344">
        <v>10</v>
      </c>
      <c r="J10" s="272" t="s">
        <v>163</v>
      </c>
      <c r="K10" s="384" t="s">
        <v>257</v>
      </c>
    </row>
    <row r="11" spans="1:11" ht="30">
      <c r="A11" s="239">
        <f>A10+1</f>
        <v>2</v>
      </c>
      <c r="B11" s="136" t="s">
        <v>279</v>
      </c>
      <c r="C11" s="136" t="s">
        <v>275</v>
      </c>
      <c r="D11" s="136" t="s">
        <v>277</v>
      </c>
      <c r="E11" s="136" t="s">
        <v>272</v>
      </c>
      <c r="F11" s="136" t="s">
        <v>278</v>
      </c>
      <c r="G11" s="136">
        <v>2007</v>
      </c>
      <c r="H11" s="333">
        <v>30</v>
      </c>
      <c r="J11" s="57"/>
    </row>
    <row r="12" spans="1:11">
      <c r="A12" s="239">
        <f t="shared" ref="A12:A19" si="0">A11+1</f>
        <v>3</v>
      </c>
      <c r="B12" s="389">
        <v>37987</v>
      </c>
      <c r="C12" s="136" t="s">
        <v>280</v>
      </c>
      <c r="D12" s="136" t="s">
        <v>281</v>
      </c>
      <c r="E12" s="136" t="s">
        <v>272</v>
      </c>
      <c r="F12" s="136" t="s">
        <v>288</v>
      </c>
      <c r="G12" s="136">
        <v>2004</v>
      </c>
      <c r="H12" s="333">
        <v>15</v>
      </c>
    </row>
    <row r="13" spans="1:11">
      <c r="A13" s="239">
        <f t="shared" si="0"/>
        <v>4</v>
      </c>
      <c r="B13" s="390">
        <v>36892</v>
      </c>
      <c r="C13" s="136" t="s">
        <v>289</v>
      </c>
      <c r="D13" s="136" t="s">
        <v>281</v>
      </c>
      <c r="E13" s="136" t="s">
        <v>272</v>
      </c>
      <c r="F13" s="136" t="s">
        <v>273</v>
      </c>
      <c r="G13" s="136">
        <v>2001</v>
      </c>
      <c r="H13" s="333">
        <v>30</v>
      </c>
    </row>
    <row r="14" spans="1:11" ht="30">
      <c r="A14" s="399">
        <v>5</v>
      </c>
      <c r="B14" s="399" t="s">
        <v>306</v>
      </c>
      <c r="C14" s="399" t="s">
        <v>518</v>
      </c>
      <c r="D14" s="399" t="s">
        <v>305</v>
      </c>
      <c r="E14" s="399" t="s">
        <v>519</v>
      </c>
      <c r="F14" s="399" t="s">
        <v>273</v>
      </c>
      <c r="G14" s="399">
        <v>2007</v>
      </c>
      <c r="H14" s="400">
        <v>10</v>
      </c>
    </row>
    <row r="15" spans="1:11">
      <c r="A15" s="399">
        <v>6</v>
      </c>
      <c r="B15" s="399" t="s">
        <v>304</v>
      </c>
      <c r="C15" s="399" t="s">
        <v>303</v>
      </c>
      <c r="D15" s="399" t="s">
        <v>302</v>
      </c>
      <c r="E15" s="399" t="s">
        <v>272</v>
      </c>
      <c r="F15" s="399" t="s">
        <v>273</v>
      </c>
      <c r="G15" s="399">
        <v>2016</v>
      </c>
      <c r="H15" s="401">
        <v>10</v>
      </c>
    </row>
    <row r="16" spans="1:11" s="187" customFormat="1">
      <c r="A16" s="239">
        <f t="shared" si="0"/>
        <v>7</v>
      </c>
      <c r="B16" s="209"/>
      <c r="C16" s="136"/>
      <c r="D16" s="136"/>
      <c r="E16" s="136"/>
      <c r="F16" s="136"/>
      <c r="G16" s="136"/>
      <c r="H16" s="333"/>
    </row>
    <row r="17" spans="1:8" s="187" customFormat="1">
      <c r="A17" s="239">
        <f t="shared" si="0"/>
        <v>8</v>
      </c>
      <c r="B17" s="136"/>
      <c r="C17" s="136"/>
      <c r="D17" s="136"/>
      <c r="E17" s="136"/>
      <c r="F17" s="136"/>
      <c r="G17" s="136"/>
      <c r="H17" s="333"/>
    </row>
    <row r="18" spans="1:8">
      <c r="A18" s="240">
        <f t="shared" si="0"/>
        <v>9</v>
      </c>
      <c r="B18" s="209"/>
      <c r="C18" s="136"/>
      <c r="D18" s="136"/>
      <c r="E18" s="136"/>
      <c r="F18" s="136"/>
      <c r="G18" s="136"/>
      <c r="H18" s="336"/>
    </row>
    <row r="19" spans="1:8" ht="15.75" thickBot="1">
      <c r="A19" s="229">
        <f t="shared" si="0"/>
        <v>10</v>
      </c>
      <c r="B19" s="232"/>
      <c r="C19" s="230"/>
      <c r="D19" s="143"/>
      <c r="E19" s="143"/>
      <c r="F19" s="143"/>
      <c r="G19" s="143"/>
      <c r="H19" s="342"/>
    </row>
    <row r="20" spans="1:8" ht="15.75" thickBot="1">
      <c r="A20" s="360"/>
      <c r="B20" s="220"/>
      <c r="C20" s="220"/>
      <c r="D20" s="220"/>
      <c r="E20" s="220"/>
      <c r="F20" s="220"/>
      <c r="G20" s="162" t="str">
        <f>"Total "&amp;LEFT(A7,3)</f>
        <v>Total I12</v>
      </c>
      <c r="H20" s="163">
        <f>SUM(H10:H19)</f>
        <v>105</v>
      </c>
    </row>
    <row r="22" spans="1:8" ht="53.25" customHeight="1">
      <c r="A22"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1"/>
      <c r="C22" s="441"/>
      <c r="D22" s="441"/>
      <c r="E22" s="441"/>
      <c r="F22" s="441"/>
      <c r="G22" s="441"/>
      <c r="H22" s="441"/>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C10"/>
  <sheetViews>
    <sheetView showGridLines="0" showRowColHeaders="0" zoomScale="130" zoomScaleNormal="130" workbookViewId="0">
      <selection activeCell="C7" sqref="C7"/>
    </sheetView>
  </sheetViews>
  <sheetFormatPr defaultRowHeight="15"/>
  <cols>
    <col min="1" max="1" width="9.140625" style="187"/>
    <col min="2" max="2" width="28.5703125" customWidth="1"/>
    <col min="3" max="3" width="39" customWidth="1"/>
  </cols>
  <sheetData>
    <row r="1" spans="2:3">
      <c r="B1" s="90" t="s">
        <v>101</v>
      </c>
    </row>
    <row r="3" spans="2:3" ht="31.5">
      <c r="B3" s="371" t="s">
        <v>91</v>
      </c>
      <c r="C3" s="73" t="s">
        <v>102</v>
      </c>
    </row>
    <row r="4" spans="2:3" ht="15.75">
      <c r="B4" s="371" t="s">
        <v>92</v>
      </c>
      <c r="C4" s="375" t="s">
        <v>51</v>
      </c>
    </row>
    <row r="5" spans="2:3" ht="15.75">
      <c r="B5" s="371" t="s">
        <v>93</v>
      </c>
      <c r="C5" s="375" t="s">
        <v>514</v>
      </c>
    </row>
    <row r="6" spans="2:3" ht="15.75">
      <c r="B6" s="372" t="s">
        <v>96</v>
      </c>
      <c r="C6" s="375" t="s">
        <v>513</v>
      </c>
    </row>
    <row r="7" spans="2:3" ht="15.75">
      <c r="B7" s="371" t="s">
        <v>175</v>
      </c>
      <c r="C7" s="375" t="s">
        <v>515</v>
      </c>
    </row>
    <row r="8" spans="2:3" ht="15.75">
      <c r="B8" s="371" t="s">
        <v>105</v>
      </c>
      <c r="C8" s="375" t="s">
        <v>517</v>
      </c>
    </row>
    <row r="9" spans="2:3" ht="15.75">
      <c r="B9" s="373" t="s">
        <v>95</v>
      </c>
      <c r="C9" s="376" t="s">
        <v>516</v>
      </c>
    </row>
    <row r="10" spans="2:3" ht="15" customHeight="1">
      <c r="B10" s="373" t="s">
        <v>94</v>
      </c>
      <c r="C10" s="377"/>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56"/>
  <sheetViews>
    <sheetView topLeftCell="A34" zoomScale="75" zoomScaleNormal="75" workbookViewId="0">
      <selection activeCell="C61" sqref="C6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0" ht="15.75">
      <c r="A1" s="265" t="str">
        <f>'Date initiale'!C3</f>
        <v>Universitatea de Arhitectură și Urbanism "Ion Mincu" București</v>
      </c>
      <c r="B1" s="265"/>
      <c r="C1" s="265"/>
      <c r="D1" s="17"/>
    </row>
    <row r="2" spans="1:10" ht="15.75">
      <c r="A2" s="265" t="str">
        <f>'Date initiale'!B4&amp;" "&amp;'Date initiale'!C4</f>
        <v>Facultatea ARHITECTURA</v>
      </c>
      <c r="B2" s="265"/>
      <c r="C2" s="265"/>
      <c r="D2" s="17"/>
    </row>
    <row r="3" spans="1:10" ht="15.75">
      <c r="A3" s="265" t="str">
        <f>'Date initiale'!B5&amp;" "&amp;'Date initiale'!C5</f>
        <v>Departamentul Bazele Proiectarii</v>
      </c>
      <c r="B3" s="265"/>
      <c r="C3" s="265"/>
      <c r="D3" s="17"/>
    </row>
    <row r="4" spans="1:10">
      <c r="A4" s="125" t="str">
        <f>'Date initiale'!C6&amp;", "&amp;'Date initiale'!C7</f>
        <v>Perju Dragos Constantin, Conferentiar, pozitia 17</v>
      </c>
      <c r="B4" s="125"/>
      <c r="C4" s="125"/>
    </row>
    <row r="5" spans="1:10" s="187" customFormat="1">
      <c r="A5" s="125"/>
      <c r="B5" s="125"/>
      <c r="C5" s="125"/>
    </row>
    <row r="6" spans="1:10" ht="15.75">
      <c r="A6" s="445" t="s">
        <v>110</v>
      </c>
      <c r="B6" s="445"/>
      <c r="C6" s="445"/>
      <c r="D6" s="445"/>
      <c r="E6" s="445"/>
      <c r="F6" s="445"/>
      <c r="G6" s="445"/>
      <c r="H6" s="445"/>
    </row>
    <row r="7" spans="1:10" ht="36" customHeight="1">
      <c r="A7" s="442"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42"/>
      <c r="C7" s="442"/>
      <c r="D7" s="442"/>
      <c r="E7" s="442"/>
      <c r="F7" s="442"/>
      <c r="G7" s="442"/>
      <c r="H7" s="442"/>
    </row>
    <row r="8" spans="1:10" ht="16.5" thickBot="1">
      <c r="A8" s="54"/>
      <c r="B8" s="54"/>
      <c r="C8" s="54"/>
      <c r="D8" s="54"/>
      <c r="E8" s="54"/>
      <c r="F8" s="54"/>
      <c r="G8" s="54"/>
      <c r="H8" s="54"/>
    </row>
    <row r="9" spans="1:10" ht="54" customHeight="1" thickBot="1">
      <c r="A9" s="193" t="s">
        <v>55</v>
      </c>
      <c r="B9" s="222" t="s">
        <v>72</v>
      </c>
      <c r="C9" s="241" t="s">
        <v>70</v>
      </c>
      <c r="D9" s="241" t="s">
        <v>71</v>
      </c>
      <c r="E9" s="222" t="s">
        <v>139</v>
      </c>
      <c r="F9" s="222" t="s">
        <v>138</v>
      </c>
      <c r="G9" s="241" t="s">
        <v>87</v>
      </c>
      <c r="H9" s="242" t="s">
        <v>147</v>
      </c>
      <c r="J9" s="271" t="s">
        <v>108</v>
      </c>
    </row>
    <row r="10" spans="1:10">
      <c r="A10" s="408"/>
      <c r="B10" s="409"/>
      <c r="C10" s="409"/>
      <c r="D10" s="409"/>
      <c r="E10" s="409"/>
      <c r="F10" s="409"/>
      <c r="G10" s="409"/>
      <c r="H10" s="410"/>
    </row>
    <row r="11" spans="1:10" s="187" customFormat="1">
      <c r="A11" s="412">
        <v>1</v>
      </c>
      <c r="B11" s="412" t="s">
        <v>284</v>
      </c>
      <c r="C11" s="412" t="s">
        <v>282</v>
      </c>
      <c r="D11" s="412" t="s">
        <v>283</v>
      </c>
      <c r="E11" s="412" t="s">
        <v>272</v>
      </c>
      <c r="F11" s="412" t="s">
        <v>273</v>
      </c>
      <c r="G11" s="412">
        <v>2008</v>
      </c>
      <c r="H11" s="414">
        <v>10</v>
      </c>
    </row>
    <row r="12" spans="1:10" s="187" customFormat="1" ht="30">
      <c r="A12" s="412">
        <v>2</v>
      </c>
      <c r="B12" s="412" t="s">
        <v>286</v>
      </c>
      <c r="C12" s="412" t="s">
        <v>285</v>
      </c>
      <c r="D12" s="412" t="s">
        <v>287</v>
      </c>
      <c r="E12" s="412" t="s">
        <v>272</v>
      </c>
      <c r="F12" s="412" t="s">
        <v>273</v>
      </c>
      <c r="G12" s="412">
        <v>2003</v>
      </c>
      <c r="H12" s="414">
        <v>10</v>
      </c>
    </row>
    <row r="13" spans="1:10" s="187" customFormat="1">
      <c r="A13" s="412">
        <v>3</v>
      </c>
      <c r="B13" s="412" t="s">
        <v>290</v>
      </c>
      <c r="C13" s="412" t="s">
        <v>293</v>
      </c>
      <c r="D13" s="411" t="s">
        <v>291</v>
      </c>
      <c r="E13" s="412" t="s">
        <v>272</v>
      </c>
      <c r="F13" s="412" t="s">
        <v>273</v>
      </c>
      <c r="G13" s="412">
        <v>2005</v>
      </c>
      <c r="H13" s="414">
        <v>10</v>
      </c>
    </row>
    <row r="14" spans="1:10" s="187" customFormat="1" ht="30">
      <c r="A14" s="412">
        <v>4</v>
      </c>
      <c r="B14" s="412" t="s">
        <v>294</v>
      </c>
      <c r="C14" s="412" t="s">
        <v>292</v>
      </c>
      <c r="D14" s="412" t="s">
        <v>295</v>
      </c>
      <c r="E14" s="412" t="s">
        <v>272</v>
      </c>
      <c r="F14" s="412" t="s">
        <v>520</v>
      </c>
      <c r="G14" s="412">
        <v>2007</v>
      </c>
      <c r="H14" s="414">
        <v>15</v>
      </c>
    </row>
    <row r="15" spans="1:10" s="187" customFormat="1" ht="30">
      <c r="A15" s="412">
        <v>5</v>
      </c>
      <c r="B15" s="412" t="s">
        <v>297</v>
      </c>
      <c r="C15" s="412" t="s">
        <v>296</v>
      </c>
      <c r="D15" s="412" t="s">
        <v>298</v>
      </c>
      <c r="E15" s="412" t="s">
        <v>272</v>
      </c>
      <c r="F15" s="412" t="s">
        <v>273</v>
      </c>
      <c r="G15" s="412">
        <v>2000</v>
      </c>
      <c r="H15" s="414">
        <v>10</v>
      </c>
    </row>
    <row r="16" spans="1:10" s="187" customFormat="1">
      <c r="A16" s="412">
        <v>6</v>
      </c>
      <c r="B16" s="412" t="s">
        <v>299</v>
      </c>
      <c r="C16" s="412" t="s">
        <v>301</v>
      </c>
      <c r="D16" s="412" t="s">
        <v>300</v>
      </c>
      <c r="E16" s="412" t="s">
        <v>272</v>
      </c>
      <c r="F16" s="412" t="s">
        <v>273</v>
      </c>
      <c r="G16" s="412">
        <v>2005</v>
      </c>
      <c r="H16" s="414">
        <v>10</v>
      </c>
    </row>
    <row r="17" spans="1:8" s="187" customFormat="1" ht="30">
      <c r="A17" s="412">
        <v>7</v>
      </c>
      <c r="B17" s="412" t="s">
        <v>521</v>
      </c>
      <c r="C17" s="412" t="s">
        <v>522</v>
      </c>
      <c r="D17" s="412" t="s">
        <v>523</v>
      </c>
      <c r="E17" s="412" t="s">
        <v>272</v>
      </c>
      <c r="F17" s="412" t="s">
        <v>273</v>
      </c>
      <c r="G17" s="412">
        <v>2019</v>
      </c>
      <c r="H17" s="414">
        <v>10</v>
      </c>
    </row>
    <row r="18" spans="1:8" s="187" customFormat="1" ht="30">
      <c r="A18" s="412">
        <v>8</v>
      </c>
      <c r="B18" s="412" t="s">
        <v>524</v>
      </c>
      <c r="C18" s="412" t="s">
        <v>525</v>
      </c>
      <c r="D18" s="412" t="s">
        <v>526</v>
      </c>
      <c r="E18" s="412" t="s">
        <v>272</v>
      </c>
      <c r="F18" s="412" t="s">
        <v>273</v>
      </c>
      <c r="G18" s="412">
        <v>2008</v>
      </c>
      <c r="H18" s="413">
        <v>10</v>
      </c>
    </row>
    <row r="19" spans="1:8" s="187" customFormat="1" ht="30">
      <c r="A19" s="412">
        <v>9</v>
      </c>
      <c r="B19" s="411" t="s">
        <v>527</v>
      </c>
      <c r="C19" s="415" t="s">
        <v>528</v>
      </c>
      <c r="D19" s="412" t="s">
        <v>526</v>
      </c>
      <c r="E19" s="412" t="s">
        <v>272</v>
      </c>
      <c r="F19" s="412" t="s">
        <v>273</v>
      </c>
      <c r="G19" s="412">
        <v>2005</v>
      </c>
      <c r="H19" s="413">
        <v>10</v>
      </c>
    </row>
    <row r="20" spans="1:8" s="187" customFormat="1" ht="30">
      <c r="A20" s="412">
        <v>10</v>
      </c>
      <c r="B20" s="411" t="s">
        <v>529</v>
      </c>
      <c r="C20" s="415" t="s">
        <v>530</v>
      </c>
      <c r="D20" s="412" t="s">
        <v>526</v>
      </c>
      <c r="E20" s="412" t="s">
        <v>272</v>
      </c>
      <c r="F20" s="412" t="s">
        <v>273</v>
      </c>
      <c r="G20" s="412">
        <v>2002</v>
      </c>
      <c r="H20" s="413">
        <v>10</v>
      </c>
    </row>
    <row r="21" spans="1:8" s="187" customFormat="1" ht="30">
      <c r="A21" s="412">
        <v>11</v>
      </c>
      <c r="B21" s="411" t="s">
        <v>531</v>
      </c>
      <c r="C21" s="415" t="s">
        <v>532</v>
      </c>
      <c r="D21" s="412" t="s">
        <v>526</v>
      </c>
      <c r="E21" s="412" t="s">
        <v>272</v>
      </c>
      <c r="F21" s="412" t="s">
        <v>273</v>
      </c>
      <c r="G21" s="412">
        <v>2003</v>
      </c>
      <c r="H21" s="413">
        <v>10</v>
      </c>
    </row>
    <row r="22" spans="1:8" s="187" customFormat="1">
      <c r="A22" s="412">
        <v>12</v>
      </c>
      <c r="B22" s="411" t="s">
        <v>533</v>
      </c>
      <c r="C22" s="415" t="s">
        <v>534</v>
      </c>
      <c r="D22" s="412" t="s">
        <v>526</v>
      </c>
      <c r="E22" s="412" t="s">
        <v>272</v>
      </c>
      <c r="F22" s="412" t="s">
        <v>273</v>
      </c>
      <c r="G22" s="412">
        <v>2003</v>
      </c>
      <c r="H22" s="413">
        <v>10</v>
      </c>
    </row>
    <row r="23" spans="1:8" s="187" customFormat="1">
      <c r="A23" s="412">
        <v>13</v>
      </c>
      <c r="B23" s="411" t="s">
        <v>535</v>
      </c>
      <c r="C23" s="415" t="s">
        <v>536</v>
      </c>
      <c r="D23" s="412" t="s">
        <v>526</v>
      </c>
      <c r="E23" s="412" t="s">
        <v>272</v>
      </c>
      <c r="F23" s="412" t="s">
        <v>273</v>
      </c>
      <c r="G23" s="412">
        <v>2005</v>
      </c>
      <c r="H23" s="413">
        <v>10</v>
      </c>
    </row>
    <row r="24" spans="1:8" s="187" customFormat="1">
      <c r="A24" s="412">
        <v>14</v>
      </c>
      <c r="B24" s="411" t="s">
        <v>537</v>
      </c>
      <c r="C24" s="415" t="s">
        <v>538</v>
      </c>
      <c r="D24" s="412" t="s">
        <v>526</v>
      </c>
      <c r="E24" s="412" t="s">
        <v>272</v>
      </c>
      <c r="F24" s="412" t="s">
        <v>273</v>
      </c>
      <c r="G24" s="412">
        <v>2015</v>
      </c>
      <c r="H24" s="413">
        <v>10</v>
      </c>
    </row>
    <row r="25" spans="1:8" s="187" customFormat="1" ht="30">
      <c r="A25" s="412">
        <v>15</v>
      </c>
      <c r="B25" s="411" t="s">
        <v>539</v>
      </c>
      <c r="C25" s="415" t="s">
        <v>540</v>
      </c>
      <c r="D25" s="412" t="s">
        <v>526</v>
      </c>
      <c r="E25" s="412" t="s">
        <v>272</v>
      </c>
      <c r="F25" s="412" t="s">
        <v>273</v>
      </c>
      <c r="G25" s="412">
        <v>2007</v>
      </c>
      <c r="H25" s="413">
        <v>10</v>
      </c>
    </row>
    <row r="26" spans="1:8" s="187" customFormat="1">
      <c r="A26" s="412">
        <v>16</v>
      </c>
      <c r="B26" s="411" t="s">
        <v>541</v>
      </c>
      <c r="C26" s="415" t="s">
        <v>542</v>
      </c>
      <c r="D26" s="412" t="s">
        <v>526</v>
      </c>
      <c r="E26" s="412" t="s">
        <v>272</v>
      </c>
      <c r="F26" s="412" t="s">
        <v>273</v>
      </c>
      <c r="G26" s="412">
        <v>2015</v>
      </c>
      <c r="H26" s="413">
        <v>10</v>
      </c>
    </row>
    <row r="27" spans="1:8" s="187" customFormat="1">
      <c r="A27" s="412">
        <v>17</v>
      </c>
      <c r="B27" s="411" t="s">
        <v>543</v>
      </c>
      <c r="C27" s="415" t="s">
        <v>544</v>
      </c>
      <c r="D27" s="412" t="s">
        <v>526</v>
      </c>
      <c r="E27" s="412" t="s">
        <v>272</v>
      </c>
      <c r="F27" s="412" t="s">
        <v>273</v>
      </c>
      <c r="G27" s="412">
        <v>2018</v>
      </c>
      <c r="H27" s="413">
        <v>10</v>
      </c>
    </row>
    <row r="28" spans="1:8" s="187" customFormat="1">
      <c r="A28" s="412">
        <v>18</v>
      </c>
      <c r="B28" s="411" t="s">
        <v>545</v>
      </c>
      <c r="C28" s="415" t="s">
        <v>546</v>
      </c>
      <c r="D28" s="412" t="s">
        <v>526</v>
      </c>
      <c r="E28" s="412" t="s">
        <v>272</v>
      </c>
      <c r="F28" s="412" t="s">
        <v>273</v>
      </c>
      <c r="G28" s="412">
        <v>2008</v>
      </c>
      <c r="H28" s="413">
        <v>10</v>
      </c>
    </row>
    <row r="29" spans="1:8" s="187" customFormat="1">
      <c r="A29" s="412">
        <v>19</v>
      </c>
      <c r="B29" s="411" t="s">
        <v>547</v>
      </c>
      <c r="C29" s="415" t="s">
        <v>548</v>
      </c>
      <c r="D29" s="412" t="s">
        <v>526</v>
      </c>
      <c r="E29" s="412" t="s">
        <v>272</v>
      </c>
      <c r="F29" s="412" t="s">
        <v>273</v>
      </c>
      <c r="G29" s="412">
        <v>2009</v>
      </c>
      <c r="H29" s="413">
        <v>10</v>
      </c>
    </row>
    <row r="30" spans="1:8" s="187" customFormat="1">
      <c r="A30" s="412">
        <v>20</v>
      </c>
      <c r="B30" s="416" t="s">
        <v>549</v>
      </c>
      <c r="C30" s="415" t="s">
        <v>550</v>
      </c>
      <c r="D30" s="412" t="s">
        <v>526</v>
      </c>
      <c r="E30" s="412" t="s">
        <v>272</v>
      </c>
      <c r="F30" s="412" t="s">
        <v>273</v>
      </c>
      <c r="G30" s="412">
        <v>2018</v>
      </c>
      <c r="H30" s="413">
        <v>10</v>
      </c>
    </row>
    <row r="31" spans="1:8" s="187" customFormat="1" ht="30">
      <c r="A31" s="418">
        <v>21</v>
      </c>
      <c r="B31" s="418"/>
      <c r="C31" s="417" t="s">
        <v>551</v>
      </c>
      <c r="D31" s="418" t="s">
        <v>526</v>
      </c>
      <c r="E31" s="418" t="s">
        <v>272</v>
      </c>
      <c r="F31" s="418" t="s">
        <v>520</v>
      </c>
      <c r="G31" s="418">
        <v>2008</v>
      </c>
      <c r="H31" s="419">
        <v>15</v>
      </c>
    </row>
    <row r="32" spans="1:8" s="187" customFormat="1">
      <c r="A32" s="418">
        <v>22</v>
      </c>
      <c r="B32" s="418"/>
      <c r="C32" s="417" t="s">
        <v>552</v>
      </c>
      <c r="D32" s="418" t="s">
        <v>553</v>
      </c>
      <c r="E32" s="418"/>
      <c r="F32" s="418" t="s">
        <v>273</v>
      </c>
      <c r="G32" s="418">
        <v>2014</v>
      </c>
      <c r="H32" s="419">
        <v>10</v>
      </c>
    </row>
    <row r="33" spans="1:8" s="187" customFormat="1" ht="30">
      <c r="A33" s="418">
        <v>23</v>
      </c>
      <c r="B33" s="418"/>
      <c r="C33" s="417" t="s">
        <v>554</v>
      </c>
      <c r="D33" s="418"/>
      <c r="E33" s="418" t="s">
        <v>272</v>
      </c>
      <c r="F33" s="418" t="s">
        <v>520</v>
      </c>
      <c r="G33" s="418">
        <v>2018</v>
      </c>
      <c r="H33" s="419">
        <v>15</v>
      </c>
    </row>
    <row r="34" spans="1:8" s="187" customFormat="1" ht="30">
      <c r="A34" s="418">
        <v>24</v>
      </c>
      <c r="B34" s="418"/>
      <c r="C34" s="417" t="s">
        <v>555</v>
      </c>
      <c r="D34" s="418" t="s">
        <v>526</v>
      </c>
      <c r="E34" s="418" t="s">
        <v>272</v>
      </c>
      <c r="F34" s="418" t="s">
        <v>520</v>
      </c>
      <c r="G34" s="418">
        <v>2015</v>
      </c>
      <c r="H34" s="419">
        <v>15</v>
      </c>
    </row>
    <row r="35" spans="1:8" s="187" customFormat="1" ht="30">
      <c r="A35" s="418">
        <v>25</v>
      </c>
      <c r="B35" s="418"/>
      <c r="C35" s="417" t="s">
        <v>556</v>
      </c>
      <c r="D35" s="418" t="s">
        <v>526</v>
      </c>
      <c r="E35" s="418" t="s">
        <v>272</v>
      </c>
      <c r="F35" s="418" t="s">
        <v>520</v>
      </c>
      <c r="G35" s="418">
        <v>2005</v>
      </c>
      <c r="H35" s="419">
        <v>15</v>
      </c>
    </row>
    <row r="36" spans="1:8" s="187" customFormat="1" ht="30">
      <c r="A36" s="418">
        <v>26</v>
      </c>
      <c r="B36" s="418"/>
      <c r="C36" s="417" t="s">
        <v>557</v>
      </c>
      <c r="D36" s="418" t="s">
        <v>526</v>
      </c>
      <c r="E36" s="418" t="s">
        <v>272</v>
      </c>
      <c r="F36" s="418" t="s">
        <v>520</v>
      </c>
      <c r="G36" s="418"/>
      <c r="H36" s="419">
        <v>15</v>
      </c>
    </row>
    <row r="37" spans="1:8" s="187" customFormat="1" ht="30">
      <c r="A37" s="418">
        <v>27</v>
      </c>
      <c r="B37" s="418"/>
      <c r="C37" s="420" t="s">
        <v>558</v>
      </c>
      <c r="D37" s="418" t="s">
        <v>526</v>
      </c>
      <c r="E37" s="418" t="s">
        <v>272</v>
      </c>
      <c r="F37" s="418" t="s">
        <v>520</v>
      </c>
      <c r="G37" s="418"/>
      <c r="H37" s="419">
        <v>15</v>
      </c>
    </row>
    <row r="38" spans="1:8" s="187" customFormat="1" ht="30">
      <c r="A38" s="418">
        <v>28</v>
      </c>
      <c r="B38" s="418"/>
      <c r="C38" s="420" t="s">
        <v>559</v>
      </c>
      <c r="D38" s="418" t="s">
        <v>526</v>
      </c>
      <c r="E38" s="418" t="s">
        <v>272</v>
      </c>
      <c r="F38" s="418" t="s">
        <v>520</v>
      </c>
      <c r="G38" s="418"/>
      <c r="H38" s="419">
        <v>15</v>
      </c>
    </row>
    <row r="39" spans="1:8" s="187" customFormat="1" ht="30">
      <c r="A39" s="418">
        <v>29</v>
      </c>
      <c r="B39" s="418"/>
      <c r="C39" s="417" t="s">
        <v>560</v>
      </c>
      <c r="D39" s="418" t="s">
        <v>526</v>
      </c>
      <c r="E39" s="418" t="s">
        <v>272</v>
      </c>
      <c r="F39" s="418" t="s">
        <v>520</v>
      </c>
      <c r="G39" s="418">
        <v>2016</v>
      </c>
      <c r="H39" s="419">
        <v>15</v>
      </c>
    </row>
    <row r="40" spans="1:8" s="187" customFormat="1">
      <c r="A40" s="405">
        <v>30</v>
      </c>
      <c r="B40" s="405"/>
      <c r="C40" s="404" t="s">
        <v>561</v>
      </c>
      <c r="D40" s="405" t="s">
        <v>526</v>
      </c>
      <c r="E40" s="405" t="s">
        <v>272</v>
      </c>
      <c r="F40" s="405" t="s">
        <v>273</v>
      </c>
      <c r="G40" s="405">
        <v>2009</v>
      </c>
      <c r="H40" s="402">
        <v>10</v>
      </c>
    </row>
    <row r="41" spans="1:8" s="187" customFormat="1" ht="30">
      <c r="A41" s="405">
        <v>31</v>
      </c>
      <c r="B41" s="405"/>
      <c r="C41" s="421" t="s">
        <v>562</v>
      </c>
      <c r="D41" s="405" t="s">
        <v>526</v>
      </c>
      <c r="E41" s="405" t="s">
        <v>272</v>
      </c>
      <c r="F41" s="405" t="s">
        <v>520</v>
      </c>
      <c r="G41" s="405"/>
      <c r="H41" s="402">
        <v>15</v>
      </c>
    </row>
    <row r="42" spans="1:8" s="187" customFormat="1" ht="30">
      <c r="A42" s="405">
        <v>32</v>
      </c>
      <c r="B42" s="405"/>
      <c r="C42" s="421" t="s">
        <v>563</v>
      </c>
      <c r="D42" s="405" t="s">
        <v>526</v>
      </c>
      <c r="E42" s="405" t="s">
        <v>272</v>
      </c>
      <c r="F42" s="405" t="s">
        <v>520</v>
      </c>
      <c r="G42" s="405">
        <v>2010</v>
      </c>
      <c r="H42" s="402">
        <v>15</v>
      </c>
    </row>
    <row r="43" spans="1:8" s="187" customFormat="1" ht="30">
      <c r="A43" s="405">
        <v>33</v>
      </c>
      <c r="B43" s="405"/>
      <c r="C43" s="421" t="s">
        <v>564</v>
      </c>
      <c r="D43" s="405" t="s">
        <v>526</v>
      </c>
      <c r="E43" s="405" t="s">
        <v>272</v>
      </c>
      <c r="F43" s="405" t="s">
        <v>520</v>
      </c>
      <c r="G43" s="405">
        <v>2009</v>
      </c>
      <c r="H43" s="402">
        <v>15</v>
      </c>
    </row>
    <row r="44" spans="1:8" s="187" customFormat="1" ht="30">
      <c r="A44" s="405">
        <v>34</v>
      </c>
      <c r="B44" s="405"/>
      <c r="C44" s="421" t="s">
        <v>565</v>
      </c>
      <c r="D44" s="405" t="s">
        <v>526</v>
      </c>
      <c r="E44" s="405" t="s">
        <v>272</v>
      </c>
      <c r="F44" s="405" t="s">
        <v>520</v>
      </c>
      <c r="G44" s="405">
        <v>2006</v>
      </c>
      <c r="H44" s="402">
        <v>15</v>
      </c>
    </row>
    <row r="45" spans="1:8" s="187" customFormat="1" ht="30">
      <c r="A45" s="405">
        <v>35</v>
      </c>
      <c r="B45" s="421"/>
      <c r="C45" s="421" t="s">
        <v>566</v>
      </c>
      <c r="D45" s="405" t="s">
        <v>526</v>
      </c>
      <c r="E45" s="405" t="s">
        <v>272</v>
      </c>
      <c r="F45" s="405" t="s">
        <v>520</v>
      </c>
      <c r="G45" s="405">
        <v>2006</v>
      </c>
      <c r="H45" s="402">
        <v>15</v>
      </c>
    </row>
    <row r="46" spans="1:8" s="187" customFormat="1" ht="30">
      <c r="A46" s="405">
        <v>36</v>
      </c>
      <c r="B46" s="421"/>
      <c r="C46" s="421" t="s">
        <v>567</v>
      </c>
      <c r="D46" s="405" t="s">
        <v>526</v>
      </c>
      <c r="E46" s="405" t="s">
        <v>272</v>
      </c>
      <c r="F46" s="405" t="s">
        <v>520</v>
      </c>
      <c r="G46" s="405">
        <v>2017</v>
      </c>
      <c r="H46" s="402">
        <v>15</v>
      </c>
    </row>
    <row r="47" spans="1:8" s="187" customFormat="1" ht="30">
      <c r="A47" s="405">
        <v>37</v>
      </c>
      <c r="B47" s="421"/>
      <c r="C47" s="421" t="s">
        <v>568</v>
      </c>
      <c r="D47" s="405" t="s">
        <v>526</v>
      </c>
      <c r="E47" s="405" t="s">
        <v>569</v>
      </c>
      <c r="F47" s="405" t="s">
        <v>520</v>
      </c>
      <c r="G47" s="405">
        <v>2019</v>
      </c>
      <c r="H47" s="402">
        <v>15</v>
      </c>
    </row>
    <row r="48" spans="1:8" s="187" customFormat="1" ht="30">
      <c r="A48" s="405">
        <v>38</v>
      </c>
      <c r="B48" s="421"/>
      <c r="C48" s="421" t="s">
        <v>570</v>
      </c>
      <c r="D48" s="405" t="s">
        <v>526</v>
      </c>
      <c r="E48" s="405" t="s">
        <v>569</v>
      </c>
      <c r="F48" s="405" t="s">
        <v>520</v>
      </c>
      <c r="G48" s="405">
        <v>2019</v>
      </c>
      <c r="H48" s="402">
        <v>15</v>
      </c>
    </row>
    <row r="49" spans="1:8" s="187" customFormat="1" ht="30">
      <c r="A49" s="405">
        <v>39</v>
      </c>
      <c r="B49" s="421"/>
      <c r="C49" s="421" t="s">
        <v>571</v>
      </c>
      <c r="D49" s="405" t="s">
        <v>526</v>
      </c>
      <c r="E49" s="405" t="s">
        <v>569</v>
      </c>
      <c r="F49" s="405" t="s">
        <v>520</v>
      </c>
      <c r="G49" s="405">
        <v>2019</v>
      </c>
      <c r="H49" s="402">
        <v>15</v>
      </c>
    </row>
    <row r="50" spans="1:8" s="187" customFormat="1">
      <c r="A50" s="403"/>
      <c r="B50" s="406"/>
      <c r="C50" s="406"/>
      <c r="D50" s="406"/>
      <c r="E50" s="406"/>
      <c r="F50" s="406"/>
      <c r="G50" s="406"/>
      <c r="H50" s="407"/>
    </row>
    <row r="51" spans="1:8" s="187" customFormat="1">
      <c r="A51" s="403"/>
      <c r="B51" s="406"/>
      <c r="C51" s="406"/>
      <c r="D51" s="406"/>
      <c r="E51" s="406"/>
      <c r="F51" s="406"/>
      <c r="G51" s="406"/>
      <c r="H51" s="407"/>
    </row>
    <row r="52" spans="1:8" s="187" customFormat="1">
      <c r="A52" s="403"/>
      <c r="B52" s="406"/>
      <c r="C52" s="406"/>
      <c r="D52" s="406"/>
      <c r="E52" s="406"/>
      <c r="F52" s="406"/>
      <c r="G52" s="406"/>
      <c r="H52" s="407"/>
    </row>
    <row r="53" spans="1:8" s="62" customFormat="1" ht="15.75" thickBot="1">
      <c r="A53" s="251">
        <f>A10+1</f>
        <v>1</v>
      </c>
      <c r="B53" s="70"/>
      <c r="C53" s="248"/>
      <c r="D53" s="249"/>
      <c r="E53" s="249"/>
      <c r="F53" s="249"/>
      <c r="G53" s="249"/>
      <c r="H53" s="346"/>
    </row>
    <row r="54" spans="1:8" ht="15.75" thickBot="1">
      <c r="A54" s="363"/>
      <c r="B54" s="250"/>
      <c r="C54" s="220"/>
      <c r="D54" s="220"/>
      <c r="E54" s="220"/>
      <c r="F54" s="220"/>
      <c r="G54" s="162" t="str">
        <f>"Total "&amp;LEFT(A7,3)</f>
        <v>Total I13</v>
      </c>
      <c r="H54" s="163">
        <f>SUM(H10:H53)</f>
        <v>480</v>
      </c>
    </row>
    <row r="56" spans="1:8" ht="53.25" customHeight="1">
      <c r="A56"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56" s="441"/>
      <c r="C56" s="441"/>
      <c r="D56" s="441"/>
      <c r="E56" s="441"/>
      <c r="F56" s="441"/>
      <c r="G56" s="441"/>
      <c r="H56" s="441"/>
    </row>
  </sheetData>
  <mergeCells count="3">
    <mergeCell ref="A7:H7"/>
    <mergeCell ref="A6:H6"/>
    <mergeCell ref="A56:H5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 min="10" max="10" width="10.42578125" customWidth="1"/>
  </cols>
  <sheetData>
    <row r="1" spans="1:11" ht="15.75">
      <c r="A1" s="265" t="str">
        <f>'Date initiale'!C3</f>
        <v>Universitatea de Arhitectură și Urbanism "Ion Mincu" București</v>
      </c>
      <c r="B1" s="265"/>
      <c r="C1" s="265"/>
      <c r="D1" s="17"/>
      <c r="E1" s="17"/>
      <c r="F1" s="17"/>
    </row>
    <row r="2" spans="1:11" ht="15.75">
      <c r="A2" s="265" t="str">
        <f>'Date initiale'!B4&amp;" "&amp;'Date initiale'!C4</f>
        <v>Facultatea ARHITECTURA</v>
      </c>
      <c r="B2" s="265"/>
      <c r="C2" s="265"/>
      <c r="D2" s="17"/>
      <c r="E2" s="17"/>
      <c r="F2" s="17"/>
    </row>
    <row r="3" spans="1:11" ht="15.75">
      <c r="A3" s="265" t="str">
        <f>'Date initiale'!B5&amp;" "&amp;'Date initiale'!C5</f>
        <v>Departamentul Bazele Proiectarii</v>
      </c>
      <c r="B3" s="265"/>
      <c r="C3" s="265"/>
      <c r="D3" s="17"/>
      <c r="E3" s="17"/>
      <c r="F3" s="17"/>
    </row>
    <row r="4" spans="1:11" ht="15.75">
      <c r="A4" s="266" t="str">
        <f>'Date initiale'!C6&amp;", "&amp;'Date initiale'!C7</f>
        <v>Perju Dragos Constantin, Conferentiar, pozitia 17</v>
      </c>
      <c r="B4" s="266"/>
      <c r="C4" s="266"/>
      <c r="D4" s="17"/>
      <c r="E4" s="17"/>
      <c r="F4" s="17"/>
    </row>
    <row r="5" spans="1:11" s="187" customFormat="1" ht="15.75">
      <c r="A5" s="266"/>
      <c r="B5" s="266"/>
      <c r="C5" s="266"/>
      <c r="D5" s="17"/>
      <c r="E5" s="17"/>
      <c r="F5" s="17"/>
    </row>
    <row r="6" spans="1:11" ht="15.75">
      <c r="A6" s="439" t="s">
        <v>110</v>
      </c>
      <c r="B6" s="439"/>
      <c r="C6" s="439"/>
      <c r="D6" s="439"/>
      <c r="E6" s="439"/>
      <c r="F6" s="439"/>
      <c r="G6" s="439"/>
      <c r="H6" s="439"/>
    </row>
    <row r="7" spans="1:11" ht="54" customHeight="1">
      <c r="A7" s="442"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42"/>
      <c r="C7" s="442"/>
      <c r="D7" s="442"/>
      <c r="E7" s="442"/>
      <c r="F7" s="442"/>
      <c r="G7" s="442"/>
      <c r="H7" s="442"/>
    </row>
    <row r="8" spans="1:11" s="187" customFormat="1" ht="16.5" thickBot="1">
      <c r="A8" s="59"/>
      <c r="B8" s="59"/>
      <c r="C8" s="59"/>
      <c r="D8" s="59"/>
      <c r="E8" s="59"/>
      <c r="F8" s="74"/>
      <c r="G8" s="74"/>
      <c r="H8" s="74"/>
    </row>
    <row r="9" spans="1:11" ht="60.75" thickBot="1">
      <c r="A9" s="193" t="s">
        <v>55</v>
      </c>
      <c r="B9" s="222" t="s">
        <v>72</v>
      </c>
      <c r="C9" s="241" t="s">
        <v>70</v>
      </c>
      <c r="D9" s="241" t="s">
        <v>71</v>
      </c>
      <c r="E9" s="222" t="s">
        <v>140</v>
      </c>
      <c r="F9" s="222" t="s">
        <v>138</v>
      </c>
      <c r="G9" s="241" t="s">
        <v>87</v>
      </c>
      <c r="H9" s="242" t="s">
        <v>147</v>
      </c>
      <c r="J9" s="271" t="s">
        <v>108</v>
      </c>
    </row>
    <row r="10" spans="1:11">
      <c r="A10" s="255">
        <v>1</v>
      </c>
      <c r="B10" s="256"/>
      <c r="C10" s="256"/>
      <c r="D10" s="256"/>
      <c r="E10" s="256"/>
      <c r="F10" s="256"/>
      <c r="G10" s="256"/>
      <c r="H10" s="257"/>
      <c r="J10" s="272" t="s">
        <v>164</v>
      </c>
      <c r="K10" s="384" t="s">
        <v>257</v>
      </c>
    </row>
    <row r="11" spans="1:11">
      <c r="A11" s="239">
        <f>A10+1</f>
        <v>2</v>
      </c>
      <c r="B11" s="253"/>
      <c r="C11" s="227"/>
      <c r="D11" s="227"/>
      <c r="E11" s="254"/>
      <c r="F11" s="254"/>
      <c r="G11" s="227"/>
      <c r="H11" s="211"/>
      <c r="J11" s="57"/>
    </row>
    <row r="12" spans="1:11">
      <c r="A12" s="239">
        <f t="shared" ref="A12:A19" si="0">A11+1</f>
        <v>3</v>
      </c>
      <c r="B12" s="209"/>
      <c r="C12" s="136"/>
      <c r="D12" s="136"/>
      <c r="E12" s="136"/>
      <c r="F12" s="136"/>
      <c r="G12" s="136"/>
      <c r="H12" s="211"/>
    </row>
    <row r="13" spans="1:11">
      <c r="A13" s="239">
        <f t="shared" si="0"/>
        <v>4</v>
      </c>
      <c r="B13" s="136"/>
      <c r="C13" s="136"/>
      <c r="D13" s="136"/>
      <c r="E13" s="136"/>
      <c r="F13" s="136"/>
      <c r="G13" s="136"/>
      <c r="H13" s="211"/>
    </row>
    <row r="14" spans="1:11" s="187" customFormat="1">
      <c r="A14" s="239">
        <f t="shared" si="0"/>
        <v>5</v>
      </c>
      <c r="B14" s="209"/>
      <c r="C14" s="136"/>
      <c r="D14" s="136"/>
      <c r="E14" s="136"/>
      <c r="F14" s="136"/>
      <c r="G14" s="136"/>
      <c r="H14" s="211"/>
    </row>
    <row r="15" spans="1:11" s="187" customFormat="1">
      <c r="A15" s="239">
        <f t="shared" si="0"/>
        <v>6</v>
      </c>
      <c r="B15" s="136"/>
      <c r="C15" s="136"/>
      <c r="D15" s="136"/>
      <c r="E15" s="136"/>
      <c r="F15" s="136"/>
      <c r="G15" s="136"/>
      <c r="H15" s="211"/>
    </row>
    <row r="16" spans="1:11" s="187" customFormat="1">
      <c r="A16" s="239">
        <f t="shared" si="0"/>
        <v>7</v>
      </c>
      <c r="B16" s="209"/>
      <c r="C16" s="136"/>
      <c r="D16" s="136"/>
      <c r="E16" s="136"/>
      <c r="F16" s="136"/>
      <c r="G16" s="136"/>
      <c r="H16" s="211"/>
    </row>
    <row r="17" spans="1:8" s="187" customFormat="1">
      <c r="A17" s="239">
        <f t="shared" si="0"/>
        <v>8</v>
      </c>
      <c r="B17" s="136"/>
      <c r="C17" s="136"/>
      <c r="D17" s="136"/>
      <c r="E17" s="136"/>
      <c r="F17" s="136"/>
      <c r="G17" s="136"/>
      <c r="H17" s="211"/>
    </row>
    <row r="18" spans="1:8" s="187" customFormat="1">
      <c r="A18" s="239">
        <f t="shared" si="0"/>
        <v>9</v>
      </c>
      <c r="B18" s="209"/>
      <c r="C18" s="136"/>
      <c r="D18" s="136"/>
      <c r="E18" s="136"/>
      <c r="F18" s="136"/>
      <c r="G18" s="136"/>
      <c r="H18" s="211"/>
    </row>
    <row r="19" spans="1:8" s="187" customFormat="1" ht="15.75" thickBot="1">
      <c r="A19" s="258">
        <f t="shared" si="0"/>
        <v>10</v>
      </c>
      <c r="B19" s="143"/>
      <c r="C19" s="143"/>
      <c r="D19" s="143"/>
      <c r="E19" s="143"/>
      <c r="F19" s="143"/>
      <c r="G19" s="143"/>
      <c r="H19" s="218"/>
    </row>
    <row r="20" spans="1:8" s="187" customFormat="1" ht="15.75" thickBot="1">
      <c r="A20" s="363"/>
      <c r="B20" s="250"/>
      <c r="C20" s="220"/>
      <c r="D20" s="220"/>
      <c r="E20" s="220"/>
      <c r="F20" s="220"/>
      <c r="G20" s="162" t="str">
        <f>"Total "&amp;LEFT(A7,4)</f>
        <v>Total I14a</v>
      </c>
      <c r="H20" s="163">
        <f>SUM(H10:H19)</f>
        <v>0</v>
      </c>
    </row>
    <row r="21" spans="1:8" s="187" customFormat="1"/>
    <row r="22" spans="1:8" s="187" customFormat="1" ht="53.25" customHeight="1">
      <c r="A22"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1"/>
      <c r="C22" s="441"/>
      <c r="D22" s="441"/>
      <c r="E22" s="441"/>
      <c r="F22" s="441"/>
      <c r="G22" s="441"/>
      <c r="H22" s="441"/>
    </row>
    <row r="40" spans="1:9" ht="15.75" thickBot="1"/>
    <row r="41" spans="1:9" s="187" customFormat="1" ht="54" customHeight="1" thickBot="1">
      <c r="A41" s="221" t="s">
        <v>69</v>
      </c>
      <c r="B41" s="222" t="s">
        <v>72</v>
      </c>
      <c r="C41" s="241" t="s">
        <v>70</v>
      </c>
      <c r="D41" s="241" t="s">
        <v>71</v>
      </c>
      <c r="E41" s="222" t="s">
        <v>139</v>
      </c>
      <c r="F41" s="222" t="s">
        <v>139</v>
      </c>
      <c r="G41" s="222" t="s">
        <v>138</v>
      </c>
      <c r="H41" s="241" t="s">
        <v>87</v>
      </c>
      <c r="I41" s="242"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2"/>
  <sheetViews>
    <sheetView workbookViewId="0">
      <selection activeCell="M17" sqref="M1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68" t="str">
        <f>'Date initiale'!C3</f>
        <v>Universitatea de Arhitectură și Urbanism "Ion Mincu" București</v>
      </c>
      <c r="B1" s="268"/>
      <c r="C1" s="268"/>
      <c r="D1" s="47"/>
      <c r="E1" s="47"/>
      <c r="F1" s="47"/>
      <c r="G1" s="47"/>
      <c r="H1" s="47"/>
    </row>
    <row r="2" spans="1:11" ht="15.75">
      <c r="A2" s="268" t="str">
        <f>'Date initiale'!B4&amp;" "&amp;'Date initiale'!C4</f>
        <v>Facultatea ARHITECTURA</v>
      </c>
      <c r="B2" s="268"/>
      <c r="C2" s="268"/>
      <c r="D2" s="47"/>
      <c r="E2" s="47"/>
      <c r="F2" s="47"/>
      <c r="G2" s="47"/>
      <c r="H2" s="47"/>
    </row>
    <row r="3" spans="1:11" ht="15.75">
      <c r="A3" s="268" t="str">
        <f>'Date initiale'!B5&amp;" "&amp;'Date initiale'!C5</f>
        <v>Departamentul Bazele Proiectarii</v>
      </c>
      <c r="B3" s="268"/>
      <c r="C3" s="268"/>
      <c r="D3" s="47"/>
      <c r="E3" s="47"/>
      <c r="F3" s="47"/>
      <c r="G3" s="47"/>
      <c r="H3" s="47"/>
    </row>
    <row r="4" spans="1:11" ht="15.75">
      <c r="A4" s="269" t="str">
        <f>'Date initiale'!C6&amp;", "&amp;'Date initiale'!C7</f>
        <v>Perju Dragos Constantin, Conferentiar, pozitia 17</v>
      </c>
      <c r="B4" s="269"/>
      <c r="C4" s="269"/>
      <c r="D4" s="47"/>
      <c r="E4" s="47"/>
      <c r="F4" s="47"/>
      <c r="G4" s="47"/>
      <c r="H4" s="47"/>
    </row>
    <row r="5" spans="1:11" s="187" customFormat="1" ht="15.75">
      <c r="A5" s="269"/>
      <c r="B5" s="269"/>
      <c r="C5" s="269"/>
      <c r="D5" s="47"/>
      <c r="E5" s="47"/>
      <c r="F5" s="47"/>
      <c r="G5" s="47"/>
      <c r="H5" s="47"/>
    </row>
    <row r="6" spans="1:11" ht="15.75">
      <c r="A6" s="446" t="s">
        <v>110</v>
      </c>
      <c r="B6" s="446"/>
      <c r="C6" s="446"/>
      <c r="D6" s="446"/>
      <c r="E6" s="446"/>
      <c r="F6" s="446"/>
      <c r="G6" s="446"/>
      <c r="H6" s="446"/>
    </row>
    <row r="7" spans="1:11" ht="36.75" customHeight="1">
      <c r="A7" s="442" t="str">
        <f>'Descriere indicatori'!B19&amp;"b. "&amp;'Descriere indicatori'!C20</f>
        <v xml:space="preserve">I14b. Proiect urbanistic şi peisagistic la nivelul Planurilor Generale / Zonale ale Localităţilor (inclusiv studii de fundamentare, de inserţie, de oportunitate) avizate** </v>
      </c>
      <c r="B7" s="442"/>
      <c r="C7" s="442"/>
      <c r="D7" s="442"/>
      <c r="E7" s="442"/>
      <c r="F7" s="442"/>
      <c r="G7" s="442"/>
      <c r="H7" s="442"/>
    </row>
    <row r="8" spans="1:11" ht="19.5" customHeight="1" thickBot="1">
      <c r="A8" s="60"/>
      <c r="B8" s="60"/>
      <c r="C8" s="60"/>
      <c r="D8" s="60"/>
      <c r="E8" s="60"/>
      <c r="F8" s="60"/>
      <c r="G8" s="60"/>
      <c r="H8" s="60"/>
    </row>
    <row r="9" spans="1:11" ht="60.75" thickBot="1">
      <c r="A9" s="158" t="s">
        <v>55</v>
      </c>
      <c r="B9" s="222" t="s">
        <v>72</v>
      </c>
      <c r="C9" s="241" t="s">
        <v>70</v>
      </c>
      <c r="D9" s="241" t="s">
        <v>71</v>
      </c>
      <c r="E9" s="222" t="s">
        <v>140</v>
      </c>
      <c r="F9" s="222" t="s">
        <v>138</v>
      </c>
      <c r="G9" s="241" t="s">
        <v>87</v>
      </c>
      <c r="H9" s="242" t="s">
        <v>147</v>
      </c>
      <c r="J9" s="271" t="s">
        <v>108</v>
      </c>
    </row>
    <row r="10" spans="1:11">
      <c r="A10" s="259">
        <v>1</v>
      </c>
      <c r="B10" s="260"/>
      <c r="C10" s="261"/>
      <c r="D10" s="205"/>
      <c r="E10" s="132"/>
      <c r="F10" s="132"/>
      <c r="G10" s="205"/>
      <c r="H10" s="344"/>
      <c r="J10" s="272" t="s">
        <v>165</v>
      </c>
      <c r="K10" s="384" t="s">
        <v>257</v>
      </c>
    </row>
    <row r="11" spans="1:11" s="187" customFormat="1">
      <c r="A11" s="208">
        <f>A10+1</f>
        <v>2</v>
      </c>
      <c r="B11" s="209"/>
      <c r="C11" s="247"/>
      <c r="D11" s="136"/>
      <c r="E11" s="136"/>
      <c r="F11" s="136"/>
      <c r="G11" s="219"/>
      <c r="H11" s="333"/>
    </row>
    <row r="12" spans="1:11" s="187" customFormat="1">
      <c r="A12" s="208">
        <f t="shared" ref="A12:A19" si="0">A11+1</f>
        <v>3</v>
      </c>
      <c r="B12" s="209"/>
      <c r="C12" s="262"/>
      <c r="D12" s="136"/>
      <c r="E12" s="263"/>
      <c r="F12" s="263"/>
      <c r="G12" s="263"/>
      <c r="H12" s="333"/>
    </row>
    <row r="13" spans="1:11" s="187" customFormat="1">
      <c r="A13" s="208">
        <f t="shared" si="0"/>
        <v>4</v>
      </c>
      <c r="B13" s="209"/>
      <c r="C13" s="247"/>
      <c r="D13" s="136"/>
      <c r="E13" s="136"/>
      <c r="F13" s="136"/>
      <c r="G13" s="219"/>
      <c r="H13" s="333"/>
    </row>
    <row r="14" spans="1:11" s="187" customFormat="1">
      <c r="A14" s="208">
        <f t="shared" si="0"/>
        <v>5</v>
      </c>
      <c r="B14" s="209"/>
      <c r="C14" s="262"/>
      <c r="D14" s="136"/>
      <c r="E14" s="263"/>
      <c r="F14" s="263"/>
      <c r="G14" s="263"/>
      <c r="H14" s="333"/>
    </row>
    <row r="15" spans="1:11" s="187" customFormat="1">
      <c r="A15" s="208">
        <f t="shared" si="0"/>
        <v>6</v>
      </c>
      <c r="B15" s="209"/>
      <c r="C15" s="262"/>
      <c r="D15" s="136"/>
      <c r="E15" s="263"/>
      <c r="F15" s="263"/>
      <c r="G15" s="263"/>
      <c r="H15" s="333"/>
    </row>
    <row r="16" spans="1:11">
      <c r="A16" s="208">
        <f t="shared" si="0"/>
        <v>7</v>
      </c>
      <c r="B16" s="209"/>
      <c r="C16" s="247"/>
      <c r="D16" s="136"/>
      <c r="E16" s="136"/>
      <c r="F16" s="136"/>
      <c r="G16" s="219"/>
      <c r="H16" s="333"/>
    </row>
    <row r="17" spans="1:8">
      <c r="A17" s="208">
        <f t="shared" si="0"/>
        <v>8</v>
      </c>
      <c r="B17" s="209"/>
      <c r="C17" s="262"/>
      <c r="D17" s="136"/>
      <c r="E17" s="263"/>
      <c r="F17" s="263"/>
      <c r="G17" s="263"/>
      <c r="H17" s="333"/>
    </row>
    <row r="18" spans="1:8">
      <c r="A18" s="208">
        <f t="shared" si="0"/>
        <v>9</v>
      </c>
      <c r="B18" s="209"/>
      <c r="C18" s="262"/>
      <c r="D18" s="136"/>
      <c r="E18" s="263"/>
      <c r="F18" s="263"/>
      <c r="G18" s="263"/>
      <c r="H18" s="333"/>
    </row>
    <row r="19" spans="1:8" ht="15.75" thickBot="1">
      <c r="A19" s="215">
        <f t="shared" si="0"/>
        <v>10</v>
      </c>
      <c r="B19" s="143"/>
      <c r="C19" s="264"/>
      <c r="D19" s="143"/>
      <c r="E19" s="143"/>
      <c r="F19" s="143"/>
      <c r="G19" s="143"/>
      <c r="H19" s="342"/>
    </row>
    <row r="20" spans="1:8" ht="16.5" thickBot="1">
      <c r="A20" s="364"/>
      <c r="G20" s="162" t="str">
        <f>"Total "&amp;LEFT(A7,4)</f>
        <v>Total I14b</v>
      </c>
      <c r="H20" s="283">
        <f>SUM(H10:H19)</f>
        <v>0</v>
      </c>
    </row>
    <row r="22" spans="1:8" ht="53.25" customHeight="1">
      <c r="A22"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1"/>
      <c r="C22" s="441"/>
      <c r="D22" s="441"/>
      <c r="E22" s="441"/>
      <c r="F22" s="441"/>
      <c r="G22" s="441"/>
      <c r="H22" s="441"/>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O16" sqref="O16"/>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65" t="str">
        <f>'Date initiale'!C3</f>
        <v>Universitatea de Arhitectură și Urbanism "Ion Mincu" București</v>
      </c>
      <c r="B1" s="265"/>
      <c r="C1" s="265"/>
      <c r="D1" s="17"/>
      <c r="E1" s="17"/>
      <c r="F1" s="17"/>
    </row>
    <row r="2" spans="1:11" ht="15.75">
      <c r="A2" s="265" t="str">
        <f>'Date initiale'!B4&amp;" "&amp;'Date initiale'!C4</f>
        <v>Facultatea ARHITECTURA</v>
      </c>
      <c r="B2" s="265"/>
      <c r="C2" s="265"/>
      <c r="D2" s="17"/>
      <c r="E2" s="17"/>
      <c r="F2" s="17"/>
    </row>
    <row r="3" spans="1:11" ht="15.75">
      <c r="A3" s="265" t="str">
        <f>'Date initiale'!B5&amp;" "&amp;'Date initiale'!C5</f>
        <v>Departamentul Bazele Proiectarii</v>
      </c>
      <c r="B3" s="265"/>
      <c r="C3" s="265"/>
      <c r="D3" s="17"/>
      <c r="E3" s="17"/>
      <c r="F3" s="17"/>
    </row>
    <row r="4" spans="1:11" ht="15.75">
      <c r="A4" s="266" t="str">
        <f>'Date initiale'!C6&amp;", "&amp;'Date initiale'!C7</f>
        <v>Perju Dragos Constantin, Conferentiar, pozitia 17</v>
      </c>
      <c r="B4" s="266"/>
      <c r="C4" s="266"/>
      <c r="D4" s="17"/>
      <c r="E4" s="17"/>
      <c r="F4" s="17"/>
    </row>
    <row r="5" spans="1:11" ht="15.75">
      <c r="A5" s="266"/>
      <c r="B5" s="266"/>
      <c r="C5" s="266"/>
      <c r="D5" s="17"/>
      <c r="E5" s="17"/>
      <c r="F5" s="17"/>
    </row>
    <row r="6" spans="1:11" ht="15.75">
      <c r="A6" s="439" t="s">
        <v>110</v>
      </c>
      <c r="B6" s="439"/>
      <c r="C6" s="439"/>
      <c r="D6" s="439"/>
      <c r="E6" s="439"/>
      <c r="F6" s="439"/>
      <c r="G6" s="439"/>
      <c r="H6" s="439"/>
    </row>
    <row r="7" spans="1:11" ht="52.5" customHeight="1">
      <c r="A7" s="442"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42"/>
      <c r="C7" s="442"/>
      <c r="D7" s="442"/>
      <c r="E7" s="442"/>
      <c r="F7" s="442"/>
      <c r="G7" s="442"/>
      <c r="H7" s="442"/>
    </row>
    <row r="8" spans="1:11" ht="16.5" thickBot="1">
      <c r="A8" s="59"/>
      <c r="B8" s="59"/>
      <c r="C8" s="59"/>
      <c r="D8" s="59"/>
      <c r="E8" s="59"/>
      <c r="F8" s="74"/>
      <c r="G8" s="74"/>
      <c r="H8" s="74"/>
    </row>
    <row r="9" spans="1:11" ht="60.75" thickBot="1">
      <c r="A9" s="193" t="s">
        <v>55</v>
      </c>
      <c r="B9" s="222" t="s">
        <v>72</v>
      </c>
      <c r="C9" s="241" t="s">
        <v>141</v>
      </c>
      <c r="D9" s="241" t="s">
        <v>71</v>
      </c>
      <c r="E9" s="222" t="s">
        <v>140</v>
      </c>
      <c r="F9" s="222" t="s">
        <v>138</v>
      </c>
      <c r="G9" s="241" t="s">
        <v>87</v>
      </c>
      <c r="H9" s="242" t="s">
        <v>147</v>
      </c>
      <c r="J9" s="271" t="s">
        <v>108</v>
      </c>
    </row>
    <row r="10" spans="1:11">
      <c r="A10" s="255">
        <v>1</v>
      </c>
      <c r="B10" s="256"/>
      <c r="C10" s="256"/>
      <c r="D10" s="256"/>
      <c r="E10" s="256"/>
      <c r="F10" s="256"/>
      <c r="G10" s="256"/>
      <c r="H10" s="257"/>
      <c r="J10" s="272" t="s">
        <v>166</v>
      </c>
      <c r="K10" s="384" t="s">
        <v>257</v>
      </c>
    </row>
    <row r="11" spans="1:11">
      <c r="A11" s="239">
        <f>A10+1</f>
        <v>2</v>
      </c>
      <c r="B11" s="253"/>
      <c r="C11" s="227"/>
      <c r="D11" s="227"/>
      <c r="E11" s="254"/>
      <c r="F11" s="254"/>
      <c r="G11" s="227"/>
      <c r="H11" s="333"/>
    </row>
    <row r="12" spans="1:11">
      <c r="A12" s="239">
        <f t="shared" ref="A12:A19" si="0">A11+1</f>
        <v>3</v>
      </c>
      <c r="B12" s="209"/>
      <c r="C12" s="136"/>
      <c r="D12" s="136"/>
      <c r="E12" s="136"/>
      <c r="F12" s="136"/>
      <c r="G12" s="136"/>
      <c r="H12" s="333"/>
    </row>
    <row r="13" spans="1:11">
      <c r="A13" s="239">
        <f t="shared" si="0"/>
        <v>4</v>
      </c>
      <c r="B13" s="136"/>
      <c r="C13" s="136"/>
      <c r="D13" s="136"/>
      <c r="E13" s="136"/>
      <c r="F13" s="136"/>
      <c r="G13" s="136"/>
      <c r="H13" s="333"/>
    </row>
    <row r="14" spans="1:11">
      <c r="A14" s="239">
        <f t="shared" si="0"/>
        <v>5</v>
      </c>
      <c r="B14" s="209"/>
      <c r="C14" s="136"/>
      <c r="D14" s="136"/>
      <c r="E14" s="136"/>
      <c r="F14" s="136"/>
      <c r="G14" s="136"/>
      <c r="H14" s="333"/>
    </row>
    <row r="15" spans="1:11">
      <c r="A15" s="239">
        <f t="shared" si="0"/>
        <v>6</v>
      </c>
      <c r="B15" s="136"/>
      <c r="C15" s="136"/>
      <c r="D15" s="136"/>
      <c r="E15" s="136"/>
      <c r="F15" s="136"/>
      <c r="G15" s="136"/>
      <c r="H15" s="333"/>
    </row>
    <row r="16" spans="1:11">
      <c r="A16" s="239">
        <f t="shared" si="0"/>
        <v>7</v>
      </c>
      <c r="B16" s="209"/>
      <c r="C16" s="136"/>
      <c r="D16" s="136"/>
      <c r="E16" s="136"/>
      <c r="F16" s="136"/>
      <c r="G16" s="136"/>
      <c r="H16" s="333"/>
    </row>
    <row r="17" spans="1:8">
      <c r="A17" s="239">
        <f t="shared" si="0"/>
        <v>8</v>
      </c>
      <c r="B17" s="136"/>
      <c r="C17" s="136"/>
      <c r="D17" s="136"/>
      <c r="E17" s="136"/>
      <c r="F17" s="136"/>
      <c r="G17" s="136"/>
      <c r="H17" s="333"/>
    </row>
    <row r="18" spans="1:8">
      <c r="A18" s="239">
        <f t="shared" si="0"/>
        <v>9</v>
      </c>
      <c r="B18" s="209"/>
      <c r="C18" s="136"/>
      <c r="D18" s="136"/>
      <c r="E18" s="136"/>
      <c r="F18" s="136"/>
      <c r="G18" s="136"/>
      <c r="H18" s="333"/>
    </row>
    <row r="19" spans="1:8" ht="15.75" thickBot="1">
      <c r="A19" s="258">
        <f t="shared" si="0"/>
        <v>10</v>
      </c>
      <c r="B19" s="143"/>
      <c r="C19" s="143"/>
      <c r="D19" s="143"/>
      <c r="E19" s="143"/>
      <c r="F19" s="143"/>
      <c r="G19" s="143"/>
      <c r="H19" s="342"/>
    </row>
    <row r="20" spans="1:8" ht="15.75" thickBot="1">
      <c r="A20" s="363"/>
      <c r="B20" s="250"/>
      <c r="C20" s="220"/>
      <c r="D20" s="220"/>
      <c r="E20" s="220"/>
      <c r="F20" s="220"/>
      <c r="G20" s="162" t="str">
        <f>"Total "&amp;LEFT(A7,4)</f>
        <v>Total I14c</v>
      </c>
      <c r="H20" s="163">
        <f>SUM(H10:H19)</f>
        <v>0</v>
      </c>
    </row>
    <row r="22" spans="1:8" ht="53.25" customHeight="1">
      <c r="A22" s="441"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41"/>
      <c r="C22" s="441"/>
      <c r="D22" s="441"/>
      <c r="E22" s="441"/>
      <c r="F22" s="441"/>
      <c r="G22" s="441"/>
      <c r="H22" s="441"/>
    </row>
    <row r="40" spans="1:9" ht="15.75" thickBot="1"/>
    <row r="41" spans="1:9" ht="54" customHeight="1" thickBot="1">
      <c r="A41" s="221" t="s">
        <v>69</v>
      </c>
      <c r="B41" s="222" t="s">
        <v>72</v>
      </c>
      <c r="C41" s="241" t="s">
        <v>70</v>
      </c>
      <c r="D41" s="241" t="s">
        <v>71</v>
      </c>
      <c r="E41" s="222" t="s">
        <v>139</v>
      </c>
      <c r="F41" s="222" t="s">
        <v>139</v>
      </c>
      <c r="G41" s="222" t="s">
        <v>138</v>
      </c>
      <c r="H41" s="241" t="s">
        <v>87</v>
      </c>
      <c r="I41" s="24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F14" sqref="F14"/>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65" t="str">
        <f>'Date initiale'!C3</f>
        <v>Universitatea de Arhitectură și Urbanism "Ion Mincu" București</v>
      </c>
      <c r="B1" s="265"/>
      <c r="C1" s="265"/>
      <c r="D1" s="380"/>
      <c r="E1" s="380"/>
      <c r="F1" s="380"/>
    </row>
    <row r="2" spans="1:11" ht="15.75">
      <c r="A2" s="265" t="str">
        <f>'Date initiale'!B4&amp;" "&amp;'Date initiale'!C4</f>
        <v>Facultatea ARHITECTURA</v>
      </c>
      <c r="B2" s="265"/>
      <c r="C2" s="265"/>
      <c r="D2" s="380"/>
      <c r="E2" s="380"/>
      <c r="F2" s="380"/>
    </row>
    <row r="3" spans="1:11" ht="15.75">
      <c r="A3" s="265" t="str">
        <f>'Date initiale'!B5&amp;" "&amp;'Date initiale'!C5</f>
        <v>Departamentul Bazele Proiectarii</v>
      </c>
      <c r="B3" s="265"/>
      <c r="C3" s="265"/>
      <c r="D3" s="380"/>
      <c r="E3" s="380"/>
      <c r="F3" s="380"/>
    </row>
    <row r="4" spans="1:11" ht="15.75">
      <c r="A4" s="379" t="str">
        <f>'Date initiale'!C6&amp;", "&amp;'Date initiale'!C7</f>
        <v>Perju Dragos Constantin, Conferentiar, pozitia 17</v>
      </c>
      <c r="B4" s="379"/>
      <c r="C4" s="379"/>
      <c r="D4" s="380"/>
      <c r="E4" s="380"/>
      <c r="F4" s="380"/>
    </row>
    <row r="5" spans="1:11" ht="15.75">
      <c r="A5" s="379"/>
      <c r="B5" s="379"/>
      <c r="C5" s="379"/>
      <c r="D5" s="380"/>
      <c r="E5" s="380"/>
      <c r="F5" s="380"/>
    </row>
    <row r="6" spans="1:11" ht="15.75">
      <c r="A6" s="439" t="s">
        <v>110</v>
      </c>
      <c r="B6" s="439"/>
      <c r="C6" s="439"/>
      <c r="D6" s="439"/>
      <c r="E6" s="439"/>
      <c r="F6" s="439"/>
      <c r="G6" s="439"/>
      <c r="H6" s="439"/>
    </row>
    <row r="7" spans="1:11" ht="52.5" customHeight="1">
      <c r="A7" s="442"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42"/>
      <c r="C7" s="442"/>
      <c r="D7" s="442"/>
      <c r="E7" s="442"/>
      <c r="F7" s="442"/>
      <c r="G7" s="442"/>
      <c r="H7" s="442"/>
    </row>
    <row r="8" spans="1:11" ht="16.5" thickBot="1">
      <c r="A8" s="59"/>
      <c r="B8" s="59"/>
      <c r="C8" s="59"/>
      <c r="D8" s="59"/>
      <c r="E8" s="59"/>
      <c r="F8" s="74"/>
      <c r="G8" s="74"/>
      <c r="H8" s="74"/>
    </row>
    <row r="9" spans="1:11" ht="60.75" thickBot="1">
      <c r="A9" s="193" t="s">
        <v>55</v>
      </c>
      <c r="B9" s="222" t="s">
        <v>72</v>
      </c>
      <c r="C9" s="241" t="s">
        <v>141</v>
      </c>
      <c r="D9" s="241" t="s">
        <v>71</v>
      </c>
      <c r="E9" s="222" t="s">
        <v>140</v>
      </c>
      <c r="F9" s="222" t="s">
        <v>138</v>
      </c>
      <c r="G9" s="241" t="s">
        <v>87</v>
      </c>
      <c r="H9" s="242" t="s">
        <v>147</v>
      </c>
      <c r="J9" s="271" t="s">
        <v>108</v>
      </c>
    </row>
    <row r="10" spans="1:11">
      <c r="A10" s="255">
        <v>1</v>
      </c>
      <c r="B10" s="252" t="s">
        <v>284</v>
      </c>
      <c r="C10" s="252" t="s">
        <v>282</v>
      </c>
      <c r="D10" s="252" t="s">
        <v>283</v>
      </c>
      <c r="E10" s="252" t="s">
        <v>272</v>
      </c>
      <c r="F10" s="252" t="s">
        <v>278</v>
      </c>
      <c r="G10" s="252">
        <v>2008</v>
      </c>
      <c r="H10" s="345">
        <v>20</v>
      </c>
      <c r="J10" s="272">
        <v>20</v>
      </c>
      <c r="K10" s="384" t="s">
        <v>257</v>
      </c>
    </row>
    <row r="11" spans="1:11" ht="30">
      <c r="A11" s="239">
        <f>A10+1</f>
        <v>2</v>
      </c>
      <c r="B11" s="136" t="s">
        <v>286</v>
      </c>
      <c r="C11" s="136" t="s">
        <v>285</v>
      </c>
      <c r="D11" s="136" t="s">
        <v>287</v>
      </c>
      <c r="E11" s="136" t="s">
        <v>272</v>
      </c>
      <c r="F11" s="136" t="s">
        <v>278</v>
      </c>
      <c r="G11" s="136">
        <v>2003</v>
      </c>
      <c r="H11" s="336">
        <v>20</v>
      </c>
    </row>
    <row r="12" spans="1:11">
      <c r="A12" s="239">
        <f t="shared" ref="A12:A19" si="0">A11+1</f>
        <v>3</v>
      </c>
      <c r="B12" s="209"/>
      <c r="C12" s="136"/>
      <c r="D12" s="136"/>
      <c r="E12" s="136"/>
      <c r="F12" s="136"/>
      <c r="G12" s="136"/>
      <c r="H12" s="333"/>
    </row>
    <row r="13" spans="1:11">
      <c r="A13" s="239">
        <f t="shared" si="0"/>
        <v>4</v>
      </c>
      <c r="B13" s="136"/>
      <c r="C13" s="136"/>
      <c r="D13" s="136"/>
      <c r="E13" s="136"/>
      <c r="F13" s="136"/>
      <c r="G13" s="136"/>
      <c r="H13" s="333"/>
    </row>
    <row r="14" spans="1:11">
      <c r="A14" s="239">
        <f t="shared" si="0"/>
        <v>5</v>
      </c>
      <c r="B14" s="209"/>
      <c r="C14" s="136"/>
      <c r="D14" s="136"/>
      <c r="E14" s="136"/>
      <c r="F14" s="136"/>
      <c r="G14" s="136"/>
      <c r="H14" s="333"/>
    </row>
    <row r="15" spans="1:11">
      <c r="A15" s="239">
        <f t="shared" si="0"/>
        <v>6</v>
      </c>
      <c r="B15" s="136"/>
      <c r="C15" s="136"/>
      <c r="D15" s="136"/>
      <c r="E15" s="136"/>
      <c r="F15" s="136"/>
      <c r="G15" s="136"/>
      <c r="H15" s="333"/>
    </row>
    <row r="16" spans="1:11">
      <c r="A16" s="239">
        <f t="shared" si="0"/>
        <v>7</v>
      </c>
      <c r="B16" s="209"/>
      <c r="C16" s="136"/>
      <c r="D16" s="136"/>
      <c r="E16" s="136"/>
      <c r="F16" s="136"/>
      <c r="G16" s="136"/>
      <c r="H16" s="333"/>
    </row>
    <row r="17" spans="1:8">
      <c r="A17" s="239">
        <f t="shared" si="0"/>
        <v>8</v>
      </c>
      <c r="B17" s="136"/>
      <c r="C17" s="136"/>
      <c r="D17" s="136"/>
      <c r="E17" s="136"/>
      <c r="F17" s="136"/>
      <c r="G17" s="136"/>
      <c r="H17" s="333"/>
    </row>
    <row r="18" spans="1:8">
      <c r="A18" s="239">
        <f t="shared" si="0"/>
        <v>9</v>
      </c>
      <c r="B18" s="209"/>
      <c r="C18" s="136"/>
      <c r="D18" s="136"/>
      <c r="E18" s="136"/>
      <c r="F18" s="136"/>
      <c r="G18" s="136"/>
      <c r="H18" s="333"/>
    </row>
    <row r="19" spans="1:8" ht="15.75" thickBot="1">
      <c r="A19" s="258">
        <f t="shared" si="0"/>
        <v>10</v>
      </c>
      <c r="B19" s="143"/>
      <c r="C19" s="143"/>
      <c r="D19" s="143"/>
      <c r="E19" s="143"/>
      <c r="F19" s="143"/>
      <c r="G19" s="143"/>
      <c r="H19" s="342"/>
    </row>
    <row r="20" spans="1:8" ht="15.75" thickBot="1">
      <c r="A20" s="363"/>
      <c r="B20" s="250"/>
      <c r="C20" s="220"/>
      <c r="D20" s="220"/>
      <c r="E20" s="220"/>
      <c r="F20" s="220"/>
      <c r="G20" s="162" t="str">
        <f>"Total "&amp;LEFT(A7,4)</f>
        <v>Total I15.</v>
      </c>
      <c r="H20" s="163">
        <f>SUM(H10:H19)</f>
        <v>40</v>
      </c>
    </row>
    <row r="22" spans="1:8" ht="53.25" customHeight="1">
      <c r="A22" s="441"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41"/>
      <c r="C22" s="441"/>
      <c r="D22" s="441"/>
      <c r="E22" s="441"/>
      <c r="F22" s="441"/>
      <c r="G22" s="441"/>
      <c r="H22" s="441"/>
    </row>
    <row r="40" spans="1:9" ht="15.75" thickBot="1"/>
    <row r="41" spans="1:9" ht="54" customHeight="1" thickBot="1">
      <c r="A41" s="221" t="s">
        <v>69</v>
      </c>
      <c r="B41" s="222" t="s">
        <v>72</v>
      </c>
      <c r="C41" s="241" t="s">
        <v>70</v>
      </c>
      <c r="D41" s="241" t="s">
        <v>71</v>
      </c>
      <c r="E41" s="222" t="s">
        <v>139</v>
      </c>
      <c r="F41" s="222" t="s">
        <v>139</v>
      </c>
      <c r="G41" s="222" t="s">
        <v>138</v>
      </c>
      <c r="H41" s="241" t="s">
        <v>87</v>
      </c>
      <c r="I41" s="24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31"/>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65" t="str">
        <f>'Date initiale'!C3</f>
        <v>Universitatea de Arhitectură și Urbanism "Ion Mincu" București</v>
      </c>
      <c r="B1" s="265"/>
      <c r="C1" s="265"/>
      <c r="D1" s="17"/>
      <c r="E1" s="43"/>
    </row>
    <row r="2" spans="1:8" ht="15.75">
      <c r="A2" s="265" t="str">
        <f>'Date initiale'!B4&amp;" "&amp;'Date initiale'!C4</f>
        <v>Facultatea ARHITECTURA</v>
      </c>
      <c r="B2" s="265"/>
      <c r="C2" s="265"/>
      <c r="D2" s="2"/>
      <c r="E2" s="43"/>
    </row>
    <row r="3" spans="1:8" ht="15.75">
      <c r="A3" s="265" t="str">
        <f>'Date initiale'!B5&amp;" "&amp;'Date initiale'!C5</f>
        <v>Departamentul Bazele Proiectarii</v>
      </c>
      <c r="B3" s="265"/>
      <c r="C3" s="265"/>
      <c r="D3" s="17"/>
      <c r="E3" s="43"/>
    </row>
    <row r="4" spans="1:8">
      <c r="A4" s="125" t="str">
        <f>'Date initiale'!C6&amp;", "&amp;'Date initiale'!C7</f>
        <v>Perju Dragos Constantin, Conferentiar, pozitia 17</v>
      </c>
      <c r="B4" s="125"/>
      <c r="C4" s="125"/>
    </row>
    <row r="5" spans="1:8" s="187" customFormat="1">
      <c r="A5" s="125"/>
      <c r="B5" s="125"/>
      <c r="C5" s="125"/>
    </row>
    <row r="6" spans="1:8" ht="15.75">
      <c r="A6" s="447" t="s">
        <v>110</v>
      </c>
      <c r="B6" s="447"/>
      <c r="C6" s="447"/>
      <c r="D6" s="447"/>
    </row>
    <row r="7" spans="1:8" s="187" customFormat="1" ht="90.75" customHeight="1">
      <c r="A7" s="442"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42"/>
      <c r="C7" s="442"/>
      <c r="D7" s="442"/>
      <c r="E7" s="188"/>
      <c r="F7" s="188"/>
      <c r="G7" s="188"/>
      <c r="H7" s="188"/>
    </row>
    <row r="8" spans="1:8" ht="18.75" customHeight="1" thickBot="1">
      <c r="A8" s="72"/>
      <c r="B8" s="72"/>
      <c r="C8" s="72"/>
      <c r="D8" s="72"/>
    </row>
    <row r="9" spans="1:8" ht="45.75" customHeight="1" thickBot="1">
      <c r="A9" s="193" t="s">
        <v>55</v>
      </c>
      <c r="B9" s="222" t="s">
        <v>77</v>
      </c>
      <c r="C9" s="222" t="s">
        <v>87</v>
      </c>
      <c r="D9" s="223" t="s">
        <v>147</v>
      </c>
      <c r="E9" s="34"/>
      <c r="F9" s="271" t="s">
        <v>108</v>
      </c>
    </row>
    <row r="10" spans="1:8">
      <c r="A10" s="255">
        <v>1</v>
      </c>
      <c r="B10" s="277"/>
      <c r="C10" s="278"/>
      <c r="D10" s="347"/>
      <c r="F10" s="272" t="s">
        <v>167</v>
      </c>
      <c r="G10" s="384" t="s">
        <v>258</v>
      </c>
    </row>
    <row r="11" spans="1:8">
      <c r="A11" s="239">
        <f>A10+1</f>
        <v>2</v>
      </c>
      <c r="B11" s="275"/>
      <c r="C11" s="227"/>
      <c r="D11" s="343"/>
    </row>
    <row r="12" spans="1:8" s="187" customFormat="1">
      <c r="A12" s="239">
        <f t="shared" ref="A12:A19" si="0">A11+1</f>
        <v>3</v>
      </c>
      <c r="B12" s="247"/>
      <c r="C12" s="136"/>
      <c r="D12" s="333"/>
    </row>
    <row r="13" spans="1:8" s="187" customFormat="1">
      <c r="A13" s="239">
        <f t="shared" si="0"/>
        <v>4</v>
      </c>
      <c r="B13" s="276"/>
      <c r="C13" s="136"/>
      <c r="D13" s="333"/>
    </row>
    <row r="14" spans="1:8" s="187" customFormat="1">
      <c r="A14" s="239">
        <f t="shared" si="0"/>
        <v>5</v>
      </c>
      <c r="B14" s="276"/>
      <c r="C14" s="136"/>
      <c r="D14" s="333"/>
    </row>
    <row r="15" spans="1:8">
      <c r="A15" s="239">
        <f t="shared" si="0"/>
        <v>6</v>
      </c>
      <c r="B15" s="247"/>
      <c r="C15" s="136"/>
      <c r="D15" s="333"/>
    </row>
    <row r="16" spans="1:8">
      <c r="A16" s="239">
        <f t="shared" si="0"/>
        <v>7</v>
      </c>
      <c r="B16" s="276"/>
      <c r="C16" s="136"/>
      <c r="D16" s="333"/>
    </row>
    <row r="17" spans="1:4">
      <c r="A17" s="239">
        <f t="shared" si="0"/>
        <v>8</v>
      </c>
      <c r="B17" s="276"/>
      <c r="C17" s="136"/>
      <c r="D17" s="333"/>
    </row>
    <row r="18" spans="1:4">
      <c r="A18" s="239">
        <f t="shared" si="0"/>
        <v>9</v>
      </c>
      <c r="B18" s="276"/>
      <c r="C18" s="136"/>
      <c r="D18" s="333"/>
    </row>
    <row r="19" spans="1:4" ht="15.75" thickBot="1">
      <c r="A19" s="258">
        <f t="shared" si="0"/>
        <v>10</v>
      </c>
      <c r="B19" s="279"/>
      <c r="C19" s="143"/>
      <c r="D19" s="342"/>
    </row>
    <row r="20" spans="1:4" ht="15.75" thickBot="1">
      <c r="A20" s="362"/>
      <c r="B20" s="219"/>
      <c r="C20" s="162" t="str">
        <f>"Total "&amp;LEFT(A7,3)</f>
        <v>Total I16</v>
      </c>
      <c r="D20" s="280">
        <f>SUM(D10:D19)</f>
        <v>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D10" sqref="D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65" t="str">
        <f>'Date initiale'!C3</f>
        <v>Universitatea de Arhitectură și Urbanism "Ion Mincu" București</v>
      </c>
      <c r="B1" s="265"/>
      <c r="C1" s="265"/>
      <c r="D1" s="17"/>
    </row>
    <row r="2" spans="1:11" ht="15.75">
      <c r="A2" s="265" t="str">
        <f>'Date initiale'!B4&amp;" "&amp;'Date initiale'!C4</f>
        <v>Facultatea ARHITECTURA</v>
      </c>
      <c r="B2" s="265"/>
      <c r="C2" s="265"/>
      <c r="D2" s="2"/>
    </row>
    <row r="3" spans="1:11" ht="15.75">
      <c r="A3" s="265" t="str">
        <f>'Date initiale'!B5&amp;" "&amp;'Date initiale'!C5</f>
        <v>Departamentul Bazele Proiectarii</v>
      </c>
      <c r="B3" s="265"/>
      <c r="C3" s="265"/>
      <c r="D3" s="17"/>
    </row>
    <row r="4" spans="1:11">
      <c r="A4" s="125" t="str">
        <f>'Date initiale'!C6&amp;", "&amp;'Date initiale'!C7</f>
        <v>Perju Dragos Constantin, Conferentiar, pozitia 17</v>
      </c>
      <c r="B4" s="125"/>
      <c r="C4" s="125"/>
    </row>
    <row r="5" spans="1:11" s="187" customFormat="1">
      <c r="A5" s="125"/>
      <c r="B5" s="125"/>
      <c r="C5" s="125"/>
    </row>
    <row r="6" spans="1:11">
      <c r="A6" s="448" t="s">
        <v>110</v>
      </c>
      <c r="B6" s="448"/>
      <c r="C6" s="448"/>
      <c r="D6" s="448"/>
    </row>
    <row r="7" spans="1:11" s="187" customFormat="1" ht="40.5" customHeight="1">
      <c r="A7" s="449"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49"/>
      <c r="C7" s="449"/>
      <c r="D7" s="449"/>
    </row>
    <row r="8" spans="1:11" ht="15.75" thickBot="1"/>
    <row r="9" spans="1:11" ht="48.75" customHeight="1" thickBot="1">
      <c r="A9" s="193" t="s">
        <v>55</v>
      </c>
      <c r="B9" s="159" t="s">
        <v>77</v>
      </c>
      <c r="C9" s="159" t="s">
        <v>87</v>
      </c>
      <c r="D9" s="294" t="s">
        <v>147</v>
      </c>
      <c r="F9" s="271" t="s">
        <v>108</v>
      </c>
    </row>
    <row r="10" spans="1:11">
      <c r="A10" s="321">
        <v>1</v>
      </c>
      <c r="D10" s="348"/>
      <c r="F10" s="272" t="s">
        <v>168</v>
      </c>
      <c r="G10" s="384" t="s">
        <v>259</v>
      </c>
      <c r="K10" s="22"/>
    </row>
    <row r="11" spans="1:11" s="187" customFormat="1">
      <c r="A11" s="322">
        <f>A10+1</f>
        <v>2</v>
      </c>
      <c r="B11" s="303"/>
      <c r="C11" s="42"/>
      <c r="D11" s="341"/>
      <c r="K11" s="22"/>
    </row>
    <row r="12" spans="1:11" s="187" customFormat="1">
      <c r="A12" s="322">
        <f t="shared" ref="A12:A19" si="0">A11+1</f>
        <v>3</v>
      </c>
      <c r="B12" s="303"/>
      <c r="C12" s="42"/>
      <c r="D12" s="341"/>
      <c r="K12" s="22"/>
    </row>
    <row r="13" spans="1:11" s="187" customFormat="1">
      <c r="A13" s="322">
        <f t="shared" si="0"/>
        <v>4</v>
      </c>
      <c r="B13" s="303"/>
      <c r="C13" s="42"/>
      <c r="D13" s="341"/>
      <c r="K13" s="22"/>
    </row>
    <row r="14" spans="1:11" s="187" customFormat="1">
      <c r="A14" s="322">
        <f t="shared" si="0"/>
        <v>5</v>
      </c>
      <c r="B14" s="303"/>
      <c r="C14" s="42"/>
      <c r="D14" s="341"/>
      <c r="K14" s="22"/>
    </row>
    <row r="15" spans="1:11" s="187" customFormat="1">
      <c r="A15" s="322">
        <f t="shared" si="0"/>
        <v>6</v>
      </c>
      <c r="B15" s="303"/>
      <c r="C15" s="42"/>
      <c r="D15" s="341"/>
      <c r="K15" s="22"/>
    </row>
    <row r="16" spans="1:11" s="187" customFormat="1">
      <c r="A16" s="322">
        <f t="shared" si="0"/>
        <v>7</v>
      </c>
      <c r="B16" s="303"/>
      <c r="C16" s="42"/>
      <c r="D16" s="341"/>
      <c r="K16" s="22"/>
    </row>
    <row r="17" spans="1:11" s="187" customFormat="1">
      <c r="A17" s="322">
        <f t="shared" si="0"/>
        <v>8</v>
      </c>
      <c r="B17" s="303"/>
      <c r="C17" s="42"/>
      <c r="D17" s="341"/>
      <c r="K17" s="22"/>
    </row>
    <row r="18" spans="1:11" s="187" customFormat="1">
      <c r="A18" s="322">
        <f t="shared" si="0"/>
        <v>9</v>
      </c>
      <c r="B18" s="303"/>
      <c r="C18" s="42"/>
      <c r="D18" s="341"/>
      <c r="K18" s="22"/>
    </row>
    <row r="19" spans="1:11" ht="15.75" thickBot="1">
      <c r="A19" s="323">
        <f t="shared" si="0"/>
        <v>10</v>
      </c>
      <c r="B19" s="317"/>
      <c r="C19" s="155"/>
      <c r="D19" s="346"/>
      <c r="K19" s="22"/>
    </row>
    <row r="20" spans="1:11" ht="15.75" thickBot="1">
      <c r="A20" s="358"/>
      <c r="B20" s="125"/>
      <c r="C20" s="127" t="str">
        <f>"Total "&amp;LEFT(A7,3)</f>
        <v>Total I17</v>
      </c>
      <c r="D20" s="128">
        <f>SUM(D10:D19)</f>
        <v>0</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B22" sqref="B22"/>
    </sheetView>
  </sheetViews>
  <sheetFormatPr defaultRowHeight="15"/>
  <cols>
    <col min="1" max="1" width="5.140625" customWidth="1"/>
    <col min="2" max="2" width="103.140625" customWidth="1"/>
    <col min="3" max="3" width="10.5703125" customWidth="1"/>
    <col min="4" max="4" width="9.7109375" customWidth="1"/>
  </cols>
  <sheetData>
    <row r="1" spans="1:11" ht="15.75">
      <c r="A1" s="265" t="str">
        <f>'Date initiale'!C3</f>
        <v>Universitatea de Arhitectură și Urbanism "Ion Mincu" București</v>
      </c>
      <c r="B1" s="265"/>
      <c r="C1" s="265"/>
      <c r="D1" s="17"/>
      <c r="E1" s="43"/>
    </row>
    <row r="2" spans="1:11" ht="15.75">
      <c r="A2" s="265" t="str">
        <f>'Date initiale'!B4&amp;" "&amp;'Date initiale'!C4</f>
        <v>Facultatea ARHITECTURA</v>
      </c>
      <c r="B2" s="265"/>
      <c r="C2" s="265"/>
      <c r="D2" s="43"/>
      <c r="E2" s="43"/>
    </row>
    <row r="3" spans="1:11" ht="15.75">
      <c r="A3" s="265" t="str">
        <f>'Date initiale'!B5&amp;" "&amp;'Date initiale'!C5</f>
        <v>Departamentul Bazele Proiectarii</v>
      </c>
      <c r="B3" s="265"/>
      <c r="C3" s="265"/>
      <c r="D3" s="17"/>
      <c r="E3" s="43"/>
    </row>
    <row r="4" spans="1:11">
      <c r="A4" s="125" t="str">
        <f>'Date initiale'!C6&amp;", "&amp;'Date initiale'!C7</f>
        <v>Perju Dragos Constantin, Conferentiar, pozitia 17</v>
      </c>
      <c r="B4" s="125"/>
      <c r="C4" s="125"/>
    </row>
    <row r="5" spans="1:11" s="187" customFormat="1">
      <c r="A5" s="125"/>
      <c r="B5" s="125"/>
      <c r="C5" s="125"/>
    </row>
    <row r="6" spans="1:11" ht="34.5" customHeight="1">
      <c r="A6" s="447" t="s">
        <v>110</v>
      </c>
      <c r="B6" s="447"/>
      <c r="C6" s="447"/>
      <c r="D6" s="447"/>
    </row>
    <row r="7" spans="1:11" s="187" customFormat="1" ht="34.5" customHeight="1">
      <c r="A7" s="449"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49"/>
      <c r="C7" s="449"/>
      <c r="D7" s="449"/>
    </row>
    <row r="8" spans="1:11" ht="16.5" customHeight="1" thickBot="1">
      <c r="A8" s="60"/>
      <c r="B8" s="60"/>
      <c r="C8" s="60"/>
      <c r="D8" s="60"/>
    </row>
    <row r="9" spans="1:11" ht="42.75" customHeight="1" thickBot="1">
      <c r="A9" s="193" t="s">
        <v>55</v>
      </c>
      <c r="B9" s="159" t="s">
        <v>77</v>
      </c>
      <c r="C9" s="159" t="s">
        <v>87</v>
      </c>
      <c r="D9" s="294" t="s">
        <v>78</v>
      </c>
      <c r="E9" s="34"/>
      <c r="F9" s="271" t="s">
        <v>108</v>
      </c>
    </row>
    <row r="10" spans="1:11" ht="15.75" thickBot="1">
      <c r="A10" s="164">
        <v>1</v>
      </c>
      <c r="B10" s="303" t="s">
        <v>309</v>
      </c>
      <c r="C10" s="165">
        <v>1999</v>
      </c>
      <c r="D10" s="339">
        <v>5</v>
      </c>
      <c r="E10" s="34"/>
      <c r="F10" s="272" t="s">
        <v>169</v>
      </c>
      <c r="G10" s="384" t="s">
        <v>260</v>
      </c>
      <c r="K10" s="22"/>
    </row>
    <row r="11" spans="1:11">
      <c r="A11" s="166">
        <f>A10+1</f>
        <v>2</v>
      </c>
      <c r="B11" s="303" t="s">
        <v>307</v>
      </c>
      <c r="C11" s="165">
        <v>2002</v>
      </c>
      <c r="D11" s="339">
        <v>10</v>
      </c>
      <c r="K11" s="22"/>
    </row>
    <row r="12" spans="1:11">
      <c r="A12" s="166">
        <f t="shared" ref="A12:A18" si="0">A11+1</f>
        <v>3</v>
      </c>
      <c r="B12" s="303" t="s">
        <v>325</v>
      </c>
      <c r="C12" s="42">
        <v>2002</v>
      </c>
      <c r="D12" s="333">
        <v>5</v>
      </c>
      <c r="K12" s="57"/>
    </row>
    <row r="13" spans="1:11">
      <c r="A13" s="166">
        <f t="shared" si="0"/>
        <v>4</v>
      </c>
      <c r="B13" s="303" t="s">
        <v>308</v>
      </c>
      <c r="C13" s="42">
        <v>2003</v>
      </c>
      <c r="D13" s="333">
        <v>10</v>
      </c>
    </row>
    <row r="14" spans="1:11">
      <c r="A14" s="166">
        <f t="shared" si="0"/>
        <v>5</v>
      </c>
      <c r="B14" s="303" t="s">
        <v>310</v>
      </c>
      <c r="C14" s="42">
        <v>2004</v>
      </c>
      <c r="D14" s="333">
        <v>5</v>
      </c>
    </row>
    <row r="15" spans="1:11">
      <c r="A15" s="166">
        <f t="shared" si="0"/>
        <v>6</v>
      </c>
      <c r="B15" s="303" t="s">
        <v>311</v>
      </c>
      <c r="C15" s="42">
        <v>2005</v>
      </c>
      <c r="D15" s="333">
        <v>10</v>
      </c>
    </row>
    <row r="16" spans="1:11">
      <c r="A16" s="166">
        <f t="shared" si="0"/>
        <v>7</v>
      </c>
      <c r="B16" s="303" t="s">
        <v>312</v>
      </c>
      <c r="C16" s="42">
        <v>2006</v>
      </c>
      <c r="D16" s="333">
        <v>5</v>
      </c>
    </row>
    <row r="17" spans="1:8" s="38" customFormat="1">
      <c r="A17" s="166">
        <f t="shared" si="0"/>
        <v>8</v>
      </c>
      <c r="B17" s="303" t="s">
        <v>313</v>
      </c>
      <c r="C17" s="42">
        <v>2006</v>
      </c>
      <c r="D17" s="333">
        <v>10</v>
      </c>
    </row>
    <row r="18" spans="1:8">
      <c r="A18" s="166">
        <f t="shared" si="0"/>
        <v>9</v>
      </c>
      <c r="B18" s="303" t="s">
        <v>314</v>
      </c>
      <c r="C18" s="42">
        <v>2007</v>
      </c>
      <c r="D18" s="333">
        <v>5</v>
      </c>
    </row>
    <row r="19" spans="1:8" s="187" customFormat="1">
      <c r="A19" s="391">
        <v>10</v>
      </c>
      <c r="B19" s="392" t="s">
        <v>315</v>
      </c>
      <c r="C19" s="393">
        <v>2007</v>
      </c>
      <c r="D19" s="394">
        <v>10</v>
      </c>
    </row>
    <row r="20" spans="1:8" s="187" customFormat="1">
      <c r="A20" s="391">
        <v>11</v>
      </c>
      <c r="B20" s="392" t="s">
        <v>316</v>
      </c>
      <c r="C20" s="393">
        <v>2007</v>
      </c>
      <c r="D20" s="394">
        <v>10</v>
      </c>
    </row>
    <row r="21" spans="1:8" s="187" customFormat="1">
      <c r="A21" s="391">
        <v>12</v>
      </c>
      <c r="B21" s="392" t="s">
        <v>317</v>
      </c>
      <c r="C21" s="393">
        <v>2008</v>
      </c>
      <c r="D21" s="394">
        <v>5</v>
      </c>
    </row>
    <row r="22" spans="1:8" s="187" customFormat="1">
      <c r="A22" s="391">
        <v>13</v>
      </c>
      <c r="B22" s="392" t="s">
        <v>319</v>
      </c>
      <c r="C22" s="393">
        <v>2008</v>
      </c>
      <c r="D22" s="394">
        <v>5</v>
      </c>
    </row>
    <row r="23" spans="1:8" s="187" customFormat="1">
      <c r="A23" s="391">
        <v>14</v>
      </c>
      <c r="B23" s="392" t="s">
        <v>320</v>
      </c>
      <c r="C23" s="393">
        <v>2009</v>
      </c>
      <c r="D23" s="394">
        <v>5</v>
      </c>
    </row>
    <row r="24" spans="1:8" s="187" customFormat="1">
      <c r="A24" s="391">
        <v>15</v>
      </c>
      <c r="B24" s="392" t="s">
        <v>318</v>
      </c>
      <c r="C24" s="393">
        <v>2010</v>
      </c>
      <c r="D24" s="394">
        <v>5</v>
      </c>
    </row>
    <row r="25" spans="1:8" s="187" customFormat="1">
      <c r="A25" s="391">
        <v>16</v>
      </c>
      <c r="B25" s="392" t="s">
        <v>321</v>
      </c>
      <c r="C25" s="393">
        <v>2011</v>
      </c>
      <c r="D25" s="394">
        <v>5</v>
      </c>
    </row>
    <row r="26" spans="1:8" s="187" customFormat="1">
      <c r="A26" s="391">
        <v>17</v>
      </c>
      <c r="B26" s="392" t="s">
        <v>322</v>
      </c>
      <c r="C26" s="393">
        <v>2012</v>
      </c>
      <c r="D26" s="394">
        <v>5</v>
      </c>
    </row>
    <row r="27" spans="1:8" s="187" customFormat="1">
      <c r="A27" s="391">
        <v>18</v>
      </c>
      <c r="B27" s="392" t="s">
        <v>323</v>
      </c>
      <c r="C27" s="393">
        <v>2013</v>
      </c>
      <c r="D27" s="394">
        <v>5</v>
      </c>
    </row>
    <row r="28" spans="1:8" s="187" customFormat="1">
      <c r="A28" s="391">
        <v>19</v>
      </c>
      <c r="B28" s="392" t="s">
        <v>324</v>
      </c>
      <c r="C28" s="393">
        <v>2015</v>
      </c>
      <c r="D28" s="394">
        <v>10</v>
      </c>
    </row>
    <row r="29" spans="1:8" ht="15.75" thickBot="1">
      <c r="A29" s="316">
        <v>15</v>
      </c>
      <c r="B29" s="317"/>
      <c r="C29" s="155"/>
      <c r="D29" s="342"/>
    </row>
    <row r="30" spans="1:8" s="22" customFormat="1" ht="15.75" thickBot="1">
      <c r="A30" s="361"/>
      <c r="B30" s="324"/>
      <c r="C30" s="127" t="str">
        <f>"Total "&amp;LEFT(A7,3)</f>
        <v>Total I18</v>
      </c>
      <c r="D30" s="325">
        <f>SUM(D10:D29)</f>
        <v>130</v>
      </c>
    </row>
    <row r="31" spans="1:8">
      <c r="B31" s="18"/>
    </row>
    <row r="32" spans="1:8" ht="53.25" customHeight="1">
      <c r="A32" s="441"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32" s="441"/>
      <c r="C32" s="441"/>
      <c r="D32" s="441"/>
      <c r="E32" s="274"/>
      <c r="F32" s="274"/>
      <c r="G32" s="274"/>
      <c r="H32" s="274"/>
    </row>
    <row r="33" spans="2:2">
      <c r="B33" s="18"/>
    </row>
    <row r="34" spans="2:2">
      <c r="B34" s="18"/>
    </row>
    <row r="35" spans="2:2">
      <c r="B35" s="18"/>
    </row>
    <row r="36" spans="2:2">
      <c r="B36" s="18"/>
    </row>
    <row r="37" spans="2:2">
      <c r="B37" s="18"/>
    </row>
    <row r="38" spans="2:2">
      <c r="B38" s="18"/>
    </row>
    <row r="39" spans="2:2">
      <c r="B39" s="18"/>
    </row>
    <row r="40" spans="2:2">
      <c r="B40" s="18"/>
    </row>
    <row r="41" spans="2:2">
      <c r="B41" s="18"/>
    </row>
  </sheetData>
  <mergeCells count="3">
    <mergeCell ref="A6:D6"/>
    <mergeCell ref="A7:D7"/>
    <mergeCell ref="A32:D3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D15" sqref="D15"/>
    </sheetView>
  </sheetViews>
  <sheetFormatPr defaultRowHeight="15"/>
  <cols>
    <col min="1" max="1" width="5.140625" customWidth="1"/>
    <col min="2" max="2" width="27.140625" customWidth="1"/>
    <col min="3" max="3" width="75.7109375" customWidth="1"/>
    <col min="4" max="4" width="10.5703125" style="187" customWidth="1"/>
    <col min="5" max="5" width="9.7109375" customWidth="1"/>
    <col min="7" max="7" width="14.140625" customWidth="1"/>
  </cols>
  <sheetData>
    <row r="1" spans="1:11">
      <c r="A1" s="267" t="str">
        <f>'Date initiale'!C3</f>
        <v>Universitatea de Arhitectură și Urbanism "Ion Mincu" București</v>
      </c>
      <c r="B1" s="267"/>
      <c r="D1" s="267"/>
    </row>
    <row r="2" spans="1:11" ht="15.75">
      <c r="A2" s="265" t="str">
        <f>'Date initiale'!B4&amp;" "&amp;'Date initiale'!C4</f>
        <v>Facultatea ARHITECTURA</v>
      </c>
      <c r="B2" s="265"/>
      <c r="C2" s="17"/>
      <c r="D2" s="265"/>
      <c r="E2" s="17"/>
    </row>
    <row r="3" spans="1:11" ht="15.75">
      <c r="A3" s="265" t="str">
        <f>'Date initiale'!B5&amp;" "&amp;'Date initiale'!C5</f>
        <v>Departamentul Bazele Proiectarii</v>
      </c>
      <c r="B3" s="265"/>
      <c r="C3" s="17"/>
      <c r="D3" s="265"/>
      <c r="E3" s="17"/>
    </row>
    <row r="4" spans="1:11" ht="15.75">
      <c r="A4" s="440" t="str">
        <f>'Date initiale'!C6&amp;", "&amp;'Date initiale'!C7</f>
        <v>Perju Dragos Constantin, Conferentiar, pozitia 17</v>
      </c>
      <c r="B4" s="440"/>
      <c r="C4" s="450"/>
      <c r="D4" s="450"/>
      <c r="E4" s="450"/>
    </row>
    <row r="5" spans="1:11" s="187" customFormat="1" ht="15.75">
      <c r="A5" s="266"/>
      <c r="B5" s="266"/>
      <c r="C5" s="17"/>
      <c r="D5" s="266"/>
      <c r="E5" s="17"/>
    </row>
    <row r="6" spans="1:11" ht="15.75">
      <c r="A6" s="445" t="s">
        <v>110</v>
      </c>
      <c r="B6" s="445"/>
      <c r="C6" s="445"/>
      <c r="D6" s="445"/>
      <c r="E6" s="445"/>
    </row>
    <row r="7" spans="1:11" ht="67.5" customHeight="1">
      <c r="A7" s="449"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49"/>
      <c r="C7" s="449"/>
      <c r="D7" s="449"/>
      <c r="E7" s="449"/>
      <c r="F7" s="41"/>
      <c r="G7" s="41"/>
      <c r="H7" s="41"/>
      <c r="I7" s="41"/>
    </row>
    <row r="8" spans="1:11" s="22" customFormat="1" ht="20.25" customHeight="1" thickBot="1">
      <c r="A8" s="60"/>
      <c r="B8" s="60"/>
      <c r="C8" s="60"/>
      <c r="D8" s="60"/>
      <c r="E8" s="60"/>
      <c r="F8" s="69"/>
      <c r="G8" s="69"/>
      <c r="H8" s="69"/>
      <c r="I8" s="69"/>
    </row>
    <row r="9" spans="1:11" ht="30.75" thickBot="1">
      <c r="A9" s="158" t="s">
        <v>55</v>
      </c>
      <c r="B9" s="222" t="s">
        <v>150</v>
      </c>
      <c r="C9" s="222" t="s">
        <v>82</v>
      </c>
      <c r="D9" s="222" t="s">
        <v>81</v>
      </c>
      <c r="E9" s="242" t="s">
        <v>147</v>
      </c>
      <c r="G9" s="271" t="s">
        <v>108</v>
      </c>
      <c r="K9" s="22"/>
    </row>
    <row r="10" spans="1:11" s="187" customFormat="1" ht="30">
      <c r="A10" s="288">
        <v>1</v>
      </c>
      <c r="B10" s="289" t="s">
        <v>335</v>
      </c>
      <c r="C10" s="290" t="s">
        <v>333</v>
      </c>
      <c r="D10" s="252" t="s">
        <v>334</v>
      </c>
      <c r="E10" s="339">
        <v>5</v>
      </c>
      <c r="G10" s="272" t="s">
        <v>170</v>
      </c>
      <c r="H10" s="384" t="s">
        <v>261</v>
      </c>
      <c r="K10" s="22"/>
    </row>
    <row r="11" spans="1:11" s="187" customFormat="1" ht="45">
      <c r="A11" s="208">
        <f>A10+1</f>
        <v>2</v>
      </c>
      <c r="B11" s="247" t="s">
        <v>336</v>
      </c>
      <c r="C11" s="286" t="s">
        <v>337</v>
      </c>
      <c r="D11" s="136">
        <v>2016</v>
      </c>
      <c r="E11" s="333">
        <v>5</v>
      </c>
      <c r="K11" s="22"/>
    </row>
    <row r="12" spans="1:11" s="187" customFormat="1" ht="30">
      <c r="A12" s="208">
        <f t="shared" ref="A12:A19" si="0">A11+1</f>
        <v>3</v>
      </c>
      <c r="B12" s="247" t="s">
        <v>341</v>
      </c>
      <c r="C12" s="286" t="s">
        <v>342</v>
      </c>
      <c r="D12" s="136" t="s">
        <v>345</v>
      </c>
      <c r="E12" s="333">
        <v>5</v>
      </c>
      <c r="K12" s="22"/>
    </row>
    <row r="13" spans="1:11" s="187" customFormat="1" ht="26.25">
      <c r="A13" s="208">
        <f t="shared" si="0"/>
        <v>4</v>
      </c>
      <c r="B13" s="397" t="s">
        <v>343</v>
      </c>
      <c r="C13" s="286" t="s">
        <v>342</v>
      </c>
      <c r="D13" s="136" t="s">
        <v>344</v>
      </c>
      <c r="E13" s="333">
        <v>5</v>
      </c>
      <c r="K13" s="22"/>
    </row>
    <row r="14" spans="1:11">
      <c r="A14" s="208">
        <f t="shared" si="0"/>
        <v>5</v>
      </c>
      <c r="B14" s="247"/>
      <c r="C14" s="286"/>
      <c r="D14" s="136"/>
      <c r="E14" s="333"/>
      <c r="K14" s="22"/>
    </row>
    <row r="15" spans="1:11" s="187" customFormat="1">
      <c r="A15" s="208">
        <f t="shared" si="0"/>
        <v>6</v>
      </c>
      <c r="B15" s="247"/>
      <c r="C15" s="286"/>
      <c r="D15" s="136"/>
      <c r="E15" s="333"/>
      <c r="K15" s="22"/>
    </row>
    <row r="16" spans="1:11" s="187" customFormat="1">
      <c r="A16" s="208">
        <f t="shared" si="0"/>
        <v>7</v>
      </c>
      <c r="B16" s="247"/>
      <c r="C16" s="286"/>
      <c r="D16" s="136"/>
      <c r="E16" s="333"/>
      <c r="K16" s="22"/>
    </row>
    <row r="17" spans="1:11" s="187" customFormat="1">
      <c r="A17" s="208">
        <f t="shared" si="0"/>
        <v>8</v>
      </c>
      <c r="B17" s="247"/>
      <c r="C17" s="286"/>
      <c r="D17" s="136"/>
      <c r="E17" s="333"/>
      <c r="K17" s="22"/>
    </row>
    <row r="18" spans="1:11" s="187" customFormat="1">
      <c r="A18" s="208">
        <f t="shared" si="0"/>
        <v>9</v>
      </c>
      <c r="B18" s="247"/>
      <c r="C18" s="286"/>
      <c r="D18" s="136"/>
      <c r="E18" s="333"/>
      <c r="K18" s="22"/>
    </row>
    <row r="19" spans="1:11" s="187" customFormat="1" ht="15.75" thickBot="1">
      <c r="A19" s="215">
        <f t="shared" si="0"/>
        <v>10</v>
      </c>
      <c r="B19" s="291"/>
      <c r="C19" s="292"/>
      <c r="D19" s="143"/>
      <c r="E19" s="342"/>
      <c r="K19" s="22"/>
    </row>
    <row r="20" spans="1:11" ht="15.75" thickBot="1">
      <c r="A20" s="360"/>
      <c r="B20" s="220"/>
      <c r="C20" s="287"/>
      <c r="D20" s="162" t="str">
        <f>"Total "&amp;LEFT(A7,3)</f>
        <v>Total I19</v>
      </c>
      <c r="E20" s="163">
        <f>SUM(E10:E19)</f>
        <v>20</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H25"/>
  <sheetViews>
    <sheetView workbookViewId="0">
      <selection activeCell="B15" sqref="B15"/>
    </sheetView>
  </sheetViews>
  <sheetFormatPr defaultRowHeight="15"/>
  <cols>
    <col min="1" max="1" width="5.140625" customWidth="1"/>
    <col min="2" max="2" width="86.28515625" customWidth="1"/>
    <col min="3" max="3" width="17.140625" style="187" customWidth="1"/>
    <col min="4" max="4" width="10.5703125" customWidth="1"/>
    <col min="5" max="5" width="9.7109375" customWidth="1"/>
    <col min="7" max="7" width="13.42578125" customWidth="1"/>
  </cols>
  <sheetData>
    <row r="1" spans="1:8" ht="15.75">
      <c r="A1" s="265" t="str">
        <f>'Date initiale'!C3</f>
        <v>Universitatea de Arhitectură și Urbanism "Ion Mincu" București</v>
      </c>
      <c r="B1" s="265"/>
      <c r="C1" s="265"/>
      <c r="D1" s="265"/>
      <c r="E1" s="17"/>
    </row>
    <row r="2" spans="1:8" ht="15.75">
      <c r="A2" s="265" t="str">
        <f>'Date initiale'!B4&amp;" "&amp;'Date initiale'!C4</f>
        <v>Facultatea ARHITECTURA</v>
      </c>
      <c r="B2" s="265"/>
      <c r="C2" s="265"/>
      <c r="D2" s="265"/>
      <c r="E2" s="17"/>
    </row>
    <row r="3" spans="1:8" ht="15.75">
      <c r="A3" s="265" t="str">
        <f>'Date initiale'!B5&amp;" "&amp;'Date initiale'!C5</f>
        <v>Departamentul Bazele Proiectarii</v>
      </c>
      <c r="B3" s="265"/>
      <c r="C3" s="265"/>
      <c r="D3" s="265"/>
      <c r="E3" s="17"/>
    </row>
    <row r="4" spans="1:8">
      <c r="A4" s="125" t="str">
        <f>'Date initiale'!C6&amp;", "&amp;'Date initiale'!C7</f>
        <v>Perju Dragos Constantin, Conferentiar, pozitia 17</v>
      </c>
      <c r="B4" s="125"/>
      <c r="C4" s="125"/>
      <c r="D4" s="125"/>
    </row>
    <row r="5" spans="1:8" s="187" customFormat="1">
      <c r="A5" s="125"/>
      <c r="B5" s="125"/>
      <c r="C5" s="125"/>
      <c r="D5" s="125"/>
    </row>
    <row r="6" spans="1:8" ht="15.75">
      <c r="A6" s="451" t="s">
        <v>110</v>
      </c>
      <c r="B6" s="452"/>
      <c r="C6" s="452"/>
      <c r="D6" s="452"/>
      <c r="E6" s="453"/>
    </row>
    <row r="7" spans="1:8" s="187" customFormat="1" ht="15.75">
      <c r="A7" s="449" t="str">
        <f>'Descriere indicatori'!B27&amp;". "&amp;'Descriere indicatori'!C27</f>
        <v xml:space="preserve">I20. Expoziţii profesionale în domeniu organizate la nivel internaţional / naţional sau local în calitate de autor, coautor, curator </v>
      </c>
      <c r="B7" s="449"/>
      <c r="C7" s="449"/>
      <c r="D7" s="449"/>
      <c r="E7" s="449"/>
      <c r="F7" s="285"/>
    </row>
    <row r="8" spans="1:8" s="187" customFormat="1" ht="32.25" customHeight="1" thickBot="1">
      <c r="A8" s="59"/>
      <c r="B8" s="59"/>
      <c r="C8" s="59"/>
      <c r="D8" s="59"/>
      <c r="E8" s="59"/>
    </row>
    <row r="9" spans="1:8" ht="30.75" thickBot="1">
      <c r="A9" s="158" t="s">
        <v>55</v>
      </c>
      <c r="B9" s="293" t="s">
        <v>152</v>
      </c>
      <c r="C9" s="159" t="s">
        <v>151</v>
      </c>
      <c r="D9" s="159" t="s">
        <v>87</v>
      </c>
      <c r="E9" s="294" t="s">
        <v>147</v>
      </c>
      <c r="G9" s="271" t="s">
        <v>108</v>
      </c>
    </row>
    <row r="10" spans="1:8">
      <c r="A10" s="298">
        <v>1</v>
      </c>
      <c r="B10" s="395" t="s">
        <v>326</v>
      </c>
      <c r="C10" s="42" t="s">
        <v>273</v>
      </c>
      <c r="D10" s="42">
        <v>2004</v>
      </c>
      <c r="E10" s="42">
        <v>5</v>
      </c>
      <c r="G10" s="272" t="s">
        <v>169</v>
      </c>
      <c r="H10" s="384" t="s">
        <v>262</v>
      </c>
    </row>
    <row r="11" spans="1:8">
      <c r="A11" s="301">
        <f>A10+1</f>
        <v>2</v>
      </c>
      <c r="B11" s="295" t="s">
        <v>327</v>
      </c>
      <c r="C11" s="42" t="s">
        <v>273</v>
      </c>
      <c r="D11" s="42">
        <v>2004</v>
      </c>
      <c r="E11" s="349">
        <v>5</v>
      </c>
      <c r="G11" s="272" t="s">
        <v>171</v>
      </c>
    </row>
    <row r="12" spans="1:8">
      <c r="A12" s="301">
        <f t="shared" ref="A12:A19" si="0">A11+1</f>
        <v>3</v>
      </c>
      <c r="B12" s="295" t="s">
        <v>328</v>
      </c>
      <c r="C12" s="42" t="s">
        <v>273</v>
      </c>
      <c r="D12" s="42">
        <v>2005</v>
      </c>
      <c r="E12" s="349">
        <v>5</v>
      </c>
      <c r="G12" s="272" t="s">
        <v>172</v>
      </c>
    </row>
    <row r="13" spans="1:8">
      <c r="A13" s="301">
        <f t="shared" si="0"/>
        <v>4</v>
      </c>
      <c r="B13" s="295" t="s">
        <v>329</v>
      </c>
      <c r="C13" s="42" t="s">
        <v>273</v>
      </c>
      <c r="D13" s="42">
        <v>2007</v>
      </c>
      <c r="E13" s="349">
        <v>5</v>
      </c>
    </row>
    <row r="14" spans="1:8">
      <c r="A14" s="301">
        <f t="shared" si="0"/>
        <v>5</v>
      </c>
      <c r="B14" s="303"/>
      <c r="C14" s="42"/>
      <c r="D14" s="42"/>
      <c r="E14" s="350"/>
    </row>
    <row r="15" spans="1:8">
      <c r="A15" s="301">
        <f t="shared" si="0"/>
        <v>6</v>
      </c>
      <c r="B15" s="303"/>
      <c r="C15" s="42"/>
      <c r="D15" s="42"/>
      <c r="E15" s="350"/>
    </row>
    <row r="16" spans="1:8">
      <c r="A16" s="301">
        <f t="shared" si="0"/>
        <v>7</v>
      </c>
      <c r="B16" s="303"/>
      <c r="C16" s="42"/>
      <c r="D16" s="42"/>
      <c r="E16" s="350"/>
    </row>
    <row r="17" spans="1:5">
      <c r="A17" s="301">
        <f t="shared" si="0"/>
        <v>8</v>
      </c>
      <c r="B17" s="303"/>
      <c r="C17" s="42"/>
      <c r="D17" s="42"/>
      <c r="E17" s="333"/>
    </row>
    <row r="18" spans="1:5" s="57" customFormat="1">
      <c r="A18" s="301">
        <f t="shared" si="0"/>
        <v>9</v>
      </c>
      <c r="B18" s="305"/>
      <c r="C18" s="183"/>
      <c r="D18" s="183"/>
      <c r="E18" s="351"/>
    </row>
    <row r="19" spans="1:5" s="57" customFormat="1" ht="15.75" thickBot="1">
      <c r="A19" s="307">
        <f t="shared" si="0"/>
        <v>10</v>
      </c>
      <c r="B19" s="308"/>
      <c r="C19" s="309"/>
      <c r="D19" s="309"/>
      <c r="E19" s="352"/>
    </row>
    <row r="20" spans="1:5" ht="15.75" thickBot="1">
      <c r="A20" s="359"/>
      <c r="B20" s="296"/>
      <c r="C20" s="297"/>
      <c r="D20" s="162" t="str">
        <f>"Total "&amp;LEFT(A7,3)</f>
        <v>Total I20</v>
      </c>
      <c r="E20" s="128">
        <f>SUM(E10:E19)</f>
        <v>20</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7"/>
  <sheetViews>
    <sheetView showGridLines="0" showRowColHeaders="0" tabSelected="1" zoomScale="130" zoomScaleNormal="130" workbookViewId="0">
      <selection activeCell="B9" sqref="B9:D9"/>
    </sheetView>
  </sheetViews>
  <sheetFormatPr defaultRowHeight="15"/>
  <cols>
    <col min="1" max="1" width="4.28515625" style="187" customWidth="1"/>
    <col min="2" max="2" width="8.7109375" customWidth="1"/>
    <col min="3" max="3" width="72" customWidth="1"/>
    <col min="4" max="4" width="7.7109375" customWidth="1"/>
  </cols>
  <sheetData>
    <row r="1" spans="2:4">
      <c r="B1" s="426" t="s">
        <v>102</v>
      </c>
      <c r="C1" s="426"/>
      <c r="D1" s="426"/>
    </row>
    <row r="2" spans="2:4" s="187" customFormat="1">
      <c r="B2" s="374" t="str">
        <f>"Facultatea de "&amp;'Date initiale'!C4</f>
        <v>Facultatea de ARHITECTURA</v>
      </c>
      <c r="C2" s="374"/>
      <c r="D2" s="374"/>
    </row>
    <row r="3" spans="2:4">
      <c r="B3" s="426" t="str">
        <f>"Departamentul "&amp;'Date initiale'!C5</f>
        <v>Departamentul Bazele Proiectarii</v>
      </c>
      <c r="C3" s="426"/>
      <c r="D3" s="426"/>
    </row>
    <row r="4" spans="2:4">
      <c r="B4" s="374" t="str">
        <f>"Nume și prenume: "&amp;'Date initiale'!C6</f>
        <v>Nume și prenume: Perju Dragos Constantin</v>
      </c>
      <c r="C4" s="374"/>
      <c r="D4" s="374"/>
    </row>
    <row r="5" spans="2:4" s="187" customFormat="1">
      <c r="B5" s="374" t="str">
        <f>"Post: "&amp;'Date initiale'!C7</f>
        <v>Post: Conferentiar, pozitia 17</v>
      </c>
      <c r="C5" s="374"/>
      <c r="D5" s="374"/>
    </row>
    <row r="6" spans="2:4">
      <c r="B6" s="374" t="str">
        <f>"Standard de referință: "&amp;'Date initiale'!C8</f>
        <v>Standard de referință: Conferentiar universitar</v>
      </c>
      <c r="C6" s="374"/>
      <c r="D6" s="374"/>
    </row>
    <row r="7" spans="2:4">
      <c r="B7" s="187"/>
      <c r="C7" s="187"/>
      <c r="D7" s="187"/>
    </row>
    <row r="8" spans="2:4" s="187" customFormat="1" ht="15.75">
      <c r="B8" s="429" t="s">
        <v>177</v>
      </c>
      <c r="C8" s="429"/>
      <c r="D8" s="429"/>
    </row>
    <row r="9" spans="2:4" ht="34.5" customHeight="1">
      <c r="B9" s="427" t="s">
        <v>185</v>
      </c>
      <c r="C9" s="428"/>
      <c r="D9" s="428"/>
    </row>
    <row r="10" spans="2:4" ht="30">
      <c r="B10" s="94" t="s">
        <v>63</v>
      </c>
      <c r="C10" s="94" t="s">
        <v>176</v>
      </c>
      <c r="D10" s="94" t="s">
        <v>147</v>
      </c>
    </row>
    <row r="11" spans="2:4">
      <c r="B11" s="95" t="s">
        <v>19</v>
      </c>
      <c r="C11" s="11" t="s">
        <v>20</v>
      </c>
      <c r="D11" s="104">
        <f>'I1'!I20</f>
        <v>0</v>
      </c>
    </row>
    <row r="12" spans="2:4" ht="15" customHeight="1">
      <c r="B12" s="96" t="s">
        <v>21</v>
      </c>
      <c r="C12" s="11" t="s">
        <v>22</v>
      </c>
      <c r="D12" s="105">
        <f>'I2'!I20</f>
        <v>0</v>
      </c>
    </row>
    <row r="13" spans="2:4">
      <c r="B13" s="96" t="s">
        <v>23</v>
      </c>
      <c r="C13" s="32" t="s">
        <v>24</v>
      </c>
      <c r="D13" s="105">
        <f>'I3'!I27</f>
        <v>80</v>
      </c>
    </row>
    <row r="14" spans="2:4">
      <c r="B14" s="96" t="s">
        <v>26</v>
      </c>
      <c r="C14" s="11" t="s">
        <v>198</v>
      </c>
      <c r="D14" s="105">
        <f>'I4'!I20</f>
        <v>0</v>
      </c>
    </row>
    <row r="15" spans="2:4" ht="45">
      <c r="B15" s="96" t="s">
        <v>28</v>
      </c>
      <c r="C15" s="78" t="s">
        <v>199</v>
      </c>
      <c r="D15" s="105">
        <f>'I5'!I20</f>
        <v>0</v>
      </c>
    </row>
    <row r="16" spans="2:4" ht="15" customHeight="1">
      <c r="B16" s="96" t="s">
        <v>29</v>
      </c>
      <c r="C16" s="15" t="s">
        <v>200</v>
      </c>
      <c r="D16" s="105">
        <f>'I6'!I20</f>
        <v>0</v>
      </c>
    </row>
    <row r="17" spans="2:4" ht="15" customHeight="1">
      <c r="B17" s="96" t="s">
        <v>30</v>
      </c>
      <c r="C17" s="15" t="s">
        <v>202</v>
      </c>
      <c r="D17" s="105">
        <f>'I7'!I44</f>
        <v>180</v>
      </c>
    </row>
    <row r="18" spans="2:4" ht="30">
      <c r="B18" s="96" t="s">
        <v>31</v>
      </c>
      <c r="C18" s="15" t="s">
        <v>203</v>
      </c>
      <c r="D18" s="105">
        <f>'I8'!I20</f>
        <v>0</v>
      </c>
    </row>
    <row r="19" spans="2:4" ht="30">
      <c r="B19" s="96" t="s">
        <v>33</v>
      </c>
      <c r="C19" s="11" t="s">
        <v>204</v>
      </c>
      <c r="D19" s="105">
        <f>'I9'!I20</f>
        <v>7</v>
      </c>
    </row>
    <row r="20" spans="2:4" ht="30">
      <c r="B20" s="96" t="s">
        <v>34</v>
      </c>
      <c r="C20" s="77" t="s">
        <v>206</v>
      </c>
      <c r="D20" s="105">
        <f>'I10'!I20</f>
        <v>0</v>
      </c>
    </row>
    <row r="21" spans="2:4" ht="45">
      <c r="B21" s="97" t="s">
        <v>36</v>
      </c>
      <c r="C21" s="15" t="s">
        <v>208</v>
      </c>
      <c r="D21" s="105">
        <f>I11a!I22</f>
        <v>56</v>
      </c>
    </row>
    <row r="22" spans="2:4" ht="60" customHeight="1">
      <c r="B22" s="98"/>
      <c r="C22" s="15" t="s">
        <v>210</v>
      </c>
      <c r="D22" s="105">
        <f>I11b!H20</f>
        <v>0</v>
      </c>
    </row>
    <row r="23" spans="2:4" ht="30">
      <c r="B23" s="95"/>
      <c r="C23" s="36" t="s">
        <v>212</v>
      </c>
      <c r="D23" s="105">
        <f>I11c!G20</f>
        <v>9</v>
      </c>
    </row>
    <row r="24" spans="2:4" ht="75">
      <c r="B24" s="96" t="s">
        <v>40</v>
      </c>
      <c r="C24" s="15" t="s">
        <v>214</v>
      </c>
      <c r="D24" s="105">
        <f>'I12'!H20</f>
        <v>105</v>
      </c>
    </row>
    <row r="25" spans="2:4" ht="48" customHeight="1">
      <c r="B25" s="96" t="s">
        <v>60</v>
      </c>
      <c r="C25" s="15" t="s">
        <v>216</v>
      </c>
      <c r="D25" s="105">
        <f>'I13'!H54</f>
        <v>480</v>
      </c>
    </row>
    <row r="26" spans="2:4" ht="60">
      <c r="B26" s="97" t="s">
        <v>61</v>
      </c>
      <c r="C26" s="11" t="s">
        <v>218</v>
      </c>
      <c r="D26" s="105">
        <f>I14a!H20</f>
        <v>0</v>
      </c>
    </row>
    <row r="27" spans="2:4" ht="30" customHeight="1">
      <c r="B27" s="95"/>
      <c r="C27" s="11" t="s">
        <v>220</v>
      </c>
      <c r="D27" s="105">
        <f>I14b!H20</f>
        <v>0</v>
      </c>
    </row>
    <row r="28" spans="2:4" ht="45">
      <c r="B28" s="96" t="s">
        <v>61</v>
      </c>
      <c r="C28" s="11" t="s">
        <v>62</v>
      </c>
      <c r="D28" s="105">
        <f>I14c!H20</f>
        <v>0</v>
      </c>
    </row>
    <row r="29" spans="2:4" s="187" customFormat="1" ht="60">
      <c r="B29" s="378" t="s">
        <v>0</v>
      </c>
      <c r="C29" s="11" t="s">
        <v>223</v>
      </c>
      <c r="D29" s="106">
        <f>'I15'!H20</f>
        <v>40</v>
      </c>
    </row>
    <row r="30" spans="2:4" ht="105">
      <c r="B30" s="99" t="s">
        <v>64</v>
      </c>
      <c r="C30" s="85" t="s">
        <v>225</v>
      </c>
      <c r="D30" s="106">
        <f>'I16'!D20</f>
        <v>0</v>
      </c>
    </row>
    <row r="31" spans="2:4" ht="45">
      <c r="B31" s="99" t="s">
        <v>66</v>
      </c>
      <c r="C31" s="71" t="s">
        <v>228</v>
      </c>
      <c r="D31" s="105">
        <f>'I17'!D20</f>
        <v>0</v>
      </c>
    </row>
    <row r="32" spans="2:4" ht="45" customHeight="1">
      <c r="B32" s="95" t="s">
        <v>68</v>
      </c>
      <c r="C32" s="15" t="s">
        <v>230</v>
      </c>
      <c r="D32" s="104">
        <f>'I18'!D30</f>
        <v>130</v>
      </c>
    </row>
    <row r="33" spans="2:4" ht="75" customHeight="1">
      <c r="B33" s="96" t="s">
        <v>42</v>
      </c>
      <c r="C33" s="89" t="s">
        <v>232</v>
      </c>
      <c r="D33" s="105">
        <f>'I19'!E20</f>
        <v>20</v>
      </c>
    </row>
    <row r="34" spans="2:4" ht="30">
      <c r="B34" s="100" t="s">
        <v>44</v>
      </c>
      <c r="C34" s="88" t="s">
        <v>233</v>
      </c>
      <c r="D34" s="105">
        <f>'I20'!E20</f>
        <v>20</v>
      </c>
    </row>
    <row r="35" spans="2:4">
      <c r="B35" s="96" t="s">
        <v>45</v>
      </c>
      <c r="C35" s="80" t="s">
        <v>235</v>
      </c>
      <c r="D35" s="105">
        <f>'I21'!D20</f>
        <v>0</v>
      </c>
    </row>
    <row r="36" spans="2:4" ht="90">
      <c r="B36" s="96" t="s">
        <v>47</v>
      </c>
      <c r="C36" s="79" t="s">
        <v>270</v>
      </c>
      <c r="D36" s="105">
        <f>'I22'!D20</f>
        <v>20</v>
      </c>
    </row>
    <row r="37" spans="2:4" ht="45">
      <c r="B37" s="96" t="s">
        <v>48</v>
      </c>
      <c r="C37" s="78" t="s">
        <v>236</v>
      </c>
      <c r="D37" s="105">
        <f>'I23'!D20</f>
        <v>0</v>
      </c>
    </row>
    <row r="38" spans="2:4">
      <c r="B38" s="96" t="s">
        <v>238</v>
      </c>
      <c r="C38" s="78" t="s">
        <v>49</v>
      </c>
      <c r="D38" s="105">
        <f>'I24'!F20</f>
        <v>0</v>
      </c>
    </row>
    <row r="39" spans="2:4">
      <c r="B39" s="187"/>
      <c r="C39" s="187"/>
      <c r="D39" s="187"/>
    </row>
    <row r="40" spans="2:4">
      <c r="B40" s="281" t="s">
        <v>2</v>
      </c>
      <c r="C40" s="1" t="s">
        <v>104</v>
      </c>
      <c r="D40" s="187"/>
    </row>
    <row r="41" spans="2:4">
      <c r="B41" s="19" t="s">
        <v>5</v>
      </c>
      <c r="C41" s="13" t="s">
        <v>241</v>
      </c>
      <c r="D41" s="107">
        <f>SUM(D11:D20)+SUM(D33:D38)</f>
        <v>327</v>
      </c>
    </row>
    <row r="42" spans="2:4">
      <c r="B42" s="19" t="s">
        <v>6</v>
      </c>
      <c r="C42" s="13" t="s">
        <v>242</v>
      </c>
      <c r="D42" s="107">
        <f>SUM(D24:D33)</f>
        <v>775</v>
      </c>
    </row>
    <row r="43" spans="2:4" ht="15.75" thickBot="1">
      <c r="B43" s="101" t="s">
        <v>7</v>
      </c>
      <c r="C43" s="14" t="s">
        <v>9</v>
      </c>
      <c r="D43" s="108">
        <f>SUM(D21:D23)</f>
        <v>65</v>
      </c>
    </row>
    <row r="44" spans="2:4" ht="16.5" thickTop="1" thickBot="1">
      <c r="B44" s="102" t="s">
        <v>8</v>
      </c>
      <c r="C44" s="103" t="s">
        <v>243</v>
      </c>
      <c r="D44" s="109">
        <f>D41+D42+D43</f>
        <v>1167</v>
      </c>
    </row>
    <row r="45" spans="2:4" ht="15.75" thickTop="1">
      <c r="B45" s="187"/>
      <c r="C45" s="187"/>
      <c r="D45" s="187"/>
    </row>
    <row r="46" spans="2:4">
      <c r="B46" s="282" t="s">
        <v>148</v>
      </c>
      <c r="C46" s="187" t="s">
        <v>149</v>
      </c>
      <c r="D46" s="187"/>
    </row>
    <row r="47" spans="2:4">
      <c r="B47" s="319" t="str">
        <f>'Date initiale'!C9</f>
        <v>iunie/2019</v>
      </c>
      <c r="C47" s="187"/>
      <c r="D47" s="187"/>
    </row>
  </sheetData>
  <sheetProtection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G10" sqref="G10"/>
    </sheetView>
  </sheetViews>
  <sheetFormatPr defaultRowHeight="15"/>
  <cols>
    <col min="1" max="1" width="5.140625" customWidth="1"/>
    <col min="2" max="2" width="104.28515625" customWidth="1"/>
    <col min="3" max="3" width="10.5703125" customWidth="1"/>
    <col min="4" max="4" width="9.7109375" customWidth="1"/>
  </cols>
  <sheetData>
    <row r="1" spans="1:10">
      <c r="A1" s="267" t="str">
        <f>'Date initiale'!C3</f>
        <v>Universitatea de Arhitectură și Urbanism "Ion Mincu" București</v>
      </c>
      <c r="B1" s="267"/>
    </row>
    <row r="2" spans="1:10">
      <c r="A2" s="267" t="str">
        <f>'Date initiale'!B4&amp;" "&amp;'Date initiale'!C4</f>
        <v>Facultatea ARHITECTURA</v>
      </c>
      <c r="B2" s="267"/>
    </row>
    <row r="3" spans="1:10">
      <c r="A3" s="267" t="str">
        <f>'Date initiale'!B5&amp;" "&amp;'Date initiale'!C5</f>
        <v>Departamentul Bazele Proiectarii</v>
      </c>
      <c r="B3" s="267"/>
    </row>
    <row r="4" spans="1:10">
      <c r="A4" s="125" t="str">
        <f>'Date initiale'!C6&amp;", "&amp;'Date initiale'!C7</f>
        <v>Perju Dragos Constantin, Conferentiar, pozitia 17</v>
      </c>
      <c r="B4" s="125"/>
    </row>
    <row r="5" spans="1:10" s="187" customFormat="1">
      <c r="A5" s="125"/>
      <c r="B5" s="125"/>
    </row>
    <row r="6" spans="1:10" ht="15.75">
      <c r="A6" s="445" t="s">
        <v>110</v>
      </c>
      <c r="B6" s="445"/>
      <c r="C6" s="445"/>
      <c r="D6" s="445"/>
    </row>
    <row r="7" spans="1:10" ht="24" customHeight="1">
      <c r="A7" s="449" t="str">
        <f>'Descriere indicatori'!B28&amp;". "&amp;'Descriere indicatori'!C28</f>
        <v xml:space="preserve">I21. Organizator / curator expoziţii la nivel internaţional/naţional </v>
      </c>
      <c r="B7" s="449"/>
      <c r="C7" s="449"/>
      <c r="D7" s="449"/>
    </row>
    <row r="8" spans="1:10" ht="15.75" thickBot="1"/>
    <row r="9" spans="1:10" ht="30.75" thickBot="1">
      <c r="A9" s="158" t="s">
        <v>55</v>
      </c>
      <c r="B9" s="293" t="s">
        <v>152</v>
      </c>
      <c r="C9" s="159" t="s">
        <v>87</v>
      </c>
      <c r="D9" s="294" t="s">
        <v>147</v>
      </c>
      <c r="F9" s="271" t="s">
        <v>108</v>
      </c>
      <c r="J9" s="14"/>
    </row>
    <row r="10" spans="1:10">
      <c r="A10" s="298">
        <v>1</v>
      </c>
      <c r="B10" s="299"/>
      <c r="C10" s="299"/>
      <c r="D10" s="300"/>
      <c r="F10" s="272" t="s">
        <v>169</v>
      </c>
      <c r="G10" s="384" t="s">
        <v>262</v>
      </c>
      <c r="J10" s="273"/>
    </row>
    <row r="11" spans="1:10">
      <c r="A11" s="301">
        <f>A10+1</f>
        <v>2</v>
      </c>
      <c r="B11" s="295"/>
      <c r="C11" s="42"/>
      <c r="D11" s="302"/>
      <c r="J11" s="57"/>
    </row>
    <row r="12" spans="1:10">
      <c r="A12" s="301">
        <f t="shared" ref="A12:A19" si="0">A11+1</f>
        <v>3</v>
      </c>
      <c r="B12" s="295"/>
      <c r="C12" s="42"/>
      <c r="D12" s="302"/>
    </row>
    <row r="13" spans="1:10">
      <c r="A13" s="301">
        <f t="shared" si="0"/>
        <v>4</v>
      </c>
      <c r="B13" s="295"/>
      <c r="C13" s="42"/>
      <c r="D13" s="302"/>
    </row>
    <row r="14" spans="1:10">
      <c r="A14" s="301">
        <f t="shared" si="0"/>
        <v>5</v>
      </c>
      <c r="B14" s="303"/>
      <c r="C14" s="42"/>
      <c r="D14" s="304"/>
    </row>
    <row r="15" spans="1:10">
      <c r="A15" s="301">
        <f t="shared" si="0"/>
        <v>6</v>
      </c>
      <c r="B15" s="303"/>
      <c r="C15" s="42"/>
      <c r="D15" s="304"/>
    </row>
    <row r="16" spans="1:10">
      <c r="A16" s="301">
        <f t="shared" si="0"/>
        <v>7</v>
      </c>
      <c r="B16" s="303"/>
      <c r="C16" s="42"/>
      <c r="D16" s="304"/>
    </row>
    <row r="17" spans="1:4">
      <c r="A17" s="301">
        <f t="shared" si="0"/>
        <v>8</v>
      </c>
      <c r="B17" s="303"/>
      <c r="C17" s="42"/>
      <c r="D17" s="150"/>
    </row>
    <row r="18" spans="1:4">
      <c r="A18" s="301">
        <f t="shared" si="0"/>
        <v>9</v>
      </c>
      <c r="B18" s="305"/>
      <c r="C18" s="183"/>
      <c r="D18" s="306"/>
    </row>
    <row r="19" spans="1:4" ht="15.75" thickBot="1">
      <c r="A19" s="307">
        <f t="shared" si="0"/>
        <v>10</v>
      </c>
      <c r="B19" s="308"/>
      <c r="C19" s="309"/>
      <c r="D19" s="310"/>
    </row>
    <row r="20" spans="1:4" ht="15.75" thickBot="1">
      <c r="A20" s="359"/>
      <c r="B20" s="296"/>
      <c r="C20" s="162" t="str">
        <f>"Total "&amp;LEFT(A7,3)</f>
        <v>Total I21</v>
      </c>
      <c r="D20" s="128">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65"/>
  <sheetViews>
    <sheetView workbookViewId="0">
      <selection activeCell="B15" sqref="B15"/>
    </sheetView>
  </sheetViews>
  <sheetFormatPr defaultRowHeight="15"/>
  <cols>
    <col min="1" max="1" width="5.140625" customWidth="1"/>
    <col min="2" max="2" width="98.28515625" customWidth="1"/>
    <col min="3" max="3" width="15.7109375" customWidth="1"/>
    <col min="4" max="4" width="9.7109375" customWidth="1"/>
  </cols>
  <sheetData>
    <row r="1" spans="1:7" ht="15.75">
      <c r="A1" s="265" t="str">
        <f>'Date initiale'!C3</f>
        <v>Universitatea de Arhitectură și Urbanism "Ion Mincu" București</v>
      </c>
      <c r="B1" s="265"/>
      <c r="C1" s="265"/>
      <c r="D1" s="17"/>
    </row>
    <row r="2" spans="1:7" ht="15.75">
      <c r="A2" s="265" t="str">
        <f>'Date initiale'!B4&amp;" "&amp;'Date initiale'!C4</f>
        <v>Facultatea ARHITECTURA</v>
      </c>
      <c r="B2" s="265"/>
      <c r="C2" s="265"/>
      <c r="D2" s="17"/>
    </row>
    <row r="3" spans="1:7" ht="15.75">
      <c r="A3" s="265" t="str">
        <f>'Date initiale'!B5&amp;" "&amp;'Date initiale'!C5</f>
        <v>Departamentul Bazele Proiectarii</v>
      </c>
      <c r="B3" s="265"/>
      <c r="C3" s="265"/>
      <c r="D3" s="17"/>
    </row>
    <row r="4" spans="1:7">
      <c r="A4" s="125" t="str">
        <f>'Date initiale'!C6&amp;", "&amp;'Date initiale'!C7</f>
        <v>Perju Dragos Constantin, Conferentiar, pozitia 17</v>
      </c>
      <c r="B4" s="125"/>
      <c r="C4" s="125"/>
    </row>
    <row r="5" spans="1:7" s="187" customFormat="1">
      <c r="A5" s="125"/>
      <c r="B5" s="125"/>
      <c r="C5" s="125"/>
    </row>
    <row r="6" spans="1:7" ht="15.75">
      <c r="A6" s="447" t="s">
        <v>110</v>
      </c>
      <c r="B6" s="447"/>
      <c r="C6" s="447"/>
      <c r="D6" s="447"/>
    </row>
    <row r="7" spans="1:7" s="187" customFormat="1" ht="66.75" customHeight="1">
      <c r="A7" s="449"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49"/>
      <c r="C7" s="449"/>
      <c r="D7" s="449"/>
    </row>
    <row r="8" spans="1:7" ht="16.5" thickBot="1">
      <c r="A8" s="60"/>
      <c r="B8" s="60"/>
      <c r="C8" s="60"/>
      <c r="D8" s="60"/>
    </row>
    <row r="9" spans="1:7" ht="30.75" thickBot="1">
      <c r="A9" s="158" t="s">
        <v>55</v>
      </c>
      <c r="B9" s="312" t="s">
        <v>158</v>
      </c>
      <c r="C9" s="312" t="s">
        <v>81</v>
      </c>
      <c r="D9" s="313" t="s">
        <v>147</v>
      </c>
      <c r="F9" s="271" t="s">
        <v>108</v>
      </c>
    </row>
    <row r="10" spans="1:7" ht="15.75">
      <c r="A10" s="164">
        <v>1</v>
      </c>
      <c r="B10" s="314" t="s">
        <v>330</v>
      </c>
      <c r="C10" s="315" t="s">
        <v>331</v>
      </c>
      <c r="D10" s="339">
        <v>10</v>
      </c>
      <c r="E10" s="47"/>
      <c r="F10" s="272" t="s">
        <v>173</v>
      </c>
      <c r="G10" s="384" t="s">
        <v>264</v>
      </c>
    </row>
    <row r="11" spans="1:7" ht="15.75">
      <c r="A11" s="166">
        <f>A10+1</f>
        <v>2</v>
      </c>
      <c r="B11" s="296" t="s">
        <v>332</v>
      </c>
      <c r="C11" s="42" t="s">
        <v>331</v>
      </c>
      <c r="D11" s="333">
        <v>10</v>
      </c>
      <c r="E11" s="47"/>
      <c r="F11" s="272" t="s">
        <v>169</v>
      </c>
    </row>
    <row r="12" spans="1:7" ht="15.75">
      <c r="A12" s="166">
        <f t="shared" ref="A12:A19" si="0">A11+1</f>
        <v>3</v>
      </c>
      <c r="B12" s="303"/>
      <c r="C12" s="311"/>
      <c r="D12" s="353"/>
      <c r="E12" s="47"/>
      <c r="F12" s="272" t="s">
        <v>169</v>
      </c>
    </row>
    <row r="13" spans="1:7" ht="15.75">
      <c r="A13" s="166">
        <f t="shared" si="0"/>
        <v>4</v>
      </c>
      <c r="B13" s="303"/>
      <c r="C13" s="42"/>
      <c r="D13" s="353"/>
      <c r="E13" s="47"/>
      <c r="F13" s="272">
        <v>20</v>
      </c>
    </row>
    <row r="14" spans="1:7" ht="15.75">
      <c r="A14" s="166">
        <f t="shared" si="0"/>
        <v>5</v>
      </c>
      <c r="B14" s="303"/>
      <c r="C14" s="42"/>
      <c r="D14" s="353"/>
      <c r="E14" s="47"/>
    </row>
    <row r="15" spans="1:7" ht="15.75">
      <c r="A15" s="166">
        <f t="shared" si="0"/>
        <v>6</v>
      </c>
      <c r="B15" s="303"/>
      <c r="C15" s="42"/>
      <c r="D15" s="353"/>
      <c r="E15" s="47"/>
    </row>
    <row r="16" spans="1:7" ht="15.75">
      <c r="A16" s="166">
        <f t="shared" si="0"/>
        <v>7</v>
      </c>
      <c r="B16" s="303"/>
      <c r="C16" s="42"/>
      <c r="D16" s="353"/>
      <c r="E16" s="47"/>
    </row>
    <row r="17" spans="1:5" ht="15.75">
      <c r="A17" s="166">
        <f t="shared" si="0"/>
        <v>8</v>
      </c>
      <c r="B17" s="303"/>
      <c r="C17" s="42"/>
      <c r="D17" s="353"/>
      <c r="E17" s="47"/>
    </row>
    <row r="18" spans="1:5" ht="15.75">
      <c r="A18" s="166">
        <f t="shared" si="0"/>
        <v>9</v>
      </c>
      <c r="B18" s="303"/>
      <c r="C18" s="42"/>
      <c r="D18" s="353"/>
      <c r="E18" s="47"/>
    </row>
    <row r="19" spans="1:5" ht="16.5" thickBot="1">
      <c r="A19" s="316">
        <f t="shared" si="0"/>
        <v>10</v>
      </c>
      <c r="B19" s="317"/>
      <c r="C19" s="155"/>
      <c r="D19" s="354"/>
      <c r="E19" s="47"/>
    </row>
    <row r="20" spans="1:5" ht="16.5" thickBot="1">
      <c r="A20" s="359"/>
      <c r="B20" s="296"/>
      <c r="C20" s="127" t="str">
        <f>"Total "&amp;LEFT(A7,3)</f>
        <v>Total I22</v>
      </c>
      <c r="D20" s="128">
        <f>SUM(D10:D19)</f>
        <v>20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G20"/>
  <sheetViews>
    <sheetView workbookViewId="0">
      <selection activeCell="G10" sqref="G10"/>
    </sheetView>
  </sheetViews>
  <sheetFormatPr defaultRowHeight="15"/>
  <cols>
    <col min="1" max="1" width="5.140625" customWidth="1"/>
    <col min="2" max="2" width="98.28515625" customWidth="1"/>
    <col min="3" max="3" width="15.7109375" customWidth="1"/>
    <col min="4" max="4" width="9.7109375" customWidth="1"/>
  </cols>
  <sheetData>
    <row r="1" spans="1:7" ht="15.75">
      <c r="A1" s="265" t="str">
        <f>'Date initiale'!C3</f>
        <v>Universitatea de Arhitectură și Urbanism "Ion Mincu" București</v>
      </c>
      <c r="B1" s="265"/>
      <c r="C1" s="265"/>
      <c r="D1" s="43"/>
    </row>
    <row r="2" spans="1:7" ht="15.75">
      <c r="A2" s="265" t="str">
        <f>'Date initiale'!B4&amp;" "&amp;'Date initiale'!C4</f>
        <v>Facultatea ARHITECTURA</v>
      </c>
      <c r="B2" s="265"/>
      <c r="C2" s="265"/>
      <c r="D2" s="17"/>
    </row>
    <row r="3" spans="1:7" ht="15.75">
      <c r="A3" s="265" t="str">
        <f>'Date initiale'!B5&amp;" "&amp;'Date initiale'!C5</f>
        <v>Departamentul Bazele Proiectarii</v>
      </c>
      <c r="B3" s="265"/>
      <c r="C3" s="265"/>
      <c r="D3" s="17"/>
    </row>
    <row r="4" spans="1:7">
      <c r="A4" s="125" t="str">
        <f>'Date initiale'!C6&amp;", "&amp;'Date initiale'!C7</f>
        <v>Perju Dragos Constantin, Conferentiar, pozitia 17</v>
      </c>
      <c r="B4" s="125"/>
      <c r="C4" s="125"/>
    </row>
    <row r="5" spans="1:7" s="187" customFormat="1">
      <c r="A5" s="125"/>
      <c r="B5" s="125"/>
      <c r="C5" s="125"/>
    </row>
    <row r="6" spans="1:7" ht="15.75">
      <c r="A6" s="445" t="s">
        <v>110</v>
      </c>
      <c r="B6" s="445"/>
      <c r="C6" s="445"/>
      <c r="D6" s="445"/>
    </row>
    <row r="7" spans="1:7" ht="39.75" customHeight="1">
      <c r="A7" s="449"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49"/>
      <c r="C7" s="449"/>
      <c r="D7" s="449"/>
    </row>
    <row r="8" spans="1:7" ht="15.75" customHeight="1" thickBot="1">
      <c r="A8" s="60"/>
      <c r="B8" s="60"/>
      <c r="C8" s="60"/>
      <c r="D8" s="60"/>
    </row>
    <row r="9" spans="1:7" ht="30.75" thickBot="1">
      <c r="A9" s="158" t="s">
        <v>55</v>
      </c>
      <c r="B9" s="159" t="s">
        <v>159</v>
      </c>
      <c r="C9" s="159" t="s">
        <v>81</v>
      </c>
      <c r="D9" s="294" t="s">
        <v>147</v>
      </c>
      <c r="F9" s="271" t="s">
        <v>108</v>
      </c>
    </row>
    <row r="10" spans="1:7" s="187" customFormat="1">
      <c r="A10" s="164">
        <v>1</v>
      </c>
      <c r="B10" s="314"/>
      <c r="C10" s="165"/>
      <c r="D10" s="355"/>
      <c r="F10" s="272" t="s">
        <v>169</v>
      </c>
      <c r="G10" s="384" t="s">
        <v>261</v>
      </c>
    </row>
    <row r="11" spans="1:7" s="187" customFormat="1">
      <c r="A11" s="166">
        <f>A10+1</f>
        <v>2</v>
      </c>
      <c r="B11" s="303"/>
      <c r="C11" s="42"/>
      <c r="D11" s="356"/>
      <c r="F11" s="272" t="s">
        <v>171</v>
      </c>
    </row>
    <row r="12" spans="1:7">
      <c r="A12" s="166">
        <f t="shared" ref="A12:A19" si="0">A11+1</f>
        <v>3</v>
      </c>
      <c r="B12" s="303"/>
      <c r="C12" s="42"/>
      <c r="D12" s="356"/>
      <c r="F12" s="272" t="s">
        <v>172</v>
      </c>
    </row>
    <row r="13" spans="1:7" s="187" customFormat="1">
      <c r="A13" s="166">
        <f t="shared" si="0"/>
        <v>4</v>
      </c>
      <c r="B13" s="303"/>
      <c r="C13" s="42"/>
      <c r="D13" s="356"/>
    </row>
    <row r="14" spans="1:7" s="187" customFormat="1">
      <c r="A14" s="166">
        <f t="shared" si="0"/>
        <v>5</v>
      </c>
      <c r="B14" s="303"/>
      <c r="C14" s="42"/>
      <c r="D14" s="356"/>
    </row>
    <row r="15" spans="1:7" s="187" customFormat="1">
      <c r="A15" s="166">
        <f t="shared" si="0"/>
        <v>6</v>
      </c>
      <c r="B15" s="303"/>
      <c r="C15" s="42"/>
      <c r="D15" s="356"/>
    </row>
    <row r="16" spans="1:7" s="187" customFormat="1">
      <c r="A16" s="166">
        <f t="shared" si="0"/>
        <v>7</v>
      </c>
      <c r="B16" s="303"/>
      <c r="C16" s="42"/>
      <c r="D16" s="356"/>
    </row>
    <row r="17" spans="1:4" s="187" customFormat="1">
      <c r="A17" s="166">
        <f t="shared" si="0"/>
        <v>8</v>
      </c>
      <c r="B17" s="303"/>
      <c r="C17" s="42"/>
      <c r="D17" s="356"/>
    </row>
    <row r="18" spans="1:4" s="187" customFormat="1">
      <c r="A18" s="166">
        <f t="shared" si="0"/>
        <v>9</v>
      </c>
      <c r="B18" s="303"/>
      <c r="C18" s="42"/>
      <c r="D18" s="356"/>
    </row>
    <row r="19" spans="1:4" ht="15.75" thickBot="1">
      <c r="A19" s="316">
        <f t="shared" si="0"/>
        <v>10</v>
      </c>
      <c r="B19" s="317"/>
      <c r="C19" s="155"/>
      <c r="D19" s="357"/>
    </row>
    <row r="20" spans="1:4" ht="15.75" thickBot="1">
      <c r="A20" s="358"/>
      <c r="B20" s="125"/>
      <c r="C20" s="127" t="str">
        <f>"Total "&amp;LEFT(A7,3)</f>
        <v>Total I23</v>
      </c>
      <c r="D20" s="318">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workbookViewId="0">
      <selection activeCell="E34" sqref="E34"/>
    </sheetView>
  </sheetViews>
  <sheetFormatPr defaultRowHeight="15"/>
  <cols>
    <col min="1" max="1" width="5.140625" customWidth="1"/>
    <col min="2" max="2" width="27.5703125" customWidth="1"/>
    <col min="3" max="3" width="46.85546875" style="187" customWidth="1"/>
    <col min="4" max="4" width="30" style="187" customWidth="1"/>
    <col min="5" max="5" width="10.5703125" customWidth="1"/>
    <col min="6" max="6" width="9.7109375" customWidth="1"/>
  </cols>
  <sheetData>
    <row r="1" spans="1:9">
      <c r="A1" s="267" t="str">
        <f>'Date initiale'!C3</f>
        <v>Universitatea de Arhitectură și Urbanism "Ion Mincu" București</v>
      </c>
      <c r="B1" s="267"/>
      <c r="C1" s="267"/>
      <c r="D1" s="267"/>
      <c r="E1" s="267"/>
    </row>
    <row r="2" spans="1:9">
      <c r="A2" s="267" t="str">
        <f>'Date initiale'!B4&amp;" "&amp;'Date initiale'!C4</f>
        <v>Facultatea ARHITECTURA</v>
      </c>
      <c r="B2" s="267"/>
      <c r="C2" s="267"/>
      <c r="D2" s="267"/>
      <c r="E2" s="267"/>
    </row>
    <row r="3" spans="1:9">
      <c r="A3" s="267" t="str">
        <f>'Date initiale'!B5&amp;" "&amp;'Date initiale'!C5</f>
        <v>Departamentul Bazele Proiectarii</v>
      </c>
      <c r="B3" s="267"/>
      <c r="C3" s="267"/>
      <c r="D3" s="267"/>
      <c r="E3" s="267"/>
    </row>
    <row r="4" spans="1:9">
      <c r="A4" s="125" t="str">
        <f>'Date initiale'!C6&amp;", "&amp;'Date initiale'!C7</f>
        <v>Perju Dragos Constantin, Conferentiar, pozitia 17</v>
      </c>
      <c r="B4" s="125"/>
      <c r="C4" s="125"/>
      <c r="D4" s="125"/>
      <c r="E4" s="125"/>
    </row>
    <row r="5" spans="1:9" s="187" customFormat="1">
      <c r="A5" s="125"/>
      <c r="B5" s="125"/>
      <c r="C5" s="125"/>
      <c r="D5" s="125"/>
      <c r="E5" s="125"/>
    </row>
    <row r="6" spans="1:9" ht="15.75">
      <c r="A6" s="284" t="s">
        <v>110</v>
      </c>
    </row>
    <row r="7" spans="1:9" ht="15.75">
      <c r="A7" s="449" t="str">
        <f>'Descriere indicatori'!B31&amp;". "&amp;'Descriere indicatori'!C31</f>
        <v xml:space="preserve">I24. Îndrumare de doctorat sau în co-tutelă la nivel internaţional/naţional </v>
      </c>
      <c r="B7" s="449"/>
      <c r="C7" s="449"/>
      <c r="D7" s="449"/>
      <c r="E7" s="449"/>
      <c r="F7" s="449"/>
    </row>
    <row r="8" spans="1:9" ht="15.75" thickBot="1"/>
    <row r="9" spans="1:9" ht="30.75" thickBot="1">
      <c r="A9" s="158" t="s">
        <v>55</v>
      </c>
      <c r="B9" s="159" t="s">
        <v>153</v>
      </c>
      <c r="C9" s="159" t="s">
        <v>155</v>
      </c>
      <c r="D9" s="159" t="s">
        <v>154</v>
      </c>
      <c r="E9" s="159" t="s">
        <v>81</v>
      </c>
      <c r="F9" s="294" t="s">
        <v>147</v>
      </c>
      <c r="H9" s="271" t="s">
        <v>108</v>
      </c>
    </row>
    <row r="10" spans="1:9">
      <c r="A10" s="164">
        <v>1</v>
      </c>
      <c r="B10" s="314"/>
      <c r="C10" s="314"/>
      <c r="D10" s="314"/>
      <c r="E10" s="165"/>
      <c r="F10" s="355"/>
      <c r="H10" s="272" t="s">
        <v>265</v>
      </c>
      <c r="I10" s="384" t="s">
        <v>266</v>
      </c>
    </row>
    <row r="11" spans="1:9">
      <c r="A11" s="166">
        <f>A10+1</f>
        <v>2</v>
      </c>
      <c r="B11" s="303"/>
      <c r="C11" s="303"/>
      <c r="D11" s="303"/>
      <c r="E11" s="42"/>
      <c r="F11" s="356"/>
      <c r="H11" s="187"/>
      <c r="I11" s="384" t="s">
        <v>267</v>
      </c>
    </row>
    <row r="12" spans="1:9">
      <c r="A12" s="166">
        <f t="shared" ref="A12:A19" si="0">A11+1</f>
        <v>3</v>
      </c>
      <c r="B12" s="303"/>
      <c r="C12" s="303"/>
      <c r="D12" s="303"/>
      <c r="E12" s="42"/>
      <c r="F12" s="356"/>
    </row>
    <row r="13" spans="1:9">
      <c r="A13" s="166">
        <f t="shared" si="0"/>
        <v>4</v>
      </c>
      <c r="B13" s="303"/>
      <c r="C13" s="303"/>
      <c r="D13" s="303"/>
      <c r="E13" s="42"/>
      <c r="F13" s="356"/>
    </row>
    <row r="14" spans="1:9">
      <c r="A14" s="166">
        <f t="shared" si="0"/>
        <v>5</v>
      </c>
      <c r="B14" s="303"/>
      <c r="C14" s="303"/>
      <c r="D14" s="303"/>
      <c r="E14" s="42"/>
      <c r="F14" s="356"/>
    </row>
    <row r="15" spans="1:9">
      <c r="A15" s="166">
        <f t="shared" si="0"/>
        <v>6</v>
      </c>
      <c r="B15" s="303"/>
      <c r="C15" s="303"/>
      <c r="D15" s="303"/>
      <c r="E15" s="42"/>
      <c r="F15" s="356"/>
    </row>
    <row r="16" spans="1:9">
      <c r="A16" s="166">
        <f t="shared" si="0"/>
        <v>7</v>
      </c>
      <c r="B16" s="303"/>
      <c r="C16" s="303"/>
      <c r="D16" s="303"/>
      <c r="E16" s="42"/>
      <c r="F16" s="356"/>
    </row>
    <row r="17" spans="1:6">
      <c r="A17" s="166">
        <f t="shared" si="0"/>
        <v>8</v>
      </c>
      <c r="B17" s="303"/>
      <c r="C17" s="303"/>
      <c r="D17" s="303"/>
      <c r="E17" s="42"/>
      <c r="F17" s="356"/>
    </row>
    <row r="18" spans="1:6">
      <c r="A18" s="166">
        <f t="shared" si="0"/>
        <v>9</v>
      </c>
      <c r="B18" s="303"/>
      <c r="C18" s="303"/>
      <c r="D18" s="303"/>
      <c r="E18" s="42"/>
      <c r="F18" s="356"/>
    </row>
    <row r="19" spans="1:6" ht="15.75" thickBot="1">
      <c r="A19" s="316">
        <f t="shared" si="0"/>
        <v>10</v>
      </c>
      <c r="B19" s="317"/>
      <c r="C19" s="317"/>
      <c r="D19" s="317"/>
      <c r="E19" s="155"/>
      <c r="F19" s="357"/>
    </row>
    <row r="20" spans="1:6" ht="15.75" thickBot="1">
      <c r="A20" s="358"/>
      <c r="B20" s="125"/>
      <c r="C20" s="125"/>
      <c r="D20" s="125"/>
      <c r="E20" s="127" t="str">
        <f>"Total "&amp;LEFT(A7,3)</f>
        <v>Total I24</v>
      </c>
      <c r="F20" s="318">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320"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181</v>
      </c>
    </row>
    <row r="15" spans="1:28">
      <c r="A15" t="s">
        <v>182</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topLeftCell="A49" zoomScale="115" zoomScaleNormal="115" workbookViewId="0">
      <selection activeCell="C17" sqref="C17"/>
    </sheetView>
  </sheetViews>
  <sheetFormatPr defaultRowHeight="15"/>
  <cols>
    <col min="1" max="1" width="3.85546875" style="187" customWidth="1"/>
    <col min="2" max="2" width="9.140625" customWidth="1"/>
    <col min="3" max="3" width="55" customWidth="1"/>
    <col min="4" max="4" width="9.42578125" style="76" customWidth="1"/>
    <col min="5" max="5" width="14.28515625" customWidth="1"/>
  </cols>
  <sheetData>
    <row r="1" spans="2:5">
      <c r="B1" s="90" t="s">
        <v>186</v>
      </c>
      <c r="D1"/>
    </row>
    <row r="2" spans="2:5">
      <c r="B2" s="90"/>
      <c r="D2"/>
    </row>
    <row r="3" spans="2:5" ht="45">
      <c r="B3" s="75" t="s">
        <v>63</v>
      </c>
      <c r="C3" s="12" t="s">
        <v>17</v>
      </c>
      <c r="D3" s="75" t="s">
        <v>18</v>
      </c>
      <c r="E3" s="12" t="s">
        <v>97</v>
      </c>
    </row>
    <row r="4" spans="2:5" ht="30">
      <c r="B4" s="81" t="s">
        <v>112</v>
      </c>
      <c r="C4" s="11" t="s">
        <v>20</v>
      </c>
      <c r="D4" s="81" t="s">
        <v>195</v>
      </c>
      <c r="E4" s="78" t="s">
        <v>98</v>
      </c>
    </row>
    <row r="5" spans="2:5">
      <c r="B5" s="81" t="s">
        <v>113</v>
      </c>
      <c r="C5" s="11" t="s">
        <v>22</v>
      </c>
      <c r="D5" s="81" t="s">
        <v>196</v>
      </c>
      <c r="E5" s="78" t="s">
        <v>16</v>
      </c>
    </row>
    <row r="6" spans="2:5" ht="30">
      <c r="B6" s="81" t="s">
        <v>114</v>
      </c>
      <c r="C6" s="32" t="s">
        <v>24</v>
      </c>
      <c r="D6" s="81" t="s">
        <v>197</v>
      </c>
      <c r="E6" s="78" t="s">
        <v>25</v>
      </c>
    </row>
    <row r="7" spans="2:5">
      <c r="B7" s="81" t="s">
        <v>115</v>
      </c>
      <c r="C7" s="11" t="s">
        <v>198</v>
      </c>
      <c r="D7" s="81" t="s">
        <v>197</v>
      </c>
      <c r="E7" s="78" t="s">
        <v>27</v>
      </c>
    </row>
    <row r="8" spans="2:5" s="56" customFormat="1" ht="60">
      <c r="B8" s="81" t="s">
        <v>116</v>
      </c>
      <c r="C8" s="78" t="s">
        <v>199</v>
      </c>
      <c r="D8" s="81" t="s">
        <v>197</v>
      </c>
      <c r="E8" s="78" t="s">
        <v>27</v>
      </c>
    </row>
    <row r="9" spans="2:5" ht="30" customHeight="1">
      <c r="B9" s="81" t="s">
        <v>117</v>
      </c>
      <c r="C9" s="15" t="s">
        <v>200</v>
      </c>
      <c r="D9" s="81" t="s">
        <v>201</v>
      </c>
      <c r="E9" s="78" t="s">
        <v>27</v>
      </c>
    </row>
    <row r="10" spans="2:5" ht="30" customHeight="1">
      <c r="B10" s="81" t="s">
        <v>118</v>
      </c>
      <c r="C10" s="15" t="s">
        <v>202</v>
      </c>
      <c r="D10" s="81" t="s">
        <v>201</v>
      </c>
      <c r="E10" s="78" t="s">
        <v>27</v>
      </c>
    </row>
    <row r="11" spans="2:5" ht="30">
      <c r="B11" s="81" t="s">
        <v>119</v>
      </c>
      <c r="C11" s="15" t="s">
        <v>203</v>
      </c>
      <c r="D11" s="81" t="s">
        <v>197</v>
      </c>
      <c r="E11" s="78" t="s">
        <v>32</v>
      </c>
    </row>
    <row r="12" spans="2:5" ht="30">
      <c r="B12" s="81" t="s">
        <v>120</v>
      </c>
      <c r="C12" s="11" t="s">
        <v>204</v>
      </c>
      <c r="D12" s="81" t="s">
        <v>205</v>
      </c>
      <c r="E12" s="78" t="s">
        <v>32</v>
      </c>
    </row>
    <row r="13" spans="2:5" ht="62.25" customHeight="1">
      <c r="B13" s="81" t="s">
        <v>121</v>
      </c>
      <c r="C13" s="77" t="s">
        <v>206</v>
      </c>
      <c r="D13" s="81" t="s">
        <v>207</v>
      </c>
      <c r="E13" s="78" t="s">
        <v>35</v>
      </c>
    </row>
    <row r="14" spans="2:5" ht="60">
      <c r="B14" s="82" t="s">
        <v>122</v>
      </c>
      <c r="C14" s="15" t="s">
        <v>208</v>
      </c>
      <c r="D14" s="81" t="s">
        <v>209</v>
      </c>
      <c r="E14" s="78" t="s">
        <v>37</v>
      </c>
    </row>
    <row r="15" spans="2:5" ht="76.5" customHeight="1">
      <c r="B15" s="83"/>
      <c r="C15" s="15" t="s">
        <v>210</v>
      </c>
      <c r="D15" s="81" t="s">
        <v>211</v>
      </c>
      <c r="E15" s="78" t="s">
        <v>38</v>
      </c>
    </row>
    <row r="16" spans="2:5" ht="30">
      <c r="B16" s="84"/>
      <c r="C16" s="36" t="s">
        <v>212</v>
      </c>
      <c r="D16" s="81" t="s">
        <v>213</v>
      </c>
      <c r="E16" s="78" t="s">
        <v>39</v>
      </c>
    </row>
    <row r="17" spans="2:5" ht="90" customHeight="1">
      <c r="B17" s="81" t="s">
        <v>123</v>
      </c>
      <c r="C17" s="15" t="s">
        <v>214</v>
      </c>
      <c r="D17" s="81" t="s">
        <v>215</v>
      </c>
      <c r="E17" s="78" t="s">
        <v>59</v>
      </c>
    </row>
    <row r="18" spans="2:5" ht="61.5" customHeight="1">
      <c r="B18" s="81" t="s">
        <v>124</v>
      </c>
      <c r="C18" s="15" t="s">
        <v>216</v>
      </c>
      <c r="D18" s="81" t="s">
        <v>217</v>
      </c>
      <c r="E18" s="78" t="s">
        <v>59</v>
      </c>
    </row>
    <row r="19" spans="2:5" ht="75" customHeight="1">
      <c r="B19" s="435" t="s">
        <v>125</v>
      </c>
      <c r="C19" s="11" t="s">
        <v>218</v>
      </c>
      <c r="D19" s="81" t="s">
        <v>219</v>
      </c>
      <c r="E19" s="78" t="s">
        <v>59</v>
      </c>
    </row>
    <row r="20" spans="2:5" ht="45">
      <c r="B20" s="436"/>
      <c r="C20" s="11" t="s">
        <v>220</v>
      </c>
      <c r="D20" s="81" t="s">
        <v>221</v>
      </c>
      <c r="E20" s="78" t="s">
        <v>59</v>
      </c>
    </row>
    <row r="21" spans="2:5" ht="60">
      <c r="B21" s="238"/>
      <c r="C21" s="11" t="s">
        <v>62</v>
      </c>
      <c r="D21" s="81" t="s">
        <v>222</v>
      </c>
      <c r="E21" s="78" t="s">
        <v>59</v>
      </c>
    </row>
    <row r="22" spans="2:5" s="187" customFormat="1" ht="75">
      <c r="B22" s="81" t="s">
        <v>0</v>
      </c>
      <c r="C22" s="11" t="s">
        <v>223</v>
      </c>
      <c r="D22" s="81" t="s">
        <v>224</v>
      </c>
      <c r="E22" s="78" t="s">
        <v>59</v>
      </c>
    </row>
    <row r="23" spans="2:5" ht="135.75" customHeight="1">
      <c r="B23" s="87" t="s">
        <v>126</v>
      </c>
      <c r="C23" s="85" t="s">
        <v>225</v>
      </c>
      <c r="D23" s="86" t="s">
        <v>226</v>
      </c>
      <c r="E23" s="85" t="s">
        <v>227</v>
      </c>
    </row>
    <row r="24" spans="2:5" ht="60">
      <c r="B24" s="84" t="s">
        <v>127</v>
      </c>
      <c r="C24" s="71" t="s">
        <v>228</v>
      </c>
      <c r="D24" s="84" t="s">
        <v>229</v>
      </c>
      <c r="E24" s="80" t="s">
        <v>65</v>
      </c>
    </row>
    <row r="25" spans="2:5" ht="75">
      <c r="B25" s="81" t="s">
        <v>128</v>
      </c>
      <c r="C25" s="15" t="s">
        <v>230</v>
      </c>
      <c r="D25" s="81" t="s">
        <v>231</v>
      </c>
      <c r="E25" s="78" t="s">
        <v>67</v>
      </c>
    </row>
    <row r="26" spans="2:5" ht="106.5" customHeight="1">
      <c r="B26" s="81" t="s">
        <v>129</v>
      </c>
      <c r="C26" s="89" t="s">
        <v>232</v>
      </c>
      <c r="D26" s="81" t="s">
        <v>99</v>
      </c>
      <c r="E26" s="78" t="s">
        <v>41</v>
      </c>
    </row>
    <row r="27" spans="2:5" ht="45">
      <c r="B27" s="81" t="s">
        <v>130</v>
      </c>
      <c r="C27" s="88" t="s">
        <v>233</v>
      </c>
      <c r="D27" s="81" t="s">
        <v>234</v>
      </c>
      <c r="E27" s="78" t="s">
        <v>43</v>
      </c>
    </row>
    <row r="28" spans="2:5" ht="30">
      <c r="B28" s="81" t="s">
        <v>131</v>
      </c>
      <c r="C28" s="80" t="s">
        <v>235</v>
      </c>
      <c r="D28" s="81" t="s">
        <v>231</v>
      </c>
      <c r="E28" s="78" t="s">
        <v>43</v>
      </c>
    </row>
    <row r="29" spans="2:5" ht="107.25" customHeight="1">
      <c r="B29" s="81" t="s">
        <v>132</v>
      </c>
      <c r="C29" s="79" t="s">
        <v>263</v>
      </c>
      <c r="D29" s="81" t="s">
        <v>100</v>
      </c>
      <c r="E29" s="78" t="s">
        <v>46</v>
      </c>
    </row>
    <row r="30" spans="2:5" ht="75">
      <c r="B30" s="81" t="s">
        <v>133</v>
      </c>
      <c r="C30" s="78" t="s">
        <v>236</v>
      </c>
      <c r="D30" s="81" t="s">
        <v>237</v>
      </c>
      <c r="E30" s="78" t="s">
        <v>41</v>
      </c>
    </row>
    <row r="31" spans="2:5" ht="75">
      <c r="B31" s="81" t="s">
        <v>238</v>
      </c>
      <c r="C31" s="78" t="s">
        <v>49</v>
      </c>
      <c r="D31" s="81" t="s">
        <v>239</v>
      </c>
      <c r="E31" s="78" t="s">
        <v>240</v>
      </c>
    </row>
    <row r="33" spans="2:5" s="187" customFormat="1">
      <c r="B33" s="438" t="s">
        <v>192</v>
      </c>
      <c r="C33" s="434"/>
      <c r="D33" s="434"/>
      <c r="E33" s="434"/>
    </row>
    <row r="34" spans="2:5" s="187" customFormat="1">
      <c r="B34" s="434"/>
      <c r="C34" s="434"/>
      <c r="D34" s="434"/>
      <c r="E34" s="434"/>
    </row>
    <row r="35" spans="2:5" s="187" customFormat="1">
      <c r="B35" s="434"/>
      <c r="C35" s="434"/>
      <c r="D35" s="434"/>
      <c r="E35" s="434"/>
    </row>
    <row r="36" spans="2:5" s="187" customFormat="1">
      <c r="B36" s="434"/>
      <c r="C36" s="434"/>
      <c r="D36" s="434"/>
      <c r="E36" s="434"/>
    </row>
    <row r="37" spans="2:5" s="187" customFormat="1">
      <c r="B37" s="434"/>
      <c r="C37" s="434"/>
      <c r="D37" s="434"/>
      <c r="E37" s="434"/>
    </row>
    <row r="38" spans="2:5" s="187" customFormat="1">
      <c r="B38" s="434"/>
      <c r="C38" s="434"/>
      <c r="D38" s="434"/>
      <c r="E38" s="434"/>
    </row>
    <row r="39" spans="2:5" s="187" customFormat="1">
      <c r="B39" s="434"/>
      <c r="C39" s="434"/>
      <c r="D39" s="434"/>
      <c r="E39" s="434"/>
    </row>
    <row r="40" spans="2:5" s="187" customFormat="1" ht="128.25" customHeight="1">
      <c r="B40" s="434"/>
      <c r="C40" s="434"/>
      <c r="D40" s="434"/>
      <c r="E40" s="434"/>
    </row>
    <row r="41" spans="2:5" s="187" customFormat="1">
      <c r="B41" s="437" t="s">
        <v>190</v>
      </c>
      <c r="C41" s="437"/>
      <c r="D41" s="437"/>
      <c r="E41" s="437"/>
    </row>
    <row r="42" spans="2:5" ht="48.75" customHeight="1">
      <c r="B42" s="432" t="s">
        <v>50</v>
      </c>
      <c r="C42" s="432"/>
      <c r="D42" s="432"/>
      <c r="E42" s="432"/>
    </row>
    <row r="43" spans="2:5" ht="64.5" customHeight="1">
      <c r="B43" s="432" t="s">
        <v>187</v>
      </c>
      <c r="C43" s="432"/>
      <c r="D43" s="432"/>
      <c r="E43" s="432"/>
    </row>
    <row r="44" spans="2:5" ht="59.25" customHeight="1">
      <c r="B44" s="432" t="s">
        <v>188</v>
      </c>
      <c r="C44" s="432"/>
      <c r="D44" s="432"/>
      <c r="E44" s="432"/>
    </row>
    <row r="45" spans="2:5" s="187" customFormat="1" ht="46.5" customHeight="1">
      <c r="B45" s="432" t="s">
        <v>189</v>
      </c>
      <c r="C45" s="432"/>
      <c r="D45" s="432"/>
      <c r="E45" s="432"/>
    </row>
    <row r="46" spans="2:5" ht="32.25" customHeight="1">
      <c r="B46" s="434" t="s">
        <v>191</v>
      </c>
      <c r="C46" s="434"/>
      <c r="D46" s="434"/>
      <c r="E46" s="434"/>
    </row>
    <row r="47" spans="2:5">
      <c r="B47" s="433" t="s">
        <v>178</v>
      </c>
      <c r="C47" s="434"/>
      <c r="D47" s="434"/>
      <c r="E47" s="434"/>
    </row>
    <row r="48" spans="2:5">
      <c r="B48" s="434"/>
      <c r="C48" s="434"/>
      <c r="D48" s="434"/>
      <c r="E48" s="434"/>
    </row>
    <row r="49" spans="2:5">
      <c r="B49" s="434"/>
      <c r="C49" s="434"/>
      <c r="D49" s="434"/>
      <c r="E49" s="434"/>
    </row>
    <row r="50" spans="2:5">
      <c r="B50" s="434"/>
      <c r="C50" s="434"/>
      <c r="D50" s="434"/>
      <c r="E50" s="434"/>
    </row>
    <row r="51" spans="2:5">
      <c r="B51" s="434"/>
      <c r="C51" s="434"/>
      <c r="D51" s="434"/>
      <c r="E51" s="434"/>
    </row>
    <row r="52" spans="2:5">
      <c r="B52" s="434"/>
      <c r="C52" s="434"/>
      <c r="D52" s="434"/>
      <c r="E52" s="434"/>
    </row>
    <row r="53" spans="2:5">
      <c r="B53" s="434"/>
      <c r="C53" s="434"/>
      <c r="D53" s="434"/>
      <c r="E53" s="434"/>
    </row>
    <row r="54" spans="2:5" ht="114" customHeight="1">
      <c r="B54" s="434"/>
      <c r="C54" s="434"/>
      <c r="D54" s="434"/>
      <c r="E54" s="434"/>
    </row>
    <row r="56" spans="2:5">
      <c r="B56" s="384" t="s">
        <v>193</v>
      </c>
    </row>
    <row r="57" spans="2:5" ht="63" customHeight="1">
      <c r="B57" s="430" t="s">
        <v>194</v>
      </c>
      <c r="C57" s="431"/>
      <c r="D57" s="431"/>
      <c r="E57" s="431"/>
    </row>
    <row r="62" spans="2:5" ht="86.25" customHeight="1"/>
  </sheetData>
  <sheetProtection sheet="1" objects="1" scenarios="1"/>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H18"/>
  <sheetViews>
    <sheetView showGridLines="0" showRowColHeaders="0" workbookViewId="0">
      <selection activeCell="D4" sqref="D4"/>
    </sheetView>
  </sheetViews>
  <sheetFormatPr defaultRowHeight="15"/>
  <cols>
    <col min="2" max="2" width="46.5703125" customWidth="1"/>
    <col min="3" max="4" width="14.28515625" customWidth="1"/>
  </cols>
  <sheetData>
    <row r="1" spans="1:8">
      <c r="A1" s="90" t="s">
        <v>103</v>
      </c>
    </row>
    <row r="3" spans="1:8" ht="64.5" customHeight="1">
      <c r="A3" s="92" t="s">
        <v>2</v>
      </c>
      <c r="B3" s="91" t="s">
        <v>1</v>
      </c>
      <c r="C3" s="93" t="s">
        <v>3</v>
      </c>
      <c r="D3" s="93" t="s">
        <v>4</v>
      </c>
      <c r="E3" s="1"/>
      <c r="F3" s="1"/>
      <c r="G3" s="1"/>
      <c r="H3" s="1"/>
    </row>
    <row r="4" spans="1:8">
      <c r="A4" s="19" t="s">
        <v>5</v>
      </c>
      <c r="B4" s="13" t="s">
        <v>241</v>
      </c>
      <c r="C4" s="19" t="s">
        <v>10</v>
      </c>
      <c r="D4" s="19" t="s">
        <v>13</v>
      </c>
    </row>
    <row r="5" spans="1:8">
      <c r="A5" s="19" t="s">
        <v>6</v>
      </c>
      <c r="B5" s="13" t="s">
        <v>242</v>
      </c>
      <c r="C5" s="19" t="s">
        <v>10</v>
      </c>
      <c r="D5" s="19" t="s">
        <v>13</v>
      </c>
    </row>
    <row r="6" spans="1:8">
      <c r="A6" s="19" t="s">
        <v>7</v>
      </c>
      <c r="B6" s="13" t="s">
        <v>9</v>
      </c>
      <c r="C6" s="19" t="s">
        <v>11</v>
      </c>
      <c r="D6" s="19" t="s">
        <v>14</v>
      </c>
    </row>
    <row r="7" spans="1:8">
      <c r="A7" s="386" t="s">
        <v>8</v>
      </c>
      <c r="B7" s="385" t="s">
        <v>243</v>
      </c>
      <c r="C7" s="386" t="s">
        <v>12</v>
      </c>
      <c r="D7" s="386"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65" t="str">
        <f>'Date initiale'!C3</f>
        <v>Universitatea de Arhitectură și Urbanism "Ion Mincu" București</v>
      </c>
      <c r="B1" s="265"/>
      <c r="C1" s="265"/>
      <c r="D1" s="2"/>
      <c r="E1" s="2"/>
      <c r="F1" s="3"/>
      <c r="G1" s="3"/>
      <c r="H1" s="3"/>
      <c r="I1" s="3"/>
    </row>
    <row r="2" spans="1:31" ht="15.75">
      <c r="A2" s="265" t="str">
        <f>'Date initiale'!B4&amp;" "&amp;'Date initiale'!C4</f>
        <v>Facultatea ARHITECTURA</v>
      </c>
      <c r="B2" s="265"/>
      <c r="C2" s="265"/>
      <c r="D2" s="2"/>
      <c r="E2" s="2"/>
      <c r="F2" s="3"/>
      <c r="G2" s="3"/>
      <c r="H2" s="3"/>
      <c r="I2" s="3"/>
    </row>
    <row r="3" spans="1:31" ht="15.75">
      <c r="A3" s="265" t="str">
        <f>'Date initiale'!B5&amp;" "&amp;'Date initiale'!C5</f>
        <v>Departamentul Bazele Proiectarii</v>
      </c>
      <c r="B3" s="265"/>
      <c r="C3" s="265"/>
      <c r="D3" s="2"/>
      <c r="E3" s="2"/>
      <c r="F3" s="2"/>
      <c r="G3" s="2"/>
      <c r="H3" s="2"/>
      <c r="I3" s="2"/>
    </row>
    <row r="4" spans="1:31" ht="15.75">
      <c r="A4" s="440" t="str">
        <f>'Date initiale'!C6&amp;", "&amp;'Date initiale'!C7</f>
        <v>Perju Dragos Constantin, Conferentiar, pozitia 17</v>
      </c>
      <c r="B4" s="440"/>
      <c r="C4" s="440"/>
      <c r="D4" s="2"/>
      <c r="E4" s="2"/>
      <c r="F4" s="3"/>
      <c r="G4" s="3"/>
      <c r="H4" s="3"/>
      <c r="I4" s="3"/>
    </row>
    <row r="5" spans="1:31" s="187" customFormat="1" ht="15.75">
      <c r="A5" s="266"/>
      <c r="B5" s="266"/>
      <c r="C5" s="266"/>
      <c r="D5" s="2"/>
      <c r="E5" s="2"/>
      <c r="F5" s="3"/>
      <c r="G5" s="3"/>
      <c r="H5" s="3"/>
      <c r="I5" s="3"/>
    </row>
    <row r="6" spans="1:31" ht="15.75">
      <c r="A6" s="439" t="s">
        <v>110</v>
      </c>
      <c r="B6" s="439"/>
      <c r="C6" s="439"/>
      <c r="D6" s="439"/>
      <c r="E6" s="439"/>
      <c r="F6" s="439"/>
      <c r="G6" s="439"/>
      <c r="H6" s="439"/>
      <c r="I6" s="439"/>
    </row>
    <row r="7" spans="1:31" ht="15.75">
      <c r="A7" s="439" t="str">
        <f>'Descriere indicatori'!B4&amp;". "&amp;'Descriere indicatori'!C4</f>
        <v xml:space="preserve">I1. Cărţi de autor/capitole publicate la edituri cu prestigiu internaţional* </v>
      </c>
      <c r="B7" s="439"/>
      <c r="C7" s="439"/>
      <c r="D7" s="439"/>
      <c r="E7" s="439"/>
      <c r="F7" s="439"/>
      <c r="G7" s="439"/>
      <c r="H7" s="439"/>
      <c r="I7" s="439"/>
    </row>
    <row r="8" spans="1:31" ht="16.5" thickBot="1">
      <c r="A8" s="39"/>
      <c r="B8" s="39"/>
      <c r="C8" s="39"/>
      <c r="D8" s="39"/>
      <c r="E8" s="39"/>
      <c r="F8" s="39"/>
      <c r="G8" s="39"/>
      <c r="H8" s="39"/>
      <c r="I8" s="39"/>
    </row>
    <row r="9" spans="1:31" s="6" customFormat="1" ht="60.75" thickBot="1">
      <c r="A9" s="193" t="s">
        <v>55</v>
      </c>
      <c r="B9" s="194" t="s">
        <v>83</v>
      </c>
      <c r="C9" s="194" t="s">
        <v>174</v>
      </c>
      <c r="D9" s="194" t="s">
        <v>85</v>
      </c>
      <c r="E9" s="194" t="s">
        <v>86</v>
      </c>
      <c r="F9" s="195" t="s">
        <v>87</v>
      </c>
      <c r="G9" s="194" t="s">
        <v>88</v>
      </c>
      <c r="H9" s="194" t="s">
        <v>89</v>
      </c>
      <c r="I9" s="196" t="s">
        <v>90</v>
      </c>
      <c r="J9" s="4"/>
      <c r="K9" s="271" t="s">
        <v>108</v>
      </c>
      <c r="L9" s="5"/>
      <c r="M9" s="5"/>
      <c r="N9" s="5"/>
      <c r="O9" s="5"/>
      <c r="P9" s="5"/>
      <c r="Q9" s="5"/>
      <c r="R9" s="5"/>
      <c r="S9" s="5"/>
      <c r="T9" s="5"/>
      <c r="U9" s="5"/>
      <c r="V9" s="5"/>
      <c r="W9" s="5"/>
      <c r="X9" s="5"/>
      <c r="Y9" s="5"/>
      <c r="Z9" s="5"/>
      <c r="AA9" s="5"/>
      <c r="AB9" s="5"/>
      <c r="AC9" s="5"/>
      <c r="AD9" s="5"/>
      <c r="AE9" s="5"/>
    </row>
    <row r="10" spans="1:31" s="6" customFormat="1" ht="15.75">
      <c r="A10" s="110">
        <v>1</v>
      </c>
      <c r="B10" s="111"/>
      <c r="C10" s="111"/>
      <c r="D10" s="111"/>
      <c r="E10" s="112"/>
      <c r="F10" s="113"/>
      <c r="G10" s="113"/>
      <c r="H10" s="113"/>
      <c r="I10" s="326"/>
      <c r="J10" s="8"/>
      <c r="K10" s="272" t="s">
        <v>109</v>
      </c>
      <c r="L10" s="387" t="s">
        <v>244</v>
      </c>
      <c r="M10" s="9"/>
      <c r="N10" s="9"/>
      <c r="O10" s="9"/>
      <c r="P10" s="9"/>
      <c r="Q10" s="9"/>
      <c r="R10" s="9"/>
      <c r="S10" s="9"/>
      <c r="T10" s="9"/>
      <c r="U10" s="10"/>
      <c r="V10" s="10"/>
      <c r="W10" s="10"/>
      <c r="X10" s="10"/>
      <c r="Y10" s="10"/>
      <c r="Z10" s="10"/>
      <c r="AA10" s="10"/>
      <c r="AB10" s="10"/>
      <c r="AC10" s="10"/>
      <c r="AD10" s="10"/>
      <c r="AE10" s="10"/>
    </row>
    <row r="11" spans="1:31" s="6" customFormat="1" ht="15.75">
      <c r="A11" s="114">
        <f>A10+1</f>
        <v>2</v>
      </c>
      <c r="B11" s="115"/>
      <c r="C11" s="116"/>
      <c r="D11" s="115"/>
      <c r="E11" s="117"/>
      <c r="F11" s="118"/>
      <c r="G11" s="119"/>
      <c r="H11" s="119"/>
      <c r="I11" s="327"/>
      <c r="J11" s="8"/>
      <c r="K11" s="270"/>
      <c r="L11" s="9"/>
      <c r="M11" s="9"/>
      <c r="N11" s="9"/>
      <c r="O11" s="9"/>
      <c r="P11" s="9"/>
      <c r="Q11" s="9"/>
      <c r="R11" s="9"/>
      <c r="S11" s="9"/>
      <c r="T11" s="9"/>
      <c r="U11" s="10"/>
      <c r="V11" s="10"/>
      <c r="W11" s="10"/>
      <c r="X11" s="10"/>
      <c r="Y11" s="10"/>
      <c r="Z11" s="10"/>
      <c r="AA11" s="10"/>
      <c r="AB11" s="10"/>
      <c r="AC11" s="10"/>
      <c r="AD11" s="10"/>
      <c r="AE11" s="10"/>
    </row>
    <row r="12" spans="1:31" s="6" customFormat="1" ht="15.75">
      <c r="A12" s="114">
        <f t="shared" ref="A12:A19" si="0">A11+1</f>
        <v>3</v>
      </c>
      <c r="B12" s="116"/>
      <c r="C12" s="116"/>
      <c r="D12" s="116"/>
      <c r="E12" s="117"/>
      <c r="F12" s="118"/>
      <c r="G12" s="119"/>
      <c r="H12" s="119"/>
      <c r="I12" s="327"/>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4">
        <f t="shared" si="0"/>
        <v>4</v>
      </c>
      <c r="B13" s="115"/>
      <c r="C13" s="116"/>
      <c r="D13" s="115"/>
      <c r="E13" s="117"/>
      <c r="F13" s="118"/>
      <c r="G13" s="119"/>
      <c r="H13" s="119"/>
      <c r="I13" s="327"/>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4">
        <f t="shared" si="0"/>
        <v>5</v>
      </c>
      <c r="B14" s="116"/>
      <c r="C14" s="116"/>
      <c r="D14" s="116"/>
      <c r="E14" s="117"/>
      <c r="F14" s="118"/>
      <c r="G14" s="119"/>
      <c r="H14" s="119"/>
      <c r="I14" s="327"/>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4">
        <f t="shared" si="0"/>
        <v>6</v>
      </c>
      <c r="B15" s="116"/>
      <c r="C15" s="116"/>
      <c r="D15" s="116"/>
      <c r="E15" s="117"/>
      <c r="F15" s="118"/>
      <c r="G15" s="119"/>
      <c r="H15" s="119"/>
      <c r="I15" s="327"/>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4">
        <f t="shared" si="0"/>
        <v>7</v>
      </c>
      <c r="B16" s="115"/>
      <c r="C16" s="116"/>
      <c r="D16" s="115"/>
      <c r="E16" s="117"/>
      <c r="F16" s="118"/>
      <c r="G16" s="119"/>
      <c r="H16" s="119"/>
      <c r="I16" s="327"/>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4">
        <f t="shared" si="0"/>
        <v>8</v>
      </c>
      <c r="B17" s="116"/>
      <c r="C17" s="116"/>
      <c r="D17" s="116"/>
      <c r="E17" s="117"/>
      <c r="F17" s="118"/>
      <c r="G17" s="119"/>
      <c r="H17" s="119"/>
      <c r="I17" s="327"/>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4">
        <f t="shared" si="0"/>
        <v>9</v>
      </c>
      <c r="B18" s="115"/>
      <c r="C18" s="116"/>
      <c r="D18" s="115"/>
      <c r="E18" s="117"/>
      <c r="F18" s="118"/>
      <c r="G18" s="119"/>
      <c r="H18" s="119"/>
      <c r="I18" s="327"/>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6">
        <f t="shared" si="0"/>
        <v>10</v>
      </c>
      <c r="B19" s="121"/>
      <c r="C19" s="121"/>
      <c r="D19" s="121"/>
      <c r="E19" s="122"/>
      <c r="F19" s="123"/>
      <c r="G19" s="124"/>
      <c r="H19" s="124"/>
      <c r="I19" s="328"/>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58"/>
      <c r="B20" s="125"/>
      <c r="C20" s="125"/>
      <c r="D20" s="125"/>
      <c r="E20" s="125"/>
      <c r="F20" s="125"/>
      <c r="G20" s="125"/>
      <c r="H20" s="127" t="str">
        <f>"Total "&amp;LEFT(A7,2)</f>
        <v>Total I1</v>
      </c>
      <c r="I20" s="128">
        <f>SUM(I10:I19)</f>
        <v>0</v>
      </c>
    </row>
    <row r="22" spans="1:31"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65" t="str">
        <f>'Date initiale'!C3</f>
        <v>Universitatea de Arhitectură și Urbanism "Ion Mincu" București</v>
      </c>
      <c r="B1" s="265"/>
      <c r="C1" s="265"/>
      <c r="D1" s="2"/>
      <c r="E1" s="2"/>
      <c r="F1" s="3"/>
      <c r="G1" s="3"/>
      <c r="H1" s="3"/>
      <c r="I1" s="3"/>
    </row>
    <row r="2" spans="1:31" ht="15.75">
      <c r="A2" s="265" t="str">
        <f>'Date initiale'!B4&amp;" "&amp;'Date initiale'!C4</f>
        <v>Facultatea ARHITECTURA</v>
      </c>
      <c r="B2" s="265"/>
      <c r="C2" s="265"/>
      <c r="D2" s="2"/>
      <c r="E2" s="2"/>
      <c r="F2" s="3"/>
      <c r="G2" s="3"/>
      <c r="H2" s="3"/>
      <c r="I2" s="3"/>
    </row>
    <row r="3" spans="1:31" ht="15.75">
      <c r="A3" s="265" t="str">
        <f>'Date initiale'!B5&amp;" "&amp;'Date initiale'!C5</f>
        <v>Departamentul Bazele Proiectarii</v>
      </c>
      <c r="B3" s="265"/>
      <c r="C3" s="265"/>
      <c r="D3" s="2"/>
      <c r="E3" s="2"/>
      <c r="F3" s="2"/>
      <c r="G3" s="2"/>
      <c r="H3" s="2"/>
      <c r="I3" s="2"/>
    </row>
    <row r="4" spans="1:31" ht="15.75">
      <c r="A4" s="440" t="str">
        <f>'Date initiale'!C6&amp;", "&amp;'Date initiale'!C7</f>
        <v>Perju Dragos Constantin, Conferentiar, pozitia 17</v>
      </c>
      <c r="B4" s="440"/>
      <c r="C4" s="440"/>
      <c r="D4" s="2"/>
      <c r="E4" s="2"/>
      <c r="F4" s="3"/>
      <c r="G4" s="3"/>
      <c r="H4" s="3"/>
      <c r="I4" s="3"/>
    </row>
    <row r="5" spans="1:31" s="187" customFormat="1" ht="15.75">
      <c r="A5" s="266"/>
      <c r="B5" s="266"/>
      <c r="C5" s="266"/>
      <c r="D5" s="2"/>
      <c r="E5" s="2"/>
      <c r="F5" s="3"/>
      <c r="G5" s="3"/>
      <c r="H5" s="3"/>
      <c r="I5" s="3"/>
    </row>
    <row r="6" spans="1:31" ht="15.75">
      <c r="A6" s="439" t="s">
        <v>110</v>
      </c>
      <c r="B6" s="439"/>
      <c r="C6" s="439"/>
      <c r="D6" s="439"/>
      <c r="E6" s="439"/>
      <c r="F6" s="439"/>
      <c r="G6" s="439"/>
      <c r="H6" s="439"/>
      <c r="I6" s="439"/>
    </row>
    <row r="7" spans="1:31" ht="15.75">
      <c r="A7" s="439" t="str">
        <f>'Descriere indicatori'!B5&amp;". "&amp;'Descriere indicatori'!C5</f>
        <v xml:space="preserve">I2. Cărţi de autor publicate la edituri cu prestigiu naţional* </v>
      </c>
      <c r="B7" s="439"/>
      <c r="C7" s="439"/>
      <c r="D7" s="439"/>
      <c r="E7" s="439"/>
      <c r="F7" s="439"/>
      <c r="G7" s="439"/>
      <c r="H7" s="439"/>
      <c r="I7" s="439"/>
    </row>
    <row r="8" spans="1:31" ht="16.5" thickBot="1">
      <c r="A8" s="39"/>
      <c r="B8" s="39"/>
      <c r="C8" s="39"/>
      <c r="D8" s="39"/>
      <c r="E8" s="39"/>
      <c r="F8" s="39"/>
      <c r="G8" s="39"/>
      <c r="H8" s="39"/>
      <c r="I8" s="39"/>
    </row>
    <row r="9" spans="1:31" s="6" customFormat="1" ht="60.75" thickBot="1">
      <c r="A9" s="197" t="s">
        <v>55</v>
      </c>
      <c r="B9" s="198" t="s">
        <v>83</v>
      </c>
      <c r="C9" s="198" t="s">
        <v>84</v>
      </c>
      <c r="D9" s="198" t="s">
        <v>85</v>
      </c>
      <c r="E9" s="198" t="s">
        <v>86</v>
      </c>
      <c r="F9" s="199" t="s">
        <v>87</v>
      </c>
      <c r="G9" s="198" t="s">
        <v>88</v>
      </c>
      <c r="H9" s="198" t="s">
        <v>89</v>
      </c>
      <c r="I9" s="200" t="s">
        <v>90</v>
      </c>
      <c r="J9" s="4"/>
      <c r="K9" s="271" t="s">
        <v>108</v>
      </c>
      <c r="L9" s="5"/>
      <c r="M9" s="5"/>
      <c r="N9" s="5"/>
      <c r="O9" s="5"/>
      <c r="P9" s="5"/>
      <c r="Q9" s="5"/>
      <c r="R9" s="5"/>
      <c r="S9" s="5"/>
      <c r="T9" s="5"/>
      <c r="U9" s="5"/>
      <c r="V9" s="5"/>
      <c r="W9" s="5"/>
      <c r="X9" s="5"/>
      <c r="Y9" s="5"/>
      <c r="Z9" s="5"/>
      <c r="AA9" s="5"/>
      <c r="AB9" s="5"/>
      <c r="AC9" s="5"/>
      <c r="AD9" s="5"/>
      <c r="AE9" s="5"/>
    </row>
    <row r="10" spans="1:31" s="6" customFormat="1" ht="15.75">
      <c r="A10" s="129">
        <v>1</v>
      </c>
      <c r="B10" s="130"/>
      <c r="C10" s="131"/>
      <c r="D10" s="130"/>
      <c r="E10" s="132"/>
      <c r="F10" s="133"/>
      <c r="G10" s="130"/>
      <c r="H10" s="130"/>
      <c r="I10" s="329"/>
      <c r="J10" s="7"/>
      <c r="K10" s="272">
        <v>15</v>
      </c>
      <c r="L10" s="7" t="s">
        <v>245</v>
      </c>
      <c r="M10" s="7"/>
      <c r="N10" s="7"/>
      <c r="O10" s="7"/>
      <c r="P10" s="7"/>
      <c r="Q10" s="7"/>
      <c r="R10" s="7"/>
      <c r="S10" s="7"/>
      <c r="T10" s="7"/>
      <c r="U10" s="7"/>
      <c r="V10" s="7"/>
      <c r="W10" s="7"/>
      <c r="X10" s="7"/>
      <c r="Y10" s="7"/>
      <c r="Z10" s="7"/>
      <c r="AA10" s="7"/>
      <c r="AB10" s="7"/>
      <c r="AC10" s="7"/>
      <c r="AD10" s="7"/>
      <c r="AE10" s="7"/>
    </row>
    <row r="11" spans="1:31" s="6" customFormat="1" ht="15.75">
      <c r="A11" s="134">
        <f>A10+1</f>
        <v>2</v>
      </c>
      <c r="B11" s="135"/>
      <c r="C11" s="136"/>
      <c r="D11" s="135"/>
      <c r="E11" s="136"/>
      <c r="F11" s="137"/>
      <c r="G11" s="135"/>
      <c r="H11" s="135"/>
      <c r="I11" s="330"/>
      <c r="J11" s="7"/>
      <c r="K11" s="57"/>
      <c r="L11" s="7"/>
      <c r="M11" s="7"/>
      <c r="N11" s="7"/>
      <c r="O11" s="7"/>
      <c r="P11" s="7"/>
      <c r="Q11" s="7"/>
      <c r="R11" s="7"/>
      <c r="S11" s="7"/>
      <c r="T11" s="7"/>
      <c r="U11" s="7"/>
      <c r="V11" s="7"/>
      <c r="W11" s="7"/>
      <c r="X11" s="7"/>
      <c r="Y11" s="7"/>
      <c r="Z11" s="7"/>
      <c r="AA11" s="7"/>
      <c r="AB11" s="7"/>
      <c r="AC11" s="7"/>
      <c r="AD11" s="7"/>
      <c r="AE11" s="7"/>
    </row>
    <row r="12" spans="1:31" s="6" customFormat="1" ht="15.75">
      <c r="A12" s="134">
        <f t="shared" ref="A12:A19" si="0">A11+1</f>
        <v>3</v>
      </c>
      <c r="B12" s="136"/>
      <c r="C12" s="136"/>
      <c r="D12" s="135"/>
      <c r="E12" s="136"/>
      <c r="F12" s="137"/>
      <c r="G12" s="138"/>
      <c r="H12" s="135"/>
      <c r="I12" s="330"/>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4">
        <f t="shared" si="0"/>
        <v>4</v>
      </c>
      <c r="B13" s="136"/>
      <c r="C13" s="136"/>
      <c r="D13" s="135"/>
      <c r="E13" s="136"/>
      <c r="F13" s="137"/>
      <c r="G13" s="138"/>
      <c r="H13" s="138"/>
      <c r="I13" s="330"/>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4">
        <f t="shared" si="0"/>
        <v>5</v>
      </c>
      <c r="B14" s="135"/>
      <c r="C14" s="136"/>
      <c r="D14" s="135"/>
      <c r="E14" s="136"/>
      <c r="F14" s="137"/>
      <c r="G14" s="135"/>
      <c r="H14" s="135"/>
      <c r="I14" s="330"/>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4">
        <f t="shared" si="0"/>
        <v>6</v>
      </c>
      <c r="B15" s="136"/>
      <c r="C15" s="136"/>
      <c r="D15" s="135"/>
      <c r="E15" s="136"/>
      <c r="F15" s="137"/>
      <c r="G15" s="138"/>
      <c r="H15" s="135"/>
      <c r="I15" s="330"/>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4">
        <f t="shared" si="0"/>
        <v>7</v>
      </c>
      <c r="B16" s="136"/>
      <c r="C16" s="136"/>
      <c r="D16" s="135"/>
      <c r="E16" s="136"/>
      <c r="F16" s="137"/>
      <c r="G16" s="138"/>
      <c r="H16" s="138"/>
      <c r="I16" s="330"/>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4">
        <f t="shared" si="0"/>
        <v>8</v>
      </c>
      <c r="B17" s="139"/>
      <c r="C17" s="136"/>
      <c r="D17" s="139"/>
      <c r="E17" s="140"/>
      <c r="F17" s="137"/>
      <c r="G17" s="138"/>
      <c r="H17" s="138"/>
      <c r="I17" s="330"/>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4">
        <f t="shared" si="0"/>
        <v>9</v>
      </c>
      <c r="B18" s="139"/>
      <c r="C18" s="136"/>
      <c r="D18" s="139"/>
      <c r="E18" s="140"/>
      <c r="F18" s="137"/>
      <c r="G18" s="138"/>
      <c r="H18" s="138"/>
      <c r="I18" s="330"/>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1">
        <f t="shared" si="0"/>
        <v>10</v>
      </c>
      <c r="B19" s="142"/>
      <c r="C19" s="143"/>
      <c r="D19" s="142"/>
      <c r="E19" s="143"/>
      <c r="F19" s="144"/>
      <c r="G19" s="144"/>
      <c r="H19" s="144"/>
      <c r="I19" s="331"/>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70"/>
      <c r="B20" s="145"/>
      <c r="C20" s="145"/>
      <c r="D20" s="145"/>
      <c r="E20" s="145"/>
      <c r="F20" s="145"/>
      <c r="G20" s="145"/>
      <c r="H20" s="127" t="str">
        <f>"Total "&amp;LEFT(A7,2)</f>
        <v>Total I2</v>
      </c>
      <c r="I20" s="147">
        <f>SUM(I10:I19)</f>
        <v>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9"/>
  <sheetViews>
    <sheetView topLeftCell="A19" workbookViewId="0">
      <selection activeCell="D36" sqref="D36"/>
    </sheetView>
  </sheetViews>
  <sheetFormatPr defaultRowHeight="15"/>
  <cols>
    <col min="1" max="1" width="5.140625" customWidth="1"/>
    <col min="2" max="2" width="22.140625" customWidth="1"/>
    <col min="3" max="3" width="27.140625" customWidth="1"/>
    <col min="4" max="4" width="21.42578125" customWidth="1"/>
    <col min="5" max="5" width="17.5703125" customWidth="1"/>
    <col min="6" max="6" width="6.85546875" customWidth="1"/>
    <col min="7" max="7" width="10" customWidth="1"/>
    <col min="8" max="8" width="10.5703125"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Proiectarii</v>
      </c>
      <c r="B3" s="265"/>
      <c r="C3" s="265"/>
    </row>
    <row r="4" spans="1:12">
      <c r="A4" s="125" t="str">
        <f>'Date initiale'!C6&amp;", "&amp;'Date initiale'!C7</f>
        <v>Perju Dragos Constantin, Conferentiar, pozitia 17</v>
      </c>
      <c r="B4" s="125"/>
      <c r="C4" s="125"/>
    </row>
    <row r="5" spans="1:12" s="187" customFormat="1">
      <c r="A5" s="125"/>
      <c r="B5" s="125"/>
      <c r="C5" s="125"/>
    </row>
    <row r="6" spans="1:12" ht="15.75">
      <c r="A6" s="439" t="s">
        <v>110</v>
      </c>
      <c r="B6" s="439"/>
      <c r="C6" s="439"/>
      <c r="D6" s="439"/>
      <c r="E6" s="439"/>
      <c r="F6" s="439"/>
      <c r="G6" s="439"/>
      <c r="H6" s="439"/>
      <c r="I6" s="439"/>
    </row>
    <row r="7" spans="1:12" ht="15.75">
      <c r="A7" s="439" t="str">
        <f>'Descriere indicatori'!B6&amp;". "&amp;'Descriere indicatori'!C6</f>
        <v xml:space="preserve">I3. Capitole de autor cuprinse în cărţi publicate la edituri cu prestigiu naţional* </v>
      </c>
      <c r="B7" s="439"/>
      <c r="C7" s="439"/>
      <c r="D7" s="439"/>
      <c r="E7" s="439"/>
      <c r="F7" s="439"/>
      <c r="G7" s="439"/>
      <c r="H7" s="439"/>
      <c r="I7" s="439"/>
    </row>
    <row r="8" spans="1:12" ht="16.5" thickBot="1">
      <c r="A8" s="39"/>
      <c r="B8" s="39"/>
      <c r="C8" s="39"/>
      <c r="D8" s="39"/>
      <c r="E8" s="39"/>
      <c r="F8" s="39"/>
      <c r="G8" s="39"/>
      <c r="H8" s="39"/>
      <c r="I8" s="39"/>
    </row>
    <row r="9" spans="1:12" ht="60.75" thickBot="1">
      <c r="A9" s="193" t="s">
        <v>55</v>
      </c>
      <c r="B9" s="194" t="s">
        <v>83</v>
      </c>
      <c r="C9" s="194" t="s">
        <v>174</v>
      </c>
      <c r="D9" s="194" t="s">
        <v>85</v>
      </c>
      <c r="E9" s="194" t="s">
        <v>86</v>
      </c>
      <c r="F9" s="195" t="s">
        <v>87</v>
      </c>
      <c r="G9" s="194" t="s">
        <v>88</v>
      </c>
      <c r="H9" s="194" t="s">
        <v>89</v>
      </c>
      <c r="I9" s="196" t="s">
        <v>90</v>
      </c>
      <c r="K9" s="271" t="s">
        <v>108</v>
      </c>
    </row>
    <row r="10" spans="1:12" ht="30">
      <c r="A10" s="189">
        <v>1</v>
      </c>
      <c r="B10" s="168" t="s">
        <v>348</v>
      </c>
      <c r="C10" s="116" t="s">
        <v>382</v>
      </c>
      <c r="D10" s="116" t="s">
        <v>384</v>
      </c>
      <c r="E10" s="182" t="s">
        <v>371</v>
      </c>
      <c r="F10" s="118">
        <v>2013</v>
      </c>
      <c r="G10" s="118">
        <v>168</v>
      </c>
      <c r="H10" s="118">
        <v>10</v>
      </c>
      <c r="I10" s="118">
        <v>5</v>
      </c>
      <c r="K10" s="272">
        <v>10</v>
      </c>
      <c r="L10" s="384" t="s">
        <v>246</v>
      </c>
    </row>
    <row r="11" spans="1:12" ht="45">
      <c r="A11" s="114">
        <f>A10+1</f>
        <v>2</v>
      </c>
      <c r="B11" s="168" t="s">
        <v>348</v>
      </c>
      <c r="C11" s="116" t="s">
        <v>383</v>
      </c>
      <c r="D11" s="116" t="s">
        <v>384</v>
      </c>
      <c r="E11" s="182" t="s">
        <v>380</v>
      </c>
      <c r="F11" s="118">
        <v>2016</v>
      </c>
      <c r="G11" s="118">
        <v>147</v>
      </c>
      <c r="H11" s="118">
        <v>8</v>
      </c>
      <c r="I11" s="118">
        <v>5</v>
      </c>
      <c r="K11" s="57"/>
    </row>
    <row r="12" spans="1:12" ht="45">
      <c r="A12" s="151">
        <f t="shared" ref="A12:A17" si="0">A11+1</f>
        <v>3</v>
      </c>
      <c r="B12" s="168" t="s">
        <v>348</v>
      </c>
      <c r="C12" s="116" t="s">
        <v>386</v>
      </c>
      <c r="D12" s="116" t="s">
        <v>385</v>
      </c>
      <c r="E12" s="182" t="s">
        <v>387</v>
      </c>
      <c r="F12" s="118">
        <v>2013</v>
      </c>
      <c r="G12" s="119">
        <v>215</v>
      </c>
      <c r="H12" s="119">
        <v>12</v>
      </c>
      <c r="I12" s="118">
        <v>5</v>
      </c>
    </row>
    <row r="13" spans="1:12" ht="30">
      <c r="A13" s="151">
        <f t="shared" si="0"/>
        <v>4</v>
      </c>
      <c r="B13" s="168" t="s">
        <v>348</v>
      </c>
      <c r="C13" s="116" t="s">
        <v>388</v>
      </c>
      <c r="D13" s="116" t="s">
        <v>384</v>
      </c>
      <c r="E13" s="182" t="s">
        <v>389</v>
      </c>
      <c r="F13" s="118">
        <v>2016</v>
      </c>
      <c r="G13" s="118">
        <v>165</v>
      </c>
      <c r="H13" s="118">
        <v>12</v>
      </c>
      <c r="I13" s="118">
        <v>5</v>
      </c>
    </row>
    <row r="14" spans="1:12" s="187" customFormat="1" ht="60">
      <c r="A14" s="151">
        <f t="shared" si="0"/>
        <v>5</v>
      </c>
      <c r="B14" s="168" t="s">
        <v>348</v>
      </c>
      <c r="C14" s="116" t="s">
        <v>390</v>
      </c>
      <c r="D14" s="116" t="s">
        <v>384</v>
      </c>
      <c r="E14" s="182" t="s">
        <v>391</v>
      </c>
      <c r="F14" s="118">
        <v>2011</v>
      </c>
      <c r="G14" s="118">
        <v>202</v>
      </c>
      <c r="H14" s="118">
        <v>8</v>
      </c>
      <c r="I14" s="118">
        <v>5</v>
      </c>
    </row>
    <row r="15" spans="1:12" s="187" customFormat="1" ht="30">
      <c r="A15" s="151">
        <f t="shared" si="0"/>
        <v>6</v>
      </c>
      <c r="B15" s="168" t="s">
        <v>348</v>
      </c>
      <c r="C15" s="116" t="s">
        <v>392</v>
      </c>
      <c r="D15" s="116" t="s">
        <v>384</v>
      </c>
      <c r="E15" s="182" t="s">
        <v>389</v>
      </c>
      <c r="F15" s="118">
        <v>2007</v>
      </c>
      <c r="G15" s="118">
        <v>193</v>
      </c>
      <c r="H15" s="118">
        <v>8</v>
      </c>
      <c r="I15" s="118">
        <v>5</v>
      </c>
    </row>
    <row r="16" spans="1:12" ht="30">
      <c r="A16" s="151">
        <f t="shared" si="0"/>
        <v>7</v>
      </c>
      <c r="B16" s="168" t="s">
        <v>348</v>
      </c>
      <c r="C16" s="116" t="s">
        <v>393</v>
      </c>
      <c r="D16" s="116" t="s">
        <v>384</v>
      </c>
      <c r="E16" s="182" t="s">
        <v>394</v>
      </c>
      <c r="F16" s="118">
        <v>2012</v>
      </c>
      <c r="G16" s="118">
        <v>170</v>
      </c>
      <c r="H16" s="118">
        <v>6</v>
      </c>
      <c r="I16" s="118">
        <v>5</v>
      </c>
    </row>
    <row r="17" spans="1:9" ht="30">
      <c r="A17" s="151">
        <f t="shared" si="0"/>
        <v>8</v>
      </c>
      <c r="B17" s="168" t="s">
        <v>348</v>
      </c>
      <c r="C17" s="116" t="s">
        <v>395</v>
      </c>
      <c r="D17" s="116" t="s">
        <v>384</v>
      </c>
      <c r="E17" s="182" t="s">
        <v>396</v>
      </c>
      <c r="F17" s="118">
        <v>2008</v>
      </c>
      <c r="G17" s="118">
        <v>211</v>
      </c>
      <c r="H17" s="118">
        <v>12</v>
      </c>
      <c r="I17" s="118">
        <v>5</v>
      </c>
    </row>
    <row r="18" spans="1:9" ht="30">
      <c r="A18" s="151">
        <f>A17+1</f>
        <v>9</v>
      </c>
      <c r="B18" s="168" t="s">
        <v>348</v>
      </c>
      <c r="C18" s="116" t="s">
        <v>404</v>
      </c>
      <c r="D18" s="116" t="s">
        <v>405</v>
      </c>
      <c r="E18" s="182" t="s">
        <v>406</v>
      </c>
      <c r="F18" s="118">
        <v>2008</v>
      </c>
      <c r="G18" s="118">
        <v>278</v>
      </c>
      <c r="H18" s="118">
        <v>4</v>
      </c>
      <c r="I18" s="118">
        <v>5</v>
      </c>
    </row>
    <row r="19" spans="1:9" ht="45">
      <c r="A19" s="151" t="s">
        <v>410</v>
      </c>
      <c r="B19" s="168" t="s">
        <v>348</v>
      </c>
      <c r="C19" s="116" t="s">
        <v>399</v>
      </c>
      <c r="D19" s="116" t="s">
        <v>397</v>
      </c>
      <c r="E19" s="182" t="s">
        <v>398</v>
      </c>
      <c r="F19" s="118">
        <v>2018</v>
      </c>
      <c r="G19" s="118">
        <v>177</v>
      </c>
      <c r="H19" s="118">
        <v>8</v>
      </c>
      <c r="I19" s="118">
        <v>5</v>
      </c>
    </row>
    <row r="20" spans="1:9" s="187" customFormat="1" ht="30">
      <c r="A20" s="151" t="s">
        <v>411</v>
      </c>
      <c r="B20" s="168" t="s">
        <v>348</v>
      </c>
      <c r="C20" s="116" t="s">
        <v>412</v>
      </c>
      <c r="D20" s="116" t="s">
        <v>418</v>
      </c>
      <c r="E20" s="182" t="s">
        <v>413</v>
      </c>
      <c r="F20" s="118">
        <v>2010</v>
      </c>
      <c r="G20" s="118">
        <v>523</v>
      </c>
      <c r="H20" s="118">
        <v>6</v>
      </c>
      <c r="I20" s="118">
        <v>5</v>
      </c>
    </row>
    <row r="21" spans="1:9" s="187" customFormat="1" ht="30">
      <c r="A21" s="151" t="s">
        <v>414</v>
      </c>
      <c r="B21" s="168" t="s">
        <v>348</v>
      </c>
      <c r="C21" s="116" t="s">
        <v>415</v>
      </c>
      <c r="D21" s="116" t="s">
        <v>416</v>
      </c>
      <c r="E21" s="182" t="s">
        <v>417</v>
      </c>
      <c r="F21" s="118">
        <v>2013</v>
      </c>
      <c r="G21" s="118">
        <v>311</v>
      </c>
      <c r="H21" s="118">
        <v>6</v>
      </c>
      <c r="I21" s="118">
        <v>5</v>
      </c>
    </row>
    <row r="22" spans="1:9" s="187" customFormat="1" ht="30">
      <c r="A22" s="151" t="s">
        <v>429</v>
      </c>
      <c r="B22" s="168" t="s">
        <v>348</v>
      </c>
      <c r="C22" s="116" t="s">
        <v>451</v>
      </c>
      <c r="D22" s="116" t="s">
        <v>384</v>
      </c>
      <c r="E22" s="182" t="s">
        <v>452</v>
      </c>
      <c r="F22" s="118">
        <v>2005</v>
      </c>
      <c r="G22" s="118">
        <v>143</v>
      </c>
      <c r="H22" s="118">
        <v>8</v>
      </c>
      <c r="I22" s="118">
        <v>5</v>
      </c>
    </row>
    <row r="23" spans="1:9" s="187" customFormat="1">
      <c r="A23" s="151" t="s">
        <v>434</v>
      </c>
      <c r="B23" s="168" t="s">
        <v>505</v>
      </c>
      <c r="C23" s="116" t="s">
        <v>506</v>
      </c>
      <c r="D23" s="116" t="s">
        <v>507</v>
      </c>
      <c r="E23" s="182" t="s">
        <v>508</v>
      </c>
      <c r="F23" s="118">
        <v>2018</v>
      </c>
      <c r="G23" s="118">
        <v>239</v>
      </c>
      <c r="H23" s="118">
        <v>8</v>
      </c>
      <c r="I23" s="118">
        <v>5</v>
      </c>
    </row>
    <row r="24" spans="1:9" s="187" customFormat="1">
      <c r="A24" s="151" t="s">
        <v>437</v>
      </c>
      <c r="B24" s="168" t="s">
        <v>505</v>
      </c>
      <c r="C24" s="116" t="s">
        <v>509</v>
      </c>
      <c r="D24" s="116" t="s">
        <v>507</v>
      </c>
      <c r="E24" s="182" t="s">
        <v>510</v>
      </c>
      <c r="F24" s="118">
        <v>2019</v>
      </c>
      <c r="G24" s="118">
        <v>141</v>
      </c>
      <c r="H24" s="118">
        <v>2</v>
      </c>
      <c r="I24" s="118">
        <v>5</v>
      </c>
    </row>
    <row r="25" spans="1:9" s="187" customFormat="1" ht="30">
      <c r="A25" s="151" t="s">
        <v>441</v>
      </c>
      <c r="B25" s="168" t="s">
        <v>348</v>
      </c>
      <c r="C25" s="116" t="s">
        <v>511</v>
      </c>
      <c r="D25" s="116" t="s">
        <v>384</v>
      </c>
      <c r="E25" s="182" t="s">
        <v>512</v>
      </c>
      <c r="F25" s="118">
        <v>2018</v>
      </c>
      <c r="G25" s="118">
        <v>153</v>
      </c>
      <c r="H25" s="118">
        <v>8</v>
      </c>
      <c r="I25" s="118">
        <v>5</v>
      </c>
    </row>
    <row r="26" spans="1:9" s="187" customFormat="1" ht="15.75" thickBot="1">
      <c r="A26" s="151"/>
      <c r="B26" s="168"/>
      <c r="C26" s="116"/>
      <c r="D26" s="116"/>
      <c r="E26" s="182"/>
      <c r="F26" s="118"/>
      <c r="G26" s="118"/>
      <c r="H26" s="118"/>
      <c r="I26" s="118"/>
    </row>
    <row r="27" spans="1:9" ht="15.75" thickBot="1">
      <c r="A27" s="358"/>
      <c r="B27" s="125"/>
      <c r="C27" s="125"/>
      <c r="D27" s="125"/>
      <c r="E27" s="125"/>
      <c r="F27" s="125"/>
      <c r="G27" s="125"/>
      <c r="H27" s="127" t="str">
        <f>"Total "&amp;LEFT(A7,2)</f>
        <v>Total I3</v>
      </c>
      <c r="I27" s="128">
        <f>SUM(I10:I26)</f>
        <v>80</v>
      </c>
    </row>
    <row r="28" spans="1:9" ht="33.75" customHeight="1"/>
    <row r="29" spans="1:9">
      <c r="A29"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9" s="441"/>
      <c r="C29" s="441"/>
      <c r="D29" s="441"/>
      <c r="E29" s="441"/>
      <c r="F29" s="441"/>
      <c r="G29" s="441"/>
      <c r="H29" s="441"/>
      <c r="I29" s="441"/>
    </row>
  </sheetData>
  <mergeCells count="3">
    <mergeCell ref="A6:I6"/>
    <mergeCell ref="A7:I7"/>
    <mergeCell ref="A29:I29"/>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2"/>
  <sheetViews>
    <sheetView workbookViewId="0">
      <selection activeCell="B10" sqref="B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5" t="str">
        <f>'Date initiale'!C3</f>
        <v>Universitatea de Arhitectură și Urbanism "Ion Mincu" București</v>
      </c>
      <c r="B1" s="265"/>
      <c r="C1" s="265"/>
    </row>
    <row r="2" spans="1:12">
      <c r="A2" s="265" t="str">
        <f>'Date initiale'!B4&amp;" "&amp;'Date initiale'!C4</f>
        <v>Facultatea ARHITECTURA</v>
      </c>
      <c r="B2" s="265"/>
      <c r="C2" s="265"/>
    </row>
    <row r="3" spans="1:12">
      <c r="A3" s="265" t="str">
        <f>'Date initiale'!B5&amp;" "&amp;'Date initiale'!C5</f>
        <v>Departamentul Bazele Proiectarii</v>
      </c>
      <c r="B3" s="265"/>
      <c r="C3" s="265"/>
    </row>
    <row r="4" spans="1:12">
      <c r="A4" s="125" t="str">
        <f>'Date initiale'!C6&amp;", "&amp;'Date initiale'!C7</f>
        <v>Perju Dragos Constantin, Conferentiar, pozitia 17</v>
      </c>
      <c r="B4" s="125"/>
      <c r="C4" s="125"/>
    </row>
    <row r="5" spans="1:12" s="187" customFormat="1">
      <c r="A5" s="125"/>
      <c r="B5" s="125"/>
      <c r="C5" s="125"/>
    </row>
    <row r="6" spans="1:12" ht="15.75">
      <c r="A6" s="439" t="s">
        <v>110</v>
      </c>
      <c r="B6" s="439"/>
      <c r="C6" s="439"/>
      <c r="D6" s="439"/>
      <c r="E6" s="439"/>
      <c r="F6" s="439"/>
      <c r="G6" s="439"/>
      <c r="H6" s="439"/>
      <c r="I6" s="439"/>
    </row>
    <row r="7" spans="1:12" ht="15.75">
      <c r="A7" s="439" t="str">
        <f>'Descriere indicatori'!B7&amp;". "&amp;'Descriere indicatori'!C7</f>
        <v xml:space="preserve">I4. Articole in extenso în reviste ştiinţifice de specialitate* </v>
      </c>
      <c r="B7" s="439"/>
      <c r="C7" s="439"/>
      <c r="D7" s="439"/>
      <c r="E7" s="439"/>
      <c r="F7" s="439"/>
      <c r="G7" s="439"/>
      <c r="H7" s="439"/>
      <c r="I7" s="439"/>
    </row>
    <row r="8" spans="1:12" ht="15.75" thickBot="1">
      <c r="A8" s="156"/>
      <c r="B8" s="156"/>
      <c r="C8" s="156"/>
      <c r="D8" s="156"/>
      <c r="E8" s="156"/>
      <c r="F8" s="156"/>
      <c r="G8" s="156"/>
      <c r="H8" s="156"/>
      <c r="I8" s="156"/>
    </row>
    <row r="9" spans="1:12" ht="30.75" thickBot="1">
      <c r="A9" s="193" t="s">
        <v>55</v>
      </c>
      <c r="B9" s="159" t="s">
        <v>83</v>
      </c>
      <c r="C9" s="159" t="s">
        <v>56</v>
      </c>
      <c r="D9" s="159" t="s">
        <v>57</v>
      </c>
      <c r="E9" s="159" t="s">
        <v>80</v>
      </c>
      <c r="F9" s="160" t="s">
        <v>87</v>
      </c>
      <c r="G9" s="159" t="s">
        <v>58</v>
      </c>
      <c r="H9" s="159" t="s">
        <v>111</v>
      </c>
      <c r="I9" s="161" t="s">
        <v>90</v>
      </c>
      <c r="K9" s="271" t="s">
        <v>108</v>
      </c>
    </row>
    <row r="10" spans="1:12">
      <c r="A10" s="110">
        <v>1</v>
      </c>
      <c r="B10" s="111"/>
      <c r="C10" s="111"/>
      <c r="D10" s="111"/>
      <c r="E10" s="112"/>
      <c r="F10" s="113"/>
      <c r="G10" s="113"/>
      <c r="H10" s="113"/>
      <c r="I10" s="334"/>
      <c r="K10" s="272">
        <v>10</v>
      </c>
      <c r="L10" s="384" t="s">
        <v>247</v>
      </c>
    </row>
    <row r="11" spans="1:12">
      <c r="A11" s="114">
        <f>A10+1</f>
        <v>2</v>
      </c>
      <c r="B11" s="115"/>
      <c r="C11" s="116"/>
      <c r="D11" s="115"/>
      <c r="E11" s="117"/>
      <c r="F11" s="118"/>
      <c r="G11" s="119"/>
      <c r="H11" s="119"/>
      <c r="I11" s="330"/>
      <c r="K11" s="57"/>
    </row>
    <row r="12" spans="1:12">
      <c r="A12" s="114">
        <f t="shared" ref="A12:A17" si="0">A11+1</f>
        <v>3</v>
      </c>
      <c r="B12" s="116"/>
      <c r="C12" s="116"/>
      <c r="D12" s="116"/>
      <c r="E12" s="117"/>
      <c r="F12" s="118"/>
      <c r="G12" s="119"/>
      <c r="H12" s="119"/>
      <c r="I12" s="330"/>
    </row>
    <row r="13" spans="1:12">
      <c r="A13" s="114">
        <f t="shared" si="0"/>
        <v>4</v>
      </c>
      <c r="B13" s="116"/>
      <c r="C13" s="116"/>
      <c r="D13" s="116"/>
      <c r="E13" s="117"/>
      <c r="F13" s="118"/>
      <c r="G13" s="118"/>
      <c r="H13" s="118"/>
      <c r="I13" s="330"/>
    </row>
    <row r="14" spans="1:12">
      <c r="A14" s="114">
        <f t="shared" si="0"/>
        <v>5</v>
      </c>
      <c r="B14" s="116"/>
      <c r="C14" s="116"/>
      <c r="D14" s="116"/>
      <c r="E14" s="117"/>
      <c r="F14" s="118"/>
      <c r="G14" s="118"/>
      <c r="H14" s="118"/>
      <c r="I14" s="330"/>
    </row>
    <row r="15" spans="1:12">
      <c r="A15" s="114">
        <f t="shared" si="0"/>
        <v>6</v>
      </c>
      <c r="B15" s="116"/>
      <c r="C15" s="116"/>
      <c r="D15" s="116"/>
      <c r="E15" s="117"/>
      <c r="F15" s="118"/>
      <c r="G15" s="118"/>
      <c r="H15" s="118"/>
      <c r="I15" s="330"/>
    </row>
    <row r="16" spans="1:12">
      <c r="A16" s="114">
        <f t="shared" si="0"/>
        <v>7</v>
      </c>
      <c r="B16" s="116"/>
      <c r="C16" s="116"/>
      <c r="D16" s="116"/>
      <c r="E16" s="117"/>
      <c r="F16" s="118"/>
      <c r="G16" s="118"/>
      <c r="H16" s="118"/>
      <c r="I16" s="330"/>
    </row>
    <row r="17" spans="1:9">
      <c r="A17" s="114">
        <f t="shared" si="0"/>
        <v>8</v>
      </c>
      <c r="B17" s="116"/>
      <c r="C17" s="116"/>
      <c r="D17" s="116"/>
      <c r="E17" s="117"/>
      <c r="F17" s="118"/>
      <c r="G17" s="118"/>
      <c r="H17" s="118"/>
      <c r="I17" s="330"/>
    </row>
    <row r="18" spans="1:9">
      <c r="A18" s="114">
        <f>A17+1</f>
        <v>9</v>
      </c>
      <c r="B18" s="116"/>
      <c r="C18" s="116"/>
      <c r="D18" s="116"/>
      <c r="E18" s="117"/>
      <c r="F18" s="118"/>
      <c r="G18" s="118"/>
      <c r="H18" s="118"/>
      <c r="I18" s="330"/>
    </row>
    <row r="19" spans="1:9" ht="15.75" thickBot="1">
      <c r="A19" s="120">
        <f>A18+1</f>
        <v>10</v>
      </c>
      <c r="B19" s="121"/>
      <c r="C19" s="121"/>
      <c r="D19" s="121"/>
      <c r="E19" s="122"/>
      <c r="F19" s="123"/>
      <c r="G19" s="123"/>
      <c r="H19" s="123"/>
      <c r="I19" s="331"/>
    </row>
    <row r="20" spans="1:9" ht="15.75" thickBot="1">
      <c r="A20" s="368"/>
      <c r="B20" s="125"/>
      <c r="C20" s="125"/>
      <c r="D20" s="125"/>
      <c r="E20" s="125"/>
      <c r="F20" s="125"/>
      <c r="G20" s="125"/>
      <c r="H20" s="127" t="str">
        <f>"Total "&amp;LEFT(A7,2)</f>
        <v>Total I4</v>
      </c>
      <c r="I20" s="163">
        <f>SUM(I10:I19)</f>
        <v>0</v>
      </c>
    </row>
    <row r="22" spans="1:9" ht="33.75" customHeight="1">
      <c r="A22" s="441"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41"/>
      <c r="C22" s="441"/>
      <c r="D22" s="441"/>
      <c r="E22" s="441"/>
      <c r="F22" s="441"/>
      <c r="G22" s="441"/>
      <c r="H22" s="441"/>
      <c r="I22" s="441"/>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Dragos Perju</cp:lastModifiedBy>
  <cp:lastPrinted>2019-06-12T09:03:46Z</cp:lastPrinted>
  <dcterms:created xsi:type="dcterms:W3CDTF">2013-01-10T17:13:12Z</dcterms:created>
  <dcterms:modified xsi:type="dcterms:W3CDTF">2019-06-26T06:27:25Z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